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codeName="ThisWorkbook" defaultThemeVersion="124226"/>
  <bookViews>
    <workbookView xWindow="65428" yWindow="65428" windowWidth="23256" windowHeight="12576"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Time Series Edges" sheetId="14" state="hidden" r:id="rId13"/>
    <sheet name="Network 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<sst xmlns="http://schemas.openxmlformats.org/spreadsheetml/2006/main" count="8202" uniqueCount="1386">
  <si>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</si>
  <si>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</si>
  <si>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</si>
  <si>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</si>
  <si>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</si>
  <si>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</si>
  <si>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</si>
  <si>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</si>
  <si>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</si>
  <si>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</si>
  <si>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</si>
  <si>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</si>
  <si>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</si>
  <si>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</si>
  <si>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</si>
  <si>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</si>
  <si>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</si>
  <si>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</si>
  <si>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</si>
  <si>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</si>
  <si>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</si>
  <si>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</si>
  <si>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</si>
  <si>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</si>
  <si>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</si>
  <si>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</si>
  <si>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</si>
  <si>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</si>
  <si>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</si>
  <si>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</si>
  <si>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</si>
  <si>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</si>
  <si>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</si>
  <si>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</si>
  <si>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</si>
  <si>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</si>
  <si>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</si>
  <si>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</si>
  <si>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</si>
  <si>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</si>
  <si>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</si>
  <si>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</si>
  <si>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</si>
  <si>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</si>
  <si>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</si>
  <si>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</si>
  <si>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</si>
  <si>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</si>
  <si>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</si>
  <si>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</si>
  <si>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</si>
  <si>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</si>
  <si>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</si>
  <si>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</si>
  <si>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</si>
  <si>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</si>
  <si>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</si>
  <si>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</si>
  <si>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</si>
  <si>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</si>
  <si>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</si>
  <si>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</si>
  <si>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</si>
  <si>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</si>
  <si>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</si>
  <si>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</si>
  <si>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</si>
  <si>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</si>
  <si>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</si>
  <si>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</si>
  <si>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</si>
  <si>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</si>
  <si>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</si>
  <si>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</si>
  <si>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</si>
  <si>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</si>
  <si>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</si>
  <si>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</si>
  <si>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</si>
  <si>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</si>
  <si>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</si>
  <si>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</si>
  <si>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</si>
  <si>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</si>
  <si>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</si>
  <si>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</si>
  <si>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</si>
  <si>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</si>
  <si>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</si>
  <si>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</si>
  <si>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</si>
  <si>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</si>
  <si>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</si>
  <si>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</si>
  <si>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</si>
  <si>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</si>
  <si>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</si>
  <si>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</si>
  <si>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</si>
  <si>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</si>
  <si>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</si>
  <si>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</si>
  <si>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</si>
  <si>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</si>
  <si>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</si>
  <si>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</si>
  <si>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</si>
  <si>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</si>
  <si>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</si>
  <si>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</si>
  <si>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</si>
  <si>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</si>
  <si>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</si>
  <si>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</si>
  <si>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</si>
  <si>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</si>
  <si>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</si>
  <si>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</si>
  <si>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</si>
  <si>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</si>
  <si>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</si>
  <si>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</si>
  <si>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</si>
  <si>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</si>
  <si>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</si>
  <si>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</si>
  <si>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</si>
  <si>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</si>
  <si>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</si>
  <si>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</si>
  <si>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</si>
  <si>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</si>
  <si>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</si>
  <si>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</si>
  <si>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</si>
  <si>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</si>
  <si>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</si>
  <si>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</si>
  <si>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</si>
  <si>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</si>
  <si>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</si>
  <si>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</si>
  <si>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</si>
  <si>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</si>
  <si>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</si>
  <si>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</si>
  <si>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</si>
  <si>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</si>
  <si>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</si>
  <si>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</si>
  <si>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</si>
  <si>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</si>
  <si>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</si>
  <si>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</si>
  <si>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</si>
  <si>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</si>
  <si>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</si>
  <si>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</si>
  <si>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</si>
  <si>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</si>
  <si>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</si>
  <si>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</si>
  <si>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</si>
  <si>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</si>
  <si>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</si>
  <si>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</si>
  <si>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</si>
  <si>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</si>
  <si>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</si>
  <si>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</si>
  <si>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</si>
  <si>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</si>
  <si>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</si>
  <si>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</si>
  <si>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</si>
  <si>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Workbook Settings 2</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</si>
  <si>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</si>
  <si>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Workbook Settings 3</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</si>
  <si>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</si>
  <si>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Workbook Settings 4</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</si>
  <si>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</si>
  <si>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</si>
  <si>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</si>
  <si>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</si>
  <si>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</si>
  <si>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</si>
  <si>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</si>
  <si>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</si>
  <si>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</si>
  <si>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</si>
  <si>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</si>
  <si>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</si>
  <si>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</si>
  <si>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</si>
  <si>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</si>
  <si>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</si>
  <si>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</si>
  <si>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</si>
  <si>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t>
  </si>
  <si>
    <t>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t>
  </si>
  <si>
    <t>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t>
  </si>
  <si>
    <t>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
  </si>
  <si>
    <t>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t>
  </si>
  <si>
    <t>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t>
  </si>
  <si>
    <t xml:space="preserve">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t>
  </si>
  <si>
    <t>-positioned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
  </si>
  <si>
    <t>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t>
  </si>
  <si>
    <t>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t>
  </si>
  <si>
    <t>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
  </si>
  <si>
    <t>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t>
  </si>
  <si>
    <t>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t>
  </si>
  <si>
    <t>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t>
  </si>
  <si>
    <t xml:space="preserve">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Lab\Desktop&lt;/value&gt;
  </t>
  </si>
  <si>
    <t xml:space="preserve">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t>
  </si>
  <si>
    <t>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</si>
  <si>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</si>
  <si>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</si>
  <si>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</si>
  <si>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</si>
  <si>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</si>
  <si>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</si>
  <si>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</si>
  <si>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</si>
  <si>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</si>
  <si>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</si>
  <si>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</si>
  <si>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</si>
  <si>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</si>
  <si>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</si>
  <si>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</si>
  <si>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</si>
  <si>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</si>
  <si>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</si>
  <si>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</si>
  <si>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</si>
  <si>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</si>
  <si>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</si>
  <si>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</si>
  <si>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</si>
  <si>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</si>
  <si>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</si>
  <si>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</si>
  <si>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</si>
  <si>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</si>
  <si>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</si>
  <si>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</si>
  <si>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</si>
  <si>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</si>
  <si>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</si>
  <si>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</si>
  <si>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</si>
  <si>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</si>
  <si>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</si>
  <si>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</si>
  <si>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</si>
  <si>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</si>
  <si>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</si>
  <si>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gijnru</t>
  </si>
  <si>
    <t>chirwajoan</t>
  </si>
  <si>
    <t>iamkabamba</t>
  </si>
  <si>
    <t>nahidbashatah</t>
  </si>
  <si>
    <t>nyamwanda</t>
  </si>
  <si>
    <t>nguclayton_</t>
  </si>
  <si>
    <t>2ndleprechaun</t>
  </si>
  <si>
    <t>gijnbangla</t>
  </si>
  <si>
    <t>chelm</t>
  </si>
  <si>
    <t>ukrueg</t>
  </si>
  <si>
    <t>halemverlag</t>
  </si>
  <si>
    <t>interlinkaca</t>
  </si>
  <si>
    <t>wernereggert</t>
  </si>
  <si>
    <t>realbeefactor</t>
  </si>
  <si>
    <t>sherpayo</t>
  </si>
  <si>
    <t>emmanueldogbevi</t>
  </si>
  <si>
    <t>pm_in_ij</t>
  </si>
  <si>
    <t>kaplandave</t>
  </si>
  <si>
    <t>krishnaktm</t>
  </si>
  <si>
    <t>adellabenda</t>
  </si>
  <si>
    <t>cmrnepal</t>
  </si>
  <si>
    <t>koerberlbg</t>
  </si>
  <si>
    <t>johnallannamu</t>
  </si>
  <si>
    <t>hotelshotels254</t>
  </si>
  <si>
    <t>bwattanga</t>
  </si>
  <si>
    <t>danieldrepper</t>
  </si>
  <si>
    <t>jalalothman</t>
  </si>
  <si>
    <t>gijnarabic</t>
  </si>
  <si>
    <t>lifij2</t>
  </si>
  <si>
    <t>fotoschreiber</t>
  </si>
  <si>
    <t>the_claus</t>
  </si>
  <si>
    <t>uzlev</t>
  </si>
  <si>
    <t>projour</t>
  </si>
  <si>
    <t>lilienthalv</t>
  </si>
  <si>
    <t>violastefanello</t>
  </si>
  <si>
    <t>aitziberromero</t>
  </si>
  <si>
    <t>ujjwalacharya</t>
  </si>
  <si>
    <t>bikash_pj</t>
  </si>
  <si>
    <t>hcuhamburg</t>
  </si>
  <si>
    <t>yazanalrous</t>
  </si>
  <si>
    <t>gijn</t>
  </si>
  <si>
    <t>guebartsch</t>
  </si>
  <si>
    <t>nrecherche</t>
  </si>
  <si>
    <t>diggersofnews</t>
  </si>
  <si>
    <t>jmwenda29</t>
  </si>
  <si>
    <t>ifkmw</t>
  </si>
  <si>
    <t>hackette7</t>
  </si>
  <si>
    <t>ndr</t>
  </si>
  <si>
    <t>Mentions</t>
  </si>
  <si>
    <t>Replies to</t>
  </si>
  <si>
    <t>Retweet</t>
  </si>
  <si>
    <t>Собираешься на #GIJC19 в Гамбург? Скажи “Moin”, запускай плейлист + #советы, как подготовиться, даже если ты не едешь. А также - линки для тех, кто хочет следить за прямыми трансляциями с конференции.
@guebartsch из @nrecherche с @gijn и @InterlinkAca
Eng_xD83D__xDC49_https://t.co/GhA9O4O76M https://t.co/vyVleQW8fR</t>
  </si>
  <si>
    <t>Day 3 of the @InterlinkAca, @DiggersOfNews fact checking training workshop in Lusaka, Zambia. Interesting topics lined up. 
#supportafreepress https://t.co/wxnUJkT3H4</t>
  </si>
  <si>
    <t>@InterlinkAca training https://t.co/JQ1f2Eudel</t>
  </si>
  <si>
    <t>تحتوي أجندة #GIJC19 على أكثر من 200 جلسة تغطي موضوعات متصلة بالتحقيقات الاستقصائية التي تتراوح بين الجريمة والفساد إلى الصحافة في المنفى . بالنسبة لأولئك الذين لا يستطيعون  الحضور، تابعونا في تغطيتنا المباشرة. @nrecherche @InterlinkAca @gijn 
 https://t.co/qJNzIWS8PD</t>
  </si>
  <si>
    <t>Just 4 days left till a record number of the world's best investigative journalists descend in Hamburg for #GIJC19. Listen to our specially curated playlist https://t.co/81UsXFh4Ql. Also, check our guide of what to prepare https://t.co/TP649m4S7y @nrecherche @InterlinkAca https://t.co/0jppwnDskz</t>
  </si>
  <si>
    <t>The German Ambassador to Zambia featured prominently in Zambian newspaper NewsDiggers today. When visiting the current Interlink workshop on Monday, he called for more investigative journalism.@jmwenda29 @ChirwaJoan https://t.co/lec6sdIXu3</t>
  </si>
  <si>
    <t>Countdown 3 days to the start of #GIJC19! @gijn, @nrecherche &amp;amp; @InterlinkAca are very much looking forward to welcoming you all in person in Hamburg. Check out our pre-conference guide https://t.co/TP649m4S7y. &amp;amp; browse through the program here: https://t.co/Wdf30Ih5T2 https://t.co/oFfvtcabtw</t>
  </si>
  <si>
    <t>যারা হামবুর্গে গ্লোবাল ইনভেস্টিগেটিভ জার্নালিজম কনফারেন্সে যাচ্ছে, শুধু একটি শব্দ শিখে রাখুন, “মোয়েন”। এটি সবকিছু সহজ করে দেবে। আর যারা যাচ্ছেন না, তারা জেনে নিন কীভাবে আপডেট থাকবেন, সবকিছু সরাসরি দেখবেন বা শুনবেন: https://t.co/c2kwK1lgsn
@gijn @nrecherche @InterlinkAca #GIJC19 https://t.co/dz4gt4b0e4</t>
  </si>
  <si>
    <t>যারা হামবুর্গে গ্লোবাল ইনভেস্টিগেটিভ জার্নালিজম কনফারেন্সে যাচ্ছে, শুধু একটি শব্দ শিখে রাখুন, “মোয়েন”। এটি সবকিছু সহজ করে দেবে। আর যারা যাচ্ছেন না, জেনে নিন কীভাবে আপডেট থাকবেন, সবকিছু সরাসরি দেখবেন বা শুনবেন: https://t.co/c2kwK1lgsn
@gijn @nrecherche @InterlinkAca #GIJC19 https://t.co/ikFP1cOFr8</t>
  </si>
  <si>
    <t>আর মাত্র তিন দিন পরেই শুরু হচ্ছে গ্লোবাল ইনভেস্টিগেটিভ জার্নালিজম কনফারেন্স। এরিমধ্যে চূড়ান্ত হয়েছে অনুষ্ঠান তালিকা। দেখে নিন আপনার পছন্দের বিষয়গুলো। আপডেট পেতে চোখ রাখুন জিআইজেএন বাংলার টুইটার ও ফেইসবুক পেইজে: https://t.co/rQA4701UGJ
#GIJC19 @gijn @InterlinkAca @nrecherche https://t.co/86IcZ9bNU5</t>
  </si>
  <si>
    <t>For those who come to #GIJC19 be sure to visit the panel on "Crossborder Journalism Education" (with @Hackette7) and our @ifkmw structural analysis of "Cross-Border Non-Profit Investigative Journalism Networks" (Sept. 26, 2:30 pm) @gijn @nrecherche @InterlinkAca</t>
  </si>
  <si>
    <t>Preparations for the Global Investigative Journalism Conference #GIJC19 in Hamburg are well under way. Expecting more than 1500 attendees. #GIJC19 #gijn #InterlinkAca #nrecherche https://t.co/lrAhDY5Bum</t>
  </si>
  <si>
    <t>Final preparations to welcome more than 1,500 journalists from 130 countries to #GIJC19 in Hamburg is under way. For those who couldn't join us, follow our livestreams here: https://t.co/Wf1Sg0j3NX and coverage here: https://t.co/QrZKmi3490 @nrecherche @InterlinkAca https://t.co/YJdt6T0A90</t>
  </si>
  <si>
    <t>@the_claus @InterlinkAca @ndr Hoffe du kommst am Donnerstag zum #Jona Stammtisch</t>
  </si>
  <si>
    <t>@fotoschreiber @InterlinkAca @ndr Mh, da ist auch unser @InterlinkAca Alumnitreffen. Mal schauen, ob ich mich noch zweiteilen kann ;) Bist du denn alle Tage auf der Konferenz?</t>
  </si>
  <si>
    <t>@the_claus @InterlinkAca @ndr sehen wir uns heute und morgen beim DDJ?</t>
  </si>
  <si>
    <t>@uzlev @InterlinkAca @ndr Ich bin morgens und nachmittags da, hab aber meine GIJC natürlich genau Do 11-15h...</t>
  </si>
  <si>
    <t>@uzlev @InterlinkAca @ndr * kaufe das Wort "Workshops" (Mapping with QGIS)</t>
  </si>
  <si>
    <t>@gijn @projour @nrecherche @InterlinkAca Die zwei kenne ich!</t>
  </si>
  <si>
    <t>Hooray, the Global Investigative Journalism Conference is kicking-off today. I'll bring my 2 hats: 1. as media trainer for @InterlinkAca and 2. as data journalist for @ndr - so excited to meet friends and colleagues from both spheres https://t.co/GwdDGxhmrM</t>
  </si>
  <si>
    <t>@InterlinkAca @ndr There will be a huge number of @InterlinkAca fellows at the conference - from Moldova to Nepal, from Zimbabwe to Ukraine. Will be a lot of fun to meet you!</t>
  </si>
  <si>
    <t>@the_claus @InterlinkAca @ndr Looking forward to :-)</t>
  </si>
  <si>
    <t>Weather overcast, memories fresh. #Hamburg is a city I don’t want to miss visiting. #GIJN19 @InterlinkAca #Intajour2011 https://t.co/Wgn48CZa0Q</t>
  </si>
  <si>
    <t>Interaction #workshop on #German #Media going on.... @InterlinkAca #fellow  #GIJC19 #Journalism @gijn  @nrecherche  @HCUHamburg https://t.co/y12vVpVp8R</t>
  </si>
  <si>
    <t>https://gijn.org/2019/09/16/going-to-gijc19-in-hamburg-say-moin-and-a-few-more-tips-to-prepare/</t>
  </si>
  <si>
    <t>https://gijc2019.org/program-gijc19/</t>
  </si>
  <si>
    <t>https://open.spotify.com/playlist/4xtdNWVEMHk2Ycp8GnlMSz?si=sABAffbrTYi7r_uWjV3KOg https://gijc2019.org/2019/09/16/going-to-gijc19-in-hamburg-say-moin-and-a-few-more-tips-to-prepare-even-if-you-arent/</t>
  </si>
  <si>
    <t>https://gijc2019.org/2019/09/16/going-to-gijc19-in-hamburg-say-moin-and-a-few-more-tips-to-prepare-even-if-you-arent/ https://gijc2019.org/program-gijc19/</t>
  </si>
  <si>
    <t>https://gijc2019.org/live-stream/ https://gijc2019.org/category/news/</t>
  </si>
  <si>
    <t>gijn.org</t>
  </si>
  <si>
    <t>gijc2019.org</t>
  </si>
  <si>
    <t>spotify.com gijc2019.org</t>
  </si>
  <si>
    <t>gijc2019.org gijc2019.org</t>
  </si>
  <si>
    <t>gijc19 советы</t>
  </si>
  <si>
    <t>supportafreepress</t>
  </si>
  <si>
    <t>gijc19</t>
  </si>
  <si>
    <t>jona</t>
  </si>
  <si>
    <t>hamburg gijn19 intajour2011</t>
  </si>
  <si>
    <t>workshop german media fellow gijc19 journalism</t>
  </si>
  <si>
    <t>gijc19 gijc19 gijn interlinkaca nrecherche</t>
  </si>
  <si>
    <t>https://pbs.twimg.com/media/EErfoYyWwAAOWcZ.jpg</t>
  </si>
  <si>
    <t>https://pbs.twimg.com/media/EEutCjhWwAIsHPL.jpg</t>
  </si>
  <si>
    <t>https://pbs.twimg.com/media/EEwKzNRXUAEKQUQ.jpg</t>
  </si>
  <si>
    <t>https://pbs.twimg.com/media/EEpJgRQXsAEeQa2.jpg</t>
  </si>
  <si>
    <t>https://pbs.twimg.com/media/EEqOLjjX4AA7nyL.jpg</t>
  </si>
  <si>
    <t>https://pbs.twimg.com/media/EFH1S3hWwAAcBMS.jpg</t>
  </si>
  <si>
    <t>https://pbs.twimg.com/media/EEupAZRXUAIg5IR.jpg</t>
  </si>
  <si>
    <t>https://pbs.twimg.com/media/EFS2Q_gW4AA-6LL.png</t>
  </si>
  <si>
    <t>https://pbs.twimg.com/media/EFTyFPWWkAMGO9O.jpg</t>
  </si>
  <si>
    <t>https://pbs.twimg.com/media/EFUc_YMWwAAfm3w.jpg</t>
  </si>
  <si>
    <t>https://pbs.twimg.com/media/EFAOdlGX4AA7Q4j.jpg</t>
  </si>
  <si>
    <t>https://pbs.twimg.com/media/EFEaBVgWwAAwFSC.jpg</t>
  </si>
  <si>
    <t>https://pbs.twimg.com/media/EFPXcYlWsAIb2h0.jpg</t>
  </si>
  <si>
    <t>https://pbs.twimg.com/media/EFPYIW3XsAEHrLU.jpg</t>
  </si>
  <si>
    <t>http://pbs.twimg.com/profile_images/1140378733511139334/yf_v4DGL_normal.jpg</t>
  </si>
  <si>
    <t>http://pbs.twimg.com/profile_images/1139428942958530560/ADNjRjdy_normal.jpg</t>
  </si>
  <si>
    <t>http://pbs.twimg.com/profile_images/1145473735425712128/5-sSCRXd_normal.jpg</t>
  </si>
  <si>
    <t>http://pbs.twimg.com/profile_images/982017972008087552/Ag5WKNiy_normal.jpg</t>
  </si>
  <si>
    <t>http://pbs.twimg.com/profile_images/905176396300988416/Vy1TaT6U_normal.jpg</t>
  </si>
  <si>
    <t>http://pbs.twimg.com/profile_images/681998730778640386/mTWyKDgJ_normal.jpg</t>
  </si>
  <si>
    <t>http://pbs.twimg.com/profile_images/231561523/logo_halem_verlag_normal.gif</t>
  </si>
  <si>
    <t>http://pbs.twimg.com/profile_images/1532958647/WernerKarikatursmall_normal.jpg</t>
  </si>
  <si>
    <t>http://pbs.twimg.com/profile_images/1174012695588298754/qQEsDpAJ_normal.jpg</t>
  </si>
  <si>
    <t>http://pbs.twimg.com/profile_images/1130439477279637504/9jMSwGTR_normal.jpg</t>
  </si>
  <si>
    <t>http://pbs.twimg.com/profile_images/2902478486/93f199e965527f4decae5c9f0968f93c_normal.jpeg</t>
  </si>
  <si>
    <t>http://pbs.twimg.com/profile_images/1175802513708244994/4bwnk_QU_normal.jpg</t>
  </si>
  <si>
    <t>http://pbs.twimg.com/profile_images/466259377939165187/ZTHLaUKn_normal.jpeg</t>
  </si>
  <si>
    <t>http://pbs.twimg.com/profile_images/1166158209452670976/Y2bBa1Lo_normal.jpg</t>
  </si>
  <si>
    <t>http://pbs.twimg.com/profile_images/1052254381389897728/K7x1MIJG_normal.jpg</t>
  </si>
  <si>
    <t>http://pbs.twimg.com/profile_images/2418432643/wrp8331t0pp31bnhdwqd_normal.jpeg</t>
  </si>
  <si>
    <t>http://pbs.twimg.com/profile_images/930097188457377792/DU4wx9Kr_normal.jpg</t>
  </si>
  <si>
    <t>http://pbs.twimg.com/profile_images/1145752142847909889/gsu4n-Tw_normal.png</t>
  </si>
  <si>
    <t>http://pbs.twimg.com/profile_images/1170430680473493509/jH0ii8Zt_normal.jpg</t>
  </si>
  <si>
    <t>http://pbs.twimg.com/profile_images/609648744099921921/H9l9RqzK_normal.jpg</t>
  </si>
  <si>
    <t>http://pbs.twimg.com/profile_images/847687647212392452/dKx00phd_normal.jpg</t>
  </si>
  <si>
    <t>http://pbs.twimg.com/profile_images/1025862509516009472/zxorAfX4_normal.jpg</t>
  </si>
  <si>
    <t>http://pbs.twimg.com/profile_images/1137046103835250688/nBr4zGDy_normal.png</t>
  </si>
  <si>
    <t>http://pbs.twimg.com/profile_images/1067572254526111746/a4bykkbX_normal.jpg</t>
  </si>
  <si>
    <t>http://pbs.twimg.com/profile_images/555474910273753090/jDwSw36c_normal.jpeg</t>
  </si>
  <si>
    <t>http://pbs.twimg.com/profile_images/946309944961355776/9XzB-8lp_normal.jpg</t>
  </si>
  <si>
    <t>http://pbs.twimg.com/profile_images/820745435031699458/eG7Aku41_normal.jpg</t>
  </si>
  <si>
    <t>http://pbs.twimg.com/profile_images/378800000040049743/570fc41bf3e9323d965fb9d11e19edf4_normal.jpeg</t>
  </si>
  <si>
    <t>http://pbs.twimg.com/profile_images/1072501918168244224/jr01KMaZ_normal.jpg</t>
  </si>
  <si>
    <t>http://pbs.twimg.com/profile_images/1176864538278449153/ef3QNuyV_normal.jpg</t>
  </si>
  <si>
    <t>http://pbs.twimg.com/profile_images/1352188786/yoxfinal2_normal.jpg</t>
  </si>
  <si>
    <t>http://pbs.twimg.com/profile_images/1071067232871026689/TRXWVbqD_normal.jpg</t>
  </si>
  <si>
    <t>http://pbs.twimg.com/profile_images/912582480766611456/usXQWY83_normal.jpg</t>
  </si>
  <si>
    <t>http://pbs.twimg.com/profile_images/1176842920026132481/jxbvF4Kb_normal.jpg</t>
  </si>
  <si>
    <t>16:26:01</t>
  </si>
  <si>
    <t>07:23:32</t>
  </si>
  <si>
    <t>14:15:07</t>
  </si>
  <si>
    <t>19:04:57</t>
  </si>
  <si>
    <t>17:03:35</t>
  </si>
  <si>
    <t>07:25:56</t>
  </si>
  <si>
    <t>17:05:14</t>
  </si>
  <si>
    <t>17:44:41</t>
  </si>
  <si>
    <t>05:30:06</t>
  </si>
  <si>
    <t>10:30:09</t>
  </si>
  <si>
    <t>04:30:02</t>
  </si>
  <si>
    <t>10:41:42</t>
  </si>
  <si>
    <t>09:10:23</t>
  </si>
  <si>
    <t>14:04:57</t>
  </si>
  <si>
    <t>07:05:54</t>
  </si>
  <si>
    <t>07:19:17</t>
  </si>
  <si>
    <t>15:40:13</t>
  </si>
  <si>
    <t>15:40:40</t>
  </si>
  <si>
    <t>15:54:23</t>
  </si>
  <si>
    <t>03:00:57</t>
  </si>
  <si>
    <t>04:25:21</t>
  </si>
  <si>
    <t>04:50:27</t>
  </si>
  <si>
    <t>05:15:05</t>
  </si>
  <si>
    <t>05:16:18</t>
  </si>
  <si>
    <t>05:57:22</t>
  </si>
  <si>
    <t>19:02:02</t>
  </si>
  <si>
    <t>06:02:30</t>
  </si>
  <si>
    <t>07:48:49</t>
  </si>
  <si>
    <t>07:51:33</t>
  </si>
  <si>
    <t>08:20:07</t>
  </si>
  <si>
    <t>09:13:23</t>
  </si>
  <si>
    <t>09:21:36</t>
  </si>
  <si>
    <t>11:49:34</t>
  </si>
  <si>
    <t>09:23:14</t>
  </si>
  <si>
    <t>09:11:37</t>
  </si>
  <si>
    <t>09:19:43</t>
  </si>
  <si>
    <t>09:03:05</t>
  </si>
  <si>
    <t>09:18:31</t>
  </si>
  <si>
    <t>09:29:53</t>
  </si>
  <si>
    <t>12:42:20</t>
  </si>
  <si>
    <t>12:45:42</t>
  </si>
  <si>
    <t>13:19:34</t>
  </si>
  <si>
    <t>14:18:02</t>
  </si>
  <si>
    <t>07:53:11</t>
  </si>
  <si>
    <t>07:55:34</t>
  </si>
  <si>
    <t>14:26:44</t>
  </si>
  <si>
    <t>12:11:27</t>
  </si>
  <si>
    <t>15:18:56</t>
  </si>
  <si>
    <t>15:19:38</t>
  </si>
  <si>
    <t>15:40:47</t>
  </si>
  <si>
    <t>17:03:02</t>
  </si>
  <si>
    <t>12:32:01</t>
  </si>
  <si>
    <t>15:36:35</t>
  </si>
  <si>
    <t>15:39:43</t>
  </si>
  <si>
    <t>https://twitter.com/gijnru/status/1173996539628441601</t>
  </si>
  <si>
    <t>https://twitter.com/chirwajoan/status/1174222407005102080</t>
  </si>
  <si>
    <t>https://twitter.com/iamkabamba/status/1174325983798812673</t>
  </si>
  <si>
    <t>https://twitter.com/nahidbashatah/status/1174761310359363586</t>
  </si>
  <si>
    <t>https://twitter.com/nyamwanda/status/1175455545903452162</t>
  </si>
  <si>
    <t>https://twitter.com/nguclayton_/status/1174223012641595398</t>
  </si>
  <si>
    <t>https://twitter.com/nguclayton_/status/1175455958253879297</t>
  </si>
  <si>
    <t>https://twitter.com/2ndleprechaun/status/1175828278097141765</t>
  </si>
  <si>
    <t>https://twitter.com/gijnbangla/status/1173831472899416069</t>
  </si>
  <si>
    <t>https://twitter.com/gijnbangla/status/1173906983512092672</t>
  </si>
  <si>
    <t>https://twitter.com/gijnbangla/status/1175990683745824768</t>
  </si>
  <si>
    <t>https://twitter.com/chelm/status/1176084218474090496</t>
  </si>
  <si>
    <t>https://twitter.com/ukrueg/status/1172074967766376449</t>
  </si>
  <si>
    <t>https://twitter.com/halemverlag/status/1176135367969390592</t>
  </si>
  <si>
    <t>https://twitter.com/interlinkaca/status/1174217970593226752</t>
  </si>
  <si>
    <t>https://twitter.com/wernereggert/status/1174221336937472000</t>
  </si>
  <si>
    <t>https://twitter.com/wernereggert/status/1176521727725199362</t>
  </si>
  <si>
    <t>https://twitter.com/realbeefactor/status/1176521842414239744</t>
  </si>
  <si>
    <t>https://twitter.com/sherpayo/status/1176525293328175104</t>
  </si>
  <si>
    <t>https://twitter.com/emmanueldogbevi/status/1176693041366753280</t>
  </si>
  <si>
    <t>https://twitter.com/pm_in_ij/status/1176714279741005825</t>
  </si>
  <si>
    <t>https://twitter.com/kaplandave/status/1176720597520388096</t>
  </si>
  <si>
    <t>https://twitter.com/krishnaktm/status/1176726795560919041</t>
  </si>
  <si>
    <t>https://twitter.com/adellabenda/status/1176727101296320512</t>
  </si>
  <si>
    <t>https://twitter.com/cmrnepal/status/1176737436958887936</t>
  </si>
  <si>
    <t>https://twitter.com/koerberlbg/status/1175485355333738501</t>
  </si>
  <si>
    <t>https://twitter.com/koerberlbg/status/1176738730922692610</t>
  </si>
  <si>
    <t>https://twitter.com/johnallannamu/status/1176765484433313792</t>
  </si>
  <si>
    <t>https://twitter.com/hotelshotels254/status/1176766173263929344</t>
  </si>
  <si>
    <t>https://twitter.com/bwattanga/status/1176773363840245761</t>
  </si>
  <si>
    <t>https://twitter.com/danieldrepper/status/1176786765002301440</t>
  </si>
  <si>
    <t>https://twitter.com/jalalothman/status/1176788836636155904</t>
  </si>
  <si>
    <t>https://twitter.com/gijnarabic/status/1170665476999041025</t>
  </si>
  <si>
    <t>https://twitter.com/lifij2/status/1176789245677232129</t>
  </si>
  <si>
    <t>https://twitter.com/fotoschreiber/status/1176786321278476289</t>
  </si>
  <si>
    <t>https://twitter.com/the_claus/status/1176788360473526272</t>
  </si>
  <si>
    <t>https://twitter.com/uzlev/status/1176784173987696640</t>
  </si>
  <si>
    <t>https://twitter.com/the_claus/status/1176788059431591936</t>
  </si>
  <si>
    <t>https://twitter.com/the_claus/status/1176790919548416000</t>
  </si>
  <si>
    <t>https://twitter.com/projour/status/1176839348848877568</t>
  </si>
  <si>
    <t>https://twitter.com/lilienthalv/status/1176840198212268032</t>
  </si>
  <si>
    <t>https://twitter.com/violastefanello/status/1176848720010326018</t>
  </si>
  <si>
    <t>https://twitter.com/aitziberromero/status/1176863433578438656</t>
  </si>
  <si>
    <t>https://twitter.com/the_claus/status/1176766585329115136</t>
  </si>
  <si>
    <t>https://twitter.com/the_claus/status/1176767182291779584</t>
  </si>
  <si>
    <t>https://twitter.com/ujjwalacharya/status/1176865624280182786</t>
  </si>
  <si>
    <t>https://twitter.com/ujjwalacharya/status/1176831579924156418</t>
  </si>
  <si>
    <t>https://twitter.com/bikash_pj/status/1176878762144817152</t>
  </si>
  <si>
    <t>https://twitter.com/hcuhamburg/status/1176878936866906113</t>
  </si>
  <si>
    <t>https://twitter.com/yazanalrous/status/1176884258117443585</t>
  </si>
  <si>
    <t>https://twitter.com/gijn/status/1175455406551896074</t>
  </si>
  <si>
    <t>https://twitter.com/gijn/status/1175749589397377026</t>
  </si>
  <si>
    <t>https://twitter.com/gijn/status/1176520816172965890</t>
  </si>
  <si>
    <t>https://twitter.com/interlinkaca/status/1176521602193874944</t>
  </si>
  <si>
    <t>1173996539628441601</t>
  </si>
  <si>
    <t>1174222407005102080</t>
  </si>
  <si>
    <t>1174325983798812673</t>
  </si>
  <si>
    <t>1174761310359363586</t>
  </si>
  <si>
    <t>1175455545903452162</t>
  </si>
  <si>
    <t>1174223012641595398</t>
  </si>
  <si>
    <t>1175455958253879297</t>
  </si>
  <si>
    <t>1175828278097141765</t>
  </si>
  <si>
    <t>1173831472899416069</t>
  </si>
  <si>
    <t>1173906983512092672</t>
  </si>
  <si>
    <t>1175990683745824768</t>
  </si>
  <si>
    <t>1176084218474090496</t>
  </si>
  <si>
    <t>1172074967766376449</t>
  </si>
  <si>
    <t>1176135367969390592</t>
  </si>
  <si>
    <t>1174217970593226752</t>
  </si>
  <si>
    <t>1174221336937472000</t>
  </si>
  <si>
    <t>1176521727725199362</t>
  </si>
  <si>
    <t>1176521842414239744</t>
  </si>
  <si>
    <t>1176525293328175104</t>
  </si>
  <si>
    <t>1176693041366753280</t>
  </si>
  <si>
    <t>1176714279741005825</t>
  </si>
  <si>
    <t>1176720597520388096</t>
  </si>
  <si>
    <t>1176726795560919041</t>
  </si>
  <si>
    <t>1176727101296320512</t>
  </si>
  <si>
    <t>1176737436958887936</t>
  </si>
  <si>
    <t>1175485355333738501</t>
  </si>
  <si>
    <t>1176738730922692610</t>
  </si>
  <si>
    <t>1176765484433313792</t>
  </si>
  <si>
    <t>1176766173263929344</t>
  </si>
  <si>
    <t>1176773363840245761</t>
  </si>
  <si>
    <t>1176786765002301440</t>
  </si>
  <si>
    <t>1176788836636155904</t>
  </si>
  <si>
    <t>1170665476999041025</t>
  </si>
  <si>
    <t>1176789245677232129</t>
  </si>
  <si>
    <t>1176786321278476289</t>
  </si>
  <si>
    <t>1176788360473526272</t>
  </si>
  <si>
    <t>1176784173987696640</t>
  </si>
  <si>
    <t>1176788059431591936</t>
  </si>
  <si>
    <t>1176790919548416000</t>
  </si>
  <si>
    <t>1176839348848877568</t>
  </si>
  <si>
    <t>1176840198212268032</t>
  </si>
  <si>
    <t>1176848720010326018</t>
  </si>
  <si>
    <t>1176863433578438656</t>
  </si>
  <si>
    <t>1176766585329115136</t>
  </si>
  <si>
    <t>1176767182291779584</t>
  </si>
  <si>
    <t>1176865624280182786</t>
  </si>
  <si>
    <t>1176831579924156418</t>
  </si>
  <si>
    <t>1176878762144817152</t>
  </si>
  <si>
    <t>1176878936866906113</t>
  </si>
  <si>
    <t>1176884258117443585</t>
  </si>
  <si>
    <t>1175455406551896074</t>
  </si>
  <si>
    <t>1175749589397377026</t>
  </si>
  <si>
    <t>1176520816172965890</t>
  </si>
  <si>
    <t>1176521602193874944</t>
  </si>
  <si>
    <t/>
  </si>
  <si>
    <t>368844589</t>
  </si>
  <si>
    <t>14677077</t>
  </si>
  <si>
    <t>56061224</t>
  </si>
  <si>
    <t>20275065</t>
  </si>
  <si>
    <t>130596773</t>
  </si>
  <si>
    <t>ru</t>
  </si>
  <si>
    <t>en</t>
  </si>
  <si>
    <t>ar</t>
  </si>
  <si>
    <t>bn</t>
  </si>
  <si>
    <t>de</t>
  </si>
  <si>
    <t>Buffer</t>
  </si>
  <si>
    <t>Twitter for Android</t>
  </si>
  <si>
    <t>Twitter Web App</t>
  </si>
  <si>
    <t>Twitter for iPhone</t>
  </si>
  <si>
    <t>Twitter Web Client</t>
  </si>
  <si>
    <t>TweetDeck</t>
  </si>
  <si>
    <t>8.4201604,53.395118 
10.325199,53.395118 
10.325199,53.9646546 
8.4201604,53.9646546</t>
  </si>
  <si>
    <t>9.9804013,53.5296659 
10.0317713,53.5296659 
10.0317713,53.5469095 
9.9804013,53.5469095</t>
  </si>
  <si>
    <t>Germany</t>
  </si>
  <si>
    <t>DE</t>
  </si>
  <si>
    <t>Hamburg, Germany</t>
  </si>
  <si>
    <t>Hafencity, Hamburg</t>
  </si>
  <si>
    <t>5bcd72da50f0ee77</t>
  </si>
  <si>
    <t>3003ebdd8101f1d6</t>
  </si>
  <si>
    <t>Hamburg</t>
  </si>
  <si>
    <t>Hafencity</t>
  </si>
  <si>
    <t>city</t>
  </si>
  <si>
    <t>neighborhood</t>
  </si>
  <si>
    <t>https://api.twitter.com/1.1/geo/id/5bcd72da50f0ee77.json</t>
  </si>
  <si>
    <t>https://api.twitter.com/1.1/geo/id/3003ebdd8101f1d6.json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</si>
  <si>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</si>
  <si>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</si>
  <si>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</si>
  <si>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</si>
  <si>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</si>
  <si>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</si>
  <si>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</si>
  <si>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</si>
  <si>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</si>
  <si>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</si>
  <si>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</si>
  <si>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</si>
  <si>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</si>
  <si>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</si>
  <si>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</si>
  <si>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</si>
  <si>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</si>
  <si>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</si>
  <si>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</si>
  <si>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</si>
  <si>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</si>
  <si>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GIJN in Russian</t>
  </si>
  <si>
    <t>Günter Bartsch _xD83D__xDD96_</t>
  </si>
  <si>
    <t>Interlink Academy</t>
  </si>
  <si>
    <t>GIJN</t>
  </si>
  <si>
    <t>Netzwerk Recherche</t>
  </si>
  <si>
    <t>Joan Chirwa</t>
  </si>
  <si>
    <t>Diggers.News</t>
  </si>
  <si>
    <t>Mathews Kabamba</t>
  </si>
  <si>
    <t>د. ناهد باشطح</t>
  </si>
  <si>
    <t>GIJN Arabic</t>
  </si>
  <si>
    <t>Muhammad Nyamwanda</t>
  </si>
  <si>
    <t>Onitsha Ado N’Idu_xD83C__xDF24_</t>
  </si>
  <si>
    <t>Joseph N Mwenda</t>
  </si>
  <si>
    <t>_xD83C__xDF40_Lucky Or. Good_xD83D__xDC4D_</t>
  </si>
  <si>
    <t>GIJN বাংলা</t>
  </si>
  <si>
    <t>Christina Elmer</t>
  </si>
  <si>
    <t>Uwe Krüger</t>
  </si>
  <si>
    <t>IfKMW Leipzig</t>
  </si>
  <si>
    <t>Brigitte Alfter</t>
  </si>
  <si>
    <t>Halem Verlag</t>
  </si>
  <si>
    <t>Werner Eggert</t>
  </si>
  <si>
    <t>Shakespeares' Son</t>
  </si>
  <si>
    <t>देशभक्त शेरपाजी</t>
  </si>
  <si>
    <t>Emmanuel K. Dogbevi</t>
  </si>
  <si>
    <t>PM_in_IJ</t>
  </si>
  <si>
    <t>David E. Kaplan</t>
  </si>
  <si>
    <t>Krishna Gyawali</t>
  </si>
  <si>
    <t>#ThisKanunguGal</t>
  </si>
  <si>
    <t>Media (CMR Nepal)</t>
  </si>
  <si>
    <t>KoerberGesellschaft</t>
  </si>
  <si>
    <t>John-Allan Namu</t>
  </si>
  <si>
    <t>Coffee Farmer</t>
  </si>
  <si>
    <t>brian wattanga</t>
  </si>
  <si>
    <t>Daniel Drepper</t>
  </si>
  <si>
    <t>Jalal Othman</t>
  </si>
  <si>
    <t>LIFIJ</t>
  </si>
  <si>
    <t>Simon Kremer</t>
  </si>
  <si>
    <t>NDR.de</t>
  </si>
  <si>
    <t>Claus Hesseling</t>
  </si>
  <si>
    <t>Urs</t>
  </si>
  <si>
    <t>PRO JOURNAL</t>
  </si>
  <si>
    <t>Volker Lilienthal</t>
  </si>
  <si>
    <t>Viola's at #GIJC19 _xD83D__xDD25__xD83D__xDCC7_</t>
  </si>
  <si>
    <t>Aitziber Romero</t>
  </si>
  <si>
    <t>Ujjwal Acharya</t>
  </si>
  <si>
    <t>Bikash karki</t>
  </si>
  <si>
    <t>HafenCity Universität Hamburg (HCU)</t>
  </si>
  <si>
    <t>Yazan Abu Al Rous</t>
  </si>
  <si>
    <t>Глобальная сеть журналистов-расследователей: 
Twitter @gijn @gijnEs @gijnAfrica @gijnCh @gijnArabic @gijnFr https://t.co/pEZMaJvRzZ https://t.co/fEWNhYbUnc</t>
  </si>
  <si>
    <t>works @nrecherche German Association of Investigative Journalists. Blocked by @SteinbachErika. Photo: Christian Bartsch.   Live long and prosper.</t>
  </si>
  <si>
    <t>The Interlink Academy for International Dialog and Journalism is a training institution for journalists and operates worldwide. Interlink is not for profit.</t>
  </si>
  <si>
    <t>Global Investigative Journalism Network has 182 member organizations in 77 countries. @gijnAfrica @gijnArabic @gijnBangla @gijnCh @gijnFr @gijnRu @gijnEs</t>
  </si>
  <si>
    <t>Journalistenvereinigung netzwerk recherche e.V. – German Association of Investigative Journalists info@netzwerkrecherche.de</t>
  </si>
  <si>
    <t>Journalist, press freedom advocate and human rights defender</t>
  </si>
  <si>
    <t>We have an ear to the ground</t>
  </si>
  <si>
    <t>An Epitome of a good man.</t>
  </si>
  <si>
    <t>رئيس تحرير صحيفة أبعادلتطبيقات الذكاء الإصطناعي.دكتوراة في الإعلام من جامعة سالفوردhttps://t.co/u97SeF60Tq .صحافة الذكاء الاصطناعي والبياناتData&amp;AI Journalism/</t>
  </si>
  <si>
    <t>مبادرة تطلقها @gijn التي تضم 182 منظمة استقصائية في 77 بلدا لدعم الصحافيين الاستقصائيين العرب. @gijnAfrica @gijnCh @gijnFr  @gijnRu @gijnEs @gijn</t>
  </si>
  <si>
    <t>Digital Media Aficionado thats my passion and oxygen. I always root for the underdog.#FluentInSarcasm #LoveWorkingOnline @CoalitionNASAKe Digital Media Dept</t>
  </si>
  <si>
    <t>Caffeinated society ☕️| Chinua Achebe! | 'Contradictions are the very stuff of life' | Neither here nor there</t>
  </si>
  <si>
    <t>Journalist</t>
  </si>
  <si>
    <t>Observer, Futurist, Investor, perennial student. 
new management since - 2018
RT does not mean endorsement</t>
  </si>
  <si>
    <t>গ্লোবাল ইনভেস্টিগেটিভ জার্নালিজম নেওটওয়ার্ক (জিআইজেএন) অনুসন্ধানী সাংবাদিকতার উন্নয়নে কাজ করে। বিশ্বের ৭৭টি দেশের ১৮২টি প্রতিষ্ঠান জিআইজেএন এর সদস্য।</t>
  </si>
  <si>
    <t>Editorial RnD @SPIEGELONLINE @derSPIEGEL | Board member @nrecherche, German Association of Investigative Journalists | nerdish by nature</t>
  </si>
  <si>
    <t>Uni Leipzig, Journalismus. Bücher: "Mainstream" (C.H.Beck 2016) und "Meinungsmacht" (Halem 2013). Günter-Wallraff-Preis für Journalismuskritik. MDR-Rundfunkrat.</t>
  </si>
  <si>
    <t>Institut für Kommunikations- und Medienwissenschaft der Universität Leipzig</t>
  </si>
  <si>
    <t>Journalist and director at Arena for Journalism in Europe. 
Author of Cross-Border Journalism: A Step-By-Step-Guide</t>
  </si>
  <si>
    <t>Publikationen aus den Bereichen Medien, Kommunikation und Journalismus</t>
  </si>
  <si>
    <t>Werner Eggert is a journalist, journalism trainer and organizer of international journalism trainings. He founded http://t.co/8AnZr9Z5SI</t>
  </si>
  <si>
    <t>●Journalist ●Communications officer @DDabengwaFdn ●Media officer @Youthforinnov ●Presenter @Citezw ●Reporter @Izwi_times ●Social Commentator● @LFC Fan! ●HerBae</t>
  </si>
  <si>
    <t>Journalist | Writer | Communications Expert | Media Trainer |
Managing Editor - https://t.co/fVq9KkiPU8 - Knight-Bagehot  Fellow @columbiajourn</t>
  </si>
  <si>
    <t>Project Management in Investigative Journalism
8 yrs investigative journalist + 8 yrs project manager in one!</t>
  </si>
  <si>
    <t>Global Investigative Journalism Network</t>
  </si>
  <si>
    <t>Journalist at @Kantipurdaily. Writes on Good Governance &amp; Corruption. For my personal view, - @opinionofkg</t>
  </si>
  <si>
    <t>Oweitu ni Kanungu kandi ndi muhara wa Bayundo, muhara wa Benda mbwenu a proud mukiga omubugufu.</t>
  </si>
  <si>
    <t>Center for Media Research (CMR-Nepal) focus on media policy, freedom of expression, media rights, internet freedom &amp; media development.</t>
  </si>
  <si>
    <t>Körber-Stiftung: Lebendige Bürgergesellschaft. Themen: digit. Demokratie, Zusammenhalt, Alter &amp; Exil. #TagedesExils https://t.co/dakr44yNrM</t>
  </si>
  <si>
    <t>Co-founder @Afuncensored. Family First! 2009 CNN Fellow. 2017 #TutuFellow. "Think as a man of action, act as a man of thought"._xD83E__xDD81_</t>
  </si>
  <si>
    <t>We deliver your Dreams.  for Free</t>
  </si>
  <si>
    <t>a result oriented young man who is striving to get to the next level making a difference in the world in the small ways i can</t>
  </si>
  <si>
    <t>editor in chief @BuzzFeedGermany; board member @nrecherche. before: co-founder @correctiv_org; @columbiajourn. investigating occupational safety.</t>
  </si>
  <si>
    <t>Journalist - Media Consultant -
Founder of the Libyan Institute for Investigative Journalism (LIFIJ)</t>
  </si>
  <si>
    <t>The Libyan Institution for Investigative Journalism (LIFIJ) is a Libyan non-governmental organization as a first of its kind in the country.</t>
  </si>
  <si>
    <t>// Middle East Correspondent @dpa // German Press Agency // Columnist and Satire @sternde // Based in #Tunis // Private Account. RT ≠ endorsement</t>
  </si>
  <si>
    <t>Nachrichten aus Hamburg, Niedersachsen, Schleswig-Holstein und Mecklenburg-Vorpommern. Hier twittert die Online-Redaktion. | Impressum: http://t.co/uuRQxVnFeP</t>
  </si>
  <si>
    <t>Journalist + Media Trainer - #DDJ @NDR -  @interlinkaca @inject_en - Husband, Father and Time Traveller. PGP 7913C96B - Next: https://t.co/cEKMGOe48k</t>
  </si>
  <si>
    <t>Privat: Leverkusen. Job: Köln, online. Twitter: Privataccount.
''Life is far too important to be taken seriously.'' (O. Wilde)</t>
  </si>
  <si>
    <t>Verein der Freunde und Förderer der Journalistik und Kommunikationswissenschaft für Alumni und Studierende an der @unihh</t>
  </si>
  <si>
    <t>Journalistik-Professor Uni Hamburg, Rudolf-Augstein-Stiftungsprofessur</t>
  </si>
  <si>
    <t>23 _xD83C__xDDEE__xD83C__xDDF9_ / Journalist✍ human rights, politics (and pop culture)/_xD83C__xDF93_@sciencespo / 100% that nerd / not very good at making men feel like they're smarter than I am</t>
  </si>
  <si>
    <t>Journalist from Spain working on science topics and EU research policy. Learning #ddj and #dataviz. DW, nanomagazin, Periodismo Humano, Constart.</t>
  </si>
  <si>
    <t>Journalist | Researcher</t>
  </si>
  <si>
    <t>Photojournalist. Working as a Photo Editor in Annapurna Post (nepali language national daily )
https://t.co/38yitkMV1U</t>
  </si>
  <si>
    <t>News und Veranstaltungen der Universität für Baukunst und Metropolenentwicklung. Facebook/Instagram: @hcuhamburg Youtube: https://t.co/ICkYiRbn1l #hcuhamburg</t>
  </si>
  <si>
    <t>Business Developement Specialist 
 @ ARIJ, Blogger, Trainer, Industrial Engineer</t>
  </si>
  <si>
    <t>Berlin</t>
  </si>
  <si>
    <t>Hamburg Germany</t>
  </si>
  <si>
    <t>Lusaka, Zambia</t>
  </si>
  <si>
    <t>Zambia</t>
  </si>
  <si>
    <t>الرياض</t>
  </si>
  <si>
    <t>Nairobi, Kenya</t>
  </si>
  <si>
    <t>KwaMhlabawulingani</t>
  </si>
  <si>
    <t>Lusaka</t>
  </si>
  <si>
    <t>On Earth</t>
  </si>
  <si>
    <t>Dhaka, Bangladesh</t>
  </si>
  <si>
    <t>Leipzig</t>
  </si>
  <si>
    <t>Copenhagen, Denmark</t>
  </si>
  <si>
    <t>Köln</t>
  </si>
  <si>
    <t>#EnterShakespeare</t>
  </si>
  <si>
    <t>India</t>
  </si>
  <si>
    <t>Ghana</t>
  </si>
  <si>
    <t>Netherlands</t>
  </si>
  <si>
    <t>Kathmandu, Nepal</t>
  </si>
  <si>
    <t>Uganda</t>
  </si>
  <si>
    <t>Kathmandu</t>
  </si>
  <si>
    <t>Hamburg, Deutschland</t>
  </si>
  <si>
    <t>kisumu,kenya</t>
  </si>
  <si>
    <t xml:space="preserve">Tripoli - Libya </t>
  </si>
  <si>
    <t>Libya</t>
  </si>
  <si>
    <t>Tunesien</t>
  </si>
  <si>
    <t>Norddeutschland</t>
  </si>
  <si>
    <t>Leverkusen</t>
  </si>
  <si>
    <t>Universität Hamburg</t>
  </si>
  <si>
    <t>Hamburg und Berlin</t>
  </si>
  <si>
    <t>Parigi, Francia</t>
  </si>
  <si>
    <t>Hafen</t>
  </si>
  <si>
    <t>Amman</t>
  </si>
  <si>
    <t>https://t.co/ldZYCvg7qD</t>
  </si>
  <si>
    <t>https://t.co/a6jx9uCMVZ</t>
  </si>
  <si>
    <t>http://t.co/8AnZr9Z5SI</t>
  </si>
  <si>
    <t>https://t.co/fnXInyQ1uA</t>
  </si>
  <si>
    <t>https://t.co/tULhRsya1g</t>
  </si>
  <si>
    <t>https://t.co/nYMuqV9Kv8</t>
  </si>
  <si>
    <t>https://t.co/ytRekht8oW</t>
  </si>
  <si>
    <t>https://t.co/S1XrOvOYE4</t>
  </si>
  <si>
    <t>https://t.co/x0MsPN68s9</t>
  </si>
  <si>
    <t>https://t.co/Tk7j3iB5ar</t>
  </si>
  <si>
    <t>https://t.co/mbAijzvfe5</t>
  </si>
  <si>
    <t>https://t.co/LHF5DwzlXn</t>
  </si>
  <si>
    <t>https://t.co/Vtwi8wgKaz</t>
  </si>
  <si>
    <t>https://t.co/p0Ju7Ty3vF</t>
  </si>
  <si>
    <t>https://t.co/KsHOPiuSRO</t>
  </si>
  <si>
    <t>https://t.co/878jgAAXQG</t>
  </si>
  <si>
    <t>https://t.co/fVq9KkiPU8</t>
  </si>
  <si>
    <t>https://t.co/Z9nXGb4I2M</t>
  </si>
  <si>
    <t>http://t.co/fnXInz8aII</t>
  </si>
  <si>
    <t>https://t.co/CX9twh9BHR</t>
  </si>
  <si>
    <t>https://t.co/y3mCryGkPW</t>
  </si>
  <si>
    <t>https://t.co/y3zEfmHGex</t>
  </si>
  <si>
    <t>https://t.co/hhHapSdFuj</t>
  </si>
  <si>
    <t>http://t.co/4VU6NTJ3y2</t>
  </si>
  <si>
    <t>https://t.co/It9WBu9Ilk</t>
  </si>
  <si>
    <t>https://t.co/rBUGNjLdcs</t>
  </si>
  <si>
    <t>http://t.co/2YDIZlArxo</t>
  </si>
  <si>
    <t>http://t.co/eDvglF9DgJ</t>
  </si>
  <si>
    <t>https://t.co/YD8hi0lpxt</t>
  </si>
  <si>
    <t>http://t.co/aurLn9y7Kd</t>
  </si>
  <si>
    <t>https://t.co/63Rr144qjq</t>
  </si>
  <si>
    <t>https://t.co/Ot8FeAyGgB</t>
  </si>
  <si>
    <t>http://t.co/MEN0rcKrzJ</t>
  </si>
  <si>
    <t>https://t.co/bXqOyNaA8O</t>
  </si>
  <si>
    <t>https://t.co/Tj8BOEybTQ</t>
  </si>
  <si>
    <t>https://t.co/XtEo6sgELd</t>
  </si>
  <si>
    <t>https://t.co/ykpwEVEa6Y</t>
  </si>
  <si>
    <t>https://pbs.twimg.com/profile_banners/785804236655251457/1562843808</t>
  </si>
  <si>
    <t>https://pbs.twimg.com/profile_banners/233326458/1560114364</t>
  </si>
  <si>
    <t>https://pbs.twimg.com/profile_banners/368844589/1541432071</t>
  </si>
  <si>
    <t>https://pbs.twimg.com/profile_banners/130596773/1562841268</t>
  </si>
  <si>
    <t>https://pbs.twimg.com/profile_banners/588259039/1562767440</t>
  </si>
  <si>
    <t>https://pbs.twimg.com/profile_banners/787308236089077760/1479993654</t>
  </si>
  <si>
    <t>https://pbs.twimg.com/profile_banners/2909728575/1490098344</t>
  </si>
  <si>
    <t>https://pbs.twimg.com/profile_banners/396721650/1563217078</t>
  </si>
  <si>
    <t>https://pbs.twimg.com/profile_banners/826021174496915456/1562880226</t>
  </si>
  <si>
    <t>https://pbs.twimg.com/profile_banners/44527675/1561158729</t>
  </si>
  <si>
    <t>https://pbs.twimg.com/profile_banners/80530548/1486915864</t>
  </si>
  <si>
    <t>https://pbs.twimg.com/profile_banners/61864801/1562576537</t>
  </si>
  <si>
    <t>https://pbs.twimg.com/profile_banners/1055340546821054464/1562904566</t>
  </si>
  <si>
    <t>https://pbs.twimg.com/profile_banners/16310263/1494329943</t>
  </si>
  <si>
    <t>https://pbs.twimg.com/profile_banners/1131295410/1524329757</t>
  </si>
  <si>
    <t>https://pbs.twimg.com/profile_banners/2900388429/1569065324</t>
  </si>
  <si>
    <t>https://pbs.twimg.com/profile_banners/66364760/1565835902</t>
  </si>
  <si>
    <t>https://pbs.twimg.com/profile_banners/33192070/1441215210</t>
  </si>
  <si>
    <t>https://pbs.twimg.com/profile_banners/1156276926501335042/1569168140</t>
  </si>
  <si>
    <t>https://pbs.twimg.com/profile_banners/508660922/1438607955</t>
  </si>
  <si>
    <t>https://pbs.twimg.com/profile_banners/213283076/1551206948</t>
  </si>
  <si>
    <t>https://pbs.twimg.com/profile_banners/124388009/1489586000</t>
  </si>
  <si>
    <t>https://pbs.twimg.com/profile_banners/4871571825/1551814832</t>
  </si>
  <si>
    <t>https://pbs.twimg.com/profile_banners/79596159/1562003635</t>
  </si>
  <si>
    <t>https://pbs.twimg.com/profile_banners/1169956359464529920/1568900426</t>
  </si>
  <si>
    <t>https://pbs.twimg.com/profile_banners/374993745/1391011151</t>
  </si>
  <si>
    <t>https://pbs.twimg.com/profile_banners/20582214/1397246038</t>
  </si>
  <si>
    <t>https://pbs.twimg.com/profile_banners/16544348/1376377915</t>
  </si>
  <si>
    <t>https://pbs.twimg.com/profile_banners/1066978362948808705/1543365308</t>
  </si>
  <si>
    <t>https://pbs.twimg.com/profile_banners/56061224/1563362324</t>
  </si>
  <si>
    <t>https://pbs.twimg.com/profile_banners/132677711/1399475764</t>
  </si>
  <si>
    <t>https://pbs.twimg.com/profile_banners/14677077/1398256774</t>
  </si>
  <si>
    <t>https://pbs.twimg.com/profile_banners/20275065/1504353415</t>
  </si>
  <si>
    <t>https://pbs.twimg.com/profile_banners/1543715593/1372122902</t>
  </si>
  <si>
    <t>https://pbs.twimg.com/profile_banners/941588354/1529059311</t>
  </si>
  <si>
    <t>https://pbs.twimg.com/profile_banners/80593827/1569421557</t>
  </si>
  <si>
    <t>https://pbs.twimg.com/profile_banners/21642126/1524815912</t>
  </si>
  <si>
    <t>https://pbs.twimg.com/profile_banners/22480102/1359355702</t>
  </si>
  <si>
    <t>https://pbs.twimg.com/profile_banners/773504182271807489/1524126752</t>
  </si>
  <si>
    <t>https://pbs.twimg.com/profile_banners/57634872/1400772273</t>
  </si>
  <si>
    <t>http://abs.twimg.com/images/themes/theme1/bg.png</t>
  </si>
  <si>
    <t>http://abs.twimg.com/images/themes/theme15/bg.png</t>
  </si>
  <si>
    <t>http://abs.twimg.com/images/themes/theme2/bg.gif</t>
  </si>
  <si>
    <t>http://abs.twimg.com/images/themes/theme3/bg.gif</t>
  </si>
  <si>
    <t>http://abs.twimg.com/images/themes/theme14/bg.gif</t>
  </si>
  <si>
    <t>http://abs.twimg.com/images/themes/theme7/bg.gif</t>
  </si>
  <si>
    <t>http://abs.twimg.com/images/themes/theme13/bg.gif</t>
  </si>
  <si>
    <t>http://abs.twimg.com/images/themes/theme16/bg.gif</t>
  </si>
  <si>
    <t>http://abs.twimg.com/images/themes/theme9/bg.gif</t>
  </si>
  <si>
    <t>http://abs.twimg.com/images/themes/theme10/bg.gif</t>
  </si>
  <si>
    <t>http://abs.twimg.com/images/themes/theme5/bg.gif</t>
  </si>
  <si>
    <t>http://abs.twimg.com/images/themes/theme6/bg.gif</t>
  </si>
  <si>
    <t>http://pbs.twimg.com/profile_images/1136324548435927041/lEiM18Gx_normal.png</t>
  </si>
  <si>
    <t>http://pbs.twimg.com/profile_images/1145221224852840448/0UHR-pom_normal.jpg</t>
  </si>
  <si>
    <t>http://pbs.twimg.com/profile_images/654594683163820032/-80bce0y_normal.png</t>
  </si>
  <si>
    <t>http://pbs.twimg.com/profile_images/1136297675890995202/dIClrbjj_normal.png</t>
  </si>
  <si>
    <t>http://pbs.twimg.com/profile_images/842330527709421568/Gxfi-aWw_normal.jpg</t>
  </si>
  <si>
    <t>http://pbs.twimg.com/profile_images/1076067519969067010/rnbsjbZN_normal.jpg</t>
  </si>
  <si>
    <t>http://pbs.twimg.com/profile_images/791798672640147460/6wU2vUJy_normal.jpg</t>
  </si>
  <si>
    <t>http://pbs.twimg.com/profile_images/915866685789343750/aUV76Xse_normal.jpg</t>
  </si>
  <si>
    <t>http://pbs.twimg.com/profile_images/494572028653891584/zcMkX61j_normal.jpeg</t>
  </si>
  <si>
    <t>http://pbs.twimg.com/profile_images/1136943921592905735/Ezvufpr5_normal.jpg</t>
  </si>
  <si>
    <t>http://pbs.twimg.com/profile_images/1116285558916038660/d8b2PyTn_normal.jpg</t>
  </si>
  <si>
    <t>http://pbs.twimg.com/profile_images/3397085808/d5ddb169e2492501b44d20ad45f62e1b_normal.jpeg</t>
  </si>
  <si>
    <t>http://pbs.twimg.com/profile_images/1156477415947984896/-CuyGRgs_normal.jpg</t>
  </si>
  <si>
    <t>http://pbs.twimg.com/profile_images/654880362493902848/u0HOfayp_normal.jpg</t>
  </si>
  <si>
    <t>Open Twitter Page for This Person</t>
  </si>
  <si>
    <t>https://twitter.com/gijnru</t>
  </si>
  <si>
    <t>https://twitter.com/guebartsch</t>
  </si>
  <si>
    <t>https://twitter.com/interlinkaca</t>
  </si>
  <si>
    <t>https://twitter.com/gijn</t>
  </si>
  <si>
    <t>https://twitter.com/nrecherche</t>
  </si>
  <si>
    <t>https://twitter.com/chirwajoan</t>
  </si>
  <si>
    <t>https://twitter.com/diggersofnews</t>
  </si>
  <si>
    <t>https://twitter.com/iamkabamba</t>
  </si>
  <si>
    <t>https://twitter.com/nahidbashatah</t>
  </si>
  <si>
    <t>https://twitter.com/gijnarabic</t>
  </si>
  <si>
    <t>https://twitter.com/nyamwanda</t>
  </si>
  <si>
    <t>https://twitter.com/nguclayton_</t>
  </si>
  <si>
    <t>https://twitter.com/jmwenda29</t>
  </si>
  <si>
    <t>https://twitter.com/2ndleprechaun</t>
  </si>
  <si>
    <t>https://twitter.com/gijnbangla</t>
  </si>
  <si>
    <t>https://twitter.com/chelm</t>
  </si>
  <si>
    <t>https://twitter.com/ukrueg</t>
  </si>
  <si>
    <t>https://twitter.com/ifkmw</t>
  </si>
  <si>
    <t>https://twitter.com/hackette7</t>
  </si>
  <si>
    <t>https://twitter.com/halemverlag</t>
  </si>
  <si>
    <t>https://twitter.com/wernereggert</t>
  </si>
  <si>
    <t>https://twitter.com/realbeefactor</t>
  </si>
  <si>
    <t>https://twitter.com/sherpayo</t>
  </si>
  <si>
    <t>https://twitter.com/emmanueldogbevi</t>
  </si>
  <si>
    <t>https://twitter.com/pm_in_ij</t>
  </si>
  <si>
    <t>https://twitter.com/kaplandave</t>
  </si>
  <si>
    <t>https://twitter.com/krishnaktm</t>
  </si>
  <si>
    <t>https://twitter.com/adellabenda</t>
  </si>
  <si>
    <t>https://twitter.com/cmrnepal</t>
  </si>
  <si>
    <t>https://twitter.com/koerberlbg</t>
  </si>
  <si>
    <t>https://twitter.com/johnallannamu</t>
  </si>
  <si>
    <t>https://twitter.com/hotelshotels254</t>
  </si>
  <si>
    <t>https://twitter.com/bwattanga</t>
  </si>
  <si>
    <t>https://twitter.com/danieldrepper</t>
  </si>
  <si>
    <t>https://twitter.com/jalalothman</t>
  </si>
  <si>
    <t>https://twitter.com/lifij2</t>
  </si>
  <si>
    <t>https://twitter.com/fotoschreiber</t>
  </si>
  <si>
    <t>https://twitter.com/ndr</t>
  </si>
  <si>
    <t>https://twitter.com/the_claus</t>
  </si>
  <si>
    <t>https://twitter.com/uzlev</t>
  </si>
  <si>
    <t>https://twitter.com/projour</t>
  </si>
  <si>
    <t>https://twitter.com/lilienthalv</t>
  </si>
  <si>
    <t>https://twitter.com/violastefanello</t>
  </si>
  <si>
    <t>https://twitter.com/aitziberromero</t>
  </si>
  <si>
    <t>https://twitter.com/ujjwalacharya</t>
  </si>
  <si>
    <t>https://twitter.com/bikash_pj</t>
  </si>
  <si>
    <t>https://twitter.com/hcuhamburg</t>
  </si>
  <si>
    <t>https://twitter.com/yazanalrous</t>
  </si>
  <si>
    <t>gijnru
Собираешься на #GIJC19 в Гамбург?
Скажи “Moin”, запускай плейлист
+ #советы, как подготовиться, даже
если ты не едешь. А также - линки
для тех, кто хочет следить за прямыми
трансляциями с конференции. @guebartsch
из @nrecherche с @gijn и @InterlinkAca
Eng_xD83D__xDC49_https://t.co/GhA9O4O76M https://t.co/vyVleQW8fR</t>
  </si>
  <si>
    <t xml:space="preserve">guebartsch
</t>
  </si>
  <si>
    <t>interlinkaca
Preparations for the Global Investigative
Journalism Conference #GIJC19 in
Hamburg are well under way. Expecting
more than 1500 attendees. #GIJC19
#gijn #InterlinkAca #nrecherche
https://t.co/lrAhDY5Bum</t>
  </si>
  <si>
    <t>gijn
Final preparations to welcome more
than 1,500 journalists from 130
countries to #GIJC19 in Hamburg
is under way. For those who couldn't
join us, follow our livestreams
here: https://t.co/Wf1Sg0j3NX and
coverage here: https://t.co/QrZKmi3490
@nrecherche @InterlinkAca https://t.co/YJdt6T0A90</t>
  </si>
  <si>
    <t xml:space="preserve">nrecherche
</t>
  </si>
  <si>
    <t>chirwajoan
Day 3 of the @InterlinkAca, @DiggersOfNews
fact checking training workshop
in Lusaka, Zambia. Interesting
topics lined up. #supportafreepress
https://t.co/wxnUJkT3H4</t>
  </si>
  <si>
    <t xml:space="preserve">diggersofnews
</t>
  </si>
  <si>
    <t>iamkabamba
@InterlinkAca training https://t.co/JQ1f2Eudel</t>
  </si>
  <si>
    <t>nahidbashatah
تحتوي أجندة #GIJC19 على أكثر من
200 جلسة تغطي موضوعات متصلة بالتحقيقات
الاستقصائية التي تتراوح بين الجريمة
والفساد إلى الصحافة في المنفى .
بالنسبة لأولئك الذين لا يستطيعون
الحضور، تابعونا في تغطيتنا المباشرة.
@nrecherche @InterlinkAca @gijn
https://t.co/qJNzIWS8PD</t>
  </si>
  <si>
    <t>gijnarabic
تحتوي أجندة #GIJC19 على أكثر من
200 جلسة تغطي موضوعات متصلة بالتحقيقات
الاستقصائية التي تتراوح بين الجريمة
والفساد إلى الصحافة في المنفى .
بالنسبة لأولئك الذين لا يستطيعون
الحضور، تابعونا في تغطيتنا المباشرة.
@nrecherche @InterlinkAca @gijn
https://t.co/qJNzIWS8PD</t>
  </si>
  <si>
    <t>nyamwanda
Just 4 days left till a record
number of the world's best investigative
journalists descend in Hamburg
for #GIJC19. Listen to our specially
curated playlist https://t.co/81UsXFh4Ql.
Also, check our guide of what to
prepare https://t.co/TP649m4S7y
@nrecherche @InterlinkAca https://t.co/0jppwnDskz</t>
  </si>
  <si>
    <t>nguclayton_
Just 4 days left till a record
number of the world's best investigative
journalists descend in Hamburg
for #GIJC19. Listen to our specially
curated playlist https://t.co/81UsXFh4Ql.
Also, check our guide of what to
prepare https://t.co/TP649m4S7y
@nrecherche @InterlinkAca https://t.co/0jppwnDskz</t>
  </si>
  <si>
    <t xml:space="preserve">jmwenda29
</t>
  </si>
  <si>
    <t>2ndleprechaun
Countdown 3 days to the start of
#GIJC19! @gijn, @nrecherche &amp;amp;
@InterlinkAca are very much looking
forward to welcoming you all in
person in Hamburg. Check out our
pre-conference guide https://t.co/TP649m4S7y.
&amp;amp; browse through the program
here: https://t.co/Wdf30Ih5T2 https://t.co/oFfvtcabtw</t>
  </si>
  <si>
    <t>gijnbangla
আর মাত্র তিন দিন পরেই শুরু হচ্ছে
গ্লোবাল ইনভেস্টিগেটিভ জার্নালিজম
কনফারেন্স। এরিমধ্যে চূড়ান্ত হয়েছে
অনুষ্ঠান তালিকা। দেখে নিন আপনার
পছন্দের বিষয়গুলো। আপডেট পেতে চোখ
রাখুন জিআইজেএন বাংলার টুইটার ও
ফেইসবুক পেইজে: https://t.co/rQA4701UGJ
#GIJC19 @gijn @InterlinkAca @nrecherche
https://t.co/86IcZ9bNU5</t>
  </si>
  <si>
    <t>chelm
Countdown 3 days to the start of
#GIJC19! @gijn, @nrecherche &amp;amp;
@InterlinkAca are very much looking
forward to welcoming you all in
person in Hamburg. Check out our
pre-conference guide https://t.co/TP649m4S7y.
&amp;amp; browse through the program
here: https://t.co/Wdf30Ih5T2 https://t.co/oFfvtcabtw</t>
  </si>
  <si>
    <t>ukrueg
For those who come to #GIJC19 be
sure to visit the panel on "Crossborder
Journalism Education" (with @Hackette7)
and our @ifkmw structural analysis
of "Cross-Border Non-Profit Investigative
Journalism Networks" (Sept. 26,
2:30 pm) @gijn @nrecherche @InterlinkAca</t>
  </si>
  <si>
    <t xml:space="preserve">ifkmw
</t>
  </si>
  <si>
    <t xml:space="preserve">hackette7
</t>
  </si>
  <si>
    <t>halemverlag
For those who come to #GIJC19 be
sure to visit the panel on "Crossborder
Journalism Education" (with @Hackette7)
and our @ifkmw structural analysis
of "Cross-Border Non-Profit Investigative
Journalism Networks" (Sept. 26,
2:30 pm) @gijn @nrecherche @InterlinkAca</t>
  </si>
  <si>
    <t>wernereggert
Preparations for the Global Investigative
Journalism Conference #GIJC19 in
Hamburg are well under way. Expecting
more than 1500 attendees. #GIJC19
#gijn #InterlinkAca #nrecherche
https://t.co/lrAhDY5Bum</t>
  </si>
  <si>
    <t>realbeefactor
Preparations for the Global Investigative
Journalism Conference #GIJC19 in
Hamburg are well under way. Expecting
more than 1500 attendees. #GIJC19
#gijn #InterlinkAca #nrecherche
https://t.co/lrAhDY5Bum</t>
  </si>
  <si>
    <t>sherpayo
Final preparations to welcome more
than 1,500 journalists from 130
countries to #GIJC19 in Hamburg
is under way. For those who couldn't
join us, follow our livestreams
here: https://t.co/Wf1Sg0j3NX and
coverage here: https://t.co/QrZKmi3490
@nrecherche @InterlinkAca https://t.co/YJdt6T0A90</t>
  </si>
  <si>
    <t>emmanueldogbevi
Final preparations to welcome more
than 1,500 journalists from 130
countries to #GIJC19 in Hamburg
is under way. For those who couldn't
join us, follow our livestreams
here: https://t.co/Wf1Sg0j3NX and
coverage here: https://t.co/QrZKmi3490
@nrecherche @InterlinkAca https://t.co/YJdt6T0A90</t>
  </si>
  <si>
    <t>pm_in_ij
Final preparations to welcome more
than 1,500 journalists from 130
countries to #GIJC19 in Hamburg
is under way. For those who couldn't
join us, follow our livestreams
here: https://t.co/Wf1Sg0j3NX and
coverage here: https://t.co/QrZKmi3490
@nrecherche @InterlinkAca https://t.co/YJdt6T0A90</t>
  </si>
  <si>
    <t>kaplandave
Final preparations to welcome more
than 1,500 journalists from 130
countries to #GIJC19 in Hamburg
is under way. For those who couldn't
join us, follow our livestreams
here: https://t.co/Wf1Sg0j3NX and
coverage here: https://t.co/QrZKmi3490
@nrecherche @InterlinkAca https://t.co/YJdt6T0A90</t>
  </si>
  <si>
    <t>krishnaktm
Final preparations to welcome more
than 1,500 journalists from 130
countries to #GIJC19 in Hamburg
is under way. For those who couldn't
join us, follow our livestreams
here: https://t.co/Wf1Sg0j3NX and
coverage here: https://t.co/QrZKmi3490
@nrecherche @InterlinkAca https://t.co/YJdt6T0A90</t>
  </si>
  <si>
    <t>adellabenda
Preparations for the Global Investigative
Journalism Conference #GIJC19 in
Hamburg are well under way. Expecting
more than 1500 attendees. #GIJC19
#gijn #InterlinkAca #nrecherche
https://t.co/lrAhDY5Bum</t>
  </si>
  <si>
    <t>cmrnepal
Preparations for the Global Investigative
Journalism Conference #GIJC19 in
Hamburg are well under way. Expecting
more than 1500 attendees. #GIJC19
#gijn #InterlinkAca #nrecherche
https://t.co/lrAhDY5Bum</t>
  </si>
  <si>
    <t>koerberlbg
Final preparations to welcome more
than 1,500 journalists from 130
countries to #GIJC19 in Hamburg
is under way. For those who couldn't
join us, follow our livestreams
here: https://t.co/Wf1Sg0j3NX and
coverage here: https://t.co/QrZKmi3490
@nrecherche @InterlinkAca https://t.co/YJdt6T0A90</t>
  </si>
  <si>
    <t>johnallannamu
Final preparations to welcome more
than 1,500 journalists from 130
countries to #GIJC19 in Hamburg
is under way. For those who couldn't
join us, follow our livestreams
here: https://t.co/Wf1Sg0j3NX and
coverage here: https://t.co/QrZKmi3490
@nrecherche @InterlinkAca https://t.co/YJdt6T0A90</t>
  </si>
  <si>
    <t>hotelshotels254
Final preparations to welcome more
than 1,500 journalists from 130
countries to #GIJC19 in Hamburg
is under way. For those who couldn't
join us, follow our livestreams
here: https://t.co/Wf1Sg0j3NX and
coverage here: https://t.co/QrZKmi3490
@nrecherche @InterlinkAca https://t.co/YJdt6T0A90</t>
  </si>
  <si>
    <t>bwattanga
Final preparations to welcome more
than 1,500 journalists from 130
countries to #GIJC19 in Hamburg
is under way. For those who couldn't
join us, follow our livestreams
here: https://t.co/Wf1Sg0j3NX and
coverage here: https://t.co/QrZKmi3490
@nrecherche @InterlinkAca https://t.co/YJdt6T0A90</t>
  </si>
  <si>
    <t>danieldrepper
Final preparations to welcome more
than 1,500 journalists from 130
countries to #GIJC19 in Hamburg
is under way. For those who couldn't
join us, follow our livestreams
here: https://t.co/Wf1Sg0j3NX and
coverage here: https://t.co/QrZKmi3490
@nrecherche @InterlinkAca https://t.co/YJdt6T0A90</t>
  </si>
  <si>
    <t>jalalothman
تحتوي أجندة #GIJC19 على أكثر من
200 جلسة تغطي موضوعات متصلة بالتحقيقات
الاستقصائية التي تتراوح بين الجريمة
والفساد إلى الصحافة في المنفى .
بالنسبة لأولئك الذين لا يستطيعون
الحضور، تابعونا في تغطيتنا المباشرة.
@nrecherche @InterlinkAca @gijn
https://t.co/qJNzIWS8PD</t>
  </si>
  <si>
    <t>lifij2
تحتوي أجندة #GIJC19 على أكثر من
200 جلسة تغطي موضوعات متصلة بالتحقيقات
الاستقصائية التي تتراوح بين الجريمة
والفساد إلى الصحافة في المنفى .
بالنسبة لأولئك الذين لا يستطيعون
الحضور، تابعونا في تغطيتنا المباشرة.
@nrecherche @InterlinkAca @gijn
https://t.co/qJNzIWS8PD</t>
  </si>
  <si>
    <t>fotoschreiber
@the_claus @InterlinkAca @ndr Hoffe
du kommst am Donnerstag zum #Jona
Stammtisch</t>
  </si>
  <si>
    <t xml:space="preserve">ndr
</t>
  </si>
  <si>
    <t>the_claus
@uzlev @InterlinkAca @ndr * kaufe
das Wort "Workshops" (Mapping with
QGIS)</t>
  </si>
  <si>
    <t>uzlev
@the_claus @InterlinkAca @ndr sehen
wir uns heute und morgen beim DDJ?</t>
  </si>
  <si>
    <t>projour
Final preparations to welcome more
than 1,500 journalists from 130
countries to #GIJC19 in Hamburg
is under way. For those who couldn't
join us, follow our livestreams
here: https://t.co/Wf1Sg0j3NX and
coverage here: https://t.co/QrZKmi3490
@nrecherche @InterlinkAca https://t.co/YJdt6T0A90</t>
  </si>
  <si>
    <t>lilienthalv
@gijn @projour @nrecherche @InterlinkAca
Die zwei kenne ich!</t>
  </si>
  <si>
    <t>violastefanello
Final preparations to welcome more
than 1,500 journalists from 130
countries to #GIJC19 in Hamburg
is under way. For those who couldn't
join us, follow our livestreams
here: https://t.co/Wf1Sg0j3NX and
coverage here: https://t.co/QrZKmi3490
@nrecherche @InterlinkAca https://t.co/YJdt6T0A90</t>
  </si>
  <si>
    <t>aitziberromero
Final preparations to welcome more
than 1,500 journalists from 130
countries to #GIJC19 in Hamburg
is under way. For those who couldn't
join us, follow our livestreams
here: https://t.co/Wf1Sg0j3NX and
coverage here: https://t.co/QrZKmi3490
@nrecherche @InterlinkAca https://t.co/YJdt6T0A90</t>
  </si>
  <si>
    <t>ujjwalacharya
@the_claus @InterlinkAca @ndr Looking
forward to :-)</t>
  </si>
  <si>
    <t>bikash_pj
Interaction #workshop on #German
#Media going on.... @InterlinkAca
#fellow #GIJC19 #Journalism @gijn
@nrecherche @HCUHamburg https://t.co/y12vVpVp8R</t>
  </si>
  <si>
    <t>hcuhamburg
Interaction #workshop on #German
#Media going on.... @InterlinkAca
#fellow #GIJC19 #Journalism @gijn
@nrecherche @HCUHamburg https://t.co/y12vVpVp8R</t>
  </si>
  <si>
    <t>yazanalrous
Interaction #workshop on #German
#Media going on.... @InterlinkAca
#fellow #GIJC19 #Journalism @gijn
@nrecherche @HCUHamburg https://t.co/y12vVpVp8R</t>
  </si>
  <si>
    <t>Directed</t>
  </si>
  <si>
    <t>Edge Weight</t>
  </si>
  <si>
    <t>G1</t>
  </si>
  <si>
    <t>G2</t>
  </si>
  <si>
    <t>G3</t>
  </si>
  <si>
    <t>G4</t>
  </si>
  <si>
    <t>G5</t>
  </si>
  <si>
    <t>0, 12, 96</t>
  </si>
  <si>
    <t>0, 136, 227</t>
  </si>
  <si>
    <t>0, 100, 50</t>
  </si>
  <si>
    <t>0, 176, 22</t>
  </si>
  <si>
    <t>191, 0, 0</t>
  </si>
  <si>
    <t>Vertex Group</t>
  </si>
  <si>
    <t>Vertex 1 Group</t>
  </si>
  <si>
    <t>Vertex 2 Group</t>
  </si>
  <si>
    <t>Word</t>
  </si>
  <si>
    <t>Words in Sentiment List#1: Positive</t>
  </si>
  <si>
    <t>Words in Sentiment List#2: Negative</t>
  </si>
  <si>
    <t>Words in Sentiment List#3: (Add your own word list)</t>
  </si>
  <si>
    <t>Non-categorized Words</t>
  </si>
  <si>
    <t>Total Words</t>
  </si>
  <si>
    <t>#gijc19</t>
  </si>
  <si>
    <t>ন</t>
  </si>
  <si>
    <t>hamburg</t>
  </si>
  <si>
    <t>more</t>
  </si>
  <si>
    <t>র</t>
  </si>
  <si>
    <t>preparations</t>
  </si>
  <si>
    <t>under</t>
  </si>
  <si>
    <t>way</t>
  </si>
  <si>
    <t>journalists</t>
  </si>
  <si>
    <t>those</t>
  </si>
  <si>
    <t>investigative</t>
  </si>
  <si>
    <t>final</t>
  </si>
  <si>
    <t>welcome</t>
  </si>
  <si>
    <t>500</t>
  </si>
  <si>
    <t>130</t>
  </si>
  <si>
    <t>countries</t>
  </si>
  <si>
    <t>join</t>
  </si>
  <si>
    <t>follow</t>
  </si>
  <si>
    <t>livestreams</t>
  </si>
  <si>
    <t>coverage</t>
  </si>
  <si>
    <t>journalism</t>
  </si>
  <si>
    <t>ল</t>
  </si>
  <si>
    <t>ব</t>
  </si>
  <si>
    <t>য</t>
  </si>
  <si>
    <t>conference</t>
  </si>
  <si>
    <t>ছ</t>
  </si>
  <si>
    <t>ট</t>
  </si>
  <si>
    <t>দ</t>
  </si>
  <si>
    <t>গ</t>
  </si>
  <si>
    <t>في</t>
  </si>
  <si>
    <t>days</t>
  </si>
  <si>
    <t>check</t>
  </si>
  <si>
    <t>guide</t>
  </si>
  <si>
    <t>শ</t>
  </si>
  <si>
    <t>খ</t>
  </si>
  <si>
    <t>global</t>
  </si>
  <si>
    <t>ত</t>
  </si>
  <si>
    <t>স</t>
  </si>
  <si>
    <t>জ</t>
  </si>
  <si>
    <t>চ</t>
  </si>
  <si>
    <t>number</t>
  </si>
  <si>
    <t>well</t>
  </si>
  <si>
    <t>expecting</t>
  </si>
  <si>
    <t>1500</t>
  </si>
  <si>
    <t>attendees</t>
  </si>
  <si>
    <t>#gijn</t>
  </si>
  <si>
    <t>#interlinkaca</t>
  </si>
  <si>
    <t>#nrecherche</t>
  </si>
  <si>
    <t>ভ</t>
  </si>
  <si>
    <t>looking</t>
  </si>
  <si>
    <t>forward</t>
  </si>
  <si>
    <t>visiting</t>
  </si>
  <si>
    <t>today</t>
  </si>
  <si>
    <t>تحتوي</t>
  </si>
  <si>
    <t>أجندة</t>
  </si>
  <si>
    <t>على</t>
  </si>
  <si>
    <t>أكثر</t>
  </si>
  <si>
    <t>من</t>
  </si>
  <si>
    <t>200</t>
  </si>
  <si>
    <t>جلسة</t>
  </si>
  <si>
    <t>تغطي</t>
  </si>
  <si>
    <t>موضوعات</t>
  </si>
  <si>
    <t>متصلة</t>
  </si>
  <si>
    <t>بالتحقيقات</t>
  </si>
  <si>
    <t>الاستقصائية</t>
  </si>
  <si>
    <t>التي</t>
  </si>
  <si>
    <t>تتراوح</t>
  </si>
  <si>
    <t>بين</t>
  </si>
  <si>
    <t>الجريمة</t>
  </si>
  <si>
    <t>والفساد</t>
  </si>
  <si>
    <t>إلى</t>
  </si>
  <si>
    <t>الصحافة</t>
  </si>
  <si>
    <t>المنفى</t>
  </si>
  <si>
    <t>بالنسبة</t>
  </si>
  <si>
    <t>لأولئك</t>
  </si>
  <si>
    <t>الذين</t>
  </si>
  <si>
    <t>لا</t>
  </si>
  <si>
    <t>يستطيعون</t>
  </si>
  <si>
    <t>الحضور</t>
  </si>
  <si>
    <t>تابعونا</t>
  </si>
  <si>
    <t>تغطيتنا</t>
  </si>
  <si>
    <t>المباشرة</t>
  </si>
  <si>
    <t>left</t>
  </si>
  <si>
    <t>till</t>
  </si>
  <si>
    <t>record</t>
  </si>
  <si>
    <t>world's</t>
  </si>
  <si>
    <t>best</t>
  </si>
  <si>
    <t>descend</t>
  </si>
  <si>
    <t>listen</t>
  </si>
  <si>
    <t>specially</t>
  </si>
  <si>
    <t>curated</t>
  </si>
  <si>
    <t>playlist</t>
  </si>
  <si>
    <t>prepare</t>
  </si>
  <si>
    <t>zambia</t>
  </si>
  <si>
    <t>workshop</t>
  </si>
  <si>
    <t>ক</t>
  </si>
  <si>
    <t>সবক</t>
  </si>
  <si>
    <t>সর</t>
  </si>
  <si>
    <t>interaction</t>
  </si>
  <si>
    <t>#workshop</t>
  </si>
  <si>
    <t>#german</t>
  </si>
  <si>
    <t>#media</t>
  </si>
  <si>
    <t>going</t>
  </si>
  <si>
    <t>#fellow</t>
  </si>
  <si>
    <t>#journalism</t>
  </si>
  <si>
    <t>german</t>
  </si>
  <si>
    <t>ambassador</t>
  </si>
  <si>
    <t>featured</t>
  </si>
  <si>
    <t>prominently</t>
  </si>
  <si>
    <t>zambian</t>
  </si>
  <si>
    <t>newspaper</t>
  </si>
  <si>
    <t>newsdiggers</t>
  </si>
  <si>
    <t>current</t>
  </si>
  <si>
    <t>interlink</t>
  </si>
  <si>
    <t>monday</t>
  </si>
  <si>
    <t>called</t>
  </si>
  <si>
    <t>countdown</t>
  </si>
  <si>
    <t>start</t>
  </si>
  <si>
    <t>very</t>
  </si>
  <si>
    <t>much</t>
  </si>
  <si>
    <t>welcoming</t>
  </si>
  <si>
    <t>person</t>
  </si>
  <si>
    <t>pre</t>
  </si>
  <si>
    <t>browse</t>
  </si>
  <si>
    <t>program</t>
  </si>
  <si>
    <t>আর</t>
  </si>
  <si>
    <t>ম</t>
  </si>
  <si>
    <t>ইনভ</t>
  </si>
  <si>
    <t>জম</t>
  </si>
  <si>
    <t>কনফ</t>
  </si>
  <si>
    <t>আপড</t>
  </si>
  <si>
    <t>meet</t>
  </si>
  <si>
    <t>come</t>
  </si>
  <si>
    <t>sure</t>
  </si>
  <si>
    <t>visit</t>
  </si>
  <si>
    <t>panel</t>
  </si>
  <si>
    <t>crossborder</t>
  </si>
  <si>
    <t>education</t>
  </si>
  <si>
    <t>structural</t>
  </si>
  <si>
    <t>analysis</t>
  </si>
  <si>
    <t>cross</t>
  </si>
  <si>
    <t>border</t>
  </si>
  <si>
    <t>non</t>
  </si>
  <si>
    <t>profit</t>
  </si>
  <si>
    <t>networks</t>
  </si>
  <si>
    <t>sept</t>
  </si>
  <si>
    <t>26</t>
  </si>
  <si>
    <t>30</t>
  </si>
  <si>
    <t>pm</t>
  </si>
  <si>
    <t>প</t>
  </si>
  <si>
    <t>হ</t>
  </si>
  <si>
    <t>মব</t>
  </si>
  <si>
    <t>ধ</t>
  </si>
  <si>
    <t>একট</t>
  </si>
  <si>
    <t>শব</t>
  </si>
  <si>
    <t>এট</t>
  </si>
  <si>
    <t>সহজ</t>
  </si>
  <si>
    <t>কর</t>
  </si>
  <si>
    <t>থ</t>
  </si>
  <si>
    <t>কব</t>
  </si>
  <si>
    <t>খব</t>
  </si>
  <si>
    <t>নব</t>
  </si>
  <si>
    <t>training</t>
  </si>
  <si>
    <t>с</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</si>
  <si>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</si>
  <si>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</si>
  <si>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</si>
  <si>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</si>
  <si>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</si>
  <si>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</si>
  <si>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</si>
  <si>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</si>
  <si>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</si>
  <si>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</si>
  <si>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</si>
  <si>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</si>
  <si>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</si>
  <si>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</si>
  <si>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</si>
  <si>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</si>
  <si>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</si>
  <si>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</si>
  <si>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</si>
  <si>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</si>
  <si>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</si>
  <si>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</si>
  <si>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</si>
  <si>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</si>
  <si>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</si>
  <si>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</si>
  <si>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</si>
  <si>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</si>
  <si>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</si>
  <si>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</si>
  <si>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</si>
  <si>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</si>
  <si>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</si>
  <si>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</si>
  <si>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</si>
  <si>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</si>
  <si>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</si>
  <si>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</si>
  <si>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</si>
  <si>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</si>
  <si>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</si>
  <si>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</si>
  <si>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</si>
  <si>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</si>
  <si>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</si>
  <si>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</si>
  <si>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</si>
  <si>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</si>
  <si>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https://gijc2019.org/2019/09/16/going-to-gijc19-in-hamburg-say-moin-and-a-few-more-tips-to-prepare-even-if-you-arent/</t>
  </si>
  <si>
    <t>https://gijc2019.org/live-stream/</t>
  </si>
  <si>
    <t>https://gijc2019.org/category/news/</t>
  </si>
  <si>
    <t>https://open.spotify.com/playlist/4xtdNWVEMHk2Ycp8GnlMSz?si=sABAffbrTYi7r_uWjV3KOg</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</si>
  <si>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</si>
  <si>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</si>
  <si>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</si>
  <si>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</si>
  <si>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</si>
  <si>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</si>
  <si>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</si>
  <si>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</si>
  <si>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</si>
  <si>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</si>
  <si>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</si>
  <si>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</si>
  <si>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https://gijc2019.org/program-gijc19/ https://gijc2019.org/2019/09/16/going-to-gijc19-in-hamburg-say-moin-and-a-few-more-tips-to-prepare-even-if-you-arent/ https://gijn.org/2019/09/16/going-to-gijc19-in-hamburg-say-moin-and-a-few-more-tips-to-prepare/ https://gijc2019.org/live-stream/ https://gijc2019.org/category/news/ https://open.spotify.com/playlist/4xtdNWVEMHk2Ycp8GnlMSz?si=sABAffbrTYi7r_uWjV3KOg</t>
  </si>
  <si>
    <t>Top Domains in Tweet in Entire Graph</t>
  </si>
  <si>
    <t>spotify.com</t>
  </si>
  <si>
    <t>Top Domains in Tweet in G1</t>
  </si>
  <si>
    <t>Top Domains in Tweet in G2</t>
  </si>
  <si>
    <t>Top Domains in Tweet in G3</t>
  </si>
  <si>
    <t>Top Domains in Tweet in G4</t>
  </si>
  <si>
    <t>Top Domains in Tweet in G5</t>
  </si>
  <si>
    <t>Top Domains in Tweet</t>
  </si>
  <si>
    <t>gijc2019.org gijn.org spotify.com</t>
  </si>
  <si>
    <t>Top Hashtags in Tweet in Entire Graph</t>
  </si>
  <si>
    <t>media</t>
  </si>
  <si>
    <t>fellow</t>
  </si>
  <si>
    <t>gijn19</t>
  </si>
  <si>
    <t>intajour2011</t>
  </si>
  <si>
    <t>Top Hashtags in Tweet in G1</t>
  </si>
  <si>
    <t>Top Hashtags in Tweet in G2</t>
  </si>
  <si>
    <t>Top Hashtags in Tweet in G3</t>
  </si>
  <si>
    <t>Top Hashtags in Tweet in G4</t>
  </si>
  <si>
    <t>Top Hashtags in Tweet in G5</t>
  </si>
  <si>
    <t>советы</t>
  </si>
  <si>
    <t>Top Hashtags in Tweet</t>
  </si>
  <si>
    <t>gijc19 workshop german media fellow journalism</t>
  </si>
  <si>
    <t>gijc19 gijn interlinkaca nrecherche supportafreepress</t>
  </si>
  <si>
    <t>hamburg gijn19 intajour2011 jona</t>
  </si>
  <si>
    <t>Top Words in Tweet in Entire Graph</t>
  </si>
  <si>
    <t>Top Words in Tweet in G1</t>
  </si>
  <si>
    <t>Top Words in Tweet in G2</t>
  </si>
  <si>
    <t>Top Words in Tweet in G3</t>
  </si>
  <si>
    <t>Top Words in Tweet in G4</t>
  </si>
  <si>
    <t>Top Words in Tweet in G5</t>
  </si>
  <si>
    <t>Top Words in Tweet</t>
  </si>
  <si>
    <t>ন interlinkaca nrecherche #gijc19 র hamburg journalists gijn final preparations</t>
  </si>
  <si>
    <t>#gijc19 investigative more journalism hamburg preparations global conference well under</t>
  </si>
  <si>
    <t>interlinkaca ndr the_claus uzlev conference meet</t>
  </si>
  <si>
    <t>journalism those come #gijc19 sure visit panel crossborder education hackette7</t>
  </si>
  <si>
    <t>Top Word Pairs in Tweet in Entire Graph</t>
  </si>
  <si>
    <t>nrecherche,interlinkaca</t>
  </si>
  <si>
    <t>#gijc19,hamburg</t>
  </si>
  <si>
    <t>under,way</t>
  </si>
  <si>
    <t>final,preparations</t>
  </si>
  <si>
    <t>preparations,welcome</t>
  </si>
  <si>
    <t>welcome,more</t>
  </si>
  <si>
    <t>more,500</t>
  </si>
  <si>
    <t>500,journalists</t>
  </si>
  <si>
    <t>journalists,130</t>
  </si>
  <si>
    <t>130,countries</t>
  </si>
  <si>
    <t>Top Word Pairs in Tweet in G1</t>
  </si>
  <si>
    <t>countries,#gijc19</t>
  </si>
  <si>
    <t>Top Word Pairs in Tweet in G2</t>
  </si>
  <si>
    <t>investigative,journalism</t>
  </si>
  <si>
    <t>preparations,global</t>
  </si>
  <si>
    <t>global,investigative</t>
  </si>
  <si>
    <t>journalism,conference</t>
  </si>
  <si>
    <t>conference,#gijc19</t>
  </si>
  <si>
    <t>hamburg,well</t>
  </si>
  <si>
    <t>well,under</t>
  </si>
  <si>
    <t>way,expecting</t>
  </si>
  <si>
    <t>Top Word Pairs in Tweet in G3</t>
  </si>
  <si>
    <t>interlinkaca,ndr</t>
  </si>
  <si>
    <t>the_claus,interlinkaca</t>
  </si>
  <si>
    <t>uzlev,interlinkaca</t>
  </si>
  <si>
    <t>Top Word Pairs in Tweet in G4</t>
  </si>
  <si>
    <t>those,come</t>
  </si>
  <si>
    <t>come,#gijc19</t>
  </si>
  <si>
    <t>#gijc19,sure</t>
  </si>
  <si>
    <t>sure,visit</t>
  </si>
  <si>
    <t>visit,panel</t>
  </si>
  <si>
    <t>panel,crossborder</t>
  </si>
  <si>
    <t>crossborder,journalism</t>
  </si>
  <si>
    <t>journalism,education</t>
  </si>
  <si>
    <t>education,hackette7</t>
  </si>
  <si>
    <t>hackette7,ifkmw</t>
  </si>
  <si>
    <t>Top Word Pairs in Tweet in G5</t>
  </si>
  <si>
    <t>Top Word Pairs in Tweet</t>
  </si>
  <si>
    <t>nrecherche,interlinkaca  final,preparations  preparations,welcome  welcome,more  more,500  500,journalists  journalists,130  130,countries  countries,#gijc19  #gijc19,hamburg</t>
  </si>
  <si>
    <t>investigative,journalism  preparations,global  global,investigative  journalism,conference  conference,#gijc19  #gijc19,hamburg  hamburg,well  well,under  under,way  way,expecting</t>
  </si>
  <si>
    <t>interlinkaca,ndr  the_claus,interlinkaca  uzlev,interlinkaca</t>
  </si>
  <si>
    <t>those,come  come,#gijc19  #gijc19,sure  sure,visit  visit,panel  panel,crossborder  crossborder,journalism  journalism,education  education,hackette7  hackette7,ifkmw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</si>
  <si>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</si>
  <si>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</si>
  <si>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</si>
  <si>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</si>
  <si>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</si>
  <si>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</si>
  <si>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</si>
  <si>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</si>
  <si>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</si>
  <si>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</si>
  <si>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</si>
  <si>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</si>
  <si>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</si>
  <si>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the_claus uzlev interlinkaca fotoschreiber</t>
  </si>
  <si>
    <t>Top Mentioned in Tweet</t>
  </si>
  <si>
    <t>interlinkaca nrecherche gijn hcuhamburg projour</t>
  </si>
  <si>
    <t>jmwenda29 chirwajoan interlinkaca nrecherche diggersofnews</t>
  </si>
  <si>
    <t>interlinkaca ndr</t>
  </si>
  <si>
    <t>hackette7 ifkmw gijn nrecherche interlinkaca</t>
  </si>
  <si>
    <t>guebartsch nrecherche gijn interlinkaca</t>
  </si>
  <si>
    <t>Top Tweeters in Entire Graph</t>
  </si>
  <si>
    <t>Top Tweeters in G1</t>
  </si>
  <si>
    <t>Top Tweeters in G2</t>
  </si>
  <si>
    <t>Top Tweeters in G3</t>
  </si>
  <si>
    <t>Top Tweeters in G4</t>
  </si>
  <si>
    <t>Top Tweeters in G5</t>
  </si>
  <si>
    <t>Top Tweeters</t>
  </si>
  <si>
    <t>sherpayo 2ndleprechaun nahidbashatah bwattanga gijn danieldrepper violastefanello yazanalrous johnallannamu emmanueldogbevi</t>
  </si>
  <si>
    <t>nyamwanda nguclayton_ realbeefactor diggersofnews adellabenda cmrnepal interlinkaca iamkabamba jmwenda29 wernereggert</t>
  </si>
  <si>
    <t>ndr ujjwalacharya the_claus fotoschreiber uzlev</t>
  </si>
  <si>
    <t>hackette7 halemverlag ukrueg ifkmw</t>
  </si>
  <si>
    <t>gijnru guebartsch</t>
  </si>
  <si>
    <t>URLs in Tweet by Count</t>
  </si>
  <si>
    <t>https://gijc2019.org/2019/09/16/going-to-gijc19-in-hamburg-say-moin-and-a-few-more-tips-to-prepare-even-if-you-arent/ https://gijc2019.org/live-stream/ https://gijc2019.org/category/news/ https://gijc2019.org/program-gijc19/ https://open.spotify.com/playlist/4xtdNWVEMHk2Ycp8GnlMSz?si=sABAffbrTYi7r_uWjV3KOg</t>
  </si>
  <si>
    <t>https://gijn.org/2019/09/16/going-to-gijc19-in-hamburg-say-moin-and-a-few-more-tips-to-prepare/ https://gijc2019.org/program-gijc19/</t>
  </si>
  <si>
    <t>URLs in Tweet by Salience</t>
  </si>
  <si>
    <t>https://gijc2019.org/live-stream/ https://gijc2019.org/category/news/ https://gijc2019.org/program-gijc19/ https://open.spotify.com/playlist/4xtdNWVEMHk2Ycp8GnlMSz?si=sABAffbrTYi7r_uWjV3KOg https://gijc2019.org/2019/09/16/going-to-gijc19-in-hamburg-say-moin-and-a-few-more-tips-to-prepare-even-if-you-arent/</t>
  </si>
  <si>
    <t>https://gijc2019.org/program-gijc19/ https://gijn.org/2019/09/16/going-to-gijc19-in-hamburg-say-moin-and-a-few-more-tips-to-prepare/</t>
  </si>
  <si>
    <t>Domains in Tweet by Count</t>
  </si>
  <si>
    <t>gijc2019.org spotify.com</t>
  </si>
  <si>
    <t>gijn.org gijc2019.org</t>
  </si>
  <si>
    <t>Domains in Tweet by Salience</t>
  </si>
  <si>
    <t>gijc2019.org gijn.org</t>
  </si>
  <si>
    <t>Hashtags in Tweet by Count</t>
  </si>
  <si>
    <t>gijc19 gijn interlinkaca nrecherche</t>
  </si>
  <si>
    <t>Hashtags in Tweet by Salience</t>
  </si>
  <si>
    <t>Top Words in Tweet by Count</t>
  </si>
  <si>
    <t>с собираешься на #gijc19 в гамбург скажи moin запускай плейлист</t>
  </si>
  <si>
    <t>more investigative journalism #gijc19 german ambassador zambia featured prominently zambian</t>
  </si>
  <si>
    <t>#gijc19 hamburg nrecherche interlinkaca journalists days check guide final preparations</t>
  </si>
  <si>
    <t>day interlinkaca diggersofnews fact checking training workshop lusaka zambia interesting</t>
  </si>
  <si>
    <t>interlinkaca training</t>
  </si>
  <si>
    <t>في تحتوي أجندة #gijc19 على أكثر من 200 جلسة تغطي</t>
  </si>
  <si>
    <t>days left till record number world's best investigative journalists descend</t>
  </si>
  <si>
    <t>investigative german ambassador zambia featured prominently zambian newspaper newsdiggers today</t>
  </si>
  <si>
    <t>countdown days start #gijc19 gijn nrecherche interlinkaca very much looking</t>
  </si>
  <si>
    <t>ন র ল ব য ছ ট দ গ শ</t>
  </si>
  <si>
    <t>investigative journalism #gijc19 more preparations global conference hamburg well under</t>
  </si>
  <si>
    <t>#gijc19 preparations global investigative journalism conference hamburg well under way</t>
  </si>
  <si>
    <t>final preparations welcome more 500 journalists 130 countries #gijc19 hamburg</t>
  </si>
  <si>
    <t>journalists #gijc19 hamburg nrecherche interlinkaca final preparations welcome more 500</t>
  </si>
  <si>
    <t>the_claus interlinkaca ndr hoffe kommst donnerstag #jona stammtisch</t>
  </si>
  <si>
    <t>interlinkaca ndr uzlev conference meet kaufe wort workshops mapping qgis</t>
  </si>
  <si>
    <t>the_claus interlinkaca ndr sehen heute morgen ddj</t>
  </si>
  <si>
    <t>gijn projour nrecherche interlinkaca die zwei kenne</t>
  </si>
  <si>
    <t>interlinkaca the_claus ndr looking forward weather overcast memories fresh #hamburg</t>
  </si>
  <si>
    <t>interaction #workshop #german #media going interlinkaca #fellow #gijc19 #journalism gijn</t>
  </si>
  <si>
    <t>Top Words in Tweet by Salience</t>
  </si>
  <si>
    <t>#gijc19 german ambassador zambia featured prominently zambian newspaper newsdiggers today</t>
  </si>
  <si>
    <t>final preparations welcome more 500 130 countries under way those</t>
  </si>
  <si>
    <t>german ambassador zambia featured prominently zambian newspaper newsdiggers today visiting</t>
  </si>
  <si>
    <t>ত প সবক সর পর ই হচ এর মধ ড</t>
  </si>
  <si>
    <t>#gijc19 preparations global conference hamburg well under way expecting 1500</t>
  </si>
  <si>
    <t>uzlev conference meet kaufe wort workshops mapping qgis morgens nachmittags</t>
  </si>
  <si>
    <t>the_claus ndr looking forward weather overcast memories fresh #hamburg city</t>
  </si>
  <si>
    <t>Top Word Pairs in Tweet by Count</t>
  </si>
  <si>
    <t>собираешься,на  на,#gijc19  #gijc19,в  в,гамбург  гамбург,скажи  скажи,moin  moin,запускай  запускай,плейлист  плейлист,#советы  #советы,как</t>
  </si>
  <si>
    <t>investigative,journalism  german,ambassador  ambassador,zambia  zambia,featured  featured,prominently  prominently,zambian  zambian,newspaper  newspaper,newsdiggers  newsdiggers,today  today,visiting</t>
  </si>
  <si>
    <t>day,interlinkaca  interlinkaca,diggersofnews  diggersofnews,fact  fact,checking  checking,training  training,workshop  workshop,lusaka  lusaka,zambia  zambia,interesting  interesting,topics</t>
  </si>
  <si>
    <t>interlinkaca,training</t>
  </si>
  <si>
    <t>تحتوي,أجندة  أجندة,#gijc19  #gijc19,على  على,أكثر  أكثر,من  من,200  200,جلسة  جلسة,تغطي  تغطي,موضوعات  موضوعات,متصلة</t>
  </si>
  <si>
    <t>days,left  left,till  till,record  record,number  number,world's  world's,best  best,investigative  investigative,journalists  journalists,descend  descend,hamburg</t>
  </si>
  <si>
    <t>german,ambassador  ambassador,zambia  zambia,featured  featured,prominently  prominently,zambian  zambian,newspaper  newspaper,newsdiggers  newsdiggers,today  today,visiting  visiting,current</t>
  </si>
  <si>
    <t>countdown,days  days,start  start,#gijc19  #gijc19,gijn  gijn,nrecherche  nrecherche,interlinkaca  interlinkaca,very  very,much  much,looking  looking,forward</t>
  </si>
  <si>
    <t>ন,ন  র,ন  য,চ  গ,ল  ব,ল  খ,ন  য,র  চ,ছ  সবক,ছ  ল,ব</t>
  </si>
  <si>
    <t>preparations,global  global,investigative  investigative,journalism  journalism,conference  conference,#gijc19  #gijc19,hamburg  hamburg,well  well,under  under,way  way,expecting</t>
  </si>
  <si>
    <t>final,preparations  preparations,welcome  welcome,more  more,500  500,journalists  journalists,130  130,countries  countries,#gijc19  #gijc19,hamburg  hamburg,under</t>
  </si>
  <si>
    <t>the_claus,interlinkaca  interlinkaca,ndr  ndr,hoffe  hoffe,kommst  kommst,donnerstag  donnerstag,#jona  #jona,stammtisch</t>
  </si>
  <si>
    <t>interlinkaca,ndr  uzlev,interlinkaca  ndr,kaufe  kaufe,wort  wort,workshops  workshops,mapping  mapping,qgis  ndr,morgens  morgens,nachmittags  nachmittags,hab</t>
  </si>
  <si>
    <t>the_claus,interlinkaca  interlinkaca,ndr  ndr,sehen  sehen,heute  heute,morgen  morgen,ddj</t>
  </si>
  <si>
    <t>gijn,projour  projour,nrecherche  nrecherche,interlinkaca  interlinkaca,die  die,zwei  zwei,kenne</t>
  </si>
  <si>
    <t>the_claus,interlinkaca  interlinkaca,ndr  ndr,looking  looking,forward  weather,overcast  overcast,memories  memories,fresh  fresh,#hamburg  #hamburg,city  city,don</t>
  </si>
  <si>
    <t>interaction,#workshop  #workshop,#german  #german,#media  #media,going  going,interlinkaca  interlinkaca,#fellow  #fellow,#gijc19  #gijc19,#journalism  #journalism,gijn  gijn,nrecherche</t>
  </si>
  <si>
    <t>Top Word Pairs in Tweet by Salience</t>
  </si>
  <si>
    <t>য,র  চ,ছ  সবক,ছ  ন,ত  আর,ম  ম,ত  র,ত  ত,ন  ন,দ  দ,ন</t>
  </si>
  <si>
    <t>preparations,global  global,investigative  journalism,conference  conference,#gijc19  #gijc19,hamburg  hamburg,well  well,under  under,way  way,expecting  expecting,more</t>
  </si>
  <si>
    <t>uzlev,interlinkaca  ndr,kaufe  kaufe,wort  wort,workshops  workshops,mapping  mapping,qgis  ndr,morgens  morgens,nachmittags  nachmittags,hab  hab,gijc</t>
  </si>
  <si>
    <t>Count of Relationship Date (UTC)</t>
  </si>
  <si>
    <t>Row Labels</t>
  </si>
  <si>
    <t>Grand Total</t>
  </si>
  <si>
    <t>2019</t>
  </si>
  <si>
    <t>Sep</t>
  </si>
  <si>
    <t>8-Sep</t>
  </si>
  <si>
    <t>12-Sep</t>
  </si>
  <si>
    <t>17-Sep</t>
  </si>
  <si>
    <t>18-Sep</t>
  </si>
  <si>
    <t>19-Sep</t>
  </si>
  <si>
    <t>21-Sep</t>
  </si>
  <si>
    <t>22-Sep</t>
  </si>
  <si>
    <t>23-Sep</t>
  </si>
  <si>
    <t>24-Sep</t>
  </si>
  <si>
    <t>25-Sep</t>
  </si>
  <si>
    <t>128, 128, 128</t>
  </si>
  <si>
    <t>Red</t>
  </si>
  <si>
    <t>G1: gijc19 workshop german media fellow journalism</t>
  </si>
  <si>
    <t>G2: gijc19 gijn interlinkaca nrecherche supportafreepress</t>
  </si>
  <si>
    <t>G3: hamburg gijn19 intajour2011 jona</t>
  </si>
  <si>
    <t>G4: gijc19</t>
  </si>
  <si>
    <t>G5: gijc19 советы</t>
  </si>
  <si>
    <t>Edge Weight▓1▓2▓0▓True▓Gray▓Red▓▓Edge Weight▓1▓2▓0▓4▓10▓False▓Edge Weight▓1▓2▓0▓30▓10▓False▓▓0▓0▓0▓True▓Black▓Black▓▓Betweenness Centrality▓0▓92.729167▓3▓100▓1000▓False▓▓0▓0▓0▓0▓0▓False▓▓0▓0▓0▓0▓0▓False▓▓0▓0▓0▓0▓0▓False</t>
  </si>
  <si>
    <t>GraphSource░TwitterSearch▓GraphTerm░"Interlink Academy" OR @InterlinkAca▓ImportDescription░The graph represents a network of 48 Twitter users whose recent tweets contained ""Interlink Academy" OR @InterlinkAca", or who were replied to or mentioned in those tweets, taken from a data set limited to a maximum of 5,000 tweets.  The network was obtained from Twitter on Wednesday, 25 September 2019 at 18:51 UTC.
The tweets in the network were tweeted over the 8-day, 10-hour, 10-minute period from Tuesday, 17 September 2019 at 05:30 UTC to Wednesday, 25 September 2019 at 15:40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"mentions".▓ImportSuggestedTitle░"Interlink Academy" OR @InterlinkAca Twitter NodeXL SNA Map and Report for Wednesday, 25 September 2019 at 18:51 UTC▓ImportSuggestedFileNameNoExtension░2019-09-25 18-51-24 NodeXL Twitter Search "Interlink Academy" OR @InterlinkAca▓GroupingDescription░The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</si>
</sst>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3"/>
      <tableStyleElement type="headerRow" dxfId="422"/>
    </tableStyle>
    <tableStyle name="NodeXL Table" pivot="0" count="1">
      <tableStyleElement type="headerRow" dxfId="4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558597"/>
        <c:axId val="3265326"/>
      </c:barChart>
      <c:catAx>
        <c:axId val="525585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65326"/>
        <c:crosses val="autoZero"/>
        <c:auto val="1"/>
        <c:lblOffset val="100"/>
        <c:noMultiLvlLbl val="0"/>
      </c:catAx>
      <c:valAx>
        <c:axId val="3265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58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"Interlink Academy" OR @InterlinkAca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8-Sep
Sep
2019</c:v>
                </c:pt>
                <c:pt idx="1">
                  <c:v>12-Sep</c:v>
                </c:pt>
                <c:pt idx="2">
                  <c:v>17-Sep</c:v>
                </c:pt>
                <c:pt idx="3">
                  <c:v>18-Sep</c:v>
                </c:pt>
                <c:pt idx="4">
                  <c:v>19-Sep</c:v>
                </c:pt>
                <c:pt idx="5">
                  <c:v>21-Sep</c:v>
                </c:pt>
                <c:pt idx="6">
                  <c:v>22-Sep</c:v>
                </c:pt>
                <c:pt idx="7">
                  <c:v>23-Sep</c:v>
                </c:pt>
                <c:pt idx="8">
                  <c:v>24-Sep</c:v>
                </c:pt>
                <c:pt idx="9">
                  <c:v>25-Sep</c:v>
                </c:pt>
              </c:strCache>
            </c:strRef>
          </c:cat>
          <c:val>
            <c:numRef>
              <c:f>'Time Series'!$B$26:$B$38</c:f>
              <c:numCache>
                <c:formatCode>General</c:formatCode>
                <c:ptCount val="10"/>
                <c:pt idx="0">
                  <c:v>1</c:v>
                </c:pt>
                <c:pt idx="1">
                  <c:v>1</c:v>
                </c:pt>
                <c:pt idx="2">
                  <c:v>3</c:v>
                </c:pt>
                <c:pt idx="3">
                  <c:v>5</c:v>
                </c:pt>
                <c:pt idx="4">
                  <c:v>1</c:v>
                </c:pt>
                <c:pt idx="5">
                  <c:v>4</c:v>
                </c:pt>
                <c:pt idx="6">
                  <c:v>2</c:v>
                </c:pt>
                <c:pt idx="7">
                  <c:v>3</c:v>
                </c:pt>
                <c:pt idx="8">
                  <c:v>5</c:v>
                </c:pt>
                <c:pt idx="9">
                  <c:v>29</c:v>
                </c:pt>
              </c:numCache>
            </c:numRef>
          </c:val>
        </c:ser>
        <c:axId val="19596783"/>
        <c:axId val="42153320"/>
      </c:barChart>
      <c:catAx>
        <c:axId val="19596783"/>
        <c:scaling>
          <c:orientation val="minMax"/>
        </c:scaling>
        <c:axPos val="b"/>
        <c:delete val="0"/>
        <c:numFmt formatCode="General" sourceLinked="1"/>
        <c:majorTickMark val="out"/>
        <c:minorTickMark val="none"/>
        <c:tickLblPos val="nextTo"/>
        <c:crossAx val="42153320"/>
        <c:crosses val="autoZero"/>
        <c:auto val="1"/>
        <c:lblOffset val="100"/>
        <c:noMultiLvlLbl val="0"/>
      </c:catAx>
      <c:valAx>
        <c:axId val="42153320"/>
        <c:scaling>
          <c:orientation val="minMax"/>
        </c:scaling>
        <c:axPos val="l"/>
        <c:majorGridlines/>
        <c:delete val="0"/>
        <c:numFmt formatCode="General" sourceLinked="1"/>
        <c:majorTickMark val="out"/>
        <c:minorTickMark val="none"/>
        <c:tickLblPos val="nextTo"/>
        <c:crossAx val="195967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387935"/>
        <c:axId val="63164824"/>
      </c:barChart>
      <c:catAx>
        <c:axId val="293879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164824"/>
        <c:crosses val="autoZero"/>
        <c:auto val="1"/>
        <c:lblOffset val="100"/>
        <c:noMultiLvlLbl val="0"/>
      </c:catAx>
      <c:valAx>
        <c:axId val="63164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7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612505"/>
        <c:axId val="16077090"/>
      </c:barChart>
      <c:catAx>
        <c:axId val="316125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077090"/>
        <c:crosses val="autoZero"/>
        <c:auto val="1"/>
        <c:lblOffset val="100"/>
        <c:noMultiLvlLbl val="0"/>
      </c:catAx>
      <c:valAx>
        <c:axId val="16077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12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476083"/>
        <c:axId val="27175884"/>
      </c:barChart>
      <c:catAx>
        <c:axId val="104760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175884"/>
        <c:crosses val="autoZero"/>
        <c:auto val="1"/>
        <c:lblOffset val="100"/>
        <c:noMultiLvlLbl val="0"/>
      </c:catAx>
      <c:valAx>
        <c:axId val="2717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76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256365"/>
        <c:axId val="53762966"/>
      </c:barChart>
      <c:catAx>
        <c:axId val="432563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762966"/>
        <c:crosses val="autoZero"/>
        <c:auto val="1"/>
        <c:lblOffset val="100"/>
        <c:noMultiLvlLbl val="0"/>
      </c:catAx>
      <c:valAx>
        <c:axId val="537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5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104647"/>
        <c:axId val="59832960"/>
      </c:barChart>
      <c:catAx>
        <c:axId val="141046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832960"/>
        <c:crosses val="autoZero"/>
        <c:auto val="1"/>
        <c:lblOffset val="100"/>
        <c:noMultiLvlLbl val="0"/>
      </c:catAx>
      <c:valAx>
        <c:axId val="59832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4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625729"/>
        <c:axId val="14631562"/>
      </c:barChart>
      <c:catAx>
        <c:axId val="16257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631562"/>
        <c:crosses val="autoZero"/>
        <c:auto val="1"/>
        <c:lblOffset val="100"/>
        <c:noMultiLvlLbl val="0"/>
      </c:catAx>
      <c:valAx>
        <c:axId val="14631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575195"/>
        <c:axId val="44305844"/>
      </c:barChart>
      <c:catAx>
        <c:axId val="645751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305844"/>
        <c:crosses val="autoZero"/>
        <c:auto val="1"/>
        <c:lblOffset val="100"/>
        <c:noMultiLvlLbl val="0"/>
      </c:catAx>
      <c:valAx>
        <c:axId val="4430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75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208277"/>
        <c:axId val="32003582"/>
      </c:barChart>
      <c:catAx>
        <c:axId val="63208277"/>
        <c:scaling>
          <c:orientation val="minMax"/>
        </c:scaling>
        <c:axPos val="b"/>
        <c:delete val="1"/>
        <c:majorTickMark val="out"/>
        <c:minorTickMark val="none"/>
        <c:tickLblPos val="none"/>
        <c:crossAx val="32003582"/>
        <c:crosses val="autoZero"/>
        <c:auto val="1"/>
        <c:lblOffset val="100"/>
        <c:noMultiLvlLbl val="0"/>
      </c:catAx>
      <c:valAx>
        <c:axId val="32003582"/>
        <c:scaling>
          <c:orientation val="minMax"/>
        </c:scaling>
        <c:axPos val="l"/>
        <c:delete val="1"/>
        <c:majorTickMark val="out"/>
        <c:minorTickMark val="none"/>
        <c:tickLblPos val="none"/>
        <c:crossAx val="632082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114300</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 refreshedBy="Harald Meier" refreshedVersion="6">
  <cacheSource type="worksheet">
    <worksheetSource ref="A2:BN5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54">
        <d v="2019-09-17T16:26:01.000"/>
        <d v="2019-09-18T07:23:32.000"/>
        <d v="2019-09-18T14:15:07.000"/>
        <d v="2019-09-19T19:04:57.000"/>
        <d v="2019-09-21T17:03:35.000"/>
        <d v="2019-09-18T07:25:56.000"/>
        <d v="2019-09-21T17:05:14.000"/>
        <d v="2019-09-22T17:44:41.000"/>
        <d v="2019-09-17T05:30:06.000"/>
        <d v="2019-09-17T10:30:09.000"/>
        <d v="2019-09-23T04:30:02.000"/>
        <d v="2019-09-23T10:41:42.000"/>
        <d v="2019-09-12T09:10:23.000"/>
        <d v="2019-09-23T14:04:57.000"/>
        <d v="2019-09-18T07:05:54.000"/>
        <d v="2019-09-18T07:19:17.000"/>
        <d v="2019-09-24T15:40:13.000"/>
        <d v="2019-09-24T15:40:40.000"/>
        <d v="2019-09-24T15:54:23.000"/>
        <d v="2019-09-25T03:00:57.000"/>
        <d v="2019-09-25T04:25:21.000"/>
        <d v="2019-09-25T04:50:27.000"/>
        <d v="2019-09-25T05:15:05.000"/>
        <d v="2019-09-25T05:16:18.000"/>
        <d v="2019-09-25T05:57:22.000"/>
        <d v="2019-09-21T19:02:02.000"/>
        <d v="2019-09-25T06:02:30.000"/>
        <d v="2019-09-25T07:48:49.000"/>
        <d v="2019-09-25T07:51:33.000"/>
        <d v="2019-09-25T08:20:07.000"/>
        <d v="2019-09-25T09:13:23.000"/>
        <d v="2019-09-25T09:21:36.000"/>
        <d v="2019-09-08T11:49:34.000"/>
        <d v="2019-09-25T09:23:14.000"/>
        <d v="2019-09-25T09:11:37.000"/>
        <d v="2019-09-25T09:19:43.000"/>
        <d v="2019-09-25T09:03:05.000"/>
        <d v="2019-09-25T09:18:31.000"/>
        <d v="2019-09-25T09:29:53.000"/>
        <d v="2019-09-25T12:42:20.000"/>
        <d v="2019-09-25T12:45:42.000"/>
        <d v="2019-09-25T13:19:34.000"/>
        <d v="2019-09-25T14:18:02.000"/>
        <d v="2019-09-25T07:53:11.000"/>
        <d v="2019-09-25T07:55:34.000"/>
        <d v="2019-09-25T14:26:44.000"/>
        <d v="2019-09-25T12:11:27.000"/>
        <d v="2019-09-25T15:18:56.000"/>
        <d v="2019-09-25T15:19:38.000"/>
        <d v="2019-09-25T15:40:47.000"/>
        <d v="2019-09-21T17:03:02.000"/>
        <d v="2019-09-22T12:32:01.000"/>
        <d v="2019-09-24T15:36:35.000"/>
        <d v="2019-09-24T15:39:43.000"/>
      </sharedItems>
      <fieldGroup par="67" base="15">
        <rangePr groupBy="days" autoEnd="1" autoStart="1" startDate="2019-09-08T11:49:34.000" endDate="2019-09-25T15:40:47.000"/>
        <groupItems count="368">
          <s v="&lt;9/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5/2019"/>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dd your own word list) Word Count" numFmtId="1">
      <sharedItems containsString="0" containsBlank="1" containsMixedTypes="0" containsNumber="1" containsInteger="1" count="0"/>
    </cacheField>
    <cacheField name="Sentiment List #3: (Add your own word lis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19-09-08T11:49:34.000" endDate="2019-09-25T15:40:47.000"/>
        <groupItems count="14">
          <s v="&lt;9/8/2019"/>
          <s v="Jan"/>
          <s v="Feb"/>
          <s v="Mar"/>
          <s v="Apr"/>
          <s v="May"/>
          <s v="Jun"/>
          <s v="Jul"/>
          <s v="Aug"/>
          <s v="Sep"/>
          <s v="Oct"/>
          <s v="Nov"/>
          <s v="Dec"/>
          <s v="&gt;9/25/2019"/>
        </groupItems>
      </fieldGroup>
    </cacheField>
    <cacheField name="Years" databaseField="0">
      <sharedItems containsMixedTypes="0" count="0"/>
      <fieldGroup base="15">
        <rangePr groupBy="years" autoEnd="1" autoStart="1" startDate="2019-09-08T11:49:34.000" endDate="2019-09-25T15:40:47.000"/>
        <groupItems count="3">
          <s v="&lt;9/8/2019"/>
          <s v="2019"/>
          <s v="&gt;9/25/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54">
  <r>
    <s v="gijnru"/>
    <s v="guebartsch"/>
    <m/>
    <m/>
    <m/>
    <m/>
    <m/>
    <m/>
    <m/>
    <m/>
    <s v="No"/>
    <n v="3"/>
    <m/>
    <m/>
    <s v="Mentions"/>
    <x v="0"/>
    <s v="Собираешься на #GIJC19 в Гамбург? Скажи “Moin”, запускай плейлист + #советы, как подготовиться, даже если ты не едешь. А также - линки для тех, кто хочет следить за прямыми трансляциями с конференции._x000a_@guebartsch из @nrecherche с @gijn и @InterlinkAca_x000a_Eng👉https://t.co/GhA9O4O76M https://t.co/vyVleQW8fR"/>
    <s v="https://gijn.org/2019/09/16/going-to-gijc19-in-hamburg-say-moin-and-a-few-more-tips-to-prepare/"/>
    <s v="gijn.org"/>
    <s v="gijc19 советы"/>
    <s v="https://pbs.twimg.com/media/EErfoYyWwAAOWcZ.jpg"/>
    <s v="https://pbs.twimg.com/media/EErfoYyWwAAOWcZ.jpg"/>
    <d v="2019-09-17T16:26:01.000"/>
    <d v="2019-09-17T00:00:00.000"/>
    <s v="16:26:01"/>
    <s v="https://twitter.com/gijnru/status/1173996539628441601"/>
    <m/>
    <m/>
    <s v="1173996539628441601"/>
    <m/>
    <b v="0"/>
    <n v="0"/>
    <s v=""/>
    <b v="0"/>
    <s v="ru"/>
    <m/>
    <s v=""/>
    <b v="0"/>
    <n v="0"/>
    <s v=""/>
    <s v="Buffer"/>
    <b v="0"/>
    <s v="1173996539628441601"/>
    <s v="Tweet"/>
    <n v="0"/>
    <n v="0"/>
    <m/>
    <m/>
    <m/>
    <m/>
    <m/>
    <m/>
    <m/>
    <m/>
    <n v="1"/>
    <s v="5"/>
    <s v="5"/>
    <m/>
    <m/>
    <m/>
    <m/>
    <m/>
    <m/>
    <m/>
    <m/>
    <m/>
  </r>
  <r>
    <s v="chirwajoan"/>
    <s v="diggersofnews"/>
    <m/>
    <m/>
    <m/>
    <m/>
    <m/>
    <m/>
    <m/>
    <m/>
    <s v="No"/>
    <n v="7"/>
    <m/>
    <m/>
    <s v="Mentions"/>
    <x v="1"/>
    <s v="Day 3 of the @InterlinkAca, @DiggersOfNews fact checking training workshop in Lusaka, Zambia. Interesting topics lined up. _x000a_#supportafreepress https://t.co/wxnUJkT3H4"/>
    <m/>
    <m/>
    <s v="supportafreepress"/>
    <s v="https://pbs.twimg.com/media/EEutCjhWwAIsHPL.jpg"/>
    <s v="https://pbs.twimg.com/media/EEutCjhWwAIsHPL.jpg"/>
    <d v="2019-09-18T07:23:32.000"/>
    <d v="2019-09-18T00:00:00.000"/>
    <s v="07:23:32"/>
    <s v="https://twitter.com/chirwajoan/status/1174222407005102080"/>
    <m/>
    <m/>
    <s v="1174222407005102080"/>
    <m/>
    <b v="0"/>
    <n v="2"/>
    <s v=""/>
    <b v="0"/>
    <s v="en"/>
    <m/>
    <s v=""/>
    <b v="0"/>
    <n v="0"/>
    <s v=""/>
    <s v="Twitter for Android"/>
    <b v="0"/>
    <s v="1174222407005102080"/>
    <s v="Tweet"/>
    <n v="0"/>
    <n v="0"/>
    <m/>
    <m/>
    <m/>
    <m/>
    <m/>
    <m/>
    <m/>
    <m/>
    <n v="1"/>
    <s v="2"/>
    <s v="2"/>
    <n v="1"/>
    <n v="5.555555555555555"/>
    <n v="0"/>
    <n v="0"/>
    <n v="0"/>
    <n v="0"/>
    <n v="17"/>
    <n v="94.44444444444444"/>
    <n v="18"/>
  </r>
  <r>
    <s v="iamkabamba"/>
    <s v="interlinkaca"/>
    <m/>
    <m/>
    <m/>
    <m/>
    <m/>
    <m/>
    <m/>
    <m/>
    <s v="No"/>
    <n v="8"/>
    <m/>
    <m/>
    <s v="Replies to"/>
    <x v="2"/>
    <s v="@InterlinkAca training https://t.co/JQ1f2Eudel"/>
    <m/>
    <m/>
    <m/>
    <s v="https://pbs.twimg.com/media/EEwKzNRXUAEKQUQ.jpg"/>
    <s v="https://pbs.twimg.com/media/EEwKzNRXUAEKQUQ.jpg"/>
    <d v="2019-09-18T14:15:07.000"/>
    <d v="2019-09-18T00:00:00.000"/>
    <s v="14:15:07"/>
    <s v="https://twitter.com/iamkabamba/status/1174325983798812673"/>
    <m/>
    <m/>
    <s v="1174325983798812673"/>
    <m/>
    <b v="0"/>
    <n v="0"/>
    <s v="368844589"/>
    <b v="0"/>
    <s v="en"/>
    <m/>
    <s v=""/>
    <b v="0"/>
    <n v="0"/>
    <s v=""/>
    <s v="Twitter Web App"/>
    <b v="0"/>
    <s v="1174325983798812673"/>
    <s v="Tweet"/>
    <n v="0"/>
    <n v="0"/>
    <m/>
    <m/>
    <m/>
    <m/>
    <m/>
    <m/>
    <m/>
    <m/>
    <n v="1"/>
    <s v="2"/>
    <s v="2"/>
    <n v="0"/>
    <n v="0"/>
    <n v="0"/>
    <n v="0"/>
    <n v="0"/>
    <n v="0"/>
    <n v="2"/>
    <n v="100"/>
    <n v="2"/>
  </r>
  <r>
    <s v="nahidbashatah"/>
    <s v="gijnarabic"/>
    <m/>
    <m/>
    <m/>
    <m/>
    <m/>
    <m/>
    <m/>
    <m/>
    <s v="No"/>
    <n v="9"/>
    <m/>
    <m/>
    <s v="Retweet"/>
    <x v="3"/>
    <s v="تحتوي أجندة #GIJC19 على أكثر من 200 جلسة تغطي موضوعات متصلة بالتحقيقات الاستقصائية التي تتراوح بين الجريمة والفساد إلى الصحافة في المنفى . بالنسبة لأولئك الذين لا يستطيعون  الحضور، تابعونا في تغطيتنا المباشرة. @nrecherche @InterlinkAca @gijn _x000a_ https://t.co/qJNzIWS8PD"/>
    <m/>
    <m/>
    <s v="gijc19"/>
    <m/>
    <s v="http://pbs.twimg.com/profile_images/1140378733511139334/yf_v4DGL_normal.jpg"/>
    <d v="2019-09-19T19:04:57.000"/>
    <d v="2019-09-19T00:00:00.000"/>
    <s v="19:04:57"/>
    <s v="https://twitter.com/nahidbashatah/status/1174761310359363586"/>
    <m/>
    <m/>
    <s v="1174761310359363586"/>
    <m/>
    <b v="0"/>
    <n v="0"/>
    <s v=""/>
    <b v="0"/>
    <s v="ar"/>
    <m/>
    <s v=""/>
    <b v="0"/>
    <n v="7"/>
    <s v="1170665476999041025"/>
    <s v="Twitter for iPhone"/>
    <b v="0"/>
    <s v="1170665476999041025"/>
    <s v="Tweet"/>
    <n v="0"/>
    <n v="0"/>
    <m/>
    <m/>
    <m/>
    <m/>
    <m/>
    <m/>
    <m/>
    <m/>
    <n v="1"/>
    <s v="1"/>
    <s v="1"/>
    <n v="0"/>
    <n v="0"/>
    <n v="0"/>
    <n v="0"/>
    <n v="0"/>
    <n v="0"/>
    <n v="35"/>
    <n v="100"/>
    <n v="35"/>
  </r>
  <r>
    <s v="nyamwanda"/>
    <s v="gijn"/>
    <m/>
    <m/>
    <m/>
    <m/>
    <m/>
    <m/>
    <m/>
    <m/>
    <s v="No"/>
    <n v="13"/>
    <m/>
    <m/>
    <s v="Retweet"/>
    <x v="4"/>
    <s v="Just 4 days left till a record number of the world's best investigative journalists descend in Hamburg for #GIJC19. Listen to our specially curated playlist https://t.co/81UsXFh4Ql. Also, check our guide of what to prepare https://t.co/TP649m4S7y @nrecherche @InterlinkAca https://t.co/0jppwnDskz"/>
    <m/>
    <m/>
    <s v="gijc19"/>
    <m/>
    <s v="http://pbs.twimg.com/profile_images/1139428942958530560/ADNjRjdy_normal.jpg"/>
    <d v="2019-09-21T17:03:35.000"/>
    <d v="2019-09-21T00:00:00.000"/>
    <s v="17:03:35"/>
    <s v="https://twitter.com/nyamwanda/status/1175455545903452162"/>
    <m/>
    <m/>
    <s v="1175455545903452162"/>
    <m/>
    <b v="0"/>
    <n v="0"/>
    <s v=""/>
    <b v="0"/>
    <s v="en"/>
    <m/>
    <s v=""/>
    <b v="0"/>
    <n v="3"/>
    <s v="1175455406551896074"/>
    <s v="Twitter for iPhone"/>
    <b v="0"/>
    <s v="1175455406551896074"/>
    <s v="Tweet"/>
    <n v="0"/>
    <n v="0"/>
    <m/>
    <m/>
    <m/>
    <m/>
    <m/>
    <m/>
    <m/>
    <m/>
    <n v="1"/>
    <s v="2"/>
    <s v="1"/>
    <m/>
    <m/>
    <m/>
    <m/>
    <m/>
    <m/>
    <m/>
    <m/>
    <m/>
  </r>
  <r>
    <s v="nguclayton_"/>
    <s v="interlinkaca"/>
    <m/>
    <m/>
    <m/>
    <m/>
    <m/>
    <m/>
    <m/>
    <m/>
    <s v="No"/>
    <n v="16"/>
    <m/>
    <m/>
    <s v="Retweet"/>
    <x v="5"/>
    <s v="The German Ambassador to Zambia featured prominently in Zambian newspaper NewsDiggers today. When visiting the current Interlink workshop on Monday, he called for more investigative journalism.@jmwenda29 @ChirwaJoan https://t.co/lec6sdIXu3"/>
    <m/>
    <m/>
    <m/>
    <m/>
    <s v="http://pbs.twimg.com/profile_images/1145473735425712128/5-sSCRXd_normal.jpg"/>
    <d v="2019-09-18T07:25:56.000"/>
    <d v="2019-09-18T00:00:00.000"/>
    <s v="07:25:56"/>
    <s v="https://twitter.com/nguclayton_/status/1174223012641595398"/>
    <m/>
    <m/>
    <s v="1174223012641595398"/>
    <m/>
    <b v="0"/>
    <n v="0"/>
    <s v=""/>
    <b v="0"/>
    <s v="en"/>
    <m/>
    <s v=""/>
    <b v="0"/>
    <n v="2"/>
    <s v="1174217970593226752"/>
    <s v="Twitter for iPhone"/>
    <b v="0"/>
    <s v="1174217970593226752"/>
    <s v="Tweet"/>
    <n v="0"/>
    <n v="0"/>
    <m/>
    <m/>
    <m/>
    <m/>
    <m/>
    <m/>
    <m/>
    <m/>
    <n v="2"/>
    <s v="2"/>
    <s v="2"/>
    <m/>
    <m/>
    <m/>
    <m/>
    <m/>
    <m/>
    <m/>
    <m/>
    <m/>
  </r>
  <r>
    <s v="nguclayton_"/>
    <s v="gijn"/>
    <m/>
    <m/>
    <m/>
    <m/>
    <m/>
    <m/>
    <m/>
    <m/>
    <s v="No"/>
    <n v="19"/>
    <m/>
    <m/>
    <s v="Retweet"/>
    <x v="6"/>
    <s v="Just 4 days left till a record number of the world's best investigative journalists descend in Hamburg for #GIJC19. Listen to our specially curated playlist https://t.co/81UsXFh4Ql. Also, check our guide of what to prepare https://t.co/TP649m4S7y @nrecherche @InterlinkAca https://t.co/0jppwnDskz"/>
    <m/>
    <m/>
    <s v="gijc19"/>
    <m/>
    <s v="http://pbs.twimg.com/profile_images/1145473735425712128/5-sSCRXd_normal.jpg"/>
    <d v="2019-09-21T17:05:14.000"/>
    <d v="2019-09-21T00:00:00.000"/>
    <s v="17:05:14"/>
    <s v="https://twitter.com/nguclayton_/status/1175455958253879297"/>
    <m/>
    <m/>
    <s v="1175455958253879297"/>
    <m/>
    <b v="0"/>
    <n v="0"/>
    <s v=""/>
    <b v="0"/>
    <s v="en"/>
    <m/>
    <s v=""/>
    <b v="0"/>
    <n v="3"/>
    <s v="1175455406551896074"/>
    <s v="Twitter for iPhone"/>
    <b v="0"/>
    <s v="1175455406551896074"/>
    <s v="Tweet"/>
    <n v="0"/>
    <n v="0"/>
    <m/>
    <m/>
    <m/>
    <m/>
    <m/>
    <m/>
    <m/>
    <m/>
    <n v="1"/>
    <s v="2"/>
    <s v="1"/>
    <m/>
    <m/>
    <m/>
    <m/>
    <m/>
    <m/>
    <m/>
    <m/>
    <m/>
  </r>
  <r>
    <s v="2ndleprechaun"/>
    <s v="gijn"/>
    <m/>
    <m/>
    <m/>
    <m/>
    <m/>
    <m/>
    <m/>
    <m/>
    <s v="No"/>
    <n v="22"/>
    <m/>
    <m/>
    <s v="Retweet"/>
    <x v="7"/>
    <s v="Countdown 3 days to the start of #GIJC19! @gijn, @nrecherche &amp;amp; @InterlinkAca are very much looking forward to welcoming you all in person in Hamburg. Check out our pre-conference guide https://t.co/TP649m4S7y. &amp;amp; browse through the program here: https://t.co/Wdf30Ih5T2 https://t.co/oFfvtcabtw"/>
    <m/>
    <m/>
    <s v="gijc19"/>
    <m/>
    <s v="http://pbs.twimg.com/profile_images/982017972008087552/Ag5WKNiy_normal.jpg"/>
    <d v="2019-09-22T17:44:41.000"/>
    <d v="2019-09-22T00:00:00.000"/>
    <s v="17:44:41"/>
    <s v="https://twitter.com/2ndleprechaun/status/1175828278097141765"/>
    <m/>
    <m/>
    <s v="1175828278097141765"/>
    <m/>
    <b v="0"/>
    <n v="0"/>
    <s v=""/>
    <b v="0"/>
    <s v="en"/>
    <m/>
    <s v=""/>
    <b v="0"/>
    <n v="3"/>
    <s v="1175749589397377026"/>
    <s v="Twitter for Android"/>
    <b v="0"/>
    <s v="1175749589397377026"/>
    <s v="Tweet"/>
    <n v="0"/>
    <n v="0"/>
    <m/>
    <m/>
    <m/>
    <m/>
    <m/>
    <m/>
    <m/>
    <m/>
    <n v="2"/>
    <s v="1"/>
    <s v="1"/>
    <m/>
    <m/>
    <m/>
    <m/>
    <m/>
    <m/>
    <m/>
    <m/>
    <m/>
  </r>
  <r>
    <s v="gijnbangla"/>
    <s v="interlinkaca"/>
    <m/>
    <m/>
    <m/>
    <m/>
    <m/>
    <m/>
    <m/>
    <m/>
    <s v="No"/>
    <n v="26"/>
    <m/>
    <m/>
    <s v="Mentions"/>
    <x v="8"/>
    <s v="যারা হামবুর্গে গ্লোবাল ইনভেস্টিগেটিভ জার্নালিজম কনফারেন্সে যাচ্ছে, শুধু একটি শব্দ শিখে রাখুন, “মোয়েন”। এটি সবকিছু সহজ করে দেবে। আর যারা যাচ্ছেন না, তারা জেনে নিন কীভাবে আপডেট থাকবেন, সবকিছু সরাসরি দেখবেন বা শুনবেন: https://t.co/c2kwK1lgsn_x000a_@gijn @nrecherche @InterlinkAca #GIJC19 https://t.co/dz4gt4b0e4"/>
    <s v="https://gijn.org/2019/09/16/going-to-gijc19-in-hamburg-say-moin-and-a-few-more-tips-to-prepare/"/>
    <s v="gijn.org"/>
    <s v="gijc19"/>
    <s v="https://pbs.twimg.com/media/EEpJgRQXsAEeQa2.jpg"/>
    <s v="https://pbs.twimg.com/media/EEpJgRQXsAEeQa2.jpg"/>
    <d v="2019-09-17T05:30:06.000"/>
    <d v="2019-09-17T00:00:00.000"/>
    <s v="05:30:06"/>
    <s v="https://twitter.com/gijnbangla/status/1173831472899416069"/>
    <m/>
    <m/>
    <s v="1173831472899416069"/>
    <m/>
    <b v="0"/>
    <n v="1"/>
    <s v=""/>
    <b v="0"/>
    <s v="bn"/>
    <m/>
    <s v=""/>
    <b v="0"/>
    <n v="0"/>
    <s v=""/>
    <s v="Buffer"/>
    <b v="0"/>
    <s v="1173831472899416069"/>
    <s v="Tweet"/>
    <n v="0"/>
    <n v="0"/>
    <m/>
    <m/>
    <m/>
    <m/>
    <m/>
    <m/>
    <m/>
    <m/>
    <n v="3"/>
    <s v="1"/>
    <s v="2"/>
    <m/>
    <m/>
    <m/>
    <m/>
    <m/>
    <m/>
    <m/>
    <m/>
    <m/>
  </r>
  <r>
    <s v="gijnbangla"/>
    <s v="interlinkaca"/>
    <m/>
    <m/>
    <m/>
    <m/>
    <m/>
    <m/>
    <m/>
    <m/>
    <s v="No"/>
    <n v="29"/>
    <m/>
    <m/>
    <s v="Mentions"/>
    <x v="9"/>
    <s v="যারা হামবুর্গে গ্লোবাল ইনভেস্টিগেটিভ জার্নালিজম কনফারেন্সে যাচ্ছে, শুধু একটি শব্দ শিখে রাখুন, “মোয়েন”। এটি সবকিছু সহজ করে দেবে। আর যারা যাচ্ছেন না, জেনে নিন কীভাবে আপডেট থাকবেন, সবকিছু সরাসরি দেখবেন বা শুনবেন: https://t.co/c2kwK1lgsn_x000a_@gijn @nrecherche @InterlinkAca #GIJC19 https://t.co/ikFP1cOFr8"/>
    <s v="https://gijn.org/2019/09/16/going-to-gijc19-in-hamburg-say-moin-and-a-few-more-tips-to-prepare/"/>
    <s v="gijn.org"/>
    <s v="gijc19"/>
    <s v="https://pbs.twimg.com/media/EEqOLjjX4AA7nyL.jpg"/>
    <s v="https://pbs.twimg.com/media/EEqOLjjX4AA7nyL.jpg"/>
    <d v="2019-09-17T10:30:09.000"/>
    <d v="2019-09-17T00:00:00.000"/>
    <s v="10:30:09"/>
    <s v="https://twitter.com/gijnbangla/status/1173906983512092672"/>
    <m/>
    <m/>
    <s v="1173906983512092672"/>
    <m/>
    <b v="0"/>
    <n v="1"/>
    <s v=""/>
    <b v="0"/>
    <s v="bn"/>
    <m/>
    <s v=""/>
    <b v="0"/>
    <n v="0"/>
    <s v=""/>
    <s v="Buffer"/>
    <b v="0"/>
    <s v="1173906983512092672"/>
    <s v="Tweet"/>
    <n v="0"/>
    <n v="0"/>
    <m/>
    <m/>
    <m/>
    <m/>
    <m/>
    <m/>
    <m/>
    <m/>
    <n v="3"/>
    <s v="1"/>
    <s v="2"/>
    <m/>
    <m/>
    <m/>
    <m/>
    <m/>
    <m/>
    <m/>
    <m/>
    <m/>
  </r>
  <r>
    <s v="gijnbangla"/>
    <s v="nrecherche"/>
    <m/>
    <m/>
    <m/>
    <m/>
    <m/>
    <m/>
    <m/>
    <m/>
    <s v="No"/>
    <n v="32"/>
    <m/>
    <m/>
    <s v="Mentions"/>
    <x v="10"/>
    <s v="আর মাত্র তিন দিন পরেই শুরু হচ্ছে গ্লোবাল ইনভেস্টিগেটিভ জার্নালিজম কনফারেন্স। এরিমধ্যে চূড়ান্ত হয়েছে অনুষ্ঠান তালিকা। দেখে নিন আপনার পছন্দের বিষয়গুলো। আপডেট পেতে চোখ রাখুন জিআইজেএন বাংলার টুইটার ও ফেইসবুক পেইজে: https://t.co/rQA4701UGJ_x000a_#GIJC19 @gijn @InterlinkAca @nrecherche https://t.co/86IcZ9bNU5"/>
    <s v="https://gijc2019.org/program-gijc19/"/>
    <s v="gijc2019.org"/>
    <s v="gijc19"/>
    <s v="https://pbs.twimg.com/media/EFH1S3hWwAAcBMS.jpg"/>
    <s v="https://pbs.twimg.com/media/EFH1S3hWwAAcBMS.jpg"/>
    <d v="2019-09-23T04:30:02.000"/>
    <d v="2019-09-23T00:00:00.000"/>
    <s v="04:30:02"/>
    <s v="https://twitter.com/gijnbangla/status/1175990683745824768"/>
    <m/>
    <m/>
    <s v="1175990683745824768"/>
    <m/>
    <b v="0"/>
    <n v="0"/>
    <s v=""/>
    <b v="0"/>
    <s v="bn"/>
    <m/>
    <s v=""/>
    <b v="0"/>
    <n v="0"/>
    <s v=""/>
    <s v="Buffer"/>
    <b v="0"/>
    <s v="1175990683745824768"/>
    <s v="Tweet"/>
    <n v="0"/>
    <n v="0"/>
    <m/>
    <m/>
    <m/>
    <m/>
    <m/>
    <m/>
    <m/>
    <m/>
    <n v="3"/>
    <s v="1"/>
    <s v="1"/>
    <m/>
    <m/>
    <m/>
    <m/>
    <m/>
    <m/>
    <m/>
    <m/>
    <m/>
  </r>
  <r>
    <s v="chelm"/>
    <s v="gijn"/>
    <m/>
    <m/>
    <m/>
    <m/>
    <m/>
    <m/>
    <m/>
    <m/>
    <s v="No"/>
    <n v="35"/>
    <m/>
    <m/>
    <s v="Retweet"/>
    <x v="11"/>
    <s v="Countdown 3 days to the start of #GIJC19! @gijn, @nrecherche &amp;amp; @InterlinkAca are very much looking forward to welcoming you all in person in Hamburg. Check out our pre-conference guide https://t.co/TP649m4S7y. &amp;amp; browse through the program here: https://t.co/Wdf30Ih5T2 https://t.co/oFfvtcabtw"/>
    <m/>
    <m/>
    <s v="gijc19"/>
    <m/>
    <s v="http://pbs.twimg.com/profile_images/905176396300988416/Vy1TaT6U_normal.jpg"/>
    <d v="2019-09-23T10:41:42.000"/>
    <d v="2019-09-23T00:00:00.000"/>
    <s v="10:41:42"/>
    <s v="https://twitter.com/chelm/status/1176084218474090496"/>
    <m/>
    <m/>
    <s v="1176084218474090496"/>
    <m/>
    <b v="0"/>
    <n v="0"/>
    <s v=""/>
    <b v="0"/>
    <s v="en"/>
    <m/>
    <s v=""/>
    <b v="0"/>
    <n v="3"/>
    <s v="1175749589397377026"/>
    <s v="Twitter Web App"/>
    <b v="0"/>
    <s v="1175749589397377026"/>
    <s v="Tweet"/>
    <n v="0"/>
    <n v="0"/>
    <m/>
    <m/>
    <m/>
    <m/>
    <m/>
    <m/>
    <m/>
    <m/>
    <n v="2"/>
    <s v="1"/>
    <s v="1"/>
    <m/>
    <m/>
    <m/>
    <m/>
    <m/>
    <m/>
    <m/>
    <m/>
    <m/>
  </r>
  <r>
    <s v="ukrueg"/>
    <s v="interlinkaca"/>
    <m/>
    <m/>
    <m/>
    <m/>
    <m/>
    <m/>
    <m/>
    <m/>
    <s v="No"/>
    <n v="39"/>
    <m/>
    <m/>
    <s v="Mentions"/>
    <x v="12"/>
    <s v="For those who come to #GIJC19 be sure to visit the panel on &quot;Crossborder Journalism Education&quot; (with @Hackette7) and our @ifkmw structural analysis of &quot;Cross-Border Non-Profit Investigative Journalism Networks&quot; (Sept. 26, 2:30 pm) @gijn @nrecherche @InterlinkAca"/>
    <m/>
    <m/>
    <s v="gijc19"/>
    <m/>
    <s v="http://pbs.twimg.com/profile_images/681998730778640386/mTWyKDgJ_normal.jpg"/>
    <d v="2019-09-12T09:10:23.000"/>
    <d v="2019-09-12T00:00:00.000"/>
    <s v="09:10:23"/>
    <s v="https://twitter.com/ukrueg/status/1172074967766376449"/>
    <m/>
    <m/>
    <s v="1172074967766376449"/>
    <m/>
    <b v="0"/>
    <n v="10"/>
    <s v=""/>
    <b v="0"/>
    <s v="en"/>
    <m/>
    <s v=""/>
    <b v="0"/>
    <n v="6"/>
    <s v=""/>
    <s v="Twitter Web App"/>
    <b v="0"/>
    <s v="1172074967766376449"/>
    <s v="Retweet"/>
    <n v="0"/>
    <n v="0"/>
    <m/>
    <m/>
    <m/>
    <m/>
    <m/>
    <m/>
    <m/>
    <m/>
    <n v="1"/>
    <s v="4"/>
    <s v="2"/>
    <m/>
    <m/>
    <m/>
    <m/>
    <m/>
    <m/>
    <m/>
    <m/>
    <m/>
  </r>
  <r>
    <s v="halemverlag"/>
    <s v="ukrueg"/>
    <m/>
    <m/>
    <m/>
    <m/>
    <m/>
    <m/>
    <m/>
    <m/>
    <s v="No"/>
    <n v="44"/>
    <m/>
    <m/>
    <s v="Retweet"/>
    <x v="13"/>
    <s v="For those who come to #GIJC19 be sure to visit the panel on &quot;Crossborder Journalism Education&quot; (with @Hackette7) and our @ifkmw structural analysis of &quot;Cross-Border Non-Profit Investigative Journalism Networks&quot; (Sept. 26, 2:30 pm) @gijn @nrecherche @InterlinkAca"/>
    <m/>
    <m/>
    <s v="gijc19"/>
    <m/>
    <s v="http://pbs.twimg.com/profile_images/231561523/logo_halem_verlag_normal.gif"/>
    <d v="2019-09-23T14:04:57.000"/>
    <d v="2019-09-23T00:00:00.000"/>
    <s v="14:04:57"/>
    <s v="https://twitter.com/halemverlag/status/1176135367969390592"/>
    <m/>
    <m/>
    <s v="1176135367969390592"/>
    <m/>
    <b v="0"/>
    <n v="0"/>
    <s v=""/>
    <b v="0"/>
    <s v="en"/>
    <m/>
    <s v=""/>
    <b v="0"/>
    <n v="6"/>
    <s v="1172074967766376449"/>
    <s v="Twitter for iPhone"/>
    <b v="0"/>
    <s v="1172074967766376449"/>
    <s v="Tweet"/>
    <n v="0"/>
    <n v="0"/>
    <m/>
    <m/>
    <m/>
    <m/>
    <m/>
    <m/>
    <m/>
    <m/>
    <n v="1"/>
    <s v="4"/>
    <s v="4"/>
    <m/>
    <m/>
    <m/>
    <m/>
    <m/>
    <m/>
    <m/>
    <m/>
    <m/>
  </r>
  <r>
    <s v="interlinkaca"/>
    <s v="chirwajoan"/>
    <m/>
    <m/>
    <m/>
    <m/>
    <m/>
    <m/>
    <m/>
    <m/>
    <s v="Yes"/>
    <n v="50"/>
    <m/>
    <m/>
    <s v="Mentions"/>
    <x v="14"/>
    <s v="The German Ambassador to Zambia featured prominently in Zambian newspaper NewsDiggers today. When visiting the current Interlink workshop on Monday, he called for more investigative journalism.@jmwenda29 @ChirwaJoan https://t.co/lec6sdIXu3"/>
    <m/>
    <m/>
    <m/>
    <s v="https://pbs.twimg.com/media/EEupAZRXUAIg5IR.jpg"/>
    <s v="https://pbs.twimg.com/media/EEupAZRXUAIg5IR.jpg"/>
    <d v="2019-09-18T07:05:54.000"/>
    <d v="2019-09-18T00:00:00.000"/>
    <s v="07:05:54"/>
    <s v="https://twitter.com/interlinkaca/status/1174217970593226752"/>
    <m/>
    <m/>
    <s v="1174217970593226752"/>
    <m/>
    <b v="0"/>
    <n v="2"/>
    <s v=""/>
    <b v="0"/>
    <s v="en"/>
    <m/>
    <s v=""/>
    <b v="0"/>
    <n v="2"/>
    <s v=""/>
    <s v="Twitter for iPhone"/>
    <b v="0"/>
    <s v="1174217970593226752"/>
    <s v="Retweet"/>
    <n v="0"/>
    <n v="0"/>
    <m/>
    <m/>
    <m/>
    <m/>
    <m/>
    <m/>
    <m/>
    <m/>
    <n v="1"/>
    <s v="2"/>
    <s v="2"/>
    <m/>
    <m/>
    <m/>
    <m/>
    <m/>
    <m/>
    <m/>
    <m/>
    <m/>
  </r>
  <r>
    <s v="wernereggert"/>
    <s v="chirwajoan"/>
    <m/>
    <m/>
    <m/>
    <m/>
    <m/>
    <m/>
    <m/>
    <m/>
    <s v="No"/>
    <n v="52"/>
    <m/>
    <m/>
    <s v="Mentions"/>
    <x v="15"/>
    <s v="The German Ambassador to Zambia featured prominently in Zambian newspaper NewsDiggers today. When visiting the current Interlink workshop on Monday, he called for more investigative journalism.@jmwenda29 @ChirwaJoan https://t.co/lec6sdIXu3"/>
    <m/>
    <m/>
    <m/>
    <m/>
    <s v="http://pbs.twimg.com/profile_images/1532958647/WernerKarikatursmall_normal.jpg"/>
    <d v="2019-09-18T07:19:17.000"/>
    <d v="2019-09-18T00:00:00.000"/>
    <s v="07:19:17"/>
    <s v="https://twitter.com/wernereggert/status/1174221336937472000"/>
    <m/>
    <m/>
    <s v="1174221336937472000"/>
    <m/>
    <b v="0"/>
    <n v="0"/>
    <s v=""/>
    <b v="0"/>
    <s v="en"/>
    <m/>
    <s v=""/>
    <b v="0"/>
    <n v="2"/>
    <s v="1174217970593226752"/>
    <s v="Twitter for iPhone"/>
    <b v="0"/>
    <s v="1174217970593226752"/>
    <s v="Tweet"/>
    <n v="0"/>
    <n v="0"/>
    <m/>
    <m/>
    <m/>
    <m/>
    <m/>
    <m/>
    <m/>
    <m/>
    <n v="1"/>
    <s v="2"/>
    <s v="2"/>
    <m/>
    <m/>
    <m/>
    <m/>
    <m/>
    <m/>
    <m/>
    <m/>
    <m/>
  </r>
  <r>
    <s v="wernereggert"/>
    <s v="interlinkaca"/>
    <m/>
    <m/>
    <m/>
    <m/>
    <m/>
    <m/>
    <m/>
    <m/>
    <s v="No"/>
    <n v="56"/>
    <m/>
    <m/>
    <s v="Retweet"/>
    <x v="16"/>
    <s v="Preparations for the Global Investigative Journalism Conference #GIJC19 in Hamburg are well under way. Expecting more than 1500 attendees. #GIJC19 #gijn #InterlinkAca #nrecherche https://t.co/lrAhDY5Bum"/>
    <m/>
    <m/>
    <s v="gijc19"/>
    <m/>
    <s v="http://pbs.twimg.com/profile_images/1532958647/WernerKarikatursmall_normal.jpg"/>
    <d v="2019-09-24T15:40:13.000"/>
    <d v="2019-09-24T00:00:00.000"/>
    <s v="15:40:13"/>
    <s v="https://twitter.com/wernereggert/status/1176521727725199362"/>
    <m/>
    <m/>
    <s v="1176521727725199362"/>
    <m/>
    <b v="0"/>
    <n v="0"/>
    <s v=""/>
    <b v="0"/>
    <s v="en"/>
    <m/>
    <s v=""/>
    <b v="0"/>
    <n v="4"/>
    <s v="1176521602193874944"/>
    <s v="Twitter for iPhone"/>
    <b v="0"/>
    <s v="1176521602193874944"/>
    <s v="Tweet"/>
    <n v="0"/>
    <n v="0"/>
    <m/>
    <m/>
    <m/>
    <m/>
    <m/>
    <m/>
    <m/>
    <m/>
    <n v="2"/>
    <s v="2"/>
    <s v="2"/>
    <n v="1"/>
    <n v="4.3478260869565215"/>
    <n v="0"/>
    <n v="0"/>
    <n v="0"/>
    <n v="0"/>
    <n v="22"/>
    <n v="95.65217391304348"/>
    <n v="23"/>
  </r>
  <r>
    <s v="realbeefactor"/>
    <s v="interlinkaca"/>
    <m/>
    <m/>
    <m/>
    <m/>
    <m/>
    <m/>
    <m/>
    <m/>
    <s v="No"/>
    <n v="57"/>
    <m/>
    <m/>
    <s v="Retweet"/>
    <x v="17"/>
    <s v="Preparations for the Global Investigative Journalism Conference #GIJC19 in Hamburg are well under way. Expecting more than 1500 attendees. #GIJC19 #gijn #InterlinkAca #nrecherche https://t.co/lrAhDY5Bum"/>
    <m/>
    <m/>
    <s v="gijc19"/>
    <m/>
    <s v="http://pbs.twimg.com/profile_images/1174012695588298754/qQEsDpAJ_normal.jpg"/>
    <d v="2019-09-24T15:40:40.000"/>
    <d v="2019-09-24T00:00:00.000"/>
    <s v="15:40:40"/>
    <s v="https://twitter.com/realbeefactor/status/1176521842414239744"/>
    <m/>
    <m/>
    <s v="1176521842414239744"/>
    <m/>
    <b v="0"/>
    <n v="0"/>
    <s v=""/>
    <b v="0"/>
    <s v="en"/>
    <m/>
    <s v=""/>
    <b v="0"/>
    <n v="4"/>
    <s v="1176521602193874944"/>
    <s v="Twitter for Android"/>
    <b v="0"/>
    <s v="1176521602193874944"/>
    <s v="Tweet"/>
    <n v="0"/>
    <n v="0"/>
    <m/>
    <m/>
    <m/>
    <m/>
    <m/>
    <m/>
    <m/>
    <m/>
    <n v="1"/>
    <s v="2"/>
    <s v="2"/>
    <n v="1"/>
    <n v="4.3478260869565215"/>
    <n v="0"/>
    <n v="0"/>
    <n v="0"/>
    <n v="0"/>
    <n v="22"/>
    <n v="95.65217391304348"/>
    <n v="23"/>
  </r>
  <r>
    <s v="sherpayo"/>
    <s v="gijn"/>
    <m/>
    <m/>
    <m/>
    <m/>
    <m/>
    <m/>
    <m/>
    <m/>
    <s v="No"/>
    <n v="58"/>
    <m/>
    <m/>
    <s v="Retweet"/>
    <x v="18"/>
    <s v="Final preparations to welcome more than 1,500 journalists from 130 countries to #GIJC19 in Hamburg is under way. For those who couldn't join us, follow our livestreams here: https://t.co/Wf1Sg0j3NX and coverage here: https://t.co/QrZKmi3490 @nrecherche @InterlinkAca https://t.co/YJdt6T0A90"/>
    <m/>
    <m/>
    <s v="gijc19"/>
    <m/>
    <s v="http://pbs.twimg.com/profile_images/1130439477279637504/9jMSwGTR_normal.jpg"/>
    <d v="2019-09-24T15:54:23.000"/>
    <d v="2019-09-24T00:00:00.000"/>
    <s v="15:54:23"/>
    <s v="https://twitter.com/sherpayo/status/1176525293328175104"/>
    <m/>
    <m/>
    <s v="1176525293328175104"/>
    <m/>
    <b v="0"/>
    <n v="0"/>
    <s v=""/>
    <b v="0"/>
    <s v="en"/>
    <m/>
    <s v=""/>
    <b v="0"/>
    <n v="14"/>
    <s v="1176520816172965890"/>
    <s v="Twitter Web App"/>
    <b v="0"/>
    <s v="1176520816172965890"/>
    <s v="Tweet"/>
    <n v="0"/>
    <n v="0"/>
    <m/>
    <m/>
    <m/>
    <m/>
    <m/>
    <m/>
    <m/>
    <m/>
    <n v="1"/>
    <s v="1"/>
    <s v="1"/>
    <m/>
    <m/>
    <m/>
    <m/>
    <m/>
    <m/>
    <m/>
    <m/>
    <m/>
  </r>
  <r>
    <s v="emmanueldogbevi"/>
    <s v="gijn"/>
    <m/>
    <m/>
    <m/>
    <m/>
    <m/>
    <m/>
    <m/>
    <m/>
    <s v="No"/>
    <n v="61"/>
    <m/>
    <m/>
    <s v="Retweet"/>
    <x v="19"/>
    <s v="Final preparations to welcome more than 1,500 journalists from 130 countries to #GIJC19 in Hamburg is under way. For those who couldn't join us, follow our livestreams here: https://t.co/Wf1Sg0j3NX and coverage here: https://t.co/QrZKmi3490 @nrecherche @InterlinkAca https://t.co/YJdt6T0A90"/>
    <m/>
    <m/>
    <s v="gijc19"/>
    <m/>
    <s v="http://pbs.twimg.com/profile_images/2902478486/93f199e965527f4decae5c9f0968f93c_normal.jpeg"/>
    <d v="2019-09-25T03:00:57.000"/>
    <d v="2019-09-25T00:00:00.000"/>
    <s v="03:00:57"/>
    <s v="https://twitter.com/emmanueldogbevi/status/1176693041366753280"/>
    <m/>
    <m/>
    <s v="1176693041366753280"/>
    <m/>
    <b v="0"/>
    <n v="0"/>
    <s v=""/>
    <b v="0"/>
    <s v="en"/>
    <m/>
    <s v=""/>
    <b v="0"/>
    <n v="14"/>
    <s v="1176520816172965890"/>
    <s v="Twitter for Android"/>
    <b v="0"/>
    <s v="1176520816172965890"/>
    <s v="Tweet"/>
    <n v="0"/>
    <n v="0"/>
    <m/>
    <m/>
    <m/>
    <m/>
    <m/>
    <m/>
    <m/>
    <m/>
    <n v="1"/>
    <s v="1"/>
    <s v="1"/>
    <m/>
    <m/>
    <m/>
    <m/>
    <m/>
    <m/>
    <m/>
    <m/>
    <m/>
  </r>
  <r>
    <s v="pm_in_ij"/>
    <s v="gijn"/>
    <m/>
    <m/>
    <m/>
    <m/>
    <m/>
    <m/>
    <m/>
    <m/>
    <s v="No"/>
    <n v="64"/>
    <m/>
    <m/>
    <s v="Retweet"/>
    <x v="20"/>
    <s v="Final preparations to welcome more than 1,500 journalists from 130 countries to #GIJC19 in Hamburg is under way. For those who couldn't join us, follow our livestreams here: https://t.co/Wf1Sg0j3NX and coverage here: https://t.co/QrZKmi3490 @nrecherche @InterlinkAca https://t.co/YJdt6T0A90"/>
    <m/>
    <m/>
    <s v="gijc19"/>
    <m/>
    <s v="http://pbs.twimg.com/profile_images/1175802513708244994/4bwnk_QU_normal.jpg"/>
    <d v="2019-09-25T04:25:21.000"/>
    <d v="2019-09-25T00:00:00.000"/>
    <s v="04:25:21"/>
    <s v="https://twitter.com/pm_in_ij/status/1176714279741005825"/>
    <m/>
    <m/>
    <s v="1176714279741005825"/>
    <m/>
    <b v="0"/>
    <n v="0"/>
    <s v=""/>
    <b v="0"/>
    <s v="en"/>
    <m/>
    <s v=""/>
    <b v="0"/>
    <n v="14"/>
    <s v="1176520816172965890"/>
    <s v="Twitter for Android"/>
    <b v="0"/>
    <s v="1176520816172965890"/>
    <s v="Tweet"/>
    <n v="0"/>
    <n v="0"/>
    <m/>
    <m/>
    <m/>
    <m/>
    <m/>
    <m/>
    <m/>
    <m/>
    <n v="1"/>
    <s v="1"/>
    <s v="1"/>
    <m/>
    <m/>
    <m/>
    <m/>
    <m/>
    <m/>
    <m/>
    <m/>
    <m/>
  </r>
  <r>
    <s v="kaplandave"/>
    <s v="gijn"/>
    <m/>
    <m/>
    <m/>
    <m/>
    <m/>
    <m/>
    <m/>
    <m/>
    <s v="No"/>
    <n v="67"/>
    <m/>
    <m/>
    <s v="Retweet"/>
    <x v="21"/>
    <s v="Final preparations to welcome more than 1,500 journalists from 130 countries to #GIJC19 in Hamburg is under way. For those who couldn't join us, follow our livestreams here: https://t.co/Wf1Sg0j3NX and coverage here: https://t.co/QrZKmi3490 @nrecherche @InterlinkAca https://t.co/YJdt6T0A90"/>
    <m/>
    <m/>
    <s v="gijc19"/>
    <m/>
    <s v="http://pbs.twimg.com/profile_images/466259377939165187/ZTHLaUKn_normal.jpeg"/>
    <d v="2019-09-25T04:50:27.000"/>
    <d v="2019-09-25T00:00:00.000"/>
    <s v="04:50:27"/>
    <s v="https://twitter.com/kaplandave/status/1176720597520388096"/>
    <m/>
    <m/>
    <s v="1176720597520388096"/>
    <m/>
    <b v="0"/>
    <n v="0"/>
    <s v=""/>
    <b v="0"/>
    <s v="en"/>
    <m/>
    <s v=""/>
    <b v="0"/>
    <n v="14"/>
    <s v="1176520816172965890"/>
    <s v="Twitter for iPhone"/>
    <b v="0"/>
    <s v="1176520816172965890"/>
    <s v="Tweet"/>
    <n v="0"/>
    <n v="0"/>
    <m/>
    <m/>
    <m/>
    <m/>
    <m/>
    <m/>
    <m/>
    <m/>
    <n v="1"/>
    <s v="1"/>
    <s v="1"/>
    <m/>
    <m/>
    <m/>
    <m/>
    <m/>
    <m/>
    <m/>
    <m/>
    <m/>
  </r>
  <r>
    <s v="krishnaktm"/>
    <s v="gijn"/>
    <m/>
    <m/>
    <m/>
    <m/>
    <m/>
    <m/>
    <m/>
    <m/>
    <s v="No"/>
    <n v="70"/>
    <m/>
    <m/>
    <s v="Retweet"/>
    <x v="22"/>
    <s v="Final preparations to welcome more than 1,500 journalists from 130 countries to #GIJC19 in Hamburg is under way. For those who couldn't join us, follow our livestreams here: https://t.co/Wf1Sg0j3NX and coverage here: https://t.co/QrZKmi3490 @nrecherche @InterlinkAca https://t.co/YJdt6T0A90"/>
    <m/>
    <m/>
    <s v="gijc19"/>
    <m/>
    <s v="http://pbs.twimg.com/profile_images/1166158209452670976/Y2bBa1Lo_normal.jpg"/>
    <d v="2019-09-25T05:15:05.000"/>
    <d v="2019-09-25T00:00:00.000"/>
    <s v="05:15:05"/>
    <s v="https://twitter.com/krishnaktm/status/1176726795560919041"/>
    <m/>
    <m/>
    <s v="1176726795560919041"/>
    <m/>
    <b v="0"/>
    <n v="0"/>
    <s v=""/>
    <b v="0"/>
    <s v="en"/>
    <m/>
    <s v=""/>
    <b v="0"/>
    <n v="14"/>
    <s v="1176520816172965890"/>
    <s v="Twitter for Android"/>
    <b v="0"/>
    <s v="1176520816172965890"/>
    <s v="Tweet"/>
    <n v="0"/>
    <n v="0"/>
    <m/>
    <m/>
    <m/>
    <m/>
    <m/>
    <m/>
    <m/>
    <m/>
    <n v="1"/>
    <s v="1"/>
    <s v="1"/>
    <m/>
    <m/>
    <m/>
    <m/>
    <m/>
    <m/>
    <m/>
    <m/>
    <m/>
  </r>
  <r>
    <s v="adellabenda"/>
    <s v="interlinkaca"/>
    <m/>
    <m/>
    <m/>
    <m/>
    <m/>
    <m/>
    <m/>
    <m/>
    <s v="No"/>
    <n v="73"/>
    <m/>
    <m/>
    <s v="Retweet"/>
    <x v="23"/>
    <s v="Preparations for the Global Investigative Journalism Conference #GIJC19 in Hamburg are well under way. Expecting more than 1500 attendees. #GIJC19 #gijn #InterlinkAca #nrecherche https://t.co/lrAhDY5Bum"/>
    <m/>
    <m/>
    <s v="gijc19"/>
    <m/>
    <s v="http://pbs.twimg.com/profile_images/1052254381389897728/K7x1MIJG_normal.jpg"/>
    <d v="2019-09-25T05:16:18.000"/>
    <d v="2019-09-25T00:00:00.000"/>
    <s v="05:16:18"/>
    <s v="https://twitter.com/adellabenda/status/1176727101296320512"/>
    <m/>
    <m/>
    <s v="1176727101296320512"/>
    <m/>
    <b v="0"/>
    <n v="0"/>
    <s v=""/>
    <b v="0"/>
    <s v="en"/>
    <m/>
    <s v=""/>
    <b v="0"/>
    <n v="4"/>
    <s v="1176521602193874944"/>
    <s v="Twitter for Android"/>
    <b v="0"/>
    <s v="1176521602193874944"/>
    <s v="Tweet"/>
    <n v="0"/>
    <n v="0"/>
    <m/>
    <m/>
    <m/>
    <m/>
    <m/>
    <m/>
    <m/>
    <m/>
    <n v="1"/>
    <s v="2"/>
    <s v="2"/>
    <n v="1"/>
    <n v="4.3478260869565215"/>
    <n v="0"/>
    <n v="0"/>
    <n v="0"/>
    <n v="0"/>
    <n v="22"/>
    <n v="95.65217391304348"/>
    <n v="23"/>
  </r>
  <r>
    <s v="cmrnepal"/>
    <s v="interlinkaca"/>
    <m/>
    <m/>
    <m/>
    <m/>
    <m/>
    <m/>
    <m/>
    <m/>
    <s v="No"/>
    <n v="74"/>
    <m/>
    <m/>
    <s v="Retweet"/>
    <x v="24"/>
    <s v="Preparations for the Global Investigative Journalism Conference #GIJC19 in Hamburg are well under way. Expecting more than 1500 attendees. #GIJC19 #gijn #InterlinkAca #nrecherche https://t.co/lrAhDY5Bum"/>
    <m/>
    <m/>
    <s v="gijc19"/>
    <m/>
    <s v="http://pbs.twimg.com/profile_images/2418432643/wrp8331t0pp31bnhdwqd_normal.jpeg"/>
    <d v="2019-09-25T05:57:22.000"/>
    <d v="2019-09-25T00:00:00.000"/>
    <s v="05:57:22"/>
    <s v="https://twitter.com/cmrnepal/status/1176737436958887936"/>
    <m/>
    <m/>
    <s v="1176737436958887936"/>
    <m/>
    <b v="0"/>
    <n v="0"/>
    <s v=""/>
    <b v="0"/>
    <s v="en"/>
    <m/>
    <s v=""/>
    <b v="0"/>
    <n v="4"/>
    <s v="1176521602193874944"/>
    <s v="Twitter for iPhone"/>
    <b v="0"/>
    <s v="1176521602193874944"/>
    <s v="Tweet"/>
    <n v="0"/>
    <n v="0"/>
    <m/>
    <m/>
    <m/>
    <m/>
    <m/>
    <m/>
    <m/>
    <m/>
    <n v="1"/>
    <s v="2"/>
    <s v="2"/>
    <n v="1"/>
    <n v="4.3478260869565215"/>
    <n v="0"/>
    <n v="0"/>
    <n v="0"/>
    <n v="0"/>
    <n v="22"/>
    <n v="95.65217391304348"/>
    <n v="23"/>
  </r>
  <r>
    <s v="koerberlbg"/>
    <s v="gijn"/>
    <m/>
    <m/>
    <m/>
    <m/>
    <m/>
    <m/>
    <m/>
    <m/>
    <s v="No"/>
    <n v="75"/>
    <m/>
    <m/>
    <s v="Retweet"/>
    <x v="25"/>
    <s v="Just 4 days left till a record number of the world's best investigative journalists descend in Hamburg for #GIJC19. Listen to our specially curated playlist https://t.co/81UsXFh4Ql. Also, check our guide of what to prepare https://t.co/TP649m4S7y @nrecherche @InterlinkAca https://t.co/0jppwnDskz"/>
    <m/>
    <m/>
    <s v="gijc19"/>
    <m/>
    <s v="http://pbs.twimg.com/profile_images/930097188457377792/DU4wx9Kr_normal.jpg"/>
    <d v="2019-09-21T19:02:02.000"/>
    <d v="2019-09-21T00:00:00.000"/>
    <s v="19:02:02"/>
    <s v="https://twitter.com/koerberlbg/status/1175485355333738501"/>
    <m/>
    <m/>
    <s v="1175485355333738501"/>
    <m/>
    <b v="0"/>
    <n v="0"/>
    <s v=""/>
    <b v="0"/>
    <s v="en"/>
    <m/>
    <s v=""/>
    <b v="0"/>
    <n v="3"/>
    <s v="1175455406551896074"/>
    <s v="Twitter for Android"/>
    <b v="0"/>
    <s v="1175455406551896074"/>
    <s v="Tweet"/>
    <n v="0"/>
    <n v="0"/>
    <m/>
    <m/>
    <m/>
    <m/>
    <m/>
    <m/>
    <m/>
    <m/>
    <n v="2"/>
    <s v="1"/>
    <s v="1"/>
    <m/>
    <m/>
    <m/>
    <m/>
    <m/>
    <m/>
    <m/>
    <m/>
    <m/>
  </r>
  <r>
    <s v="koerberlbg"/>
    <s v="gijn"/>
    <m/>
    <m/>
    <m/>
    <m/>
    <m/>
    <m/>
    <m/>
    <m/>
    <s v="No"/>
    <n v="78"/>
    <m/>
    <m/>
    <s v="Retweet"/>
    <x v="26"/>
    <s v="Final preparations to welcome more than 1,500 journalists from 130 countries to #GIJC19 in Hamburg is under way. For those who couldn't join us, follow our livestreams here: https://t.co/Wf1Sg0j3NX and coverage here: https://t.co/QrZKmi3490 @nrecherche @InterlinkAca https://t.co/YJdt6T0A90"/>
    <m/>
    <m/>
    <s v="gijc19"/>
    <m/>
    <s v="http://pbs.twimg.com/profile_images/930097188457377792/DU4wx9Kr_normal.jpg"/>
    <d v="2019-09-25T06:02:30.000"/>
    <d v="2019-09-25T00:00:00.000"/>
    <s v="06:02:30"/>
    <s v="https://twitter.com/koerberlbg/status/1176738730922692610"/>
    <m/>
    <m/>
    <s v="1176738730922692610"/>
    <m/>
    <b v="0"/>
    <n v="0"/>
    <s v=""/>
    <b v="0"/>
    <s v="en"/>
    <m/>
    <s v=""/>
    <b v="0"/>
    <n v="14"/>
    <s v="1176520816172965890"/>
    <s v="Twitter for Android"/>
    <b v="0"/>
    <s v="1176520816172965890"/>
    <s v="Tweet"/>
    <n v="0"/>
    <n v="0"/>
    <m/>
    <m/>
    <m/>
    <m/>
    <m/>
    <m/>
    <m/>
    <m/>
    <n v="2"/>
    <s v="1"/>
    <s v="1"/>
    <m/>
    <m/>
    <m/>
    <m/>
    <m/>
    <m/>
    <m/>
    <m/>
    <m/>
  </r>
  <r>
    <s v="johnallannamu"/>
    <s v="gijn"/>
    <m/>
    <m/>
    <m/>
    <m/>
    <m/>
    <m/>
    <m/>
    <m/>
    <s v="No"/>
    <n v="81"/>
    <m/>
    <m/>
    <s v="Retweet"/>
    <x v="27"/>
    <s v="Final preparations to welcome more than 1,500 journalists from 130 countries to #GIJC19 in Hamburg is under way. For those who couldn't join us, follow our livestreams here: https://t.co/Wf1Sg0j3NX and coverage here: https://t.co/QrZKmi3490 @nrecherche @InterlinkAca https://t.co/YJdt6T0A90"/>
    <m/>
    <m/>
    <s v="gijc19"/>
    <m/>
    <s v="http://pbs.twimg.com/profile_images/1145752142847909889/gsu4n-Tw_normal.png"/>
    <d v="2019-09-25T07:48:49.000"/>
    <d v="2019-09-25T00:00:00.000"/>
    <s v="07:48:49"/>
    <s v="https://twitter.com/johnallannamu/status/1176765484433313792"/>
    <m/>
    <m/>
    <s v="1176765484433313792"/>
    <m/>
    <b v="0"/>
    <n v="0"/>
    <s v=""/>
    <b v="0"/>
    <s v="en"/>
    <m/>
    <s v=""/>
    <b v="0"/>
    <n v="14"/>
    <s v="1176520816172965890"/>
    <s v="Twitter Web Client"/>
    <b v="0"/>
    <s v="1176520816172965890"/>
    <s v="Tweet"/>
    <n v="0"/>
    <n v="0"/>
    <m/>
    <m/>
    <m/>
    <m/>
    <m/>
    <m/>
    <m/>
    <m/>
    <n v="1"/>
    <s v="1"/>
    <s v="1"/>
    <m/>
    <m/>
    <m/>
    <m/>
    <m/>
    <m/>
    <m/>
    <m/>
    <m/>
  </r>
  <r>
    <s v="hotelshotels254"/>
    <s v="gijn"/>
    <m/>
    <m/>
    <m/>
    <m/>
    <m/>
    <m/>
    <m/>
    <m/>
    <s v="No"/>
    <n v="84"/>
    <m/>
    <m/>
    <s v="Retweet"/>
    <x v="28"/>
    <s v="Final preparations to welcome more than 1,500 journalists from 130 countries to #GIJC19 in Hamburg is under way. For those who couldn't join us, follow our livestreams here: https://t.co/Wf1Sg0j3NX and coverage here: https://t.co/QrZKmi3490 @nrecherche @InterlinkAca https://t.co/YJdt6T0A90"/>
    <m/>
    <m/>
    <s v="gijc19"/>
    <m/>
    <s v="http://pbs.twimg.com/profile_images/1170430680473493509/jH0ii8Zt_normal.jpg"/>
    <d v="2019-09-25T07:51:33.000"/>
    <d v="2019-09-25T00:00:00.000"/>
    <s v="07:51:33"/>
    <s v="https://twitter.com/hotelshotels254/status/1176766173263929344"/>
    <m/>
    <m/>
    <s v="1176766173263929344"/>
    <m/>
    <b v="0"/>
    <n v="0"/>
    <s v=""/>
    <b v="0"/>
    <s v="en"/>
    <m/>
    <s v=""/>
    <b v="0"/>
    <n v="14"/>
    <s v="1176520816172965890"/>
    <s v="Twitter for Android"/>
    <b v="0"/>
    <s v="1176520816172965890"/>
    <s v="Tweet"/>
    <n v="0"/>
    <n v="0"/>
    <m/>
    <m/>
    <m/>
    <m/>
    <m/>
    <m/>
    <m/>
    <m/>
    <n v="1"/>
    <s v="1"/>
    <s v="1"/>
    <m/>
    <m/>
    <m/>
    <m/>
    <m/>
    <m/>
    <m/>
    <m/>
    <m/>
  </r>
  <r>
    <s v="bwattanga"/>
    <s v="gijn"/>
    <m/>
    <m/>
    <m/>
    <m/>
    <m/>
    <m/>
    <m/>
    <m/>
    <s v="No"/>
    <n v="87"/>
    <m/>
    <m/>
    <s v="Retweet"/>
    <x v="29"/>
    <s v="Final preparations to welcome more than 1,500 journalists from 130 countries to #GIJC19 in Hamburg is under way. For those who couldn't join us, follow our livestreams here: https://t.co/Wf1Sg0j3NX and coverage here: https://t.co/QrZKmi3490 @nrecherche @InterlinkAca https://t.co/YJdt6T0A90"/>
    <m/>
    <m/>
    <s v="gijc19"/>
    <m/>
    <s v="http://pbs.twimg.com/profile_images/609648744099921921/H9l9RqzK_normal.jpg"/>
    <d v="2019-09-25T08:20:07.000"/>
    <d v="2019-09-25T00:00:00.000"/>
    <s v="08:20:07"/>
    <s v="https://twitter.com/bwattanga/status/1176773363840245761"/>
    <m/>
    <m/>
    <s v="1176773363840245761"/>
    <m/>
    <b v="0"/>
    <n v="0"/>
    <s v=""/>
    <b v="0"/>
    <s v="en"/>
    <m/>
    <s v=""/>
    <b v="0"/>
    <n v="14"/>
    <s v="1176520816172965890"/>
    <s v="Twitter Web App"/>
    <b v="0"/>
    <s v="1176520816172965890"/>
    <s v="Tweet"/>
    <n v="0"/>
    <n v="0"/>
    <m/>
    <m/>
    <m/>
    <m/>
    <m/>
    <m/>
    <m/>
    <m/>
    <n v="1"/>
    <s v="1"/>
    <s v="1"/>
    <m/>
    <m/>
    <m/>
    <m/>
    <m/>
    <m/>
    <m/>
    <m/>
    <m/>
  </r>
  <r>
    <s v="danieldrepper"/>
    <s v="gijn"/>
    <m/>
    <m/>
    <m/>
    <m/>
    <m/>
    <m/>
    <m/>
    <m/>
    <s v="No"/>
    <n v="90"/>
    <m/>
    <m/>
    <s v="Retweet"/>
    <x v="30"/>
    <s v="Final preparations to welcome more than 1,500 journalists from 130 countries to #GIJC19 in Hamburg is under way. For those who couldn't join us, follow our livestreams here: https://t.co/Wf1Sg0j3NX and coverage here: https://t.co/QrZKmi3490 @nrecherche @InterlinkAca https://t.co/YJdt6T0A90"/>
    <m/>
    <m/>
    <s v="gijc19"/>
    <m/>
    <s v="http://pbs.twimg.com/profile_images/847687647212392452/dKx00phd_normal.jpg"/>
    <d v="2019-09-25T09:13:23.000"/>
    <d v="2019-09-25T00:00:00.000"/>
    <s v="09:13:23"/>
    <s v="https://twitter.com/danieldrepper/status/1176786765002301440"/>
    <m/>
    <m/>
    <s v="1176786765002301440"/>
    <m/>
    <b v="0"/>
    <n v="0"/>
    <s v=""/>
    <b v="0"/>
    <s v="en"/>
    <m/>
    <s v=""/>
    <b v="0"/>
    <n v="14"/>
    <s v="1176520816172965890"/>
    <s v="Twitter Web App"/>
    <b v="0"/>
    <s v="1176520816172965890"/>
    <s v="Tweet"/>
    <n v="0"/>
    <n v="0"/>
    <m/>
    <m/>
    <m/>
    <m/>
    <m/>
    <m/>
    <m/>
    <m/>
    <n v="1"/>
    <s v="1"/>
    <s v="1"/>
    <m/>
    <m/>
    <m/>
    <m/>
    <m/>
    <m/>
    <m/>
    <m/>
    <m/>
  </r>
  <r>
    <s v="jalalothman"/>
    <s v="gijnarabic"/>
    <m/>
    <m/>
    <m/>
    <m/>
    <m/>
    <m/>
    <m/>
    <m/>
    <s v="No"/>
    <n v="93"/>
    <m/>
    <m/>
    <s v="Retweet"/>
    <x v="31"/>
    <s v="تحتوي أجندة #GIJC19 على أكثر من 200 جلسة تغطي موضوعات متصلة بالتحقيقات الاستقصائية التي تتراوح بين الجريمة والفساد إلى الصحافة في المنفى . بالنسبة لأولئك الذين لا يستطيعون  الحضور، تابعونا في تغطيتنا المباشرة. @nrecherche @InterlinkAca @gijn _x000a_ https://t.co/qJNzIWS8PD"/>
    <m/>
    <m/>
    <s v="gijc19"/>
    <m/>
    <s v="http://pbs.twimg.com/profile_images/1025862509516009472/zxorAfX4_normal.jpg"/>
    <d v="2019-09-25T09:21:36.000"/>
    <d v="2019-09-25T00:00:00.000"/>
    <s v="09:21:36"/>
    <s v="https://twitter.com/jalalothman/status/1176788836636155904"/>
    <m/>
    <m/>
    <s v="1176788836636155904"/>
    <m/>
    <b v="0"/>
    <n v="0"/>
    <s v=""/>
    <b v="0"/>
    <s v="ar"/>
    <m/>
    <s v=""/>
    <b v="0"/>
    <n v="7"/>
    <s v="1170665476999041025"/>
    <s v="Twitter for Android"/>
    <b v="0"/>
    <s v="1170665476999041025"/>
    <s v="Tweet"/>
    <n v="0"/>
    <n v="0"/>
    <m/>
    <m/>
    <m/>
    <m/>
    <m/>
    <m/>
    <m/>
    <m/>
    <n v="1"/>
    <s v="1"/>
    <s v="1"/>
    <m/>
    <m/>
    <m/>
    <m/>
    <m/>
    <m/>
    <m/>
    <m/>
    <m/>
  </r>
  <r>
    <s v="gijnarabic"/>
    <s v="gijn"/>
    <m/>
    <m/>
    <m/>
    <m/>
    <m/>
    <m/>
    <m/>
    <m/>
    <s v="No"/>
    <n v="97"/>
    <m/>
    <m/>
    <s v="Mentions"/>
    <x v="32"/>
    <s v="تحتوي أجندة #GIJC19 على أكثر من 200 جلسة تغطي موضوعات متصلة بالتحقيقات الاستقصائية التي تتراوح بين الجريمة والفساد إلى الصحافة في المنفى . بالنسبة لأولئك الذين لا يستطيعون  الحضور، تابعونا في تغطيتنا المباشرة. @nrecherche @InterlinkAca @gijn _x000a_ https://t.co/qJNzIWS8PD"/>
    <s v="https://gijc2019.org/program-gijc19/"/>
    <s v="gijc2019.org"/>
    <s v="gijc19"/>
    <m/>
    <s v="http://pbs.twimg.com/profile_images/1137046103835250688/nBr4zGDy_normal.png"/>
    <d v="2019-09-08T11:49:34.000"/>
    <d v="2019-09-08T00:00:00.000"/>
    <s v="11:49:34"/>
    <s v="https://twitter.com/gijnarabic/status/1170665476999041025"/>
    <m/>
    <m/>
    <s v="1170665476999041025"/>
    <m/>
    <b v="0"/>
    <n v="4"/>
    <s v=""/>
    <b v="0"/>
    <s v="ar"/>
    <m/>
    <s v=""/>
    <b v="0"/>
    <n v="7"/>
    <s v=""/>
    <s v="Twitter Web App"/>
    <b v="0"/>
    <s v="1170665476999041025"/>
    <s v="Retweet"/>
    <n v="0"/>
    <n v="0"/>
    <m/>
    <m/>
    <m/>
    <m/>
    <m/>
    <m/>
    <m/>
    <m/>
    <n v="1"/>
    <s v="1"/>
    <s v="1"/>
    <m/>
    <m/>
    <m/>
    <m/>
    <m/>
    <m/>
    <m/>
    <m/>
    <m/>
  </r>
  <r>
    <s v="lifij2"/>
    <s v="gijnarabic"/>
    <m/>
    <m/>
    <m/>
    <m/>
    <m/>
    <m/>
    <m/>
    <m/>
    <s v="No"/>
    <n v="100"/>
    <m/>
    <m/>
    <s v="Retweet"/>
    <x v="33"/>
    <s v="تحتوي أجندة #GIJC19 على أكثر من 200 جلسة تغطي موضوعات متصلة بالتحقيقات الاستقصائية التي تتراوح بين الجريمة والفساد إلى الصحافة في المنفى . بالنسبة لأولئك الذين لا يستطيعون  الحضور، تابعونا في تغطيتنا المباشرة. @nrecherche @InterlinkAca @gijn _x000a_ https://t.co/qJNzIWS8PD"/>
    <m/>
    <m/>
    <s v="gijc19"/>
    <m/>
    <s v="http://pbs.twimg.com/profile_images/1067572254526111746/a4bykkbX_normal.jpg"/>
    <d v="2019-09-25T09:23:14.000"/>
    <d v="2019-09-25T00:00:00.000"/>
    <s v="09:23:14"/>
    <s v="https://twitter.com/lifij2/status/1176789245677232129"/>
    <m/>
    <m/>
    <s v="1176789245677232129"/>
    <m/>
    <b v="0"/>
    <n v="0"/>
    <s v=""/>
    <b v="0"/>
    <s v="ar"/>
    <m/>
    <s v=""/>
    <b v="0"/>
    <n v="7"/>
    <s v="1170665476999041025"/>
    <s v="Twitter for Android"/>
    <b v="0"/>
    <s v="1170665476999041025"/>
    <s v="Tweet"/>
    <n v="0"/>
    <n v="0"/>
    <m/>
    <m/>
    <m/>
    <m/>
    <m/>
    <m/>
    <m/>
    <m/>
    <n v="1"/>
    <s v="1"/>
    <s v="1"/>
    <m/>
    <m/>
    <m/>
    <m/>
    <m/>
    <m/>
    <m/>
    <m/>
    <m/>
  </r>
  <r>
    <s v="fotoschreiber"/>
    <s v="ndr"/>
    <m/>
    <m/>
    <m/>
    <m/>
    <m/>
    <m/>
    <m/>
    <m/>
    <s v="No"/>
    <n v="104"/>
    <m/>
    <m/>
    <s v="Mentions"/>
    <x v="34"/>
    <s v="@the_claus @InterlinkAca @ndr Hoffe du kommst am Donnerstag zum #Jona Stammtisch"/>
    <m/>
    <m/>
    <s v="jona"/>
    <m/>
    <s v="http://pbs.twimg.com/profile_images/555474910273753090/jDwSw36c_normal.jpeg"/>
    <d v="2019-09-25T09:11:37.000"/>
    <d v="2019-09-25T00:00:00.000"/>
    <s v="09:11:37"/>
    <s v="https://twitter.com/fotoschreiber/status/1176786321278476289"/>
    <m/>
    <m/>
    <s v="1176786321278476289"/>
    <s v="1176766585329115136"/>
    <b v="0"/>
    <n v="1"/>
    <s v="14677077"/>
    <b v="0"/>
    <s v="de"/>
    <m/>
    <s v=""/>
    <b v="0"/>
    <n v="0"/>
    <s v=""/>
    <s v="Twitter for iPhone"/>
    <b v="0"/>
    <s v="1176766585329115136"/>
    <s v="Tweet"/>
    <n v="0"/>
    <n v="0"/>
    <m/>
    <m/>
    <m/>
    <m/>
    <m/>
    <m/>
    <m/>
    <m/>
    <n v="1"/>
    <s v="3"/>
    <s v="3"/>
    <m/>
    <m/>
    <m/>
    <m/>
    <m/>
    <m/>
    <m/>
    <m/>
    <m/>
  </r>
  <r>
    <s v="the_claus"/>
    <s v="fotoschreiber"/>
    <m/>
    <m/>
    <m/>
    <m/>
    <m/>
    <m/>
    <m/>
    <m/>
    <s v="Yes"/>
    <n v="107"/>
    <m/>
    <m/>
    <s v="Replies to"/>
    <x v="35"/>
    <s v="@fotoschreiber @InterlinkAca @ndr Mh, da ist auch unser @InterlinkAca Alumnitreffen. Mal schauen, ob ich mich noch zweiteilen kann ;) Bist du denn alle Tage auf der Konferenz?"/>
    <m/>
    <m/>
    <m/>
    <m/>
    <s v="http://pbs.twimg.com/profile_images/946309944961355776/9XzB-8lp_normal.jpg"/>
    <d v="2019-09-25T09:19:43.000"/>
    <d v="2019-09-25T00:00:00.000"/>
    <s v="09:19:43"/>
    <s v="https://twitter.com/the_claus/status/1176788360473526272"/>
    <m/>
    <m/>
    <s v="1176788360473526272"/>
    <s v="1176786321278476289"/>
    <b v="0"/>
    <n v="0"/>
    <s v="56061224"/>
    <b v="0"/>
    <s v="de"/>
    <m/>
    <s v=""/>
    <b v="0"/>
    <n v="0"/>
    <s v=""/>
    <s v="Twitter for Android"/>
    <b v="0"/>
    <s v="1176786321278476289"/>
    <s v="Tweet"/>
    <n v="0"/>
    <n v="0"/>
    <m/>
    <m/>
    <m/>
    <m/>
    <m/>
    <m/>
    <m/>
    <m/>
    <n v="1"/>
    <s v="3"/>
    <s v="3"/>
    <m/>
    <m/>
    <m/>
    <m/>
    <m/>
    <m/>
    <m/>
    <m/>
    <m/>
  </r>
  <r>
    <s v="uzlev"/>
    <s v="ndr"/>
    <m/>
    <m/>
    <m/>
    <m/>
    <m/>
    <m/>
    <m/>
    <m/>
    <s v="No"/>
    <n v="108"/>
    <m/>
    <m/>
    <s v="Mentions"/>
    <x v="36"/>
    <s v="@the_claus @InterlinkAca @ndr sehen wir uns heute und morgen beim DDJ?"/>
    <m/>
    <m/>
    <m/>
    <m/>
    <s v="http://pbs.twimg.com/profile_images/820745435031699458/eG7Aku41_normal.jpg"/>
    <d v="2019-09-25T09:03:05.000"/>
    <d v="2019-09-25T00:00:00.000"/>
    <s v="09:03:05"/>
    <s v="https://twitter.com/uzlev/status/1176784173987696640"/>
    <m/>
    <m/>
    <s v="1176784173987696640"/>
    <s v="1176766585329115136"/>
    <b v="0"/>
    <n v="1"/>
    <s v="14677077"/>
    <b v="0"/>
    <s v="de"/>
    <m/>
    <s v=""/>
    <b v="0"/>
    <n v="0"/>
    <s v=""/>
    <s v="Twitter for Android"/>
    <b v="0"/>
    <s v="1176766585329115136"/>
    <s v="Tweet"/>
    <n v="0"/>
    <n v="0"/>
    <m/>
    <m/>
    <m/>
    <m/>
    <m/>
    <m/>
    <m/>
    <m/>
    <n v="1"/>
    <s v="3"/>
    <s v="3"/>
    <m/>
    <m/>
    <m/>
    <m/>
    <m/>
    <m/>
    <m/>
    <m/>
    <m/>
  </r>
  <r>
    <s v="the_claus"/>
    <s v="uzlev"/>
    <m/>
    <m/>
    <m/>
    <m/>
    <m/>
    <m/>
    <m/>
    <m/>
    <s v="Yes"/>
    <n v="111"/>
    <m/>
    <m/>
    <s v="Replies to"/>
    <x v="37"/>
    <s v="@uzlev @InterlinkAca @ndr Ich bin morgens und nachmittags da, hab aber meine GIJC natürlich genau Do 11-15h..."/>
    <m/>
    <m/>
    <m/>
    <m/>
    <s v="http://pbs.twimg.com/profile_images/946309944961355776/9XzB-8lp_normal.jpg"/>
    <d v="2019-09-25T09:18:31.000"/>
    <d v="2019-09-25T00:00:00.000"/>
    <s v="09:18:31"/>
    <s v="https://twitter.com/the_claus/status/1176788059431591936"/>
    <m/>
    <m/>
    <s v="1176788059431591936"/>
    <s v="1176784173987696640"/>
    <b v="0"/>
    <n v="1"/>
    <s v="20275065"/>
    <b v="0"/>
    <s v="de"/>
    <m/>
    <s v=""/>
    <b v="0"/>
    <n v="0"/>
    <s v=""/>
    <s v="Twitter for Android"/>
    <b v="0"/>
    <s v="1176784173987696640"/>
    <s v="Tweet"/>
    <n v="0"/>
    <n v="0"/>
    <m/>
    <m/>
    <m/>
    <m/>
    <m/>
    <m/>
    <m/>
    <m/>
    <n v="2"/>
    <s v="3"/>
    <s v="3"/>
    <n v="0"/>
    <n v="0"/>
    <n v="0"/>
    <n v="0"/>
    <n v="0"/>
    <n v="0"/>
    <n v="18"/>
    <n v="100"/>
    <n v="18"/>
  </r>
  <r>
    <s v="the_claus"/>
    <s v="uzlev"/>
    <m/>
    <m/>
    <m/>
    <m/>
    <m/>
    <m/>
    <m/>
    <m/>
    <s v="Yes"/>
    <n v="112"/>
    <m/>
    <m/>
    <s v="Replies to"/>
    <x v="38"/>
    <s v="@uzlev @InterlinkAca @ndr * kaufe das Wort &quot;Workshops&quot; (Mapping with QGIS)"/>
    <m/>
    <m/>
    <m/>
    <m/>
    <s v="http://pbs.twimg.com/profile_images/946309944961355776/9XzB-8lp_normal.jpg"/>
    <d v="2019-09-25T09:29:53.000"/>
    <d v="2019-09-25T00:00:00.000"/>
    <s v="09:29:53"/>
    <s v="https://twitter.com/the_claus/status/1176790919548416000"/>
    <m/>
    <m/>
    <s v="1176790919548416000"/>
    <s v="1176788059431591936"/>
    <b v="0"/>
    <n v="1"/>
    <s v="14677077"/>
    <b v="0"/>
    <s v="de"/>
    <m/>
    <s v=""/>
    <b v="0"/>
    <n v="0"/>
    <s v=""/>
    <s v="TweetDeck"/>
    <b v="0"/>
    <s v="1176788059431591936"/>
    <s v="Tweet"/>
    <n v="0"/>
    <n v="0"/>
    <m/>
    <m/>
    <m/>
    <m/>
    <m/>
    <m/>
    <m/>
    <m/>
    <n v="2"/>
    <s v="3"/>
    <s v="3"/>
    <n v="0"/>
    <n v="0"/>
    <n v="0"/>
    <n v="0"/>
    <n v="0"/>
    <n v="0"/>
    <n v="10"/>
    <n v="100"/>
    <n v="10"/>
  </r>
  <r>
    <s v="projour"/>
    <s v="gijn"/>
    <m/>
    <m/>
    <m/>
    <m/>
    <m/>
    <m/>
    <m/>
    <m/>
    <s v="No"/>
    <n v="113"/>
    <m/>
    <m/>
    <s v="Retweet"/>
    <x v="39"/>
    <s v="Final preparations to welcome more than 1,500 journalists from 130 countries to #GIJC19 in Hamburg is under way. For those who couldn't join us, follow our livestreams here: https://t.co/Wf1Sg0j3NX and coverage here: https://t.co/QrZKmi3490 @nrecherche @InterlinkAca https://t.co/YJdt6T0A90"/>
    <m/>
    <m/>
    <s v="gijc19"/>
    <m/>
    <s v="http://pbs.twimg.com/profile_images/378800000040049743/570fc41bf3e9323d965fb9d11e19edf4_normal.jpeg"/>
    <d v="2019-09-25T12:42:20.000"/>
    <d v="2019-09-25T00:00:00.000"/>
    <s v="12:42:20"/>
    <s v="https://twitter.com/projour/status/1176839348848877568"/>
    <m/>
    <m/>
    <s v="1176839348848877568"/>
    <m/>
    <b v="0"/>
    <n v="0"/>
    <s v=""/>
    <b v="0"/>
    <s v="en"/>
    <m/>
    <s v=""/>
    <b v="0"/>
    <n v="14"/>
    <s v="1176520816172965890"/>
    <s v="Twitter Web App"/>
    <b v="0"/>
    <s v="1176520816172965890"/>
    <s v="Tweet"/>
    <n v="0"/>
    <n v="0"/>
    <m/>
    <m/>
    <m/>
    <m/>
    <m/>
    <m/>
    <m/>
    <m/>
    <n v="1"/>
    <s v="1"/>
    <s v="1"/>
    <m/>
    <m/>
    <m/>
    <m/>
    <m/>
    <m/>
    <m/>
    <m/>
    <m/>
  </r>
  <r>
    <s v="lilienthalv"/>
    <s v="projour"/>
    <m/>
    <m/>
    <m/>
    <m/>
    <m/>
    <m/>
    <m/>
    <m/>
    <s v="No"/>
    <n v="116"/>
    <m/>
    <m/>
    <s v="Mentions"/>
    <x v="40"/>
    <s v="@gijn @projour @nrecherche @InterlinkAca Die zwei kenne ich!"/>
    <m/>
    <m/>
    <m/>
    <m/>
    <s v="http://pbs.twimg.com/profile_images/1072501918168244224/jr01KMaZ_normal.jpg"/>
    <d v="2019-09-25T12:45:42.000"/>
    <d v="2019-09-25T00:00:00.000"/>
    <s v="12:45:42"/>
    <s v="https://twitter.com/lilienthalv/status/1176840198212268032"/>
    <m/>
    <m/>
    <s v="1176840198212268032"/>
    <s v="1176520816172965890"/>
    <b v="0"/>
    <n v="0"/>
    <s v="130596773"/>
    <b v="0"/>
    <s v="de"/>
    <m/>
    <s v=""/>
    <b v="0"/>
    <n v="0"/>
    <s v=""/>
    <s v="Twitter Web App"/>
    <b v="0"/>
    <s v="1176520816172965890"/>
    <s v="Tweet"/>
    <n v="0"/>
    <n v="0"/>
    <m/>
    <m/>
    <m/>
    <m/>
    <m/>
    <m/>
    <m/>
    <m/>
    <n v="1"/>
    <s v="1"/>
    <s v="1"/>
    <m/>
    <m/>
    <m/>
    <m/>
    <m/>
    <m/>
    <m/>
    <m/>
    <m/>
  </r>
  <r>
    <s v="violastefanello"/>
    <s v="gijn"/>
    <m/>
    <m/>
    <m/>
    <m/>
    <m/>
    <m/>
    <m/>
    <m/>
    <s v="No"/>
    <n v="120"/>
    <m/>
    <m/>
    <s v="Retweet"/>
    <x v="41"/>
    <s v="Final preparations to welcome more than 1,500 journalists from 130 countries to #GIJC19 in Hamburg is under way. For those who couldn't join us, follow our livestreams here: https://t.co/Wf1Sg0j3NX and coverage here: https://t.co/QrZKmi3490 @nrecherche @InterlinkAca https://t.co/YJdt6T0A90"/>
    <m/>
    <m/>
    <s v="gijc19"/>
    <m/>
    <s v="http://pbs.twimg.com/profile_images/1176864538278449153/ef3QNuyV_normal.jpg"/>
    <d v="2019-09-25T13:19:34.000"/>
    <d v="2019-09-25T00:00:00.000"/>
    <s v="13:19:34"/>
    <s v="https://twitter.com/violastefanello/status/1176848720010326018"/>
    <m/>
    <m/>
    <s v="1176848720010326018"/>
    <m/>
    <b v="0"/>
    <n v="0"/>
    <s v=""/>
    <b v="0"/>
    <s v="en"/>
    <m/>
    <s v=""/>
    <b v="0"/>
    <n v="14"/>
    <s v="1176520816172965890"/>
    <s v="Twitter for Android"/>
    <b v="0"/>
    <s v="1176520816172965890"/>
    <s v="Tweet"/>
    <n v="0"/>
    <n v="0"/>
    <m/>
    <m/>
    <m/>
    <m/>
    <m/>
    <m/>
    <m/>
    <m/>
    <n v="1"/>
    <s v="1"/>
    <s v="1"/>
    <m/>
    <m/>
    <m/>
    <m/>
    <m/>
    <m/>
    <m/>
    <m/>
    <m/>
  </r>
  <r>
    <s v="aitziberromero"/>
    <s v="gijn"/>
    <m/>
    <m/>
    <m/>
    <m/>
    <m/>
    <m/>
    <m/>
    <m/>
    <s v="No"/>
    <n v="123"/>
    <m/>
    <m/>
    <s v="Retweet"/>
    <x v="42"/>
    <s v="Final preparations to welcome more than 1,500 journalists from 130 countries to #GIJC19 in Hamburg is under way. For those who couldn't join us, follow our livestreams here: https://t.co/Wf1Sg0j3NX and coverage here: https://t.co/QrZKmi3490 @nrecherche @InterlinkAca https://t.co/YJdt6T0A90"/>
    <m/>
    <m/>
    <s v="gijc19"/>
    <m/>
    <s v="http://pbs.twimg.com/profile_images/1352188786/yoxfinal2_normal.jpg"/>
    <d v="2019-09-25T14:18:02.000"/>
    <d v="2019-09-25T00:00:00.000"/>
    <s v="14:18:02"/>
    <s v="https://twitter.com/aitziberromero/status/1176863433578438656"/>
    <m/>
    <m/>
    <s v="1176863433578438656"/>
    <m/>
    <b v="0"/>
    <n v="0"/>
    <s v=""/>
    <b v="0"/>
    <s v="en"/>
    <m/>
    <s v=""/>
    <b v="0"/>
    <n v="14"/>
    <s v="1176520816172965890"/>
    <s v="Twitter for iPhone"/>
    <b v="0"/>
    <s v="1176520816172965890"/>
    <s v="Tweet"/>
    <n v="0"/>
    <n v="0"/>
    <m/>
    <m/>
    <m/>
    <m/>
    <m/>
    <m/>
    <m/>
    <m/>
    <n v="1"/>
    <s v="1"/>
    <s v="1"/>
    <m/>
    <m/>
    <m/>
    <m/>
    <m/>
    <m/>
    <m/>
    <m/>
    <m/>
  </r>
  <r>
    <s v="the_claus"/>
    <s v="ndr"/>
    <m/>
    <m/>
    <m/>
    <m/>
    <m/>
    <m/>
    <m/>
    <m/>
    <s v="No"/>
    <n v="126"/>
    <m/>
    <m/>
    <s v="Mentions"/>
    <x v="43"/>
    <s v="Hooray, the Global Investigative Journalism Conference is kicking-off today. I'll bring my 2 hats: 1. as media trainer for @InterlinkAca and 2. as data journalist for @ndr - so excited to meet friends and colleagues from both spheres https://t.co/GwdDGxhmrM"/>
    <m/>
    <m/>
    <m/>
    <s v="https://pbs.twimg.com/media/EFS2Q_gW4AA-6LL.png"/>
    <s v="https://pbs.twimg.com/media/EFS2Q_gW4AA-6LL.png"/>
    <d v="2019-09-25T07:53:11.000"/>
    <d v="2019-09-25T00:00:00.000"/>
    <s v="07:53:11"/>
    <s v="https://twitter.com/the_claus/status/1176766585329115136"/>
    <m/>
    <m/>
    <s v="1176766585329115136"/>
    <m/>
    <b v="0"/>
    <n v="3"/>
    <s v=""/>
    <b v="0"/>
    <s v="en"/>
    <m/>
    <s v=""/>
    <b v="0"/>
    <n v="0"/>
    <s v=""/>
    <s v="TweetDeck"/>
    <b v="0"/>
    <s v="1176766585329115136"/>
    <s v="Tweet"/>
    <n v="0"/>
    <n v="0"/>
    <m/>
    <m/>
    <m/>
    <m/>
    <m/>
    <m/>
    <m/>
    <m/>
    <n v="5"/>
    <s v="3"/>
    <s v="3"/>
    <m/>
    <m/>
    <m/>
    <m/>
    <m/>
    <m/>
    <m/>
    <m/>
    <m/>
  </r>
  <r>
    <s v="the_claus"/>
    <s v="ndr"/>
    <m/>
    <m/>
    <m/>
    <m/>
    <m/>
    <m/>
    <m/>
    <m/>
    <s v="No"/>
    <n v="127"/>
    <m/>
    <m/>
    <s v="Mentions"/>
    <x v="44"/>
    <s v="@InterlinkAca @ndr There will be a huge number of @InterlinkAca fellows at the conference - from Moldova to Nepal, from Zimbabwe to Ukraine. Will be a lot of fun to meet you!"/>
    <m/>
    <m/>
    <m/>
    <m/>
    <s v="http://pbs.twimg.com/profile_images/946309944961355776/9XzB-8lp_normal.jpg"/>
    <d v="2019-09-25T07:55:34.000"/>
    <d v="2019-09-25T00:00:00.000"/>
    <s v="07:55:34"/>
    <s v="https://twitter.com/the_claus/status/1176767182291779584"/>
    <m/>
    <m/>
    <s v="1176767182291779584"/>
    <s v="1176766585329115136"/>
    <b v="0"/>
    <n v="1"/>
    <s v="14677077"/>
    <b v="0"/>
    <s v="en"/>
    <m/>
    <s v=""/>
    <b v="0"/>
    <n v="0"/>
    <s v=""/>
    <s v="TweetDeck"/>
    <b v="0"/>
    <s v="1176766585329115136"/>
    <s v="Tweet"/>
    <n v="0"/>
    <n v="0"/>
    <m/>
    <m/>
    <m/>
    <m/>
    <m/>
    <m/>
    <m/>
    <m/>
    <n v="5"/>
    <s v="3"/>
    <s v="3"/>
    <m/>
    <m/>
    <m/>
    <m/>
    <m/>
    <m/>
    <m/>
    <m/>
    <m/>
  </r>
  <r>
    <s v="ujjwalacharya"/>
    <s v="ndr"/>
    <m/>
    <m/>
    <m/>
    <m/>
    <m/>
    <m/>
    <m/>
    <m/>
    <s v="No"/>
    <n v="131"/>
    <m/>
    <m/>
    <s v="Mentions"/>
    <x v="45"/>
    <s v="@the_claus @InterlinkAca @ndr Looking forward to :-)"/>
    <m/>
    <m/>
    <m/>
    <m/>
    <s v="http://pbs.twimg.com/profile_images/1071067232871026689/TRXWVbqD_normal.jpg"/>
    <d v="2019-09-25T14:26:44.000"/>
    <d v="2019-09-25T00:00:00.000"/>
    <s v="14:26:44"/>
    <s v="https://twitter.com/ujjwalacharya/status/1176865624280182786"/>
    <m/>
    <m/>
    <s v="1176865624280182786"/>
    <s v="1176767182291779584"/>
    <b v="0"/>
    <n v="1"/>
    <s v="14677077"/>
    <b v="0"/>
    <s v="en"/>
    <m/>
    <s v=""/>
    <b v="0"/>
    <n v="0"/>
    <s v=""/>
    <s v="Twitter for iPhone"/>
    <b v="0"/>
    <s v="1176767182291779584"/>
    <s v="Tweet"/>
    <n v="0"/>
    <n v="0"/>
    <s v="8.4201604,53.395118 _x000a_10.325199,53.395118 _x000a_10.325199,53.9646546 _x000a_8.4201604,53.9646546"/>
    <s v="Germany"/>
    <s v="DE"/>
    <s v="Hamburg, Germany"/>
    <s v="5bcd72da50f0ee77"/>
    <s v="Hamburg"/>
    <s v="city"/>
    <s v="https://api.twitter.com/1.1/geo/id/5bcd72da50f0ee77.json"/>
    <n v="1"/>
    <s v="3"/>
    <s v="3"/>
    <m/>
    <m/>
    <m/>
    <m/>
    <m/>
    <m/>
    <m/>
    <m/>
    <m/>
  </r>
  <r>
    <s v="ujjwalacharya"/>
    <s v="interlinkaca"/>
    <m/>
    <m/>
    <m/>
    <m/>
    <m/>
    <m/>
    <m/>
    <m/>
    <s v="No"/>
    <n v="138"/>
    <m/>
    <m/>
    <s v="Mentions"/>
    <x v="46"/>
    <s v="Weather overcast, memories fresh. #Hamburg is a city I don’t want to miss visiting. #GIJN19 @InterlinkAca #Intajour2011 https://t.co/Wgn48CZa0Q"/>
    <m/>
    <m/>
    <s v="hamburg gijn19 intajour2011"/>
    <s v="https://pbs.twimg.com/media/EFTyFPWWkAMGO9O.jpg"/>
    <s v="https://pbs.twimg.com/media/EFTyFPWWkAMGO9O.jpg"/>
    <d v="2019-09-25T12:11:27.000"/>
    <d v="2019-09-25T00:00:00.000"/>
    <s v="12:11:27"/>
    <s v="https://twitter.com/ujjwalacharya/status/1176831579924156418"/>
    <m/>
    <m/>
    <s v="1176831579924156418"/>
    <m/>
    <b v="0"/>
    <n v="10"/>
    <s v=""/>
    <b v="0"/>
    <s v="en"/>
    <m/>
    <s v=""/>
    <b v="0"/>
    <n v="0"/>
    <s v=""/>
    <s v="Twitter for iPhone"/>
    <b v="0"/>
    <s v="1176831579924156418"/>
    <s v="Tweet"/>
    <n v="0"/>
    <n v="0"/>
    <s v="8.4201604,53.395118 _x000a_10.325199,53.395118 _x000a_10.325199,53.9646546 _x000a_8.4201604,53.9646546"/>
    <s v="Germany"/>
    <s v="DE"/>
    <s v="Hamburg, Germany"/>
    <s v="5bcd72da50f0ee77"/>
    <s v="Hamburg"/>
    <s v="city"/>
    <s v="https://api.twitter.com/1.1/geo/id/5bcd72da50f0ee77.json"/>
    <n v="2"/>
    <s v="3"/>
    <s v="2"/>
    <n v="1"/>
    <n v="5.555555555555555"/>
    <n v="1"/>
    <n v="5.555555555555555"/>
    <n v="0"/>
    <n v="0"/>
    <n v="16"/>
    <n v="88.88888888888889"/>
    <n v="18"/>
  </r>
  <r>
    <s v="bikash_pj"/>
    <s v="hcuhamburg"/>
    <m/>
    <m/>
    <m/>
    <m/>
    <m/>
    <m/>
    <m/>
    <m/>
    <s v="Yes"/>
    <n v="140"/>
    <m/>
    <m/>
    <s v="Mentions"/>
    <x v="47"/>
    <s v="Interaction #workshop on #German #Media going on.... @InterlinkAca #fellow  #GIJC19 #Journalism @gijn  @nrecherche  @HCUHamburg https://t.co/y12vVpVp8R"/>
    <m/>
    <m/>
    <s v="workshop german media fellow gijc19 journalism"/>
    <s v="https://pbs.twimg.com/media/EFUc_YMWwAAfm3w.jpg"/>
    <s v="https://pbs.twimg.com/media/EFUc_YMWwAAfm3w.jpg"/>
    <d v="2019-09-25T15:18:56.000"/>
    <d v="2019-09-25T00:00:00.000"/>
    <s v="15:18:56"/>
    <s v="https://twitter.com/bikash_pj/status/1176878762144817152"/>
    <m/>
    <m/>
    <s v="1176878762144817152"/>
    <m/>
    <b v="0"/>
    <n v="3"/>
    <s v=""/>
    <b v="0"/>
    <s v="en"/>
    <m/>
    <s v=""/>
    <b v="0"/>
    <n v="2"/>
    <s v=""/>
    <s v="Twitter for Android"/>
    <b v="0"/>
    <s v="1176878762144817152"/>
    <s v="Tweet"/>
    <n v="0"/>
    <n v="0"/>
    <s v="9.9804013,53.5296659 _x000a_10.0317713,53.5296659 _x000a_10.0317713,53.5469095 _x000a_9.9804013,53.5469095"/>
    <s v="Germany"/>
    <s v="DE"/>
    <s v="Hafencity, Hamburg"/>
    <s v="3003ebdd8101f1d6"/>
    <s v="Hafencity"/>
    <s v="neighborhood"/>
    <s v="https://api.twitter.com/1.1/geo/id/3003ebdd8101f1d6.json"/>
    <n v="1"/>
    <s v="1"/>
    <s v="1"/>
    <n v="0"/>
    <n v="0"/>
    <n v="0"/>
    <n v="0"/>
    <n v="0"/>
    <n v="0"/>
    <n v="14"/>
    <n v="100"/>
    <n v="14"/>
  </r>
  <r>
    <s v="hcuhamburg"/>
    <s v="bikash_pj"/>
    <m/>
    <m/>
    <m/>
    <m/>
    <m/>
    <m/>
    <m/>
    <m/>
    <s v="Yes"/>
    <n v="144"/>
    <m/>
    <m/>
    <s v="Retweet"/>
    <x v="48"/>
    <s v="Interaction #workshop on #German #Media going on.... @InterlinkAca #fellow  #GIJC19 #Journalism @gijn  @nrecherche  @HCUHamburg https://t.co/y12vVpVp8R"/>
    <m/>
    <m/>
    <s v="workshop german media fellow gijc19 journalism"/>
    <m/>
    <s v="http://pbs.twimg.com/profile_images/912582480766611456/usXQWY83_normal.jpg"/>
    <d v="2019-09-25T15:19:38.000"/>
    <d v="2019-09-25T00:00:00.000"/>
    <s v="15:19:38"/>
    <s v="https://twitter.com/hcuhamburg/status/1176878936866906113"/>
    <m/>
    <m/>
    <s v="1176878936866906113"/>
    <m/>
    <b v="0"/>
    <n v="0"/>
    <s v=""/>
    <b v="0"/>
    <s v="en"/>
    <m/>
    <s v=""/>
    <b v="0"/>
    <n v="2"/>
    <s v="1176878762144817152"/>
    <s v="Twitter Web App"/>
    <b v="0"/>
    <s v="1176878762144817152"/>
    <s v="Tweet"/>
    <n v="0"/>
    <n v="0"/>
    <m/>
    <m/>
    <m/>
    <m/>
    <m/>
    <m/>
    <m/>
    <m/>
    <n v="1"/>
    <s v="1"/>
    <s v="1"/>
    <m/>
    <m/>
    <m/>
    <m/>
    <m/>
    <m/>
    <m/>
    <m/>
    <m/>
  </r>
  <r>
    <s v="yazanalrous"/>
    <s v="bikash_pj"/>
    <m/>
    <m/>
    <m/>
    <m/>
    <m/>
    <m/>
    <m/>
    <m/>
    <s v="No"/>
    <n v="145"/>
    <m/>
    <m/>
    <s v="Retweet"/>
    <x v="49"/>
    <s v="Interaction #workshop on #German #Media going on.... @InterlinkAca #fellow  #GIJC19 #Journalism @gijn  @nrecherche  @HCUHamburg https://t.co/y12vVpVp8R"/>
    <m/>
    <m/>
    <s v="workshop german media fellow gijc19 journalism"/>
    <m/>
    <s v="http://pbs.twimg.com/profile_images/1176842920026132481/jxbvF4Kb_normal.jpg"/>
    <d v="2019-09-25T15:40:47.000"/>
    <d v="2019-09-25T00:00:00.000"/>
    <s v="15:40:47"/>
    <s v="https://twitter.com/yazanalrous/status/1176884258117443585"/>
    <m/>
    <m/>
    <s v="1176884258117443585"/>
    <m/>
    <b v="0"/>
    <n v="0"/>
    <s v=""/>
    <b v="0"/>
    <s v="en"/>
    <m/>
    <s v=""/>
    <b v="0"/>
    <n v="2"/>
    <s v="1176878762144817152"/>
    <s v="Twitter for Android"/>
    <b v="0"/>
    <s v="1176878762144817152"/>
    <s v="Tweet"/>
    <n v="0"/>
    <n v="0"/>
    <m/>
    <m/>
    <m/>
    <m/>
    <m/>
    <m/>
    <m/>
    <m/>
    <n v="1"/>
    <s v="1"/>
    <s v="1"/>
    <m/>
    <m/>
    <m/>
    <m/>
    <m/>
    <m/>
    <m/>
    <m/>
    <m/>
  </r>
  <r>
    <s v="gijn"/>
    <s v="nrecherche"/>
    <m/>
    <m/>
    <m/>
    <m/>
    <m/>
    <m/>
    <m/>
    <m/>
    <s v="No"/>
    <n v="150"/>
    <m/>
    <m/>
    <s v="Mentions"/>
    <x v="50"/>
    <s v="Just 4 days left till a record number of the world's best investigative journalists descend in Hamburg for #GIJC19. Listen to our specially curated playlist https://t.co/81UsXFh4Ql. Also, check our guide of what to prepare https://t.co/TP649m4S7y @nrecherche @InterlinkAca https://t.co/0jppwnDskz"/>
    <s v="https://open.spotify.com/playlist/4xtdNWVEMHk2Ycp8GnlMSz?si=sABAffbrTYi7r_uWjV3KOg https://gijc2019.org/2019/09/16/going-to-gijc19-in-hamburg-say-moin-and-a-few-more-tips-to-prepare-even-if-you-arent/"/>
    <s v="spotify.com gijc2019.org"/>
    <s v="gijc19"/>
    <s v="https://pbs.twimg.com/media/EFAOdlGX4AA7Q4j.jpg"/>
    <s v="https://pbs.twimg.com/media/EFAOdlGX4AA7Q4j.jpg"/>
    <d v="2019-09-21T17:03:02.000"/>
    <d v="2019-09-21T00:00:00.000"/>
    <s v="17:03:02"/>
    <s v="https://twitter.com/gijn/status/1175455406551896074"/>
    <m/>
    <m/>
    <s v="1175455406551896074"/>
    <m/>
    <b v="0"/>
    <n v="11"/>
    <s v=""/>
    <b v="0"/>
    <s v="en"/>
    <m/>
    <s v=""/>
    <b v="0"/>
    <n v="3"/>
    <s v=""/>
    <s v="Buffer"/>
    <b v="0"/>
    <s v="1175455406551896074"/>
    <s v="Tweet"/>
    <n v="0"/>
    <n v="0"/>
    <m/>
    <m/>
    <m/>
    <m/>
    <m/>
    <m/>
    <m/>
    <m/>
    <n v="3"/>
    <s v="1"/>
    <s v="1"/>
    <n v="1"/>
    <n v="2.857142857142857"/>
    <n v="0"/>
    <n v="0"/>
    <n v="0"/>
    <n v="0"/>
    <n v="34"/>
    <n v="97.14285714285714"/>
    <n v="35"/>
  </r>
  <r>
    <s v="gijn"/>
    <s v="nrecherche"/>
    <m/>
    <m/>
    <m/>
    <m/>
    <m/>
    <m/>
    <m/>
    <m/>
    <s v="No"/>
    <n v="151"/>
    <m/>
    <m/>
    <s v="Mentions"/>
    <x v="51"/>
    <s v="Countdown 3 days to the start of #GIJC19! @gijn, @nrecherche &amp;amp; @InterlinkAca are very much looking forward to welcoming you all in person in Hamburg. Check out our pre-conference guide https://t.co/TP649m4S7y. &amp;amp; browse through the program here: https://t.co/Wdf30Ih5T2 https://t.co/oFfvtcabtw"/>
    <s v="https://gijc2019.org/2019/09/16/going-to-gijc19-in-hamburg-say-moin-and-a-few-more-tips-to-prepare-even-if-you-arent/ https://gijc2019.org/program-gijc19/"/>
    <s v="gijc2019.org gijc2019.org"/>
    <s v="gijc19"/>
    <s v="https://pbs.twimg.com/media/EFEaBVgWwAAwFSC.jpg"/>
    <s v="https://pbs.twimg.com/media/EFEaBVgWwAAwFSC.jpg"/>
    <d v="2019-09-22T12:32:01.000"/>
    <d v="2019-09-22T00:00:00.000"/>
    <s v="12:32:01"/>
    <s v="https://twitter.com/gijn/status/1175749589397377026"/>
    <m/>
    <m/>
    <s v="1175749589397377026"/>
    <m/>
    <b v="0"/>
    <n v="12"/>
    <s v=""/>
    <b v="0"/>
    <s v="en"/>
    <m/>
    <s v=""/>
    <b v="0"/>
    <n v="3"/>
    <s v=""/>
    <s v="Buffer"/>
    <b v="0"/>
    <s v="1175749589397377026"/>
    <s v="Tweet"/>
    <n v="0"/>
    <n v="0"/>
    <m/>
    <m/>
    <m/>
    <m/>
    <m/>
    <m/>
    <m/>
    <m/>
    <n v="3"/>
    <s v="1"/>
    <s v="1"/>
    <n v="0"/>
    <n v="0"/>
    <n v="0"/>
    <n v="0"/>
    <n v="0"/>
    <n v="0"/>
    <n v="37"/>
    <n v="100"/>
    <n v="37"/>
  </r>
  <r>
    <s v="gijn"/>
    <s v="nrecherche"/>
    <m/>
    <m/>
    <m/>
    <m/>
    <m/>
    <m/>
    <m/>
    <m/>
    <s v="No"/>
    <n v="152"/>
    <m/>
    <m/>
    <s v="Mentions"/>
    <x v="52"/>
    <s v="Final preparations to welcome more than 1,500 journalists from 130 countries to #GIJC19 in Hamburg is under way. For those who couldn't join us, follow our livestreams here: https://t.co/Wf1Sg0j3NX and coverage here: https://t.co/QrZKmi3490 @nrecherche @InterlinkAca https://t.co/YJdt6T0A90"/>
    <s v="https://gijc2019.org/live-stream/ https://gijc2019.org/category/news/"/>
    <s v="gijc2019.org gijc2019.org"/>
    <s v="gijc19"/>
    <s v="https://pbs.twimg.com/media/EFPXcYlWsAIb2h0.jpg"/>
    <s v="https://pbs.twimg.com/media/EFPXcYlWsAIb2h0.jpg"/>
    <d v="2019-09-24T15:36:35.000"/>
    <d v="2019-09-24T00:00:00.000"/>
    <s v="15:36:35"/>
    <s v="https://twitter.com/gijn/status/1176520816172965890"/>
    <m/>
    <m/>
    <s v="1176520816172965890"/>
    <m/>
    <b v="0"/>
    <n v="50"/>
    <s v=""/>
    <b v="0"/>
    <s v="en"/>
    <m/>
    <s v=""/>
    <b v="0"/>
    <n v="14"/>
    <s v=""/>
    <s v="Twitter Web App"/>
    <b v="0"/>
    <s v="1176520816172965890"/>
    <s v="Tweet"/>
    <n v="0"/>
    <n v="0"/>
    <m/>
    <m/>
    <m/>
    <m/>
    <m/>
    <m/>
    <m/>
    <m/>
    <n v="3"/>
    <s v="1"/>
    <s v="1"/>
    <n v="1"/>
    <n v="2.9411764705882355"/>
    <n v="0"/>
    <n v="0"/>
    <n v="0"/>
    <n v="0"/>
    <n v="33"/>
    <n v="97.05882352941177"/>
    <n v="34"/>
  </r>
  <r>
    <s v="interlinkaca"/>
    <s v="interlinkaca"/>
    <m/>
    <m/>
    <m/>
    <m/>
    <m/>
    <m/>
    <m/>
    <m/>
    <s v="No"/>
    <n v="158"/>
    <m/>
    <m/>
    <s v="Tweet"/>
    <x v="53"/>
    <s v="Preparations for the Global Investigative Journalism Conference #GIJC19 in Hamburg are well under way. Expecting more than 1500 attendees. #GIJC19 #gijn #InterlinkAca #nrecherche https://t.co/lrAhDY5Bum"/>
    <m/>
    <m/>
    <s v="gijc19 gijc19 gijn interlinkaca nrecherche"/>
    <s v="https://pbs.twimg.com/media/EFPYIW3XsAEHrLU.jpg"/>
    <s v="https://pbs.twimg.com/media/EFPYIW3XsAEHrLU.jpg"/>
    <d v="2019-09-24T15:39:43.000"/>
    <d v="2019-09-24T00:00:00.000"/>
    <s v="15:39:43"/>
    <s v="https://twitter.com/interlinkaca/status/1176521602193874944"/>
    <m/>
    <m/>
    <s v="1176521602193874944"/>
    <m/>
    <b v="0"/>
    <n v="7"/>
    <s v=""/>
    <b v="0"/>
    <s v="en"/>
    <m/>
    <s v=""/>
    <b v="0"/>
    <n v="4"/>
    <s v=""/>
    <s v="Twitter for iPhone"/>
    <b v="0"/>
    <s v="1176521602193874944"/>
    <s v="Retweet"/>
    <n v="0"/>
    <n v="0"/>
    <m/>
    <m/>
    <m/>
    <m/>
    <m/>
    <m/>
    <m/>
    <m/>
    <n v="1"/>
    <s v="2"/>
    <s v="2"/>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9"/>
    </i>
    <i r="2">
      <x v="252"/>
    </i>
    <i r="2">
      <x v="256"/>
    </i>
    <i r="2">
      <x v="261"/>
    </i>
    <i r="2">
      <x v="262"/>
    </i>
    <i r="2">
      <x v="263"/>
    </i>
    <i r="2">
      <x v="265"/>
    </i>
    <i r="2">
      <x v="266"/>
    </i>
    <i r="2">
      <x v="267"/>
    </i>
    <i r="2">
      <x v="268"/>
    </i>
    <i r="2">
      <x v="269"/>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59" totalsRowShown="0" headerRowDxfId="420" dataDxfId="384">
  <autoFilter ref="A2:BN159"/>
  <tableColumns count="66">
    <tableColumn id="1" name="Vertex 1" dataDxfId="369"/>
    <tableColumn id="2" name="Vertex 2" dataDxfId="367"/>
    <tableColumn id="3" name="Color" dataDxfId="368"/>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74"/>
    <tableColumn id="7" name="ID" dataDxfId="386"/>
    <tableColumn id="9" name="Dynamic Filter" dataDxfId="385"/>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Date" dataDxfId="356"/>
    <tableColumn id="25" name="Time" dataDxfId="355"/>
    <tableColumn id="26" name="Twitter Page for Tweet" dataDxfId="354"/>
    <tableColumn id="27" name="Latitude" dataDxfId="353"/>
    <tableColumn id="28" name="Longitude" dataDxfId="352"/>
    <tableColumn id="29" name="Imported ID" dataDxfId="351"/>
    <tableColumn id="30" name="In-Reply-To Tweet ID" dataDxfId="350"/>
    <tableColumn id="31" name="Favorited" dataDxfId="349"/>
    <tableColumn id="32" name="Favorite Count" dataDxfId="348"/>
    <tableColumn id="33" name="In-Reply-To User ID" dataDxfId="347"/>
    <tableColumn id="34" name="Is Quote Status" dataDxfId="346"/>
    <tableColumn id="35" name="Language" dataDxfId="345"/>
    <tableColumn id="36" name="Possibly Sensitive" dataDxfId="344"/>
    <tableColumn id="37" name="Quoted Status ID" dataDxfId="343"/>
    <tableColumn id="38" name="Retweeted" dataDxfId="342"/>
    <tableColumn id="39" name="Retweet Count" dataDxfId="341"/>
    <tableColumn id="40" name="Retweet ID" dataDxfId="340"/>
    <tableColumn id="41" name="Source" dataDxfId="339"/>
    <tableColumn id="42" name="Truncated" dataDxfId="338"/>
    <tableColumn id="43" name="Unified Twitter ID" dataDxfId="337"/>
    <tableColumn id="44" name="Imported Tweet Type" dataDxfId="336"/>
    <tableColumn id="45" name="Added By Extended Analysis" dataDxfId="335"/>
    <tableColumn id="46" name="Corrected By Extended Analysis" dataDxfId="334"/>
    <tableColumn id="47" name="Place Bounding Box" dataDxfId="333"/>
    <tableColumn id="48" name="Place Country" dataDxfId="332"/>
    <tableColumn id="49" name="Place Country Code" dataDxfId="331"/>
    <tableColumn id="50" name="Place Full Name" dataDxfId="330"/>
    <tableColumn id="51" name="Place ID" dataDxfId="329"/>
    <tableColumn id="52" name="Place Name" dataDxfId="328"/>
    <tableColumn id="53" name="Place Type" dataDxfId="327"/>
    <tableColumn id="54" name="Place URL" dataDxfId="326"/>
    <tableColumn id="55" name="Edge Weight"/>
    <tableColumn id="56" name="Vertex 1 Group" dataDxfId="289">
      <calculatedColumnFormula>REPLACE(INDEX(GroupVertices[Group], MATCH(Edges[[#This Row],[Vertex 1]],GroupVertices[Vertex],0)),1,1,"")</calculatedColumnFormula>
    </tableColumn>
    <tableColumn id="57" name="Vertex 2 Group" dataDxfId="250">
      <calculatedColumnFormula>REPLACE(INDEX(GroupVertices[Group], MATCH(Edges[[#This Row],[Vertex 2]],GroupVertices[Vertex],0)),1,1,"")</calculatedColumnFormula>
    </tableColumn>
    <tableColumn id="58" name="Sentiment List #1: Positive Word Count" dataDxfId="249"/>
    <tableColumn id="59" name="Sentiment List #1: Positive Word Percentage (%)" dataDxfId="248"/>
    <tableColumn id="60" name="Sentiment List #2: Negative Word Count" dataDxfId="247"/>
    <tableColumn id="61" name="Sentiment List #2: Negative Word Percentage (%)" dataDxfId="246"/>
    <tableColumn id="62" name="Sentiment List #3: (Add your own word list) Word Count" dataDxfId="245"/>
    <tableColumn id="63" name="Sentiment List #3: (Add your own word list) Word Percentage (%)" dataDxfId="244"/>
    <tableColumn id="64" name="Non-categorized Word Count" dataDxfId="243"/>
    <tableColumn id="65" name="Non-categorized Word Percentage (%)" dataDxfId="242"/>
    <tableColumn id="66"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1" totalsRowShown="0" headerRowDxfId="273" dataDxfId="272">
  <autoFilter ref="A1:G391"/>
  <tableColumns count="7">
    <tableColumn id="1" name="Word" dataDxfId="271"/>
    <tableColumn id="2" name="Count" dataDxfId="270"/>
    <tableColumn id="3" name="Salience" dataDxfId="269"/>
    <tableColumn id="4" name="Group" dataDxfId="268"/>
    <tableColumn id="5" name="Word on Sentiment List #1: Positive" dataDxfId="267"/>
    <tableColumn id="6" name="Word on Sentiment List #2: Negative" dataDxfId="266"/>
    <tableColumn id="7" name="Word on Sentiment List #3: (Add your own word list)"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0" totalsRowShown="0" headerRowDxfId="264" dataDxfId="263">
  <autoFilter ref="A1:L490"/>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Positive" dataDxfId="256"/>
    <tableColumn id="8" name="Word1 on Sentiment List #2: Negative" dataDxfId="255"/>
    <tableColumn id="9" name="Word1 on Sentiment List #3: (Add your own word list)" dataDxfId="254"/>
    <tableColumn id="10" name="Word2 on Sentiment List #1: Positive" dataDxfId="253"/>
    <tableColumn id="11" name="Word2 on Sentiment List #2: Negative" dataDxfId="252"/>
    <tableColumn id="12" name="Word2 on Sentiment List #3: (Add your own word list)" dataDxfId="251"/>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6.xml><?xml version="1.0" encoding="utf-8"?>
<table xmlns="http://schemas.openxmlformats.org/spreadsheetml/2006/main" id="24" name="Edges25" displayName="Edges25" ref="A2:BN56" totalsRowShown="0" headerRowDxfId="66" dataDxfId="65">
  <autoFilter ref="A2:BN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dd your own word list) Word Count" dataDxfId="4"/>
    <tableColumn id="63" name="Sentiment List #3: (Add your own word lis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7.xml><?xml version="1.0" encoding="utf-8"?>
<table xmlns="http://schemas.openxmlformats.org/spreadsheetml/2006/main" id="16" name="NetworkTopItems_1" displayName="NetworkTopItems_1" ref="A1:L7" totalsRowShown="0" headerRowDxfId="198" dataDxfId="197">
  <autoFilter ref="A1:L7"/>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18.xml><?xml version="1.0" encoding="utf-8"?>
<table xmlns="http://schemas.openxmlformats.org/spreadsheetml/2006/main" id="17" name="NetworkTopItems_2" displayName="NetworkTopItems_2" ref="A10:L13" totalsRowShown="0" headerRowDxfId="183" dataDxfId="182">
  <autoFilter ref="A10:L1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19.xml><?xml version="1.0" encoding="utf-8"?>
<table xmlns="http://schemas.openxmlformats.org/spreadsheetml/2006/main" id="18" name="NetworkTopItems_3" displayName="NetworkTopItems_3" ref="A16:L26" totalsRowShown="0" headerRowDxfId="168" dataDxfId="167">
  <autoFilter ref="A16:L2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0" totalsRowShown="0" headerRowDxfId="419" dataDxfId="370">
  <autoFilter ref="A2:BS50"/>
  <tableColumns count="71">
    <tableColumn id="1" name="Vertex" dataDxfId="383"/>
    <tableColumn id="2" name="Color" dataDxfId="382"/>
    <tableColumn id="5" name="Shape" dataDxfId="381"/>
    <tableColumn id="6" name="Size" dataDxfId="380"/>
    <tableColumn id="4" name="Opacity" dataDxfId="306"/>
    <tableColumn id="7" name="Image File" dataDxfId="304"/>
    <tableColumn id="3" name="Visibility" dataDxfId="305"/>
    <tableColumn id="10" name="Label" dataDxfId="379"/>
    <tableColumn id="16" name="Label Fill Color" dataDxfId="378"/>
    <tableColumn id="9" name="Label Position" dataDxfId="300"/>
    <tableColumn id="8" name="Tooltip" dataDxfId="298"/>
    <tableColumn id="18" name="Layout Order" dataDxfId="299"/>
    <tableColumn id="13" name="X" dataDxfId="377"/>
    <tableColumn id="14" name="Y" dataDxfId="376"/>
    <tableColumn id="12" name="Locked?" dataDxfId="375"/>
    <tableColumn id="19" name="Polar R" dataDxfId="374"/>
    <tableColumn id="20" name="Polar Angle" dataDxfId="373"/>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72"/>
    <tableColumn id="28" name="Dynamic Filter" dataDxfId="371"/>
    <tableColumn id="17" name="Add Your Own Columns Here" dataDxfId="325"/>
    <tableColumn id="30" name="Name" dataDxfId="324"/>
    <tableColumn id="31" name="Followed" dataDxfId="323"/>
    <tableColumn id="32" name="Followers" dataDxfId="322"/>
    <tableColumn id="33" name="Tweets" dataDxfId="321"/>
    <tableColumn id="34" name="Favorites" dataDxfId="320"/>
    <tableColumn id="35" name="Time Zone UTC Offset (Seconds)" dataDxfId="319"/>
    <tableColumn id="36" name="Description" dataDxfId="318"/>
    <tableColumn id="37" name="Location" dataDxfId="317"/>
    <tableColumn id="38" name="Web" dataDxfId="316"/>
    <tableColumn id="39" name="Time Zone" dataDxfId="315"/>
    <tableColumn id="40" name="Joined Twitter Date (UTC)" dataDxfId="314"/>
    <tableColumn id="41" name="Profile Banner Url" dataDxfId="313"/>
    <tableColumn id="42" name="Default Profile" dataDxfId="312"/>
    <tableColumn id="43" name="Default Profile Image" dataDxfId="311"/>
    <tableColumn id="44" name="Geo Enabled" dataDxfId="310"/>
    <tableColumn id="45" name="Language" dataDxfId="309"/>
    <tableColumn id="46" name="Listed Count" dataDxfId="308"/>
    <tableColumn id="47" name="Profile Background Image Url" dataDxfId="307"/>
    <tableColumn id="48" name="Verified" dataDxfId="303"/>
    <tableColumn id="49" name="Custom Menu Item Text" dataDxfId="302"/>
    <tableColumn id="50" name="Custom Menu Item Action" dataDxfId="301"/>
    <tableColumn id="51" name="Tweeted Search Term?" dataDxfId="290"/>
    <tableColumn id="52" name="Vertex Group" dataDxfId="240">
      <calculatedColumnFormula>REPLACE(INDEX(GroupVertices[Group], MATCH(Vertices[[#This Row],[Vertex]],GroupVertices[Vertex],0)),1,1,"")</calculatedColumnFormula>
    </tableColumn>
    <tableColumn id="53" name="Sentiment List #1: Positive Word Count" dataDxfId="239"/>
    <tableColumn id="54" name="Sentiment List #1: Positive Word Percentage (%)" dataDxfId="238"/>
    <tableColumn id="55" name="Sentiment List #2: Negative Word Count" dataDxfId="237"/>
    <tableColumn id="56" name="Sentiment List #2: Negative Word Percentage (%)" dataDxfId="236"/>
    <tableColumn id="57" name="Sentiment List #3: (Add your own word list) Word Count" dataDxfId="235"/>
    <tableColumn id="58" name="Sentiment List #3: (Add your own word list) Word Percentage (%)" dataDxfId="234"/>
    <tableColumn id="59" name="Non-categorized Word Count" dataDxfId="233"/>
    <tableColumn id="60" name="Non-categorized Word Percentage (%)" dataDxfId="23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4" displayName="NetworkTopItems_4" ref="A29:L39" totalsRowShown="0" headerRowDxfId="153" dataDxfId="152">
  <autoFilter ref="A29:L3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1.xml><?xml version="1.0" encoding="utf-8"?>
<table xmlns="http://schemas.openxmlformats.org/spreadsheetml/2006/main" id="20" name="NetworkTopItems_5" displayName="NetworkTopItems_5" ref="A42:L52" totalsRowShown="0" headerRowDxfId="138" dataDxfId="137">
  <autoFilter ref="A42:L5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6" displayName="NetworkTopItems_6" ref="A55:L60" totalsRowShown="0" headerRowDxfId="123" dataDxfId="122">
  <autoFilter ref="A55: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3.xml><?xml version="1.0" encoding="utf-8"?>
<table xmlns="http://schemas.openxmlformats.org/spreadsheetml/2006/main" id="22"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4.xml><?xml version="1.0" encoding="utf-8"?>
<table xmlns="http://schemas.openxmlformats.org/spreadsheetml/2006/main" id="23"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18">
  <autoFilter ref="A2:AO7"/>
  <tableColumns count="41">
    <tableColumn id="1" name="Group" dataDxfId="297"/>
    <tableColumn id="2" name="Vertex Color" dataDxfId="296"/>
    <tableColumn id="3" name="Vertex Shape" dataDxfId="294"/>
    <tableColumn id="22" name="Visibility" dataDxfId="295"/>
    <tableColumn id="4" name="Collapsed?"/>
    <tableColumn id="18" name="Label" dataDxfId="417"/>
    <tableColumn id="20" name="Collapsed X"/>
    <tableColumn id="21" name="Collapsed Y"/>
    <tableColumn id="6" name="ID" dataDxfId="416"/>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Positive Word Count" dataDxfId="230"/>
    <tableColumn id="26" name="Sentiment List #1: Positive Word Percentage (%)" dataDxfId="229"/>
    <tableColumn id="27" name="Sentiment List #2: Negative Word Count" dataDxfId="228"/>
    <tableColumn id="28" name="Sentiment List #2: Negative Word Percentage (%)" dataDxfId="227"/>
    <tableColumn id="29" name="Sentiment List #3: (Add your own word list) Word Count" dataDxfId="226"/>
    <tableColumn id="30" name="Sentiment List #3: (Add your own word list) Word Percentage (%)" dataDxfId="225"/>
    <tableColumn id="31" name="Non-categorized Word Count" dataDxfId="224"/>
    <tableColumn id="32" name="Non-categorized Word Percentage (%)" dataDxfId="22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415" dataDxfId="414">
  <autoFilter ref="A1:C49"/>
  <tableColumns count="3">
    <tableColumn id="1" name="Group" dataDxfId="293"/>
    <tableColumn id="2" name="Vertex" dataDxfId="292"/>
    <tableColumn id="3" name="Vertex ID" dataDxfId="29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13"/>
    <tableColumn id="2" name="Degree Frequency" dataDxfId="412">
      <calculatedColumnFormula>COUNTIF(Vertices[Degree], "&gt;= " &amp; D2) - COUNTIF(Vertices[Degree], "&gt;=" &amp; D3)</calculatedColumnFormula>
    </tableColumn>
    <tableColumn id="3" name="In-Degree Bin" dataDxfId="411"/>
    <tableColumn id="4" name="In-Degree Frequency" dataDxfId="410">
      <calculatedColumnFormula>COUNTIF(Vertices[In-Degree], "&gt;= " &amp; F2) - COUNTIF(Vertices[In-Degree], "&gt;=" &amp; F3)</calculatedColumnFormula>
    </tableColumn>
    <tableColumn id="5" name="Out-Degree Bin" dataDxfId="409"/>
    <tableColumn id="6" name="Out-Degree Frequency" dataDxfId="408">
      <calculatedColumnFormula>COUNTIF(Vertices[Out-Degree], "&gt;= " &amp; H2) - COUNTIF(Vertices[Out-Degree], "&gt;=" &amp; H3)</calculatedColumnFormula>
    </tableColumn>
    <tableColumn id="7" name="Betweenness Centrality Bin" dataDxfId="407"/>
    <tableColumn id="8" name="Betweenness Centrality Frequency" dataDxfId="406">
      <calculatedColumnFormula>COUNTIF(Vertices[Betweenness Centrality], "&gt;= " &amp; J2) - COUNTIF(Vertices[Betweenness Centrality], "&gt;=" &amp; J3)</calculatedColumnFormula>
    </tableColumn>
    <tableColumn id="9" name="Closeness Centrality Bin" dataDxfId="405"/>
    <tableColumn id="10" name="Closeness Centrality Frequency" dataDxfId="404">
      <calculatedColumnFormula>COUNTIF(Vertices[Closeness Centrality], "&gt;= " &amp; L2) - COUNTIF(Vertices[Closeness Centrality], "&gt;=" &amp; L3)</calculatedColumnFormula>
    </tableColumn>
    <tableColumn id="11" name="Eigenvector Centrality Bin" dataDxfId="403"/>
    <tableColumn id="12" name="Eigenvector Centrality Frequency" dataDxfId="402">
      <calculatedColumnFormula>COUNTIF(Vertices[Eigenvector Centrality], "&gt;= " &amp; N2) - COUNTIF(Vertices[Eigenvector Centrality], "&gt;=" &amp; N3)</calculatedColumnFormula>
    </tableColumn>
    <tableColumn id="18" name="PageRank Bin" dataDxfId="401"/>
    <tableColumn id="17" name="PageRank Frequency" dataDxfId="400">
      <calculatedColumnFormula>COUNTIF(Vertices[Eigenvector Centrality], "&gt;= " &amp; P2) - COUNTIF(Vertices[Eigenvector Centrality], "&gt;=" &amp; P3)</calculatedColumnFormula>
    </tableColumn>
    <tableColumn id="13" name="Clustering Coefficient Bin" dataDxfId="399"/>
    <tableColumn id="14" name="Clustering Coefficient Frequency" dataDxfId="398">
      <calculatedColumnFormula>COUNTIF(Vertices[Clustering Coefficient], "&gt;= " &amp; R2) - COUNTIF(Vertices[Clustering Coefficient], "&gt;=" &amp; R3)</calculatedColumnFormula>
    </tableColumn>
    <tableColumn id="15" name="Dynamic Filter Bin" dataDxfId="397"/>
    <tableColumn id="16" name="Dynamic Filter Frequency" dataDxfId="39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395">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ijn.org/2019/09/16/going-to-gijc19-in-hamburg-say-moin-and-a-few-more-tips-to-prepare/" TargetMode="External" /><Relationship Id="rId2" Type="http://schemas.openxmlformats.org/officeDocument/2006/relationships/hyperlink" Target="https://gijn.org/2019/09/16/going-to-gijc19-in-hamburg-say-moin-and-a-few-more-tips-to-prepare/" TargetMode="External" /><Relationship Id="rId3" Type="http://schemas.openxmlformats.org/officeDocument/2006/relationships/hyperlink" Target="https://gijn.org/2019/09/16/going-to-gijc19-in-hamburg-say-moin-and-a-few-more-tips-to-prepare/" TargetMode="External" /><Relationship Id="rId4" Type="http://schemas.openxmlformats.org/officeDocument/2006/relationships/hyperlink" Target="https://gijn.org/2019/09/16/going-to-gijc19-in-hamburg-say-moin-and-a-few-more-tips-to-prepare/" TargetMode="External" /><Relationship Id="rId5" Type="http://schemas.openxmlformats.org/officeDocument/2006/relationships/hyperlink" Target="https://gijn.org/2019/09/16/going-to-gijc19-in-hamburg-say-moin-and-a-few-more-tips-to-prepare/" TargetMode="External" /><Relationship Id="rId6" Type="http://schemas.openxmlformats.org/officeDocument/2006/relationships/hyperlink" Target="https://gijn.org/2019/09/16/going-to-gijc19-in-hamburg-say-moin-and-a-few-more-tips-to-prepare/" TargetMode="External" /><Relationship Id="rId7" Type="http://schemas.openxmlformats.org/officeDocument/2006/relationships/hyperlink" Target="https://gijn.org/2019/09/16/going-to-gijc19-in-hamburg-say-moin-and-a-few-more-tips-to-prepare/" TargetMode="External" /><Relationship Id="rId8" Type="http://schemas.openxmlformats.org/officeDocument/2006/relationships/hyperlink" Target="https://gijn.org/2019/09/16/going-to-gijc19-in-hamburg-say-moin-and-a-few-more-tips-to-prepare/" TargetMode="External" /><Relationship Id="rId9" Type="http://schemas.openxmlformats.org/officeDocument/2006/relationships/hyperlink" Target="https://gijn.org/2019/09/16/going-to-gijc19-in-hamburg-say-moin-and-a-few-more-tips-to-prepare/" TargetMode="External" /><Relationship Id="rId10" Type="http://schemas.openxmlformats.org/officeDocument/2006/relationships/hyperlink" Target="https://gijn.org/2019/09/16/going-to-gijc19-in-hamburg-say-moin-and-a-few-more-tips-to-prepare/" TargetMode="External" /><Relationship Id="rId11" Type="http://schemas.openxmlformats.org/officeDocument/2006/relationships/hyperlink" Target="https://gijc2019.org/program-gijc19/" TargetMode="External" /><Relationship Id="rId12" Type="http://schemas.openxmlformats.org/officeDocument/2006/relationships/hyperlink" Target="https://gijc2019.org/program-gijc19/" TargetMode="External" /><Relationship Id="rId13" Type="http://schemas.openxmlformats.org/officeDocument/2006/relationships/hyperlink" Target="https://gijc2019.org/program-gijc19/" TargetMode="External" /><Relationship Id="rId14" Type="http://schemas.openxmlformats.org/officeDocument/2006/relationships/hyperlink" Target="https://gijc2019.org/program-gijc19/" TargetMode="External" /><Relationship Id="rId15" Type="http://schemas.openxmlformats.org/officeDocument/2006/relationships/hyperlink" Target="https://gijc2019.org/program-gijc19/" TargetMode="External" /><Relationship Id="rId16" Type="http://schemas.openxmlformats.org/officeDocument/2006/relationships/hyperlink" Target="https://gijc2019.org/program-gijc19/" TargetMode="External" /><Relationship Id="rId17" Type="http://schemas.openxmlformats.org/officeDocument/2006/relationships/hyperlink" Target="https://pbs.twimg.com/media/EErfoYyWwAAOWcZ.jpg" TargetMode="External" /><Relationship Id="rId18" Type="http://schemas.openxmlformats.org/officeDocument/2006/relationships/hyperlink" Target="https://pbs.twimg.com/media/EErfoYyWwAAOWcZ.jpg" TargetMode="External" /><Relationship Id="rId19" Type="http://schemas.openxmlformats.org/officeDocument/2006/relationships/hyperlink" Target="https://pbs.twimg.com/media/EErfoYyWwAAOWcZ.jpg" TargetMode="External" /><Relationship Id="rId20" Type="http://schemas.openxmlformats.org/officeDocument/2006/relationships/hyperlink" Target="https://pbs.twimg.com/media/EErfoYyWwAAOWcZ.jpg" TargetMode="External" /><Relationship Id="rId21" Type="http://schemas.openxmlformats.org/officeDocument/2006/relationships/hyperlink" Target="https://pbs.twimg.com/media/EEutCjhWwAIsHPL.jpg" TargetMode="External" /><Relationship Id="rId22" Type="http://schemas.openxmlformats.org/officeDocument/2006/relationships/hyperlink" Target="https://pbs.twimg.com/media/EEwKzNRXUAEKQUQ.jpg" TargetMode="External" /><Relationship Id="rId23" Type="http://schemas.openxmlformats.org/officeDocument/2006/relationships/hyperlink" Target="https://pbs.twimg.com/media/EEpJgRQXsAEeQa2.jpg" TargetMode="External" /><Relationship Id="rId24" Type="http://schemas.openxmlformats.org/officeDocument/2006/relationships/hyperlink" Target="https://pbs.twimg.com/media/EEpJgRQXsAEeQa2.jpg" TargetMode="External" /><Relationship Id="rId25" Type="http://schemas.openxmlformats.org/officeDocument/2006/relationships/hyperlink" Target="https://pbs.twimg.com/media/EEpJgRQXsAEeQa2.jpg" TargetMode="External" /><Relationship Id="rId26" Type="http://schemas.openxmlformats.org/officeDocument/2006/relationships/hyperlink" Target="https://pbs.twimg.com/media/EEqOLjjX4AA7nyL.jpg" TargetMode="External" /><Relationship Id="rId27" Type="http://schemas.openxmlformats.org/officeDocument/2006/relationships/hyperlink" Target="https://pbs.twimg.com/media/EEqOLjjX4AA7nyL.jpg" TargetMode="External" /><Relationship Id="rId28" Type="http://schemas.openxmlformats.org/officeDocument/2006/relationships/hyperlink" Target="https://pbs.twimg.com/media/EEqOLjjX4AA7nyL.jpg" TargetMode="External" /><Relationship Id="rId29" Type="http://schemas.openxmlformats.org/officeDocument/2006/relationships/hyperlink" Target="https://pbs.twimg.com/media/EFH1S3hWwAAcBMS.jpg" TargetMode="External" /><Relationship Id="rId30" Type="http://schemas.openxmlformats.org/officeDocument/2006/relationships/hyperlink" Target="https://pbs.twimg.com/media/EFH1S3hWwAAcBMS.jpg" TargetMode="External" /><Relationship Id="rId31" Type="http://schemas.openxmlformats.org/officeDocument/2006/relationships/hyperlink" Target="https://pbs.twimg.com/media/EFH1S3hWwAAcBMS.jpg" TargetMode="External" /><Relationship Id="rId32" Type="http://schemas.openxmlformats.org/officeDocument/2006/relationships/hyperlink" Target="https://pbs.twimg.com/media/EEupAZRXUAIg5IR.jpg" TargetMode="External" /><Relationship Id="rId33" Type="http://schemas.openxmlformats.org/officeDocument/2006/relationships/hyperlink" Target="https://pbs.twimg.com/media/EEutCjhWwAIsHPL.jpg" TargetMode="External" /><Relationship Id="rId34" Type="http://schemas.openxmlformats.org/officeDocument/2006/relationships/hyperlink" Target="https://pbs.twimg.com/media/EEupAZRXUAIg5IR.jpg" TargetMode="External" /><Relationship Id="rId35" Type="http://schemas.openxmlformats.org/officeDocument/2006/relationships/hyperlink" Target="https://pbs.twimg.com/media/EFS2Q_gW4AA-6LL.png" TargetMode="External" /><Relationship Id="rId36" Type="http://schemas.openxmlformats.org/officeDocument/2006/relationships/hyperlink" Target="https://pbs.twimg.com/media/EFS2Q_gW4AA-6LL.png" TargetMode="External" /><Relationship Id="rId37" Type="http://schemas.openxmlformats.org/officeDocument/2006/relationships/hyperlink" Target="https://pbs.twimg.com/media/EFTyFPWWkAMGO9O.jpg" TargetMode="External" /><Relationship Id="rId38" Type="http://schemas.openxmlformats.org/officeDocument/2006/relationships/hyperlink" Target="https://pbs.twimg.com/media/EFUc_YMWwAAfm3w.jpg" TargetMode="External" /><Relationship Id="rId39" Type="http://schemas.openxmlformats.org/officeDocument/2006/relationships/hyperlink" Target="https://pbs.twimg.com/media/EFUc_YMWwAAfm3w.jpg" TargetMode="External" /><Relationship Id="rId40" Type="http://schemas.openxmlformats.org/officeDocument/2006/relationships/hyperlink" Target="https://pbs.twimg.com/media/EFUc_YMWwAAfm3w.jpg" TargetMode="External" /><Relationship Id="rId41" Type="http://schemas.openxmlformats.org/officeDocument/2006/relationships/hyperlink" Target="https://pbs.twimg.com/media/EFUc_YMWwAAfm3w.jpg" TargetMode="External" /><Relationship Id="rId42" Type="http://schemas.openxmlformats.org/officeDocument/2006/relationships/hyperlink" Target="https://pbs.twimg.com/media/EFAOdlGX4AA7Q4j.jpg" TargetMode="External" /><Relationship Id="rId43" Type="http://schemas.openxmlformats.org/officeDocument/2006/relationships/hyperlink" Target="https://pbs.twimg.com/media/EFEaBVgWwAAwFSC.jpg" TargetMode="External" /><Relationship Id="rId44" Type="http://schemas.openxmlformats.org/officeDocument/2006/relationships/hyperlink" Target="https://pbs.twimg.com/media/EFPXcYlWsAIb2h0.jpg" TargetMode="External" /><Relationship Id="rId45" Type="http://schemas.openxmlformats.org/officeDocument/2006/relationships/hyperlink" Target="https://pbs.twimg.com/media/EFAOdlGX4AA7Q4j.jpg" TargetMode="External" /><Relationship Id="rId46" Type="http://schemas.openxmlformats.org/officeDocument/2006/relationships/hyperlink" Target="https://pbs.twimg.com/media/EFEaBVgWwAAwFSC.jpg" TargetMode="External" /><Relationship Id="rId47" Type="http://schemas.openxmlformats.org/officeDocument/2006/relationships/hyperlink" Target="https://pbs.twimg.com/media/EFPXcYlWsAIb2h0.jpg" TargetMode="External" /><Relationship Id="rId48" Type="http://schemas.openxmlformats.org/officeDocument/2006/relationships/hyperlink" Target="https://pbs.twimg.com/media/EFPYIW3XsAEHrLU.jpg" TargetMode="External" /><Relationship Id="rId49" Type="http://schemas.openxmlformats.org/officeDocument/2006/relationships/hyperlink" Target="https://pbs.twimg.com/media/EErfoYyWwAAOWcZ.jpg" TargetMode="External" /><Relationship Id="rId50" Type="http://schemas.openxmlformats.org/officeDocument/2006/relationships/hyperlink" Target="https://pbs.twimg.com/media/EErfoYyWwAAOWcZ.jpg" TargetMode="External" /><Relationship Id="rId51" Type="http://schemas.openxmlformats.org/officeDocument/2006/relationships/hyperlink" Target="https://pbs.twimg.com/media/EErfoYyWwAAOWcZ.jpg" TargetMode="External" /><Relationship Id="rId52" Type="http://schemas.openxmlformats.org/officeDocument/2006/relationships/hyperlink" Target="https://pbs.twimg.com/media/EErfoYyWwAAOWcZ.jpg" TargetMode="External" /><Relationship Id="rId53" Type="http://schemas.openxmlformats.org/officeDocument/2006/relationships/hyperlink" Target="https://pbs.twimg.com/media/EEutCjhWwAIsHPL.jpg" TargetMode="External" /><Relationship Id="rId54" Type="http://schemas.openxmlformats.org/officeDocument/2006/relationships/hyperlink" Target="https://pbs.twimg.com/media/EEwKzNRXUAEKQUQ.jpg" TargetMode="External" /><Relationship Id="rId55" Type="http://schemas.openxmlformats.org/officeDocument/2006/relationships/hyperlink" Target="http://pbs.twimg.com/profile_images/1140378733511139334/yf_v4DGL_normal.jpg" TargetMode="External" /><Relationship Id="rId56" Type="http://schemas.openxmlformats.org/officeDocument/2006/relationships/hyperlink" Target="http://pbs.twimg.com/profile_images/1140378733511139334/yf_v4DGL_normal.jpg" TargetMode="External" /><Relationship Id="rId57" Type="http://schemas.openxmlformats.org/officeDocument/2006/relationships/hyperlink" Target="http://pbs.twimg.com/profile_images/1140378733511139334/yf_v4DGL_normal.jpg" TargetMode="External" /><Relationship Id="rId58" Type="http://schemas.openxmlformats.org/officeDocument/2006/relationships/hyperlink" Target="http://pbs.twimg.com/profile_images/1140378733511139334/yf_v4DGL_normal.jpg" TargetMode="External" /><Relationship Id="rId59" Type="http://schemas.openxmlformats.org/officeDocument/2006/relationships/hyperlink" Target="http://pbs.twimg.com/profile_images/1139428942958530560/ADNjRjdy_normal.jpg" TargetMode="External" /><Relationship Id="rId60" Type="http://schemas.openxmlformats.org/officeDocument/2006/relationships/hyperlink" Target="http://pbs.twimg.com/profile_images/1139428942958530560/ADNjRjdy_normal.jpg" TargetMode="External" /><Relationship Id="rId61" Type="http://schemas.openxmlformats.org/officeDocument/2006/relationships/hyperlink" Target="http://pbs.twimg.com/profile_images/1139428942958530560/ADNjRjdy_normal.jpg" TargetMode="External" /><Relationship Id="rId62" Type="http://schemas.openxmlformats.org/officeDocument/2006/relationships/hyperlink" Target="http://pbs.twimg.com/profile_images/1145473735425712128/5-sSCRXd_normal.jpg" TargetMode="External" /><Relationship Id="rId63" Type="http://schemas.openxmlformats.org/officeDocument/2006/relationships/hyperlink" Target="http://pbs.twimg.com/profile_images/1145473735425712128/5-sSCRXd_normal.jpg" TargetMode="External" /><Relationship Id="rId64" Type="http://schemas.openxmlformats.org/officeDocument/2006/relationships/hyperlink" Target="http://pbs.twimg.com/profile_images/1145473735425712128/5-sSCRXd_normal.jpg" TargetMode="External" /><Relationship Id="rId65" Type="http://schemas.openxmlformats.org/officeDocument/2006/relationships/hyperlink" Target="http://pbs.twimg.com/profile_images/1145473735425712128/5-sSCRXd_normal.jpg" TargetMode="External" /><Relationship Id="rId66" Type="http://schemas.openxmlformats.org/officeDocument/2006/relationships/hyperlink" Target="http://pbs.twimg.com/profile_images/1145473735425712128/5-sSCRXd_normal.jpg" TargetMode="External" /><Relationship Id="rId67" Type="http://schemas.openxmlformats.org/officeDocument/2006/relationships/hyperlink" Target="http://pbs.twimg.com/profile_images/1145473735425712128/5-sSCRXd_normal.jpg" TargetMode="External" /><Relationship Id="rId68" Type="http://schemas.openxmlformats.org/officeDocument/2006/relationships/hyperlink" Target="http://pbs.twimg.com/profile_images/982017972008087552/Ag5WKNiy_normal.jpg" TargetMode="External" /><Relationship Id="rId69" Type="http://schemas.openxmlformats.org/officeDocument/2006/relationships/hyperlink" Target="http://pbs.twimg.com/profile_images/982017972008087552/Ag5WKNiy_normal.jpg" TargetMode="External" /><Relationship Id="rId70" Type="http://schemas.openxmlformats.org/officeDocument/2006/relationships/hyperlink" Target="http://pbs.twimg.com/profile_images/982017972008087552/Ag5WKNiy_normal.jpg" TargetMode="External" /><Relationship Id="rId71" Type="http://schemas.openxmlformats.org/officeDocument/2006/relationships/hyperlink" Target="http://pbs.twimg.com/profile_images/982017972008087552/Ag5WKNiy_normal.jpg" TargetMode="External" /><Relationship Id="rId72" Type="http://schemas.openxmlformats.org/officeDocument/2006/relationships/hyperlink" Target="https://pbs.twimg.com/media/EEpJgRQXsAEeQa2.jpg" TargetMode="External" /><Relationship Id="rId73" Type="http://schemas.openxmlformats.org/officeDocument/2006/relationships/hyperlink" Target="https://pbs.twimg.com/media/EEpJgRQXsAEeQa2.jpg" TargetMode="External" /><Relationship Id="rId74" Type="http://schemas.openxmlformats.org/officeDocument/2006/relationships/hyperlink" Target="https://pbs.twimg.com/media/EEpJgRQXsAEeQa2.jpg" TargetMode="External" /><Relationship Id="rId75" Type="http://schemas.openxmlformats.org/officeDocument/2006/relationships/hyperlink" Target="https://pbs.twimg.com/media/EEqOLjjX4AA7nyL.jpg" TargetMode="External" /><Relationship Id="rId76" Type="http://schemas.openxmlformats.org/officeDocument/2006/relationships/hyperlink" Target="https://pbs.twimg.com/media/EEqOLjjX4AA7nyL.jpg" TargetMode="External" /><Relationship Id="rId77" Type="http://schemas.openxmlformats.org/officeDocument/2006/relationships/hyperlink" Target="https://pbs.twimg.com/media/EEqOLjjX4AA7nyL.jpg" TargetMode="External" /><Relationship Id="rId78" Type="http://schemas.openxmlformats.org/officeDocument/2006/relationships/hyperlink" Target="https://pbs.twimg.com/media/EFH1S3hWwAAcBMS.jpg" TargetMode="External" /><Relationship Id="rId79" Type="http://schemas.openxmlformats.org/officeDocument/2006/relationships/hyperlink" Target="https://pbs.twimg.com/media/EFH1S3hWwAAcBMS.jpg" TargetMode="External" /><Relationship Id="rId80" Type="http://schemas.openxmlformats.org/officeDocument/2006/relationships/hyperlink" Target="https://pbs.twimg.com/media/EFH1S3hWwAAcBMS.jpg" TargetMode="External" /><Relationship Id="rId81" Type="http://schemas.openxmlformats.org/officeDocument/2006/relationships/hyperlink" Target="http://pbs.twimg.com/profile_images/905176396300988416/Vy1TaT6U_normal.jpg" TargetMode="External" /><Relationship Id="rId82" Type="http://schemas.openxmlformats.org/officeDocument/2006/relationships/hyperlink" Target="http://pbs.twimg.com/profile_images/905176396300988416/Vy1TaT6U_normal.jpg" TargetMode="External" /><Relationship Id="rId83" Type="http://schemas.openxmlformats.org/officeDocument/2006/relationships/hyperlink" Target="http://pbs.twimg.com/profile_images/905176396300988416/Vy1TaT6U_normal.jpg" TargetMode="External" /><Relationship Id="rId84" Type="http://schemas.openxmlformats.org/officeDocument/2006/relationships/hyperlink" Target="http://pbs.twimg.com/profile_images/905176396300988416/Vy1TaT6U_normal.jpg" TargetMode="External" /><Relationship Id="rId85" Type="http://schemas.openxmlformats.org/officeDocument/2006/relationships/hyperlink" Target="http://pbs.twimg.com/profile_images/681998730778640386/mTWyKDgJ_normal.jpg" TargetMode="External" /><Relationship Id="rId86" Type="http://schemas.openxmlformats.org/officeDocument/2006/relationships/hyperlink" Target="http://pbs.twimg.com/profile_images/681998730778640386/mTWyKDgJ_normal.jpg" TargetMode="External" /><Relationship Id="rId87" Type="http://schemas.openxmlformats.org/officeDocument/2006/relationships/hyperlink" Target="http://pbs.twimg.com/profile_images/681998730778640386/mTWyKDgJ_normal.jpg" TargetMode="External" /><Relationship Id="rId88" Type="http://schemas.openxmlformats.org/officeDocument/2006/relationships/hyperlink" Target="http://pbs.twimg.com/profile_images/681998730778640386/mTWyKDgJ_normal.jpg" TargetMode="External" /><Relationship Id="rId89" Type="http://schemas.openxmlformats.org/officeDocument/2006/relationships/hyperlink" Target="http://pbs.twimg.com/profile_images/681998730778640386/mTWyKDgJ_normal.jpg" TargetMode="External" /><Relationship Id="rId90" Type="http://schemas.openxmlformats.org/officeDocument/2006/relationships/hyperlink" Target="http://pbs.twimg.com/profile_images/231561523/logo_halem_verlag_normal.gif" TargetMode="External" /><Relationship Id="rId91" Type="http://schemas.openxmlformats.org/officeDocument/2006/relationships/hyperlink" Target="http://pbs.twimg.com/profile_images/231561523/logo_halem_verlag_normal.gif" TargetMode="External" /><Relationship Id="rId92" Type="http://schemas.openxmlformats.org/officeDocument/2006/relationships/hyperlink" Target="http://pbs.twimg.com/profile_images/231561523/logo_halem_verlag_normal.gif" TargetMode="External" /><Relationship Id="rId93" Type="http://schemas.openxmlformats.org/officeDocument/2006/relationships/hyperlink" Target="http://pbs.twimg.com/profile_images/231561523/logo_halem_verlag_normal.gif" TargetMode="External" /><Relationship Id="rId94" Type="http://schemas.openxmlformats.org/officeDocument/2006/relationships/hyperlink" Target="http://pbs.twimg.com/profile_images/231561523/logo_halem_verlag_normal.gif" TargetMode="External" /><Relationship Id="rId95" Type="http://schemas.openxmlformats.org/officeDocument/2006/relationships/hyperlink" Target="http://pbs.twimg.com/profile_images/231561523/logo_halem_verlag_normal.gif" TargetMode="External" /><Relationship Id="rId96" Type="http://schemas.openxmlformats.org/officeDocument/2006/relationships/hyperlink" Target="https://pbs.twimg.com/media/EEupAZRXUAIg5IR.jpg" TargetMode="External" /><Relationship Id="rId97" Type="http://schemas.openxmlformats.org/officeDocument/2006/relationships/hyperlink" Target="https://pbs.twimg.com/media/EEutCjhWwAIsHPL.jpg" TargetMode="External" /><Relationship Id="rId98" Type="http://schemas.openxmlformats.org/officeDocument/2006/relationships/hyperlink" Target="http://pbs.twimg.com/profile_images/1532958647/WernerKarikatursmall_normal.jpg" TargetMode="External" /><Relationship Id="rId99" Type="http://schemas.openxmlformats.org/officeDocument/2006/relationships/hyperlink" Target="https://pbs.twimg.com/media/EEupAZRXUAIg5IR.jpg" TargetMode="External" /><Relationship Id="rId100" Type="http://schemas.openxmlformats.org/officeDocument/2006/relationships/hyperlink" Target="http://pbs.twimg.com/profile_images/1532958647/WernerKarikatursmall_normal.jpg" TargetMode="External" /><Relationship Id="rId101" Type="http://schemas.openxmlformats.org/officeDocument/2006/relationships/hyperlink" Target="http://pbs.twimg.com/profile_images/1532958647/WernerKarikatursmall_normal.jpg" TargetMode="External" /><Relationship Id="rId102" Type="http://schemas.openxmlformats.org/officeDocument/2006/relationships/hyperlink" Target="http://pbs.twimg.com/profile_images/1532958647/WernerKarikatursmall_normal.jpg" TargetMode="External" /><Relationship Id="rId103" Type="http://schemas.openxmlformats.org/officeDocument/2006/relationships/hyperlink" Target="http://pbs.twimg.com/profile_images/1174012695588298754/qQEsDpAJ_normal.jpg" TargetMode="External" /><Relationship Id="rId104" Type="http://schemas.openxmlformats.org/officeDocument/2006/relationships/hyperlink" Target="http://pbs.twimg.com/profile_images/1130439477279637504/9jMSwGTR_normal.jpg" TargetMode="External" /><Relationship Id="rId105" Type="http://schemas.openxmlformats.org/officeDocument/2006/relationships/hyperlink" Target="http://pbs.twimg.com/profile_images/1130439477279637504/9jMSwGTR_normal.jpg" TargetMode="External" /><Relationship Id="rId106" Type="http://schemas.openxmlformats.org/officeDocument/2006/relationships/hyperlink" Target="http://pbs.twimg.com/profile_images/1130439477279637504/9jMSwGTR_normal.jpg" TargetMode="External" /><Relationship Id="rId107" Type="http://schemas.openxmlformats.org/officeDocument/2006/relationships/hyperlink" Target="http://pbs.twimg.com/profile_images/2902478486/93f199e965527f4decae5c9f0968f93c_normal.jpeg" TargetMode="External" /><Relationship Id="rId108" Type="http://schemas.openxmlformats.org/officeDocument/2006/relationships/hyperlink" Target="http://pbs.twimg.com/profile_images/2902478486/93f199e965527f4decae5c9f0968f93c_normal.jpeg" TargetMode="External" /><Relationship Id="rId109" Type="http://schemas.openxmlformats.org/officeDocument/2006/relationships/hyperlink" Target="http://pbs.twimg.com/profile_images/2902478486/93f199e965527f4decae5c9f0968f93c_normal.jpeg" TargetMode="External" /><Relationship Id="rId110" Type="http://schemas.openxmlformats.org/officeDocument/2006/relationships/hyperlink" Target="http://pbs.twimg.com/profile_images/1175802513708244994/4bwnk_QU_normal.jpg" TargetMode="External" /><Relationship Id="rId111" Type="http://schemas.openxmlformats.org/officeDocument/2006/relationships/hyperlink" Target="http://pbs.twimg.com/profile_images/1175802513708244994/4bwnk_QU_normal.jpg" TargetMode="External" /><Relationship Id="rId112" Type="http://schemas.openxmlformats.org/officeDocument/2006/relationships/hyperlink" Target="http://pbs.twimg.com/profile_images/1175802513708244994/4bwnk_QU_normal.jpg" TargetMode="External" /><Relationship Id="rId113" Type="http://schemas.openxmlformats.org/officeDocument/2006/relationships/hyperlink" Target="http://pbs.twimg.com/profile_images/466259377939165187/ZTHLaUKn_normal.jpeg" TargetMode="External" /><Relationship Id="rId114" Type="http://schemas.openxmlformats.org/officeDocument/2006/relationships/hyperlink" Target="http://pbs.twimg.com/profile_images/466259377939165187/ZTHLaUKn_normal.jpeg" TargetMode="External" /><Relationship Id="rId115" Type="http://schemas.openxmlformats.org/officeDocument/2006/relationships/hyperlink" Target="http://pbs.twimg.com/profile_images/466259377939165187/ZTHLaUKn_normal.jpeg" TargetMode="External" /><Relationship Id="rId116" Type="http://schemas.openxmlformats.org/officeDocument/2006/relationships/hyperlink" Target="http://pbs.twimg.com/profile_images/1166158209452670976/Y2bBa1Lo_normal.jpg" TargetMode="External" /><Relationship Id="rId117" Type="http://schemas.openxmlformats.org/officeDocument/2006/relationships/hyperlink" Target="http://pbs.twimg.com/profile_images/1166158209452670976/Y2bBa1Lo_normal.jpg" TargetMode="External" /><Relationship Id="rId118" Type="http://schemas.openxmlformats.org/officeDocument/2006/relationships/hyperlink" Target="http://pbs.twimg.com/profile_images/1166158209452670976/Y2bBa1Lo_normal.jpg" TargetMode="External" /><Relationship Id="rId119" Type="http://schemas.openxmlformats.org/officeDocument/2006/relationships/hyperlink" Target="http://pbs.twimg.com/profile_images/1052254381389897728/K7x1MIJG_normal.jpg" TargetMode="External" /><Relationship Id="rId120" Type="http://schemas.openxmlformats.org/officeDocument/2006/relationships/hyperlink" Target="http://pbs.twimg.com/profile_images/2418432643/wrp8331t0pp31bnhdwqd_normal.jpeg" TargetMode="External" /><Relationship Id="rId121" Type="http://schemas.openxmlformats.org/officeDocument/2006/relationships/hyperlink" Target="http://pbs.twimg.com/profile_images/930097188457377792/DU4wx9Kr_normal.jpg" TargetMode="External" /><Relationship Id="rId122" Type="http://schemas.openxmlformats.org/officeDocument/2006/relationships/hyperlink" Target="http://pbs.twimg.com/profile_images/930097188457377792/DU4wx9Kr_normal.jpg" TargetMode="External" /><Relationship Id="rId123" Type="http://schemas.openxmlformats.org/officeDocument/2006/relationships/hyperlink" Target="http://pbs.twimg.com/profile_images/930097188457377792/DU4wx9Kr_normal.jpg" TargetMode="External" /><Relationship Id="rId124" Type="http://schemas.openxmlformats.org/officeDocument/2006/relationships/hyperlink" Target="http://pbs.twimg.com/profile_images/930097188457377792/DU4wx9Kr_normal.jpg" TargetMode="External" /><Relationship Id="rId125" Type="http://schemas.openxmlformats.org/officeDocument/2006/relationships/hyperlink" Target="http://pbs.twimg.com/profile_images/930097188457377792/DU4wx9Kr_normal.jpg" TargetMode="External" /><Relationship Id="rId126" Type="http://schemas.openxmlformats.org/officeDocument/2006/relationships/hyperlink" Target="http://pbs.twimg.com/profile_images/930097188457377792/DU4wx9Kr_normal.jpg" TargetMode="External" /><Relationship Id="rId127" Type="http://schemas.openxmlformats.org/officeDocument/2006/relationships/hyperlink" Target="http://pbs.twimg.com/profile_images/1145752142847909889/gsu4n-Tw_normal.png" TargetMode="External" /><Relationship Id="rId128" Type="http://schemas.openxmlformats.org/officeDocument/2006/relationships/hyperlink" Target="http://pbs.twimg.com/profile_images/1145752142847909889/gsu4n-Tw_normal.png" TargetMode="External" /><Relationship Id="rId129" Type="http://schemas.openxmlformats.org/officeDocument/2006/relationships/hyperlink" Target="http://pbs.twimg.com/profile_images/1145752142847909889/gsu4n-Tw_normal.png" TargetMode="External" /><Relationship Id="rId130" Type="http://schemas.openxmlformats.org/officeDocument/2006/relationships/hyperlink" Target="http://pbs.twimg.com/profile_images/1170430680473493509/jH0ii8Zt_normal.jpg" TargetMode="External" /><Relationship Id="rId131" Type="http://schemas.openxmlformats.org/officeDocument/2006/relationships/hyperlink" Target="http://pbs.twimg.com/profile_images/1170430680473493509/jH0ii8Zt_normal.jpg" TargetMode="External" /><Relationship Id="rId132" Type="http://schemas.openxmlformats.org/officeDocument/2006/relationships/hyperlink" Target="http://pbs.twimg.com/profile_images/1170430680473493509/jH0ii8Zt_normal.jpg" TargetMode="External" /><Relationship Id="rId133" Type="http://schemas.openxmlformats.org/officeDocument/2006/relationships/hyperlink" Target="http://pbs.twimg.com/profile_images/609648744099921921/H9l9RqzK_normal.jpg" TargetMode="External" /><Relationship Id="rId134" Type="http://schemas.openxmlformats.org/officeDocument/2006/relationships/hyperlink" Target="http://pbs.twimg.com/profile_images/609648744099921921/H9l9RqzK_normal.jpg" TargetMode="External" /><Relationship Id="rId135" Type="http://schemas.openxmlformats.org/officeDocument/2006/relationships/hyperlink" Target="http://pbs.twimg.com/profile_images/609648744099921921/H9l9RqzK_normal.jpg" TargetMode="External" /><Relationship Id="rId136" Type="http://schemas.openxmlformats.org/officeDocument/2006/relationships/hyperlink" Target="http://pbs.twimg.com/profile_images/847687647212392452/dKx00phd_normal.jpg" TargetMode="External" /><Relationship Id="rId137" Type="http://schemas.openxmlformats.org/officeDocument/2006/relationships/hyperlink" Target="http://pbs.twimg.com/profile_images/847687647212392452/dKx00phd_normal.jpg" TargetMode="External" /><Relationship Id="rId138" Type="http://schemas.openxmlformats.org/officeDocument/2006/relationships/hyperlink" Target="http://pbs.twimg.com/profile_images/847687647212392452/dKx00phd_normal.jpg" TargetMode="External" /><Relationship Id="rId139" Type="http://schemas.openxmlformats.org/officeDocument/2006/relationships/hyperlink" Target="http://pbs.twimg.com/profile_images/1025862509516009472/zxorAfX4_normal.jpg" TargetMode="External" /><Relationship Id="rId140" Type="http://schemas.openxmlformats.org/officeDocument/2006/relationships/hyperlink" Target="http://pbs.twimg.com/profile_images/1025862509516009472/zxorAfX4_normal.jpg" TargetMode="External" /><Relationship Id="rId141" Type="http://schemas.openxmlformats.org/officeDocument/2006/relationships/hyperlink" Target="http://pbs.twimg.com/profile_images/1025862509516009472/zxorAfX4_normal.jpg" TargetMode="External" /><Relationship Id="rId142" Type="http://schemas.openxmlformats.org/officeDocument/2006/relationships/hyperlink" Target="http://pbs.twimg.com/profile_images/1025862509516009472/zxorAfX4_normal.jpg" TargetMode="External" /><Relationship Id="rId143" Type="http://schemas.openxmlformats.org/officeDocument/2006/relationships/hyperlink" Target="http://pbs.twimg.com/profile_images/1137046103835250688/nBr4zGDy_normal.png" TargetMode="External" /><Relationship Id="rId144" Type="http://schemas.openxmlformats.org/officeDocument/2006/relationships/hyperlink" Target="http://pbs.twimg.com/profile_images/1137046103835250688/nBr4zGDy_normal.png" TargetMode="External" /><Relationship Id="rId145" Type="http://schemas.openxmlformats.org/officeDocument/2006/relationships/hyperlink" Target="http://pbs.twimg.com/profile_images/1137046103835250688/nBr4zGDy_normal.png" TargetMode="External" /><Relationship Id="rId146" Type="http://schemas.openxmlformats.org/officeDocument/2006/relationships/hyperlink" Target="http://pbs.twimg.com/profile_images/1067572254526111746/a4bykkbX_normal.jpg" TargetMode="External" /><Relationship Id="rId147" Type="http://schemas.openxmlformats.org/officeDocument/2006/relationships/hyperlink" Target="http://pbs.twimg.com/profile_images/1067572254526111746/a4bykkbX_normal.jpg" TargetMode="External" /><Relationship Id="rId148" Type="http://schemas.openxmlformats.org/officeDocument/2006/relationships/hyperlink" Target="http://pbs.twimg.com/profile_images/1067572254526111746/a4bykkbX_normal.jpg" TargetMode="External" /><Relationship Id="rId149" Type="http://schemas.openxmlformats.org/officeDocument/2006/relationships/hyperlink" Target="http://pbs.twimg.com/profile_images/1067572254526111746/a4bykkbX_normal.jpg" TargetMode="External" /><Relationship Id="rId150" Type="http://schemas.openxmlformats.org/officeDocument/2006/relationships/hyperlink" Target="http://pbs.twimg.com/profile_images/555474910273753090/jDwSw36c_normal.jpeg" TargetMode="External" /><Relationship Id="rId151" Type="http://schemas.openxmlformats.org/officeDocument/2006/relationships/hyperlink" Target="http://pbs.twimg.com/profile_images/555474910273753090/jDwSw36c_normal.jpeg" TargetMode="External" /><Relationship Id="rId152" Type="http://schemas.openxmlformats.org/officeDocument/2006/relationships/hyperlink" Target="http://pbs.twimg.com/profile_images/555474910273753090/jDwSw36c_normal.jpeg" TargetMode="External" /><Relationship Id="rId153" Type="http://schemas.openxmlformats.org/officeDocument/2006/relationships/hyperlink" Target="http://pbs.twimg.com/profile_images/946309944961355776/9XzB-8lp_normal.jpg" TargetMode="External" /><Relationship Id="rId154" Type="http://schemas.openxmlformats.org/officeDocument/2006/relationships/hyperlink" Target="http://pbs.twimg.com/profile_images/820745435031699458/eG7Aku41_normal.jpg" TargetMode="External" /><Relationship Id="rId155" Type="http://schemas.openxmlformats.org/officeDocument/2006/relationships/hyperlink" Target="http://pbs.twimg.com/profile_images/820745435031699458/eG7Aku41_normal.jpg" TargetMode="External" /><Relationship Id="rId156" Type="http://schemas.openxmlformats.org/officeDocument/2006/relationships/hyperlink" Target="http://pbs.twimg.com/profile_images/820745435031699458/eG7Aku41_normal.jpg" TargetMode="External" /><Relationship Id="rId157" Type="http://schemas.openxmlformats.org/officeDocument/2006/relationships/hyperlink" Target="http://pbs.twimg.com/profile_images/946309944961355776/9XzB-8lp_normal.jpg" TargetMode="External" /><Relationship Id="rId158" Type="http://schemas.openxmlformats.org/officeDocument/2006/relationships/hyperlink" Target="http://pbs.twimg.com/profile_images/946309944961355776/9XzB-8lp_normal.jpg" TargetMode="External" /><Relationship Id="rId159" Type="http://schemas.openxmlformats.org/officeDocument/2006/relationships/hyperlink" Target="http://pbs.twimg.com/profile_images/378800000040049743/570fc41bf3e9323d965fb9d11e19edf4_normal.jpeg" TargetMode="External" /><Relationship Id="rId160" Type="http://schemas.openxmlformats.org/officeDocument/2006/relationships/hyperlink" Target="http://pbs.twimg.com/profile_images/378800000040049743/570fc41bf3e9323d965fb9d11e19edf4_normal.jpeg" TargetMode="External" /><Relationship Id="rId161" Type="http://schemas.openxmlformats.org/officeDocument/2006/relationships/hyperlink" Target="http://pbs.twimg.com/profile_images/378800000040049743/570fc41bf3e9323d965fb9d11e19edf4_normal.jpeg" TargetMode="External" /><Relationship Id="rId162" Type="http://schemas.openxmlformats.org/officeDocument/2006/relationships/hyperlink" Target="http://pbs.twimg.com/profile_images/1072501918168244224/jr01KMaZ_normal.jpg" TargetMode="External" /><Relationship Id="rId163" Type="http://schemas.openxmlformats.org/officeDocument/2006/relationships/hyperlink" Target="http://pbs.twimg.com/profile_images/1072501918168244224/jr01KMaZ_normal.jpg" TargetMode="External" /><Relationship Id="rId164" Type="http://schemas.openxmlformats.org/officeDocument/2006/relationships/hyperlink" Target="http://pbs.twimg.com/profile_images/1072501918168244224/jr01KMaZ_normal.jpg" TargetMode="External" /><Relationship Id="rId165" Type="http://schemas.openxmlformats.org/officeDocument/2006/relationships/hyperlink" Target="http://pbs.twimg.com/profile_images/1072501918168244224/jr01KMaZ_normal.jpg" TargetMode="External" /><Relationship Id="rId166" Type="http://schemas.openxmlformats.org/officeDocument/2006/relationships/hyperlink" Target="http://pbs.twimg.com/profile_images/1176864538278449153/ef3QNuyV_normal.jpg" TargetMode="External" /><Relationship Id="rId167" Type="http://schemas.openxmlformats.org/officeDocument/2006/relationships/hyperlink" Target="http://pbs.twimg.com/profile_images/1176864538278449153/ef3QNuyV_normal.jpg" TargetMode="External" /><Relationship Id="rId168" Type="http://schemas.openxmlformats.org/officeDocument/2006/relationships/hyperlink" Target="http://pbs.twimg.com/profile_images/1176864538278449153/ef3QNuyV_normal.jpg" TargetMode="External" /><Relationship Id="rId169" Type="http://schemas.openxmlformats.org/officeDocument/2006/relationships/hyperlink" Target="http://pbs.twimg.com/profile_images/1352188786/yoxfinal2_normal.jpg" TargetMode="External" /><Relationship Id="rId170" Type="http://schemas.openxmlformats.org/officeDocument/2006/relationships/hyperlink" Target="http://pbs.twimg.com/profile_images/1352188786/yoxfinal2_normal.jpg" TargetMode="External" /><Relationship Id="rId171" Type="http://schemas.openxmlformats.org/officeDocument/2006/relationships/hyperlink" Target="http://pbs.twimg.com/profile_images/1352188786/yoxfinal2_normal.jpg" TargetMode="External" /><Relationship Id="rId172" Type="http://schemas.openxmlformats.org/officeDocument/2006/relationships/hyperlink" Target="https://pbs.twimg.com/media/EFS2Q_gW4AA-6LL.png" TargetMode="External" /><Relationship Id="rId173" Type="http://schemas.openxmlformats.org/officeDocument/2006/relationships/hyperlink" Target="http://pbs.twimg.com/profile_images/946309944961355776/9XzB-8lp_normal.jpg" TargetMode="External" /><Relationship Id="rId174" Type="http://schemas.openxmlformats.org/officeDocument/2006/relationships/hyperlink" Target="http://pbs.twimg.com/profile_images/946309944961355776/9XzB-8lp_normal.jpg" TargetMode="External" /><Relationship Id="rId175" Type="http://schemas.openxmlformats.org/officeDocument/2006/relationships/hyperlink" Target="http://pbs.twimg.com/profile_images/946309944961355776/9XzB-8lp_normal.jpg" TargetMode="External" /><Relationship Id="rId176" Type="http://schemas.openxmlformats.org/officeDocument/2006/relationships/hyperlink" Target="http://pbs.twimg.com/profile_images/946309944961355776/9XzB-8lp_normal.jpg" TargetMode="External" /><Relationship Id="rId177" Type="http://schemas.openxmlformats.org/officeDocument/2006/relationships/hyperlink" Target="http://pbs.twimg.com/profile_images/1071067232871026689/TRXWVbqD_normal.jpg" TargetMode="External" /><Relationship Id="rId178" Type="http://schemas.openxmlformats.org/officeDocument/2006/relationships/hyperlink" Target="https://pbs.twimg.com/media/EFS2Q_gW4AA-6LL.png" TargetMode="External" /><Relationship Id="rId179" Type="http://schemas.openxmlformats.org/officeDocument/2006/relationships/hyperlink" Target="http://pbs.twimg.com/profile_images/946309944961355776/9XzB-8lp_normal.jpg" TargetMode="External" /><Relationship Id="rId180" Type="http://schemas.openxmlformats.org/officeDocument/2006/relationships/hyperlink" Target="http://pbs.twimg.com/profile_images/946309944961355776/9XzB-8lp_normal.jpg" TargetMode="External" /><Relationship Id="rId181" Type="http://schemas.openxmlformats.org/officeDocument/2006/relationships/hyperlink" Target="http://pbs.twimg.com/profile_images/946309944961355776/9XzB-8lp_normal.jpg" TargetMode="External" /><Relationship Id="rId182" Type="http://schemas.openxmlformats.org/officeDocument/2006/relationships/hyperlink" Target="http://pbs.twimg.com/profile_images/946309944961355776/9XzB-8lp_normal.jpg" TargetMode="External" /><Relationship Id="rId183" Type="http://schemas.openxmlformats.org/officeDocument/2006/relationships/hyperlink" Target="http://pbs.twimg.com/profile_images/1071067232871026689/TRXWVbqD_normal.jpg" TargetMode="External" /><Relationship Id="rId184" Type="http://schemas.openxmlformats.org/officeDocument/2006/relationships/hyperlink" Target="https://pbs.twimg.com/media/EFTyFPWWkAMGO9O.jpg" TargetMode="External" /><Relationship Id="rId185" Type="http://schemas.openxmlformats.org/officeDocument/2006/relationships/hyperlink" Target="http://pbs.twimg.com/profile_images/1071067232871026689/TRXWVbqD_normal.jpg" TargetMode="External" /><Relationship Id="rId186" Type="http://schemas.openxmlformats.org/officeDocument/2006/relationships/hyperlink" Target="https://pbs.twimg.com/media/EFUc_YMWwAAfm3w.jpg" TargetMode="External" /><Relationship Id="rId187" Type="http://schemas.openxmlformats.org/officeDocument/2006/relationships/hyperlink" Target="https://pbs.twimg.com/media/EFUc_YMWwAAfm3w.jpg" TargetMode="External" /><Relationship Id="rId188" Type="http://schemas.openxmlformats.org/officeDocument/2006/relationships/hyperlink" Target="https://pbs.twimg.com/media/EFUc_YMWwAAfm3w.jpg" TargetMode="External" /><Relationship Id="rId189" Type="http://schemas.openxmlformats.org/officeDocument/2006/relationships/hyperlink" Target="https://pbs.twimg.com/media/EFUc_YMWwAAfm3w.jpg" TargetMode="External" /><Relationship Id="rId190" Type="http://schemas.openxmlformats.org/officeDocument/2006/relationships/hyperlink" Target="http://pbs.twimg.com/profile_images/912582480766611456/usXQWY83_normal.jpg" TargetMode="External" /><Relationship Id="rId191" Type="http://schemas.openxmlformats.org/officeDocument/2006/relationships/hyperlink" Target="http://pbs.twimg.com/profile_images/1176842920026132481/jxbvF4Kb_normal.jpg" TargetMode="External" /><Relationship Id="rId192" Type="http://schemas.openxmlformats.org/officeDocument/2006/relationships/hyperlink" Target="http://pbs.twimg.com/profile_images/912582480766611456/usXQWY83_normal.jpg" TargetMode="External" /><Relationship Id="rId193" Type="http://schemas.openxmlformats.org/officeDocument/2006/relationships/hyperlink" Target="http://pbs.twimg.com/profile_images/912582480766611456/usXQWY83_normal.jpg" TargetMode="External" /><Relationship Id="rId194" Type="http://schemas.openxmlformats.org/officeDocument/2006/relationships/hyperlink" Target="http://pbs.twimg.com/profile_images/912582480766611456/usXQWY83_normal.jpg" TargetMode="External" /><Relationship Id="rId195" Type="http://schemas.openxmlformats.org/officeDocument/2006/relationships/hyperlink" Target="http://pbs.twimg.com/profile_images/1176842920026132481/jxbvF4Kb_normal.jpg" TargetMode="External" /><Relationship Id="rId196" Type="http://schemas.openxmlformats.org/officeDocument/2006/relationships/hyperlink" Target="https://pbs.twimg.com/media/EFAOdlGX4AA7Q4j.jpg" TargetMode="External" /><Relationship Id="rId197" Type="http://schemas.openxmlformats.org/officeDocument/2006/relationships/hyperlink" Target="https://pbs.twimg.com/media/EFEaBVgWwAAwFSC.jpg" TargetMode="External" /><Relationship Id="rId198" Type="http://schemas.openxmlformats.org/officeDocument/2006/relationships/hyperlink" Target="https://pbs.twimg.com/media/EFPXcYlWsAIb2h0.jpg" TargetMode="External" /><Relationship Id="rId199" Type="http://schemas.openxmlformats.org/officeDocument/2006/relationships/hyperlink" Target="http://pbs.twimg.com/profile_images/1176842920026132481/jxbvF4Kb_normal.jpg" TargetMode="External" /><Relationship Id="rId200" Type="http://schemas.openxmlformats.org/officeDocument/2006/relationships/hyperlink" Target="https://pbs.twimg.com/media/EFAOdlGX4AA7Q4j.jpg" TargetMode="External" /><Relationship Id="rId201" Type="http://schemas.openxmlformats.org/officeDocument/2006/relationships/hyperlink" Target="https://pbs.twimg.com/media/EFEaBVgWwAAwFSC.jpg" TargetMode="External" /><Relationship Id="rId202" Type="http://schemas.openxmlformats.org/officeDocument/2006/relationships/hyperlink" Target="https://pbs.twimg.com/media/EFPXcYlWsAIb2h0.jpg" TargetMode="External" /><Relationship Id="rId203" Type="http://schemas.openxmlformats.org/officeDocument/2006/relationships/hyperlink" Target="http://pbs.twimg.com/profile_images/1176842920026132481/jxbvF4Kb_normal.jpg" TargetMode="External" /><Relationship Id="rId204" Type="http://schemas.openxmlformats.org/officeDocument/2006/relationships/hyperlink" Target="https://pbs.twimg.com/media/EFPYIW3XsAEHrLU.jpg" TargetMode="External" /><Relationship Id="rId205" Type="http://schemas.openxmlformats.org/officeDocument/2006/relationships/hyperlink" Target="http://pbs.twimg.com/profile_images/1176842920026132481/jxbvF4Kb_normal.jpg" TargetMode="External" /><Relationship Id="rId206" Type="http://schemas.openxmlformats.org/officeDocument/2006/relationships/hyperlink" Target="https://twitter.com/gijnru/status/1173996539628441601" TargetMode="External" /><Relationship Id="rId207" Type="http://schemas.openxmlformats.org/officeDocument/2006/relationships/hyperlink" Target="https://twitter.com/gijnru/status/1173996539628441601" TargetMode="External" /><Relationship Id="rId208" Type="http://schemas.openxmlformats.org/officeDocument/2006/relationships/hyperlink" Target="https://twitter.com/gijnru/status/1173996539628441601" TargetMode="External" /><Relationship Id="rId209" Type="http://schemas.openxmlformats.org/officeDocument/2006/relationships/hyperlink" Target="https://twitter.com/gijnru/status/1173996539628441601" TargetMode="External" /><Relationship Id="rId210" Type="http://schemas.openxmlformats.org/officeDocument/2006/relationships/hyperlink" Target="https://twitter.com/chirwajoan/status/1174222407005102080" TargetMode="External" /><Relationship Id="rId211" Type="http://schemas.openxmlformats.org/officeDocument/2006/relationships/hyperlink" Target="https://twitter.com/iamkabamba/status/1174325983798812673" TargetMode="External" /><Relationship Id="rId212" Type="http://schemas.openxmlformats.org/officeDocument/2006/relationships/hyperlink" Target="https://twitter.com/nahidbashatah/status/1174761310359363586" TargetMode="External" /><Relationship Id="rId213" Type="http://schemas.openxmlformats.org/officeDocument/2006/relationships/hyperlink" Target="https://twitter.com/nahidbashatah/status/1174761310359363586" TargetMode="External" /><Relationship Id="rId214" Type="http://schemas.openxmlformats.org/officeDocument/2006/relationships/hyperlink" Target="https://twitter.com/nahidbashatah/status/1174761310359363586" TargetMode="External" /><Relationship Id="rId215" Type="http://schemas.openxmlformats.org/officeDocument/2006/relationships/hyperlink" Target="https://twitter.com/nahidbashatah/status/1174761310359363586" TargetMode="External" /><Relationship Id="rId216" Type="http://schemas.openxmlformats.org/officeDocument/2006/relationships/hyperlink" Target="https://twitter.com/nyamwanda/status/1175455545903452162" TargetMode="External" /><Relationship Id="rId217" Type="http://schemas.openxmlformats.org/officeDocument/2006/relationships/hyperlink" Target="https://twitter.com/nyamwanda/status/1175455545903452162" TargetMode="External" /><Relationship Id="rId218" Type="http://schemas.openxmlformats.org/officeDocument/2006/relationships/hyperlink" Target="https://twitter.com/nyamwanda/status/1175455545903452162" TargetMode="External" /><Relationship Id="rId219" Type="http://schemas.openxmlformats.org/officeDocument/2006/relationships/hyperlink" Target="https://twitter.com/nguclayton_/status/1174223012641595398" TargetMode="External" /><Relationship Id="rId220" Type="http://schemas.openxmlformats.org/officeDocument/2006/relationships/hyperlink" Target="https://twitter.com/nguclayton_/status/1174223012641595398" TargetMode="External" /><Relationship Id="rId221" Type="http://schemas.openxmlformats.org/officeDocument/2006/relationships/hyperlink" Target="https://twitter.com/nguclayton_/status/1174223012641595398" TargetMode="External" /><Relationship Id="rId222" Type="http://schemas.openxmlformats.org/officeDocument/2006/relationships/hyperlink" Target="https://twitter.com/nguclayton_/status/1175455958253879297" TargetMode="External" /><Relationship Id="rId223" Type="http://schemas.openxmlformats.org/officeDocument/2006/relationships/hyperlink" Target="https://twitter.com/nguclayton_/status/1175455958253879297" TargetMode="External" /><Relationship Id="rId224" Type="http://schemas.openxmlformats.org/officeDocument/2006/relationships/hyperlink" Target="https://twitter.com/nguclayton_/status/1175455958253879297" TargetMode="External" /><Relationship Id="rId225" Type="http://schemas.openxmlformats.org/officeDocument/2006/relationships/hyperlink" Target="https://twitter.com/2ndleprechaun/status/1175828278097141765" TargetMode="External" /><Relationship Id="rId226" Type="http://schemas.openxmlformats.org/officeDocument/2006/relationships/hyperlink" Target="https://twitter.com/2ndleprechaun/status/1175828278097141765" TargetMode="External" /><Relationship Id="rId227" Type="http://schemas.openxmlformats.org/officeDocument/2006/relationships/hyperlink" Target="https://twitter.com/2ndleprechaun/status/1175828278097141765" TargetMode="External" /><Relationship Id="rId228" Type="http://schemas.openxmlformats.org/officeDocument/2006/relationships/hyperlink" Target="https://twitter.com/2ndleprechaun/status/1175828278097141765" TargetMode="External" /><Relationship Id="rId229" Type="http://schemas.openxmlformats.org/officeDocument/2006/relationships/hyperlink" Target="https://twitter.com/gijnbangla/status/1173831472899416069" TargetMode="External" /><Relationship Id="rId230" Type="http://schemas.openxmlformats.org/officeDocument/2006/relationships/hyperlink" Target="https://twitter.com/gijnbangla/status/1173831472899416069" TargetMode="External" /><Relationship Id="rId231" Type="http://schemas.openxmlformats.org/officeDocument/2006/relationships/hyperlink" Target="https://twitter.com/gijnbangla/status/1173831472899416069" TargetMode="External" /><Relationship Id="rId232" Type="http://schemas.openxmlformats.org/officeDocument/2006/relationships/hyperlink" Target="https://twitter.com/gijnbangla/status/1173906983512092672" TargetMode="External" /><Relationship Id="rId233" Type="http://schemas.openxmlformats.org/officeDocument/2006/relationships/hyperlink" Target="https://twitter.com/gijnbangla/status/1173906983512092672" TargetMode="External" /><Relationship Id="rId234" Type="http://schemas.openxmlformats.org/officeDocument/2006/relationships/hyperlink" Target="https://twitter.com/gijnbangla/status/1173906983512092672" TargetMode="External" /><Relationship Id="rId235" Type="http://schemas.openxmlformats.org/officeDocument/2006/relationships/hyperlink" Target="https://twitter.com/gijnbangla/status/1175990683745824768" TargetMode="External" /><Relationship Id="rId236" Type="http://schemas.openxmlformats.org/officeDocument/2006/relationships/hyperlink" Target="https://twitter.com/gijnbangla/status/1175990683745824768" TargetMode="External" /><Relationship Id="rId237" Type="http://schemas.openxmlformats.org/officeDocument/2006/relationships/hyperlink" Target="https://twitter.com/gijnbangla/status/1175990683745824768" TargetMode="External" /><Relationship Id="rId238" Type="http://schemas.openxmlformats.org/officeDocument/2006/relationships/hyperlink" Target="https://twitter.com/chelm/status/1176084218474090496" TargetMode="External" /><Relationship Id="rId239" Type="http://schemas.openxmlformats.org/officeDocument/2006/relationships/hyperlink" Target="https://twitter.com/chelm/status/1176084218474090496" TargetMode="External" /><Relationship Id="rId240" Type="http://schemas.openxmlformats.org/officeDocument/2006/relationships/hyperlink" Target="https://twitter.com/chelm/status/1176084218474090496" TargetMode="External" /><Relationship Id="rId241" Type="http://schemas.openxmlformats.org/officeDocument/2006/relationships/hyperlink" Target="https://twitter.com/chelm/status/1176084218474090496" TargetMode="External" /><Relationship Id="rId242" Type="http://schemas.openxmlformats.org/officeDocument/2006/relationships/hyperlink" Target="https://twitter.com/ukrueg/status/1172074967766376449" TargetMode="External" /><Relationship Id="rId243" Type="http://schemas.openxmlformats.org/officeDocument/2006/relationships/hyperlink" Target="https://twitter.com/ukrueg/status/1172074967766376449" TargetMode="External" /><Relationship Id="rId244" Type="http://schemas.openxmlformats.org/officeDocument/2006/relationships/hyperlink" Target="https://twitter.com/ukrueg/status/1172074967766376449" TargetMode="External" /><Relationship Id="rId245" Type="http://schemas.openxmlformats.org/officeDocument/2006/relationships/hyperlink" Target="https://twitter.com/ukrueg/status/1172074967766376449" TargetMode="External" /><Relationship Id="rId246" Type="http://schemas.openxmlformats.org/officeDocument/2006/relationships/hyperlink" Target="https://twitter.com/ukrueg/status/1172074967766376449" TargetMode="External" /><Relationship Id="rId247" Type="http://schemas.openxmlformats.org/officeDocument/2006/relationships/hyperlink" Target="https://twitter.com/halemverlag/status/1176135367969390592" TargetMode="External" /><Relationship Id="rId248" Type="http://schemas.openxmlformats.org/officeDocument/2006/relationships/hyperlink" Target="https://twitter.com/halemverlag/status/1176135367969390592" TargetMode="External" /><Relationship Id="rId249" Type="http://schemas.openxmlformats.org/officeDocument/2006/relationships/hyperlink" Target="https://twitter.com/halemverlag/status/1176135367969390592" TargetMode="External" /><Relationship Id="rId250" Type="http://schemas.openxmlformats.org/officeDocument/2006/relationships/hyperlink" Target="https://twitter.com/halemverlag/status/1176135367969390592" TargetMode="External" /><Relationship Id="rId251" Type="http://schemas.openxmlformats.org/officeDocument/2006/relationships/hyperlink" Target="https://twitter.com/halemverlag/status/1176135367969390592" TargetMode="External" /><Relationship Id="rId252" Type="http://schemas.openxmlformats.org/officeDocument/2006/relationships/hyperlink" Target="https://twitter.com/halemverlag/status/1176135367969390592" TargetMode="External" /><Relationship Id="rId253" Type="http://schemas.openxmlformats.org/officeDocument/2006/relationships/hyperlink" Target="https://twitter.com/interlinkaca/status/1174217970593226752" TargetMode="External" /><Relationship Id="rId254" Type="http://schemas.openxmlformats.org/officeDocument/2006/relationships/hyperlink" Target="https://twitter.com/chirwajoan/status/1174222407005102080" TargetMode="External" /><Relationship Id="rId255" Type="http://schemas.openxmlformats.org/officeDocument/2006/relationships/hyperlink" Target="https://twitter.com/wernereggert/status/1174221336937472000" TargetMode="External" /><Relationship Id="rId256" Type="http://schemas.openxmlformats.org/officeDocument/2006/relationships/hyperlink" Target="https://twitter.com/interlinkaca/status/1174217970593226752" TargetMode="External" /><Relationship Id="rId257" Type="http://schemas.openxmlformats.org/officeDocument/2006/relationships/hyperlink" Target="https://twitter.com/wernereggert/status/1174221336937472000" TargetMode="External" /><Relationship Id="rId258" Type="http://schemas.openxmlformats.org/officeDocument/2006/relationships/hyperlink" Target="https://twitter.com/wernereggert/status/1174221336937472000" TargetMode="External" /><Relationship Id="rId259" Type="http://schemas.openxmlformats.org/officeDocument/2006/relationships/hyperlink" Target="https://twitter.com/wernereggert/status/1176521727725199362" TargetMode="External" /><Relationship Id="rId260" Type="http://schemas.openxmlformats.org/officeDocument/2006/relationships/hyperlink" Target="https://twitter.com/realbeefactor/status/1176521842414239744" TargetMode="External" /><Relationship Id="rId261" Type="http://schemas.openxmlformats.org/officeDocument/2006/relationships/hyperlink" Target="https://twitter.com/sherpayo/status/1176525293328175104" TargetMode="External" /><Relationship Id="rId262" Type="http://schemas.openxmlformats.org/officeDocument/2006/relationships/hyperlink" Target="https://twitter.com/sherpayo/status/1176525293328175104" TargetMode="External" /><Relationship Id="rId263" Type="http://schemas.openxmlformats.org/officeDocument/2006/relationships/hyperlink" Target="https://twitter.com/sherpayo/status/1176525293328175104" TargetMode="External" /><Relationship Id="rId264" Type="http://schemas.openxmlformats.org/officeDocument/2006/relationships/hyperlink" Target="https://twitter.com/emmanueldogbevi/status/1176693041366753280" TargetMode="External" /><Relationship Id="rId265" Type="http://schemas.openxmlformats.org/officeDocument/2006/relationships/hyperlink" Target="https://twitter.com/emmanueldogbevi/status/1176693041366753280" TargetMode="External" /><Relationship Id="rId266" Type="http://schemas.openxmlformats.org/officeDocument/2006/relationships/hyperlink" Target="https://twitter.com/emmanueldogbevi/status/1176693041366753280" TargetMode="External" /><Relationship Id="rId267" Type="http://schemas.openxmlformats.org/officeDocument/2006/relationships/hyperlink" Target="https://twitter.com/pm_in_ij/status/1176714279741005825" TargetMode="External" /><Relationship Id="rId268" Type="http://schemas.openxmlformats.org/officeDocument/2006/relationships/hyperlink" Target="https://twitter.com/pm_in_ij/status/1176714279741005825" TargetMode="External" /><Relationship Id="rId269" Type="http://schemas.openxmlformats.org/officeDocument/2006/relationships/hyperlink" Target="https://twitter.com/pm_in_ij/status/1176714279741005825" TargetMode="External" /><Relationship Id="rId270" Type="http://schemas.openxmlformats.org/officeDocument/2006/relationships/hyperlink" Target="https://twitter.com/kaplandave/status/1176720597520388096" TargetMode="External" /><Relationship Id="rId271" Type="http://schemas.openxmlformats.org/officeDocument/2006/relationships/hyperlink" Target="https://twitter.com/kaplandave/status/1176720597520388096" TargetMode="External" /><Relationship Id="rId272" Type="http://schemas.openxmlformats.org/officeDocument/2006/relationships/hyperlink" Target="https://twitter.com/kaplandave/status/1176720597520388096" TargetMode="External" /><Relationship Id="rId273" Type="http://schemas.openxmlformats.org/officeDocument/2006/relationships/hyperlink" Target="https://twitter.com/krishnaktm/status/1176726795560919041" TargetMode="External" /><Relationship Id="rId274" Type="http://schemas.openxmlformats.org/officeDocument/2006/relationships/hyperlink" Target="https://twitter.com/krishnaktm/status/1176726795560919041" TargetMode="External" /><Relationship Id="rId275" Type="http://schemas.openxmlformats.org/officeDocument/2006/relationships/hyperlink" Target="https://twitter.com/krishnaktm/status/1176726795560919041" TargetMode="External" /><Relationship Id="rId276" Type="http://schemas.openxmlformats.org/officeDocument/2006/relationships/hyperlink" Target="https://twitter.com/adellabenda/status/1176727101296320512" TargetMode="External" /><Relationship Id="rId277" Type="http://schemas.openxmlformats.org/officeDocument/2006/relationships/hyperlink" Target="https://twitter.com/cmrnepal/status/1176737436958887936" TargetMode="External" /><Relationship Id="rId278" Type="http://schemas.openxmlformats.org/officeDocument/2006/relationships/hyperlink" Target="https://twitter.com/koerberlbg/status/1175485355333738501" TargetMode="External" /><Relationship Id="rId279" Type="http://schemas.openxmlformats.org/officeDocument/2006/relationships/hyperlink" Target="https://twitter.com/koerberlbg/status/1175485355333738501" TargetMode="External" /><Relationship Id="rId280" Type="http://schemas.openxmlformats.org/officeDocument/2006/relationships/hyperlink" Target="https://twitter.com/koerberlbg/status/1175485355333738501" TargetMode="External" /><Relationship Id="rId281" Type="http://schemas.openxmlformats.org/officeDocument/2006/relationships/hyperlink" Target="https://twitter.com/koerberlbg/status/1176738730922692610" TargetMode="External" /><Relationship Id="rId282" Type="http://schemas.openxmlformats.org/officeDocument/2006/relationships/hyperlink" Target="https://twitter.com/koerberlbg/status/1176738730922692610" TargetMode="External" /><Relationship Id="rId283" Type="http://schemas.openxmlformats.org/officeDocument/2006/relationships/hyperlink" Target="https://twitter.com/koerberlbg/status/1176738730922692610" TargetMode="External" /><Relationship Id="rId284" Type="http://schemas.openxmlformats.org/officeDocument/2006/relationships/hyperlink" Target="https://twitter.com/johnallannamu/status/1176765484433313792" TargetMode="External" /><Relationship Id="rId285" Type="http://schemas.openxmlformats.org/officeDocument/2006/relationships/hyperlink" Target="https://twitter.com/johnallannamu/status/1176765484433313792" TargetMode="External" /><Relationship Id="rId286" Type="http://schemas.openxmlformats.org/officeDocument/2006/relationships/hyperlink" Target="https://twitter.com/johnallannamu/status/1176765484433313792" TargetMode="External" /><Relationship Id="rId287" Type="http://schemas.openxmlformats.org/officeDocument/2006/relationships/hyperlink" Target="https://twitter.com/hotelshotels254/status/1176766173263929344" TargetMode="External" /><Relationship Id="rId288" Type="http://schemas.openxmlformats.org/officeDocument/2006/relationships/hyperlink" Target="https://twitter.com/hotelshotels254/status/1176766173263929344" TargetMode="External" /><Relationship Id="rId289" Type="http://schemas.openxmlformats.org/officeDocument/2006/relationships/hyperlink" Target="https://twitter.com/hotelshotels254/status/1176766173263929344" TargetMode="External" /><Relationship Id="rId290" Type="http://schemas.openxmlformats.org/officeDocument/2006/relationships/hyperlink" Target="https://twitter.com/bwattanga/status/1176773363840245761" TargetMode="External" /><Relationship Id="rId291" Type="http://schemas.openxmlformats.org/officeDocument/2006/relationships/hyperlink" Target="https://twitter.com/bwattanga/status/1176773363840245761" TargetMode="External" /><Relationship Id="rId292" Type="http://schemas.openxmlformats.org/officeDocument/2006/relationships/hyperlink" Target="https://twitter.com/bwattanga/status/1176773363840245761" TargetMode="External" /><Relationship Id="rId293" Type="http://schemas.openxmlformats.org/officeDocument/2006/relationships/hyperlink" Target="https://twitter.com/danieldrepper/status/1176786765002301440" TargetMode="External" /><Relationship Id="rId294" Type="http://schemas.openxmlformats.org/officeDocument/2006/relationships/hyperlink" Target="https://twitter.com/danieldrepper/status/1176786765002301440" TargetMode="External" /><Relationship Id="rId295" Type="http://schemas.openxmlformats.org/officeDocument/2006/relationships/hyperlink" Target="https://twitter.com/danieldrepper/status/1176786765002301440" TargetMode="External" /><Relationship Id="rId296" Type="http://schemas.openxmlformats.org/officeDocument/2006/relationships/hyperlink" Target="https://twitter.com/jalalothman/status/1176788836636155904" TargetMode="External" /><Relationship Id="rId297" Type="http://schemas.openxmlformats.org/officeDocument/2006/relationships/hyperlink" Target="https://twitter.com/jalalothman/status/1176788836636155904" TargetMode="External" /><Relationship Id="rId298" Type="http://schemas.openxmlformats.org/officeDocument/2006/relationships/hyperlink" Target="https://twitter.com/jalalothman/status/1176788836636155904" TargetMode="External" /><Relationship Id="rId299" Type="http://schemas.openxmlformats.org/officeDocument/2006/relationships/hyperlink" Target="https://twitter.com/jalalothman/status/1176788836636155904" TargetMode="External" /><Relationship Id="rId300" Type="http://schemas.openxmlformats.org/officeDocument/2006/relationships/hyperlink" Target="https://twitter.com/gijnarabic/status/1170665476999041025" TargetMode="External" /><Relationship Id="rId301" Type="http://schemas.openxmlformats.org/officeDocument/2006/relationships/hyperlink" Target="https://twitter.com/gijnarabic/status/1170665476999041025" TargetMode="External" /><Relationship Id="rId302" Type="http://schemas.openxmlformats.org/officeDocument/2006/relationships/hyperlink" Target="https://twitter.com/gijnarabic/status/1170665476999041025" TargetMode="External" /><Relationship Id="rId303" Type="http://schemas.openxmlformats.org/officeDocument/2006/relationships/hyperlink" Target="https://twitter.com/lifij2/status/1176789245677232129" TargetMode="External" /><Relationship Id="rId304" Type="http://schemas.openxmlformats.org/officeDocument/2006/relationships/hyperlink" Target="https://twitter.com/lifij2/status/1176789245677232129" TargetMode="External" /><Relationship Id="rId305" Type="http://schemas.openxmlformats.org/officeDocument/2006/relationships/hyperlink" Target="https://twitter.com/lifij2/status/1176789245677232129" TargetMode="External" /><Relationship Id="rId306" Type="http://schemas.openxmlformats.org/officeDocument/2006/relationships/hyperlink" Target="https://twitter.com/lifij2/status/1176789245677232129" TargetMode="External" /><Relationship Id="rId307" Type="http://schemas.openxmlformats.org/officeDocument/2006/relationships/hyperlink" Target="https://twitter.com/fotoschreiber/status/1176786321278476289" TargetMode="External" /><Relationship Id="rId308" Type="http://schemas.openxmlformats.org/officeDocument/2006/relationships/hyperlink" Target="https://twitter.com/fotoschreiber/status/1176786321278476289" TargetMode="External" /><Relationship Id="rId309" Type="http://schemas.openxmlformats.org/officeDocument/2006/relationships/hyperlink" Target="https://twitter.com/fotoschreiber/status/1176786321278476289" TargetMode="External" /><Relationship Id="rId310" Type="http://schemas.openxmlformats.org/officeDocument/2006/relationships/hyperlink" Target="https://twitter.com/the_claus/status/1176788360473526272" TargetMode="External" /><Relationship Id="rId311" Type="http://schemas.openxmlformats.org/officeDocument/2006/relationships/hyperlink" Target="https://twitter.com/uzlev/status/1176784173987696640" TargetMode="External" /><Relationship Id="rId312" Type="http://schemas.openxmlformats.org/officeDocument/2006/relationships/hyperlink" Target="https://twitter.com/uzlev/status/1176784173987696640" TargetMode="External" /><Relationship Id="rId313" Type="http://schemas.openxmlformats.org/officeDocument/2006/relationships/hyperlink" Target="https://twitter.com/uzlev/status/1176784173987696640" TargetMode="External" /><Relationship Id="rId314" Type="http://schemas.openxmlformats.org/officeDocument/2006/relationships/hyperlink" Target="https://twitter.com/the_claus/status/1176788059431591936" TargetMode="External" /><Relationship Id="rId315" Type="http://schemas.openxmlformats.org/officeDocument/2006/relationships/hyperlink" Target="https://twitter.com/the_claus/status/1176790919548416000" TargetMode="External" /><Relationship Id="rId316" Type="http://schemas.openxmlformats.org/officeDocument/2006/relationships/hyperlink" Target="https://twitter.com/projour/status/1176839348848877568" TargetMode="External" /><Relationship Id="rId317" Type="http://schemas.openxmlformats.org/officeDocument/2006/relationships/hyperlink" Target="https://twitter.com/projour/status/1176839348848877568" TargetMode="External" /><Relationship Id="rId318" Type="http://schemas.openxmlformats.org/officeDocument/2006/relationships/hyperlink" Target="https://twitter.com/projour/status/1176839348848877568" TargetMode="External" /><Relationship Id="rId319" Type="http://schemas.openxmlformats.org/officeDocument/2006/relationships/hyperlink" Target="https://twitter.com/lilienthalv/status/1176840198212268032" TargetMode="External" /><Relationship Id="rId320" Type="http://schemas.openxmlformats.org/officeDocument/2006/relationships/hyperlink" Target="https://twitter.com/lilienthalv/status/1176840198212268032" TargetMode="External" /><Relationship Id="rId321" Type="http://schemas.openxmlformats.org/officeDocument/2006/relationships/hyperlink" Target="https://twitter.com/lilienthalv/status/1176840198212268032" TargetMode="External" /><Relationship Id="rId322" Type="http://schemas.openxmlformats.org/officeDocument/2006/relationships/hyperlink" Target="https://twitter.com/lilienthalv/status/1176840198212268032" TargetMode="External" /><Relationship Id="rId323" Type="http://schemas.openxmlformats.org/officeDocument/2006/relationships/hyperlink" Target="https://twitter.com/violastefanello/status/1176848720010326018" TargetMode="External" /><Relationship Id="rId324" Type="http://schemas.openxmlformats.org/officeDocument/2006/relationships/hyperlink" Target="https://twitter.com/violastefanello/status/1176848720010326018" TargetMode="External" /><Relationship Id="rId325" Type="http://schemas.openxmlformats.org/officeDocument/2006/relationships/hyperlink" Target="https://twitter.com/violastefanello/status/1176848720010326018" TargetMode="External" /><Relationship Id="rId326" Type="http://schemas.openxmlformats.org/officeDocument/2006/relationships/hyperlink" Target="https://twitter.com/aitziberromero/status/1176863433578438656" TargetMode="External" /><Relationship Id="rId327" Type="http://schemas.openxmlformats.org/officeDocument/2006/relationships/hyperlink" Target="https://twitter.com/aitziberromero/status/1176863433578438656" TargetMode="External" /><Relationship Id="rId328" Type="http://schemas.openxmlformats.org/officeDocument/2006/relationships/hyperlink" Target="https://twitter.com/aitziberromero/status/1176863433578438656" TargetMode="External" /><Relationship Id="rId329" Type="http://schemas.openxmlformats.org/officeDocument/2006/relationships/hyperlink" Target="https://twitter.com/the_claus/status/1176766585329115136" TargetMode="External" /><Relationship Id="rId330" Type="http://schemas.openxmlformats.org/officeDocument/2006/relationships/hyperlink" Target="https://twitter.com/the_claus/status/1176767182291779584" TargetMode="External" /><Relationship Id="rId331" Type="http://schemas.openxmlformats.org/officeDocument/2006/relationships/hyperlink" Target="https://twitter.com/the_claus/status/1176788059431591936" TargetMode="External" /><Relationship Id="rId332" Type="http://schemas.openxmlformats.org/officeDocument/2006/relationships/hyperlink" Target="https://twitter.com/the_claus/status/1176788360473526272" TargetMode="External" /><Relationship Id="rId333" Type="http://schemas.openxmlformats.org/officeDocument/2006/relationships/hyperlink" Target="https://twitter.com/the_claus/status/1176790919548416000" TargetMode="External" /><Relationship Id="rId334" Type="http://schemas.openxmlformats.org/officeDocument/2006/relationships/hyperlink" Target="https://twitter.com/ujjwalacharya/status/1176865624280182786" TargetMode="External" /><Relationship Id="rId335" Type="http://schemas.openxmlformats.org/officeDocument/2006/relationships/hyperlink" Target="https://twitter.com/the_claus/status/1176766585329115136" TargetMode="External" /><Relationship Id="rId336" Type="http://schemas.openxmlformats.org/officeDocument/2006/relationships/hyperlink" Target="https://twitter.com/the_claus/status/1176767182291779584" TargetMode="External" /><Relationship Id="rId337" Type="http://schemas.openxmlformats.org/officeDocument/2006/relationships/hyperlink" Target="https://twitter.com/the_claus/status/1176788059431591936" TargetMode="External" /><Relationship Id="rId338" Type="http://schemas.openxmlformats.org/officeDocument/2006/relationships/hyperlink" Target="https://twitter.com/the_claus/status/1176788360473526272" TargetMode="External" /><Relationship Id="rId339" Type="http://schemas.openxmlformats.org/officeDocument/2006/relationships/hyperlink" Target="https://twitter.com/the_claus/status/1176790919548416000" TargetMode="External" /><Relationship Id="rId340" Type="http://schemas.openxmlformats.org/officeDocument/2006/relationships/hyperlink" Target="https://twitter.com/ujjwalacharya/status/1176865624280182786" TargetMode="External" /><Relationship Id="rId341" Type="http://schemas.openxmlformats.org/officeDocument/2006/relationships/hyperlink" Target="https://twitter.com/ujjwalacharya/status/1176831579924156418" TargetMode="External" /><Relationship Id="rId342" Type="http://schemas.openxmlformats.org/officeDocument/2006/relationships/hyperlink" Target="https://twitter.com/ujjwalacharya/status/1176865624280182786" TargetMode="External" /><Relationship Id="rId343" Type="http://schemas.openxmlformats.org/officeDocument/2006/relationships/hyperlink" Target="https://twitter.com/bikash_pj/status/1176878762144817152" TargetMode="External" /><Relationship Id="rId344" Type="http://schemas.openxmlformats.org/officeDocument/2006/relationships/hyperlink" Target="https://twitter.com/bikash_pj/status/1176878762144817152" TargetMode="External" /><Relationship Id="rId345" Type="http://schemas.openxmlformats.org/officeDocument/2006/relationships/hyperlink" Target="https://twitter.com/bikash_pj/status/1176878762144817152" TargetMode="External" /><Relationship Id="rId346" Type="http://schemas.openxmlformats.org/officeDocument/2006/relationships/hyperlink" Target="https://twitter.com/bikash_pj/status/1176878762144817152" TargetMode="External" /><Relationship Id="rId347" Type="http://schemas.openxmlformats.org/officeDocument/2006/relationships/hyperlink" Target="https://twitter.com/hcuhamburg/status/1176878936866906113" TargetMode="External" /><Relationship Id="rId348" Type="http://schemas.openxmlformats.org/officeDocument/2006/relationships/hyperlink" Target="https://twitter.com/yazanalrous/status/1176884258117443585" TargetMode="External" /><Relationship Id="rId349" Type="http://schemas.openxmlformats.org/officeDocument/2006/relationships/hyperlink" Target="https://twitter.com/hcuhamburg/status/1176878936866906113" TargetMode="External" /><Relationship Id="rId350" Type="http://schemas.openxmlformats.org/officeDocument/2006/relationships/hyperlink" Target="https://twitter.com/hcuhamburg/status/1176878936866906113" TargetMode="External" /><Relationship Id="rId351" Type="http://schemas.openxmlformats.org/officeDocument/2006/relationships/hyperlink" Target="https://twitter.com/hcuhamburg/status/1176878936866906113" TargetMode="External" /><Relationship Id="rId352" Type="http://schemas.openxmlformats.org/officeDocument/2006/relationships/hyperlink" Target="https://twitter.com/yazanalrous/status/1176884258117443585" TargetMode="External" /><Relationship Id="rId353" Type="http://schemas.openxmlformats.org/officeDocument/2006/relationships/hyperlink" Target="https://twitter.com/gijn/status/1175455406551896074" TargetMode="External" /><Relationship Id="rId354" Type="http://schemas.openxmlformats.org/officeDocument/2006/relationships/hyperlink" Target="https://twitter.com/gijn/status/1175749589397377026" TargetMode="External" /><Relationship Id="rId355" Type="http://schemas.openxmlformats.org/officeDocument/2006/relationships/hyperlink" Target="https://twitter.com/gijn/status/1176520816172965890" TargetMode="External" /><Relationship Id="rId356" Type="http://schemas.openxmlformats.org/officeDocument/2006/relationships/hyperlink" Target="https://twitter.com/yazanalrous/status/1176884258117443585" TargetMode="External" /><Relationship Id="rId357" Type="http://schemas.openxmlformats.org/officeDocument/2006/relationships/hyperlink" Target="https://twitter.com/gijn/status/1175455406551896074" TargetMode="External" /><Relationship Id="rId358" Type="http://schemas.openxmlformats.org/officeDocument/2006/relationships/hyperlink" Target="https://twitter.com/gijn/status/1175749589397377026" TargetMode="External" /><Relationship Id="rId359" Type="http://schemas.openxmlformats.org/officeDocument/2006/relationships/hyperlink" Target="https://twitter.com/gijn/status/1176520816172965890" TargetMode="External" /><Relationship Id="rId360" Type="http://schemas.openxmlformats.org/officeDocument/2006/relationships/hyperlink" Target="https://twitter.com/yazanalrous/status/1176884258117443585" TargetMode="External" /><Relationship Id="rId361" Type="http://schemas.openxmlformats.org/officeDocument/2006/relationships/hyperlink" Target="https://twitter.com/interlinkaca/status/1176521602193874944" TargetMode="External" /><Relationship Id="rId362" Type="http://schemas.openxmlformats.org/officeDocument/2006/relationships/hyperlink" Target="https://twitter.com/yazanalrous/status/1176884258117443585" TargetMode="External" /><Relationship Id="rId363" Type="http://schemas.openxmlformats.org/officeDocument/2006/relationships/hyperlink" Target="https://api.twitter.com/1.1/geo/id/5bcd72da50f0ee77.json" TargetMode="External" /><Relationship Id="rId364" Type="http://schemas.openxmlformats.org/officeDocument/2006/relationships/hyperlink" Target="https://api.twitter.com/1.1/geo/id/5bcd72da50f0ee77.json" TargetMode="External" /><Relationship Id="rId365" Type="http://schemas.openxmlformats.org/officeDocument/2006/relationships/hyperlink" Target="https://api.twitter.com/1.1/geo/id/5bcd72da50f0ee77.json" TargetMode="External" /><Relationship Id="rId366" Type="http://schemas.openxmlformats.org/officeDocument/2006/relationships/hyperlink" Target="https://api.twitter.com/1.1/geo/id/5bcd72da50f0ee77.json" TargetMode="External" /><Relationship Id="rId367" Type="http://schemas.openxmlformats.org/officeDocument/2006/relationships/hyperlink" Target="https://api.twitter.com/1.1/geo/id/3003ebdd8101f1d6.json" TargetMode="External" /><Relationship Id="rId368" Type="http://schemas.openxmlformats.org/officeDocument/2006/relationships/hyperlink" Target="https://api.twitter.com/1.1/geo/id/3003ebdd8101f1d6.json" TargetMode="External" /><Relationship Id="rId369" Type="http://schemas.openxmlformats.org/officeDocument/2006/relationships/hyperlink" Target="https://api.twitter.com/1.1/geo/id/3003ebdd8101f1d6.json" TargetMode="External" /><Relationship Id="rId370" Type="http://schemas.openxmlformats.org/officeDocument/2006/relationships/hyperlink" Target="https://api.twitter.com/1.1/geo/id/3003ebdd8101f1d6.json" TargetMode="External" /><Relationship Id="rId371" Type="http://schemas.openxmlformats.org/officeDocument/2006/relationships/comments" Target="../comments1.xml" /><Relationship Id="rId372" Type="http://schemas.openxmlformats.org/officeDocument/2006/relationships/vmlDrawing" Target="../drawings/vmlDrawing1.vml" /><Relationship Id="rId373" Type="http://schemas.openxmlformats.org/officeDocument/2006/relationships/table" Target="../tables/table1.xml" /><Relationship Id="rId37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gijn.org/2019/09/16/going-to-gijc19-in-hamburg-say-moin-and-a-few-more-tips-to-prepare/" TargetMode="External" /><Relationship Id="rId2" Type="http://schemas.openxmlformats.org/officeDocument/2006/relationships/hyperlink" Target="https://gijn.org/2019/09/16/going-to-gijc19-in-hamburg-say-moin-and-a-few-more-tips-to-prepare/" TargetMode="External" /><Relationship Id="rId3" Type="http://schemas.openxmlformats.org/officeDocument/2006/relationships/hyperlink" Target="https://gijn.org/2019/09/16/going-to-gijc19-in-hamburg-say-moin-and-a-few-more-tips-to-prepare/" TargetMode="External" /><Relationship Id="rId4" Type="http://schemas.openxmlformats.org/officeDocument/2006/relationships/hyperlink" Target="https://gijc2019.org/program-gijc19/" TargetMode="External" /><Relationship Id="rId5" Type="http://schemas.openxmlformats.org/officeDocument/2006/relationships/hyperlink" Target="https://gijc2019.org/program-gijc19/" TargetMode="External" /><Relationship Id="rId6" Type="http://schemas.openxmlformats.org/officeDocument/2006/relationships/hyperlink" Target="https://pbs.twimg.com/media/EErfoYyWwAAOWcZ.jpg" TargetMode="External" /><Relationship Id="rId7" Type="http://schemas.openxmlformats.org/officeDocument/2006/relationships/hyperlink" Target="https://pbs.twimg.com/media/EEutCjhWwAIsHPL.jpg" TargetMode="External" /><Relationship Id="rId8" Type="http://schemas.openxmlformats.org/officeDocument/2006/relationships/hyperlink" Target="https://pbs.twimg.com/media/EEwKzNRXUAEKQUQ.jpg" TargetMode="External" /><Relationship Id="rId9" Type="http://schemas.openxmlformats.org/officeDocument/2006/relationships/hyperlink" Target="https://pbs.twimg.com/media/EEpJgRQXsAEeQa2.jpg" TargetMode="External" /><Relationship Id="rId10" Type="http://schemas.openxmlformats.org/officeDocument/2006/relationships/hyperlink" Target="https://pbs.twimg.com/media/EEqOLjjX4AA7nyL.jpg" TargetMode="External" /><Relationship Id="rId11" Type="http://schemas.openxmlformats.org/officeDocument/2006/relationships/hyperlink" Target="https://pbs.twimg.com/media/EFH1S3hWwAAcBMS.jpg" TargetMode="External" /><Relationship Id="rId12" Type="http://schemas.openxmlformats.org/officeDocument/2006/relationships/hyperlink" Target="https://pbs.twimg.com/media/EEupAZRXUAIg5IR.jpg" TargetMode="External" /><Relationship Id="rId13" Type="http://schemas.openxmlformats.org/officeDocument/2006/relationships/hyperlink" Target="https://pbs.twimg.com/media/EFS2Q_gW4AA-6LL.png" TargetMode="External" /><Relationship Id="rId14" Type="http://schemas.openxmlformats.org/officeDocument/2006/relationships/hyperlink" Target="https://pbs.twimg.com/media/EFTyFPWWkAMGO9O.jpg" TargetMode="External" /><Relationship Id="rId15" Type="http://schemas.openxmlformats.org/officeDocument/2006/relationships/hyperlink" Target="https://pbs.twimg.com/media/EFUc_YMWwAAfm3w.jpg" TargetMode="External" /><Relationship Id="rId16" Type="http://schemas.openxmlformats.org/officeDocument/2006/relationships/hyperlink" Target="https://pbs.twimg.com/media/EFAOdlGX4AA7Q4j.jpg" TargetMode="External" /><Relationship Id="rId17" Type="http://schemas.openxmlformats.org/officeDocument/2006/relationships/hyperlink" Target="https://pbs.twimg.com/media/EFEaBVgWwAAwFSC.jpg" TargetMode="External" /><Relationship Id="rId18" Type="http://schemas.openxmlformats.org/officeDocument/2006/relationships/hyperlink" Target="https://pbs.twimg.com/media/EFPXcYlWsAIb2h0.jpg" TargetMode="External" /><Relationship Id="rId19" Type="http://schemas.openxmlformats.org/officeDocument/2006/relationships/hyperlink" Target="https://pbs.twimg.com/media/EFPYIW3XsAEHrLU.jpg" TargetMode="External" /><Relationship Id="rId20" Type="http://schemas.openxmlformats.org/officeDocument/2006/relationships/hyperlink" Target="https://pbs.twimg.com/media/EErfoYyWwAAOWcZ.jpg" TargetMode="External" /><Relationship Id="rId21" Type="http://schemas.openxmlformats.org/officeDocument/2006/relationships/hyperlink" Target="https://pbs.twimg.com/media/EEutCjhWwAIsHPL.jpg" TargetMode="External" /><Relationship Id="rId22" Type="http://schemas.openxmlformats.org/officeDocument/2006/relationships/hyperlink" Target="https://pbs.twimg.com/media/EEwKzNRXUAEKQUQ.jpg" TargetMode="External" /><Relationship Id="rId23" Type="http://schemas.openxmlformats.org/officeDocument/2006/relationships/hyperlink" Target="http://pbs.twimg.com/profile_images/1140378733511139334/yf_v4DGL_normal.jpg" TargetMode="External" /><Relationship Id="rId24" Type="http://schemas.openxmlformats.org/officeDocument/2006/relationships/hyperlink" Target="http://pbs.twimg.com/profile_images/1139428942958530560/ADNjRjdy_normal.jpg" TargetMode="External" /><Relationship Id="rId25" Type="http://schemas.openxmlformats.org/officeDocument/2006/relationships/hyperlink" Target="http://pbs.twimg.com/profile_images/1145473735425712128/5-sSCRXd_normal.jpg" TargetMode="External" /><Relationship Id="rId26" Type="http://schemas.openxmlformats.org/officeDocument/2006/relationships/hyperlink" Target="http://pbs.twimg.com/profile_images/1145473735425712128/5-sSCRXd_normal.jpg" TargetMode="External" /><Relationship Id="rId27" Type="http://schemas.openxmlformats.org/officeDocument/2006/relationships/hyperlink" Target="http://pbs.twimg.com/profile_images/982017972008087552/Ag5WKNiy_normal.jpg" TargetMode="External" /><Relationship Id="rId28" Type="http://schemas.openxmlformats.org/officeDocument/2006/relationships/hyperlink" Target="https://pbs.twimg.com/media/EEpJgRQXsAEeQa2.jpg" TargetMode="External" /><Relationship Id="rId29" Type="http://schemas.openxmlformats.org/officeDocument/2006/relationships/hyperlink" Target="https://pbs.twimg.com/media/EEqOLjjX4AA7nyL.jpg" TargetMode="External" /><Relationship Id="rId30" Type="http://schemas.openxmlformats.org/officeDocument/2006/relationships/hyperlink" Target="https://pbs.twimg.com/media/EFH1S3hWwAAcBMS.jpg" TargetMode="External" /><Relationship Id="rId31" Type="http://schemas.openxmlformats.org/officeDocument/2006/relationships/hyperlink" Target="http://pbs.twimg.com/profile_images/905176396300988416/Vy1TaT6U_normal.jpg" TargetMode="External" /><Relationship Id="rId32" Type="http://schemas.openxmlformats.org/officeDocument/2006/relationships/hyperlink" Target="http://pbs.twimg.com/profile_images/681998730778640386/mTWyKDgJ_normal.jpg" TargetMode="External" /><Relationship Id="rId33" Type="http://schemas.openxmlformats.org/officeDocument/2006/relationships/hyperlink" Target="http://pbs.twimg.com/profile_images/231561523/logo_halem_verlag_normal.gif" TargetMode="External" /><Relationship Id="rId34" Type="http://schemas.openxmlformats.org/officeDocument/2006/relationships/hyperlink" Target="https://pbs.twimg.com/media/EEupAZRXUAIg5IR.jpg" TargetMode="External" /><Relationship Id="rId35" Type="http://schemas.openxmlformats.org/officeDocument/2006/relationships/hyperlink" Target="http://pbs.twimg.com/profile_images/1532958647/WernerKarikatursmall_normal.jpg" TargetMode="External" /><Relationship Id="rId36" Type="http://schemas.openxmlformats.org/officeDocument/2006/relationships/hyperlink" Target="http://pbs.twimg.com/profile_images/1532958647/WernerKarikatursmall_normal.jpg" TargetMode="External" /><Relationship Id="rId37" Type="http://schemas.openxmlformats.org/officeDocument/2006/relationships/hyperlink" Target="http://pbs.twimg.com/profile_images/1174012695588298754/qQEsDpAJ_normal.jpg" TargetMode="External" /><Relationship Id="rId38" Type="http://schemas.openxmlformats.org/officeDocument/2006/relationships/hyperlink" Target="http://pbs.twimg.com/profile_images/1130439477279637504/9jMSwGTR_normal.jpg" TargetMode="External" /><Relationship Id="rId39" Type="http://schemas.openxmlformats.org/officeDocument/2006/relationships/hyperlink" Target="http://pbs.twimg.com/profile_images/2902478486/93f199e965527f4decae5c9f0968f93c_normal.jpeg" TargetMode="External" /><Relationship Id="rId40" Type="http://schemas.openxmlformats.org/officeDocument/2006/relationships/hyperlink" Target="http://pbs.twimg.com/profile_images/1175802513708244994/4bwnk_QU_normal.jpg" TargetMode="External" /><Relationship Id="rId41" Type="http://schemas.openxmlformats.org/officeDocument/2006/relationships/hyperlink" Target="http://pbs.twimg.com/profile_images/466259377939165187/ZTHLaUKn_normal.jpeg" TargetMode="External" /><Relationship Id="rId42" Type="http://schemas.openxmlformats.org/officeDocument/2006/relationships/hyperlink" Target="http://pbs.twimg.com/profile_images/1166158209452670976/Y2bBa1Lo_normal.jpg" TargetMode="External" /><Relationship Id="rId43" Type="http://schemas.openxmlformats.org/officeDocument/2006/relationships/hyperlink" Target="http://pbs.twimg.com/profile_images/1052254381389897728/K7x1MIJG_normal.jpg" TargetMode="External" /><Relationship Id="rId44" Type="http://schemas.openxmlformats.org/officeDocument/2006/relationships/hyperlink" Target="http://pbs.twimg.com/profile_images/2418432643/wrp8331t0pp31bnhdwqd_normal.jpeg" TargetMode="External" /><Relationship Id="rId45" Type="http://schemas.openxmlformats.org/officeDocument/2006/relationships/hyperlink" Target="http://pbs.twimg.com/profile_images/930097188457377792/DU4wx9Kr_normal.jpg" TargetMode="External" /><Relationship Id="rId46" Type="http://schemas.openxmlformats.org/officeDocument/2006/relationships/hyperlink" Target="http://pbs.twimg.com/profile_images/930097188457377792/DU4wx9Kr_normal.jpg" TargetMode="External" /><Relationship Id="rId47" Type="http://schemas.openxmlformats.org/officeDocument/2006/relationships/hyperlink" Target="http://pbs.twimg.com/profile_images/1145752142847909889/gsu4n-Tw_normal.png" TargetMode="External" /><Relationship Id="rId48" Type="http://schemas.openxmlformats.org/officeDocument/2006/relationships/hyperlink" Target="http://pbs.twimg.com/profile_images/1170430680473493509/jH0ii8Zt_normal.jpg" TargetMode="External" /><Relationship Id="rId49" Type="http://schemas.openxmlformats.org/officeDocument/2006/relationships/hyperlink" Target="http://pbs.twimg.com/profile_images/609648744099921921/H9l9RqzK_normal.jpg" TargetMode="External" /><Relationship Id="rId50" Type="http://schemas.openxmlformats.org/officeDocument/2006/relationships/hyperlink" Target="http://pbs.twimg.com/profile_images/847687647212392452/dKx00phd_normal.jpg" TargetMode="External" /><Relationship Id="rId51" Type="http://schemas.openxmlformats.org/officeDocument/2006/relationships/hyperlink" Target="http://pbs.twimg.com/profile_images/1025862509516009472/zxorAfX4_normal.jpg" TargetMode="External" /><Relationship Id="rId52" Type="http://schemas.openxmlformats.org/officeDocument/2006/relationships/hyperlink" Target="http://pbs.twimg.com/profile_images/1137046103835250688/nBr4zGDy_normal.png" TargetMode="External" /><Relationship Id="rId53" Type="http://schemas.openxmlformats.org/officeDocument/2006/relationships/hyperlink" Target="http://pbs.twimg.com/profile_images/1067572254526111746/a4bykkbX_normal.jpg" TargetMode="External" /><Relationship Id="rId54" Type="http://schemas.openxmlformats.org/officeDocument/2006/relationships/hyperlink" Target="http://pbs.twimg.com/profile_images/555474910273753090/jDwSw36c_normal.jpeg" TargetMode="External" /><Relationship Id="rId55" Type="http://schemas.openxmlformats.org/officeDocument/2006/relationships/hyperlink" Target="http://pbs.twimg.com/profile_images/946309944961355776/9XzB-8lp_normal.jpg" TargetMode="External" /><Relationship Id="rId56" Type="http://schemas.openxmlformats.org/officeDocument/2006/relationships/hyperlink" Target="http://pbs.twimg.com/profile_images/820745435031699458/eG7Aku41_normal.jpg" TargetMode="External" /><Relationship Id="rId57" Type="http://schemas.openxmlformats.org/officeDocument/2006/relationships/hyperlink" Target="http://pbs.twimg.com/profile_images/946309944961355776/9XzB-8lp_normal.jpg" TargetMode="External" /><Relationship Id="rId58" Type="http://schemas.openxmlformats.org/officeDocument/2006/relationships/hyperlink" Target="http://pbs.twimg.com/profile_images/946309944961355776/9XzB-8lp_normal.jpg" TargetMode="External" /><Relationship Id="rId59" Type="http://schemas.openxmlformats.org/officeDocument/2006/relationships/hyperlink" Target="http://pbs.twimg.com/profile_images/378800000040049743/570fc41bf3e9323d965fb9d11e19edf4_normal.jpeg" TargetMode="External" /><Relationship Id="rId60" Type="http://schemas.openxmlformats.org/officeDocument/2006/relationships/hyperlink" Target="http://pbs.twimg.com/profile_images/1072501918168244224/jr01KMaZ_normal.jpg" TargetMode="External" /><Relationship Id="rId61" Type="http://schemas.openxmlformats.org/officeDocument/2006/relationships/hyperlink" Target="http://pbs.twimg.com/profile_images/1176864538278449153/ef3QNuyV_normal.jpg" TargetMode="External" /><Relationship Id="rId62" Type="http://schemas.openxmlformats.org/officeDocument/2006/relationships/hyperlink" Target="http://pbs.twimg.com/profile_images/1352188786/yoxfinal2_normal.jpg" TargetMode="External" /><Relationship Id="rId63" Type="http://schemas.openxmlformats.org/officeDocument/2006/relationships/hyperlink" Target="https://pbs.twimg.com/media/EFS2Q_gW4AA-6LL.png" TargetMode="External" /><Relationship Id="rId64" Type="http://schemas.openxmlformats.org/officeDocument/2006/relationships/hyperlink" Target="http://pbs.twimg.com/profile_images/946309944961355776/9XzB-8lp_normal.jpg" TargetMode="External" /><Relationship Id="rId65" Type="http://schemas.openxmlformats.org/officeDocument/2006/relationships/hyperlink" Target="http://pbs.twimg.com/profile_images/1071067232871026689/TRXWVbqD_normal.jpg" TargetMode="External" /><Relationship Id="rId66" Type="http://schemas.openxmlformats.org/officeDocument/2006/relationships/hyperlink" Target="https://pbs.twimg.com/media/EFTyFPWWkAMGO9O.jpg" TargetMode="External" /><Relationship Id="rId67" Type="http://schemas.openxmlformats.org/officeDocument/2006/relationships/hyperlink" Target="https://pbs.twimg.com/media/EFUc_YMWwAAfm3w.jpg" TargetMode="External" /><Relationship Id="rId68" Type="http://schemas.openxmlformats.org/officeDocument/2006/relationships/hyperlink" Target="http://pbs.twimg.com/profile_images/912582480766611456/usXQWY83_normal.jpg" TargetMode="External" /><Relationship Id="rId69" Type="http://schemas.openxmlformats.org/officeDocument/2006/relationships/hyperlink" Target="http://pbs.twimg.com/profile_images/1176842920026132481/jxbvF4Kb_normal.jpg" TargetMode="External" /><Relationship Id="rId70" Type="http://schemas.openxmlformats.org/officeDocument/2006/relationships/hyperlink" Target="https://pbs.twimg.com/media/EFAOdlGX4AA7Q4j.jpg" TargetMode="External" /><Relationship Id="rId71" Type="http://schemas.openxmlformats.org/officeDocument/2006/relationships/hyperlink" Target="https://pbs.twimg.com/media/EFEaBVgWwAAwFSC.jpg" TargetMode="External" /><Relationship Id="rId72" Type="http://schemas.openxmlformats.org/officeDocument/2006/relationships/hyperlink" Target="https://pbs.twimg.com/media/EFPXcYlWsAIb2h0.jpg" TargetMode="External" /><Relationship Id="rId73" Type="http://schemas.openxmlformats.org/officeDocument/2006/relationships/hyperlink" Target="https://pbs.twimg.com/media/EFPYIW3XsAEHrLU.jpg" TargetMode="External" /><Relationship Id="rId74" Type="http://schemas.openxmlformats.org/officeDocument/2006/relationships/hyperlink" Target="https://twitter.com/gijnru/status/1173996539628441601" TargetMode="External" /><Relationship Id="rId75" Type="http://schemas.openxmlformats.org/officeDocument/2006/relationships/hyperlink" Target="https://twitter.com/chirwajoan/status/1174222407005102080" TargetMode="External" /><Relationship Id="rId76" Type="http://schemas.openxmlformats.org/officeDocument/2006/relationships/hyperlink" Target="https://twitter.com/iamkabamba/status/1174325983798812673" TargetMode="External" /><Relationship Id="rId77" Type="http://schemas.openxmlformats.org/officeDocument/2006/relationships/hyperlink" Target="https://twitter.com/nahidbashatah/status/1174761310359363586" TargetMode="External" /><Relationship Id="rId78" Type="http://schemas.openxmlformats.org/officeDocument/2006/relationships/hyperlink" Target="https://twitter.com/nyamwanda/status/1175455545903452162" TargetMode="External" /><Relationship Id="rId79" Type="http://schemas.openxmlformats.org/officeDocument/2006/relationships/hyperlink" Target="https://twitter.com/nguclayton_/status/1174223012641595398" TargetMode="External" /><Relationship Id="rId80" Type="http://schemas.openxmlformats.org/officeDocument/2006/relationships/hyperlink" Target="https://twitter.com/nguclayton_/status/1175455958253879297" TargetMode="External" /><Relationship Id="rId81" Type="http://schemas.openxmlformats.org/officeDocument/2006/relationships/hyperlink" Target="https://twitter.com/2ndleprechaun/status/1175828278097141765" TargetMode="External" /><Relationship Id="rId82" Type="http://schemas.openxmlformats.org/officeDocument/2006/relationships/hyperlink" Target="https://twitter.com/gijnbangla/status/1173831472899416069" TargetMode="External" /><Relationship Id="rId83" Type="http://schemas.openxmlformats.org/officeDocument/2006/relationships/hyperlink" Target="https://twitter.com/gijnbangla/status/1173906983512092672" TargetMode="External" /><Relationship Id="rId84" Type="http://schemas.openxmlformats.org/officeDocument/2006/relationships/hyperlink" Target="https://twitter.com/gijnbangla/status/1175990683745824768" TargetMode="External" /><Relationship Id="rId85" Type="http://schemas.openxmlformats.org/officeDocument/2006/relationships/hyperlink" Target="https://twitter.com/chelm/status/1176084218474090496" TargetMode="External" /><Relationship Id="rId86" Type="http://schemas.openxmlformats.org/officeDocument/2006/relationships/hyperlink" Target="https://twitter.com/ukrueg/status/1172074967766376449" TargetMode="External" /><Relationship Id="rId87" Type="http://schemas.openxmlformats.org/officeDocument/2006/relationships/hyperlink" Target="https://twitter.com/halemverlag/status/1176135367969390592" TargetMode="External" /><Relationship Id="rId88" Type="http://schemas.openxmlformats.org/officeDocument/2006/relationships/hyperlink" Target="https://twitter.com/interlinkaca/status/1174217970593226752" TargetMode="External" /><Relationship Id="rId89" Type="http://schemas.openxmlformats.org/officeDocument/2006/relationships/hyperlink" Target="https://twitter.com/wernereggert/status/1174221336937472000" TargetMode="External" /><Relationship Id="rId90" Type="http://schemas.openxmlformats.org/officeDocument/2006/relationships/hyperlink" Target="https://twitter.com/wernereggert/status/1176521727725199362" TargetMode="External" /><Relationship Id="rId91" Type="http://schemas.openxmlformats.org/officeDocument/2006/relationships/hyperlink" Target="https://twitter.com/realbeefactor/status/1176521842414239744" TargetMode="External" /><Relationship Id="rId92" Type="http://schemas.openxmlformats.org/officeDocument/2006/relationships/hyperlink" Target="https://twitter.com/sherpayo/status/1176525293328175104" TargetMode="External" /><Relationship Id="rId93" Type="http://schemas.openxmlformats.org/officeDocument/2006/relationships/hyperlink" Target="https://twitter.com/emmanueldogbevi/status/1176693041366753280" TargetMode="External" /><Relationship Id="rId94" Type="http://schemas.openxmlformats.org/officeDocument/2006/relationships/hyperlink" Target="https://twitter.com/pm_in_ij/status/1176714279741005825" TargetMode="External" /><Relationship Id="rId95" Type="http://schemas.openxmlformats.org/officeDocument/2006/relationships/hyperlink" Target="https://twitter.com/kaplandave/status/1176720597520388096" TargetMode="External" /><Relationship Id="rId96" Type="http://schemas.openxmlformats.org/officeDocument/2006/relationships/hyperlink" Target="https://twitter.com/krishnaktm/status/1176726795560919041" TargetMode="External" /><Relationship Id="rId97" Type="http://schemas.openxmlformats.org/officeDocument/2006/relationships/hyperlink" Target="https://twitter.com/adellabenda/status/1176727101296320512" TargetMode="External" /><Relationship Id="rId98" Type="http://schemas.openxmlformats.org/officeDocument/2006/relationships/hyperlink" Target="https://twitter.com/cmrnepal/status/1176737436958887936" TargetMode="External" /><Relationship Id="rId99" Type="http://schemas.openxmlformats.org/officeDocument/2006/relationships/hyperlink" Target="https://twitter.com/koerberlbg/status/1175485355333738501" TargetMode="External" /><Relationship Id="rId100" Type="http://schemas.openxmlformats.org/officeDocument/2006/relationships/hyperlink" Target="https://twitter.com/koerberlbg/status/1176738730922692610" TargetMode="External" /><Relationship Id="rId101" Type="http://schemas.openxmlformats.org/officeDocument/2006/relationships/hyperlink" Target="https://twitter.com/johnallannamu/status/1176765484433313792" TargetMode="External" /><Relationship Id="rId102" Type="http://schemas.openxmlformats.org/officeDocument/2006/relationships/hyperlink" Target="https://twitter.com/hotelshotels254/status/1176766173263929344" TargetMode="External" /><Relationship Id="rId103" Type="http://schemas.openxmlformats.org/officeDocument/2006/relationships/hyperlink" Target="https://twitter.com/bwattanga/status/1176773363840245761" TargetMode="External" /><Relationship Id="rId104" Type="http://schemas.openxmlformats.org/officeDocument/2006/relationships/hyperlink" Target="https://twitter.com/danieldrepper/status/1176786765002301440" TargetMode="External" /><Relationship Id="rId105" Type="http://schemas.openxmlformats.org/officeDocument/2006/relationships/hyperlink" Target="https://twitter.com/jalalothman/status/1176788836636155904" TargetMode="External" /><Relationship Id="rId106" Type="http://schemas.openxmlformats.org/officeDocument/2006/relationships/hyperlink" Target="https://twitter.com/gijnarabic/status/1170665476999041025" TargetMode="External" /><Relationship Id="rId107" Type="http://schemas.openxmlformats.org/officeDocument/2006/relationships/hyperlink" Target="https://twitter.com/lifij2/status/1176789245677232129" TargetMode="External" /><Relationship Id="rId108" Type="http://schemas.openxmlformats.org/officeDocument/2006/relationships/hyperlink" Target="https://twitter.com/fotoschreiber/status/1176786321278476289" TargetMode="External" /><Relationship Id="rId109" Type="http://schemas.openxmlformats.org/officeDocument/2006/relationships/hyperlink" Target="https://twitter.com/the_claus/status/1176788360473526272" TargetMode="External" /><Relationship Id="rId110" Type="http://schemas.openxmlformats.org/officeDocument/2006/relationships/hyperlink" Target="https://twitter.com/uzlev/status/1176784173987696640" TargetMode="External" /><Relationship Id="rId111" Type="http://schemas.openxmlformats.org/officeDocument/2006/relationships/hyperlink" Target="https://twitter.com/the_claus/status/1176788059431591936" TargetMode="External" /><Relationship Id="rId112" Type="http://schemas.openxmlformats.org/officeDocument/2006/relationships/hyperlink" Target="https://twitter.com/the_claus/status/1176790919548416000" TargetMode="External" /><Relationship Id="rId113" Type="http://schemas.openxmlformats.org/officeDocument/2006/relationships/hyperlink" Target="https://twitter.com/projour/status/1176839348848877568" TargetMode="External" /><Relationship Id="rId114" Type="http://schemas.openxmlformats.org/officeDocument/2006/relationships/hyperlink" Target="https://twitter.com/lilienthalv/status/1176840198212268032" TargetMode="External" /><Relationship Id="rId115" Type="http://schemas.openxmlformats.org/officeDocument/2006/relationships/hyperlink" Target="https://twitter.com/violastefanello/status/1176848720010326018" TargetMode="External" /><Relationship Id="rId116" Type="http://schemas.openxmlformats.org/officeDocument/2006/relationships/hyperlink" Target="https://twitter.com/aitziberromero/status/1176863433578438656" TargetMode="External" /><Relationship Id="rId117" Type="http://schemas.openxmlformats.org/officeDocument/2006/relationships/hyperlink" Target="https://twitter.com/the_claus/status/1176766585329115136" TargetMode="External" /><Relationship Id="rId118" Type="http://schemas.openxmlformats.org/officeDocument/2006/relationships/hyperlink" Target="https://twitter.com/the_claus/status/1176767182291779584" TargetMode="External" /><Relationship Id="rId119" Type="http://schemas.openxmlformats.org/officeDocument/2006/relationships/hyperlink" Target="https://twitter.com/ujjwalacharya/status/1176865624280182786" TargetMode="External" /><Relationship Id="rId120" Type="http://schemas.openxmlformats.org/officeDocument/2006/relationships/hyperlink" Target="https://twitter.com/ujjwalacharya/status/1176831579924156418" TargetMode="External" /><Relationship Id="rId121" Type="http://schemas.openxmlformats.org/officeDocument/2006/relationships/hyperlink" Target="https://twitter.com/bikash_pj/status/1176878762144817152" TargetMode="External" /><Relationship Id="rId122" Type="http://schemas.openxmlformats.org/officeDocument/2006/relationships/hyperlink" Target="https://twitter.com/hcuhamburg/status/1176878936866906113" TargetMode="External" /><Relationship Id="rId123" Type="http://schemas.openxmlformats.org/officeDocument/2006/relationships/hyperlink" Target="https://twitter.com/yazanalrous/status/1176884258117443585" TargetMode="External" /><Relationship Id="rId124" Type="http://schemas.openxmlformats.org/officeDocument/2006/relationships/hyperlink" Target="https://twitter.com/gijn/status/1175455406551896074" TargetMode="External" /><Relationship Id="rId125" Type="http://schemas.openxmlformats.org/officeDocument/2006/relationships/hyperlink" Target="https://twitter.com/gijn/status/1175749589397377026" TargetMode="External" /><Relationship Id="rId126" Type="http://schemas.openxmlformats.org/officeDocument/2006/relationships/hyperlink" Target="https://twitter.com/gijn/status/1176520816172965890" TargetMode="External" /><Relationship Id="rId127" Type="http://schemas.openxmlformats.org/officeDocument/2006/relationships/hyperlink" Target="https://twitter.com/interlinkaca/status/1176521602193874944" TargetMode="External" /><Relationship Id="rId128" Type="http://schemas.openxmlformats.org/officeDocument/2006/relationships/hyperlink" Target="https://api.twitter.com/1.1/geo/id/5bcd72da50f0ee77.json" TargetMode="External" /><Relationship Id="rId129" Type="http://schemas.openxmlformats.org/officeDocument/2006/relationships/hyperlink" Target="https://api.twitter.com/1.1/geo/id/5bcd72da50f0ee77.json" TargetMode="External" /><Relationship Id="rId130" Type="http://schemas.openxmlformats.org/officeDocument/2006/relationships/hyperlink" Target="https://api.twitter.com/1.1/geo/id/3003ebdd8101f1d6.json" TargetMode="External" /><Relationship Id="rId131" Type="http://schemas.openxmlformats.org/officeDocument/2006/relationships/comments" Target="../comments13.xml" /><Relationship Id="rId132" Type="http://schemas.openxmlformats.org/officeDocument/2006/relationships/vmlDrawing" Target="../drawings/vmlDrawing6.vml" /><Relationship Id="rId133" Type="http://schemas.openxmlformats.org/officeDocument/2006/relationships/table" Target="../tables/table16.xml" /><Relationship Id="rId13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gijc2019.org/program-gijc19/" TargetMode="External" /><Relationship Id="rId2" Type="http://schemas.openxmlformats.org/officeDocument/2006/relationships/hyperlink" Target="https://gijn.org/2019/09/16/going-to-gijc19-in-hamburg-say-moin-and-a-few-more-tips-to-prepare/" TargetMode="External" /><Relationship Id="rId3" Type="http://schemas.openxmlformats.org/officeDocument/2006/relationships/hyperlink" Target="https://gijc2019.org/2019/09/16/going-to-gijc19-in-hamburg-say-moin-and-a-few-more-tips-to-prepare-even-if-you-arent/" TargetMode="External" /><Relationship Id="rId4" Type="http://schemas.openxmlformats.org/officeDocument/2006/relationships/hyperlink" Target="https://gijc2019.org/live-stream/" TargetMode="External" /><Relationship Id="rId5" Type="http://schemas.openxmlformats.org/officeDocument/2006/relationships/hyperlink" Target="https://gijc2019.org/category/news/" TargetMode="External" /><Relationship Id="rId6" Type="http://schemas.openxmlformats.org/officeDocument/2006/relationships/hyperlink" Target="https://open.spotify.com/playlist/4xtdNWVEMHk2Ycp8GnlMSz?si=sABAffbrTYi7r_uWjV3KOg" TargetMode="External" /><Relationship Id="rId7" Type="http://schemas.openxmlformats.org/officeDocument/2006/relationships/hyperlink" Target="https://gijc2019.org/program-gijc19/" TargetMode="External" /><Relationship Id="rId8" Type="http://schemas.openxmlformats.org/officeDocument/2006/relationships/hyperlink" Target="https://gijc2019.org/2019/09/16/going-to-gijc19-in-hamburg-say-moin-and-a-few-more-tips-to-prepare-even-if-you-arent/" TargetMode="External" /><Relationship Id="rId9" Type="http://schemas.openxmlformats.org/officeDocument/2006/relationships/hyperlink" Target="https://gijn.org/2019/09/16/going-to-gijc19-in-hamburg-say-moin-and-a-few-more-tips-to-prepare/" TargetMode="External" /><Relationship Id="rId10" Type="http://schemas.openxmlformats.org/officeDocument/2006/relationships/hyperlink" Target="https://gijc2019.org/live-stream/" TargetMode="External" /><Relationship Id="rId11" Type="http://schemas.openxmlformats.org/officeDocument/2006/relationships/hyperlink" Target="https://gijc2019.org/category/news/" TargetMode="External" /><Relationship Id="rId12" Type="http://schemas.openxmlformats.org/officeDocument/2006/relationships/hyperlink" Target="https://open.spotify.com/playlist/4xtdNWVEMHk2Ycp8GnlMSz?si=sABAffbrTYi7r_uWjV3KOg" TargetMode="External" /><Relationship Id="rId13" Type="http://schemas.openxmlformats.org/officeDocument/2006/relationships/hyperlink" Target="https://gijn.org/2019/09/16/going-to-gijc19-in-hamburg-say-moin-and-a-few-more-tips-to-prepare/" TargetMode="Externa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dZYCvg7qD" TargetMode="External" /><Relationship Id="rId2" Type="http://schemas.openxmlformats.org/officeDocument/2006/relationships/hyperlink" Target="https://t.co/a6jx9uCMVZ" TargetMode="External" /><Relationship Id="rId3" Type="http://schemas.openxmlformats.org/officeDocument/2006/relationships/hyperlink" Target="http://t.co/8AnZr9Z5SI" TargetMode="External" /><Relationship Id="rId4" Type="http://schemas.openxmlformats.org/officeDocument/2006/relationships/hyperlink" Target="https://t.co/fnXInyQ1uA" TargetMode="External" /><Relationship Id="rId5" Type="http://schemas.openxmlformats.org/officeDocument/2006/relationships/hyperlink" Target="https://t.co/tULhRsya1g" TargetMode="External" /><Relationship Id="rId6" Type="http://schemas.openxmlformats.org/officeDocument/2006/relationships/hyperlink" Target="https://t.co/nYMuqV9Kv8" TargetMode="External" /><Relationship Id="rId7" Type="http://schemas.openxmlformats.org/officeDocument/2006/relationships/hyperlink" Target="https://t.co/ytRekht8oW" TargetMode="External" /><Relationship Id="rId8" Type="http://schemas.openxmlformats.org/officeDocument/2006/relationships/hyperlink" Target="https://t.co/S1XrOvOYE4" TargetMode="External" /><Relationship Id="rId9" Type="http://schemas.openxmlformats.org/officeDocument/2006/relationships/hyperlink" Target="https://t.co/ldZYCvg7qD" TargetMode="External" /><Relationship Id="rId10" Type="http://schemas.openxmlformats.org/officeDocument/2006/relationships/hyperlink" Target="https://t.co/x0MsPN68s9" TargetMode="External" /><Relationship Id="rId11" Type="http://schemas.openxmlformats.org/officeDocument/2006/relationships/hyperlink" Target="https://t.co/Tk7j3iB5ar" TargetMode="External" /><Relationship Id="rId12" Type="http://schemas.openxmlformats.org/officeDocument/2006/relationships/hyperlink" Target="https://t.co/fnXInyQ1uA" TargetMode="External" /><Relationship Id="rId13" Type="http://schemas.openxmlformats.org/officeDocument/2006/relationships/hyperlink" Target="https://t.co/mbAijzvfe5" TargetMode="External" /><Relationship Id="rId14" Type="http://schemas.openxmlformats.org/officeDocument/2006/relationships/hyperlink" Target="https://t.co/LHF5DwzlXn" TargetMode="External" /><Relationship Id="rId15" Type="http://schemas.openxmlformats.org/officeDocument/2006/relationships/hyperlink" Target="https://t.co/Vtwi8wgKaz" TargetMode="External" /><Relationship Id="rId16" Type="http://schemas.openxmlformats.org/officeDocument/2006/relationships/hyperlink" Target="https://t.co/p0Ju7Ty3vF" TargetMode="External" /><Relationship Id="rId17" Type="http://schemas.openxmlformats.org/officeDocument/2006/relationships/hyperlink" Target="https://t.co/KsHOPiuSRO" TargetMode="External" /><Relationship Id="rId18" Type="http://schemas.openxmlformats.org/officeDocument/2006/relationships/hyperlink" Target="https://t.co/878jgAAXQG" TargetMode="External" /><Relationship Id="rId19" Type="http://schemas.openxmlformats.org/officeDocument/2006/relationships/hyperlink" Target="https://t.co/fVq9KkiPU8" TargetMode="External" /><Relationship Id="rId20" Type="http://schemas.openxmlformats.org/officeDocument/2006/relationships/hyperlink" Target="https://t.co/Z9nXGb4I2M" TargetMode="External" /><Relationship Id="rId21" Type="http://schemas.openxmlformats.org/officeDocument/2006/relationships/hyperlink" Target="http://t.co/fnXInz8aII" TargetMode="External" /><Relationship Id="rId22" Type="http://schemas.openxmlformats.org/officeDocument/2006/relationships/hyperlink" Target="https://t.co/CX9twh9BHR" TargetMode="External" /><Relationship Id="rId23" Type="http://schemas.openxmlformats.org/officeDocument/2006/relationships/hyperlink" Target="https://t.co/y3mCryGkPW" TargetMode="External" /><Relationship Id="rId24" Type="http://schemas.openxmlformats.org/officeDocument/2006/relationships/hyperlink" Target="https://t.co/y3zEfmHGex" TargetMode="External" /><Relationship Id="rId25" Type="http://schemas.openxmlformats.org/officeDocument/2006/relationships/hyperlink" Target="https://t.co/hhHapSdFuj" TargetMode="External" /><Relationship Id="rId26" Type="http://schemas.openxmlformats.org/officeDocument/2006/relationships/hyperlink" Target="http://t.co/4VU6NTJ3y2" TargetMode="External" /><Relationship Id="rId27" Type="http://schemas.openxmlformats.org/officeDocument/2006/relationships/hyperlink" Target="https://t.co/It9WBu9Ilk" TargetMode="External" /><Relationship Id="rId28" Type="http://schemas.openxmlformats.org/officeDocument/2006/relationships/hyperlink" Target="https://t.co/rBUGNjLdcs" TargetMode="External" /><Relationship Id="rId29" Type="http://schemas.openxmlformats.org/officeDocument/2006/relationships/hyperlink" Target="https://t.co/rBUGNjLdcs" TargetMode="External" /><Relationship Id="rId30" Type="http://schemas.openxmlformats.org/officeDocument/2006/relationships/hyperlink" Target="http://t.co/2YDIZlArxo" TargetMode="External" /><Relationship Id="rId31" Type="http://schemas.openxmlformats.org/officeDocument/2006/relationships/hyperlink" Target="http://t.co/eDvglF9DgJ" TargetMode="External" /><Relationship Id="rId32" Type="http://schemas.openxmlformats.org/officeDocument/2006/relationships/hyperlink" Target="https://t.co/YD8hi0lpxt" TargetMode="External" /><Relationship Id="rId33" Type="http://schemas.openxmlformats.org/officeDocument/2006/relationships/hyperlink" Target="http://t.co/aurLn9y7Kd" TargetMode="External" /><Relationship Id="rId34" Type="http://schemas.openxmlformats.org/officeDocument/2006/relationships/hyperlink" Target="https://t.co/63Rr144qjq" TargetMode="External" /><Relationship Id="rId35" Type="http://schemas.openxmlformats.org/officeDocument/2006/relationships/hyperlink" Target="https://t.co/Ot8FeAyGgB" TargetMode="External" /><Relationship Id="rId36" Type="http://schemas.openxmlformats.org/officeDocument/2006/relationships/hyperlink" Target="http://t.co/MEN0rcKrzJ" TargetMode="External" /><Relationship Id="rId37" Type="http://schemas.openxmlformats.org/officeDocument/2006/relationships/hyperlink" Target="https://t.co/bXqOyNaA8O" TargetMode="External" /><Relationship Id="rId38" Type="http://schemas.openxmlformats.org/officeDocument/2006/relationships/hyperlink" Target="https://t.co/Tj8BOEybTQ" TargetMode="External" /><Relationship Id="rId39" Type="http://schemas.openxmlformats.org/officeDocument/2006/relationships/hyperlink" Target="https://t.co/XtEo6sgELd" TargetMode="External" /><Relationship Id="rId40" Type="http://schemas.openxmlformats.org/officeDocument/2006/relationships/hyperlink" Target="https://t.co/ykpwEVEa6Y" TargetMode="External" /><Relationship Id="rId41" Type="http://schemas.openxmlformats.org/officeDocument/2006/relationships/hyperlink" Target="https://pbs.twimg.com/profile_banners/785804236655251457/1562843808" TargetMode="External" /><Relationship Id="rId42" Type="http://schemas.openxmlformats.org/officeDocument/2006/relationships/hyperlink" Target="https://pbs.twimg.com/profile_banners/233326458/1560114364" TargetMode="External" /><Relationship Id="rId43" Type="http://schemas.openxmlformats.org/officeDocument/2006/relationships/hyperlink" Target="https://pbs.twimg.com/profile_banners/368844589/1541432071" TargetMode="External" /><Relationship Id="rId44" Type="http://schemas.openxmlformats.org/officeDocument/2006/relationships/hyperlink" Target="https://pbs.twimg.com/profile_banners/130596773/1562841268" TargetMode="External" /><Relationship Id="rId45" Type="http://schemas.openxmlformats.org/officeDocument/2006/relationships/hyperlink" Target="https://pbs.twimg.com/profile_banners/588259039/1562767440" TargetMode="External" /><Relationship Id="rId46" Type="http://schemas.openxmlformats.org/officeDocument/2006/relationships/hyperlink" Target="https://pbs.twimg.com/profile_banners/787308236089077760/1479993654" TargetMode="External" /><Relationship Id="rId47" Type="http://schemas.openxmlformats.org/officeDocument/2006/relationships/hyperlink" Target="https://pbs.twimg.com/profile_banners/2909728575/1490098344" TargetMode="External" /><Relationship Id="rId48" Type="http://schemas.openxmlformats.org/officeDocument/2006/relationships/hyperlink" Target="https://pbs.twimg.com/profile_banners/396721650/1563217078" TargetMode="External" /><Relationship Id="rId49" Type="http://schemas.openxmlformats.org/officeDocument/2006/relationships/hyperlink" Target="https://pbs.twimg.com/profile_banners/826021174496915456/1562880226" TargetMode="External" /><Relationship Id="rId50" Type="http://schemas.openxmlformats.org/officeDocument/2006/relationships/hyperlink" Target="https://pbs.twimg.com/profile_banners/44527675/1561158729" TargetMode="External" /><Relationship Id="rId51" Type="http://schemas.openxmlformats.org/officeDocument/2006/relationships/hyperlink" Target="https://pbs.twimg.com/profile_banners/80530548/1486915864" TargetMode="External" /><Relationship Id="rId52" Type="http://schemas.openxmlformats.org/officeDocument/2006/relationships/hyperlink" Target="https://pbs.twimg.com/profile_banners/61864801/1562576537" TargetMode="External" /><Relationship Id="rId53" Type="http://schemas.openxmlformats.org/officeDocument/2006/relationships/hyperlink" Target="https://pbs.twimg.com/profile_banners/1055340546821054464/1562904566" TargetMode="External" /><Relationship Id="rId54" Type="http://schemas.openxmlformats.org/officeDocument/2006/relationships/hyperlink" Target="https://pbs.twimg.com/profile_banners/16310263/1494329943" TargetMode="External" /><Relationship Id="rId55" Type="http://schemas.openxmlformats.org/officeDocument/2006/relationships/hyperlink" Target="https://pbs.twimg.com/profile_banners/1131295410/1524329757" TargetMode="External" /><Relationship Id="rId56" Type="http://schemas.openxmlformats.org/officeDocument/2006/relationships/hyperlink" Target="https://pbs.twimg.com/profile_banners/2900388429/1569065324" TargetMode="External" /><Relationship Id="rId57" Type="http://schemas.openxmlformats.org/officeDocument/2006/relationships/hyperlink" Target="https://pbs.twimg.com/profile_banners/66364760/1565835902" TargetMode="External" /><Relationship Id="rId58" Type="http://schemas.openxmlformats.org/officeDocument/2006/relationships/hyperlink" Target="https://pbs.twimg.com/profile_banners/33192070/1441215210" TargetMode="External" /><Relationship Id="rId59" Type="http://schemas.openxmlformats.org/officeDocument/2006/relationships/hyperlink" Target="https://pbs.twimg.com/profile_banners/1156276926501335042/1569168140" TargetMode="External" /><Relationship Id="rId60" Type="http://schemas.openxmlformats.org/officeDocument/2006/relationships/hyperlink" Target="https://pbs.twimg.com/profile_banners/508660922/1438607955" TargetMode="External" /><Relationship Id="rId61" Type="http://schemas.openxmlformats.org/officeDocument/2006/relationships/hyperlink" Target="https://pbs.twimg.com/profile_banners/213283076/1551206948" TargetMode="External" /><Relationship Id="rId62" Type="http://schemas.openxmlformats.org/officeDocument/2006/relationships/hyperlink" Target="https://pbs.twimg.com/profile_banners/124388009/1489586000" TargetMode="External" /><Relationship Id="rId63" Type="http://schemas.openxmlformats.org/officeDocument/2006/relationships/hyperlink" Target="https://pbs.twimg.com/profile_banners/4871571825/1551814832" TargetMode="External" /><Relationship Id="rId64" Type="http://schemas.openxmlformats.org/officeDocument/2006/relationships/hyperlink" Target="https://pbs.twimg.com/profile_banners/79596159/1562003635" TargetMode="External" /><Relationship Id="rId65" Type="http://schemas.openxmlformats.org/officeDocument/2006/relationships/hyperlink" Target="https://pbs.twimg.com/profile_banners/1169956359464529920/1568900426" TargetMode="External" /><Relationship Id="rId66" Type="http://schemas.openxmlformats.org/officeDocument/2006/relationships/hyperlink" Target="https://pbs.twimg.com/profile_banners/374993745/1391011151" TargetMode="External" /><Relationship Id="rId67" Type="http://schemas.openxmlformats.org/officeDocument/2006/relationships/hyperlink" Target="https://pbs.twimg.com/profile_banners/20582214/1397246038" TargetMode="External" /><Relationship Id="rId68" Type="http://schemas.openxmlformats.org/officeDocument/2006/relationships/hyperlink" Target="https://pbs.twimg.com/profile_banners/16544348/1376377915" TargetMode="External" /><Relationship Id="rId69" Type="http://schemas.openxmlformats.org/officeDocument/2006/relationships/hyperlink" Target="https://pbs.twimg.com/profile_banners/1066978362948808705/1543365308" TargetMode="External" /><Relationship Id="rId70" Type="http://schemas.openxmlformats.org/officeDocument/2006/relationships/hyperlink" Target="https://pbs.twimg.com/profile_banners/56061224/1563362324" TargetMode="External" /><Relationship Id="rId71" Type="http://schemas.openxmlformats.org/officeDocument/2006/relationships/hyperlink" Target="https://pbs.twimg.com/profile_banners/132677711/1399475764" TargetMode="External" /><Relationship Id="rId72" Type="http://schemas.openxmlformats.org/officeDocument/2006/relationships/hyperlink" Target="https://pbs.twimg.com/profile_banners/14677077/1398256774" TargetMode="External" /><Relationship Id="rId73" Type="http://schemas.openxmlformats.org/officeDocument/2006/relationships/hyperlink" Target="https://pbs.twimg.com/profile_banners/20275065/1504353415" TargetMode="External" /><Relationship Id="rId74" Type="http://schemas.openxmlformats.org/officeDocument/2006/relationships/hyperlink" Target="https://pbs.twimg.com/profile_banners/1543715593/1372122902" TargetMode="External" /><Relationship Id="rId75" Type="http://schemas.openxmlformats.org/officeDocument/2006/relationships/hyperlink" Target="https://pbs.twimg.com/profile_banners/941588354/1529059311" TargetMode="External" /><Relationship Id="rId76" Type="http://schemas.openxmlformats.org/officeDocument/2006/relationships/hyperlink" Target="https://pbs.twimg.com/profile_banners/80593827/1569421557" TargetMode="External" /><Relationship Id="rId77" Type="http://schemas.openxmlformats.org/officeDocument/2006/relationships/hyperlink" Target="https://pbs.twimg.com/profile_banners/21642126/1524815912" TargetMode="External" /><Relationship Id="rId78" Type="http://schemas.openxmlformats.org/officeDocument/2006/relationships/hyperlink" Target="https://pbs.twimg.com/profile_banners/22480102/1359355702" TargetMode="External" /><Relationship Id="rId79" Type="http://schemas.openxmlformats.org/officeDocument/2006/relationships/hyperlink" Target="https://pbs.twimg.com/profile_banners/773504182271807489/1524126752" TargetMode="External" /><Relationship Id="rId80" Type="http://schemas.openxmlformats.org/officeDocument/2006/relationships/hyperlink" Target="https://pbs.twimg.com/profile_banners/57634872/1400772273"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5/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2/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3/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4/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7/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3/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7/bg.gif" TargetMode="External" /><Relationship Id="rId112" Type="http://schemas.openxmlformats.org/officeDocument/2006/relationships/hyperlink" Target="http://abs.twimg.com/images/themes/theme16/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7/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9/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9/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0/bg.gif" TargetMode="External" /><Relationship Id="rId123" Type="http://schemas.openxmlformats.org/officeDocument/2006/relationships/hyperlink" Target="http://abs.twimg.com/images/themes/theme5/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6/bg.gif" TargetMode="External" /><Relationship Id="rId126" Type="http://schemas.openxmlformats.org/officeDocument/2006/relationships/hyperlink" Target="http://pbs.twimg.com/profile_images/1136324548435927041/lEiM18Gx_normal.png" TargetMode="External" /><Relationship Id="rId127" Type="http://schemas.openxmlformats.org/officeDocument/2006/relationships/hyperlink" Target="http://pbs.twimg.com/profile_images/1145221224852840448/0UHR-pom_normal.jpg" TargetMode="External" /><Relationship Id="rId128" Type="http://schemas.openxmlformats.org/officeDocument/2006/relationships/hyperlink" Target="http://pbs.twimg.com/profile_images/654594683163820032/-80bce0y_normal.png" TargetMode="External" /><Relationship Id="rId129" Type="http://schemas.openxmlformats.org/officeDocument/2006/relationships/hyperlink" Target="http://pbs.twimg.com/profile_images/1136297675890995202/dIClrbjj_normal.png" TargetMode="External" /><Relationship Id="rId130" Type="http://schemas.openxmlformats.org/officeDocument/2006/relationships/hyperlink" Target="http://pbs.twimg.com/profile_images/842330527709421568/Gxfi-aWw_normal.jpg" TargetMode="External" /><Relationship Id="rId131" Type="http://schemas.openxmlformats.org/officeDocument/2006/relationships/hyperlink" Target="http://pbs.twimg.com/profile_images/1076067519969067010/rnbsjbZN_normal.jpg" TargetMode="External" /><Relationship Id="rId132" Type="http://schemas.openxmlformats.org/officeDocument/2006/relationships/hyperlink" Target="http://pbs.twimg.com/profile_images/791798672640147460/6wU2vUJy_normal.jpg" TargetMode="External" /><Relationship Id="rId133" Type="http://schemas.openxmlformats.org/officeDocument/2006/relationships/hyperlink" Target="http://pbs.twimg.com/profile_images/915866685789343750/aUV76Xse_normal.jpg" TargetMode="External" /><Relationship Id="rId134" Type="http://schemas.openxmlformats.org/officeDocument/2006/relationships/hyperlink" Target="http://pbs.twimg.com/profile_images/1140378733511139334/yf_v4DGL_normal.jpg" TargetMode="External" /><Relationship Id="rId135" Type="http://schemas.openxmlformats.org/officeDocument/2006/relationships/hyperlink" Target="http://pbs.twimg.com/profile_images/1137046103835250688/nBr4zGDy_normal.png" TargetMode="External" /><Relationship Id="rId136" Type="http://schemas.openxmlformats.org/officeDocument/2006/relationships/hyperlink" Target="http://pbs.twimg.com/profile_images/1139428942958530560/ADNjRjdy_normal.jpg" TargetMode="External" /><Relationship Id="rId137" Type="http://schemas.openxmlformats.org/officeDocument/2006/relationships/hyperlink" Target="http://pbs.twimg.com/profile_images/1145473735425712128/5-sSCRXd_normal.jpg" TargetMode="External" /><Relationship Id="rId138" Type="http://schemas.openxmlformats.org/officeDocument/2006/relationships/hyperlink" Target="http://pbs.twimg.com/profile_images/494572028653891584/zcMkX61j_normal.jpeg" TargetMode="External" /><Relationship Id="rId139" Type="http://schemas.openxmlformats.org/officeDocument/2006/relationships/hyperlink" Target="http://pbs.twimg.com/profile_images/982017972008087552/Ag5WKNiy_normal.jpg" TargetMode="External" /><Relationship Id="rId140" Type="http://schemas.openxmlformats.org/officeDocument/2006/relationships/hyperlink" Target="http://pbs.twimg.com/profile_images/1136943921592905735/Ezvufpr5_normal.jpg" TargetMode="External" /><Relationship Id="rId141" Type="http://schemas.openxmlformats.org/officeDocument/2006/relationships/hyperlink" Target="http://pbs.twimg.com/profile_images/905176396300988416/Vy1TaT6U_normal.jpg" TargetMode="External" /><Relationship Id="rId142" Type="http://schemas.openxmlformats.org/officeDocument/2006/relationships/hyperlink" Target="http://pbs.twimg.com/profile_images/681998730778640386/mTWyKDgJ_normal.jpg" TargetMode="External" /><Relationship Id="rId143" Type="http://schemas.openxmlformats.org/officeDocument/2006/relationships/hyperlink" Target="http://pbs.twimg.com/profile_images/1116285558916038660/d8b2PyTn_normal.jpg" TargetMode="External" /><Relationship Id="rId144" Type="http://schemas.openxmlformats.org/officeDocument/2006/relationships/hyperlink" Target="http://pbs.twimg.com/profile_images/3397085808/d5ddb169e2492501b44d20ad45f62e1b_normal.jpeg" TargetMode="External" /><Relationship Id="rId145" Type="http://schemas.openxmlformats.org/officeDocument/2006/relationships/hyperlink" Target="http://pbs.twimg.com/profile_images/231561523/logo_halem_verlag_normal.gif" TargetMode="External" /><Relationship Id="rId146" Type="http://schemas.openxmlformats.org/officeDocument/2006/relationships/hyperlink" Target="http://pbs.twimg.com/profile_images/1532958647/WernerKarikatursmall_normal.jpg" TargetMode="External" /><Relationship Id="rId147" Type="http://schemas.openxmlformats.org/officeDocument/2006/relationships/hyperlink" Target="http://pbs.twimg.com/profile_images/1174012695588298754/qQEsDpAJ_normal.jpg" TargetMode="External" /><Relationship Id="rId148" Type="http://schemas.openxmlformats.org/officeDocument/2006/relationships/hyperlink" Target="http://pbs.twimg.com/profile_images/1130439477279637504/9jMSwGTR_normal.jpg" TargetMode="External" /><Relationship Id="rId149" Type="http://schemas.openxmlformats.org/officeDocument/2006/relationships/hyperlink" Target="http://pbs.twimg.com/profile_images/2902478486/93f199e965527f4decae5c9f0968f93c_normal.jpeg" TargetMode="External" /><Relationship Id="rId150" Type="http://schemas.openxmlformats.org/officeDocument/2006/relationships/hyperlink" Target="http://pbs.twimg.com/profile_images/1175802513708244994/4bwnk_QU_normal.jpg" TargetMode="External" /><Relationship Id="rId151" Type="http://schemas.openxmlformats.org/officeDocument/2006/relationships/hyperlink" Target="http://pbs.twimg.com/profile_images/466259377939165187/ZTHLaUKn_normal.jpeg" TargetMode="External" /><Relationship Id="rId152" Type="http://schemas.openxmlformats.org/officeDocument/2006/relationships/hyperlink" Target="http://pbs.twimg.com/profile_images/1166158209452670976/Y2bBa1Lo_normal.jpg" TargetMode="External" /><Relationship Id="rId153" Type="http://schemas.openxmlformats.org/officeDocument/2006/relationships/hyperlink" Target="http://pbs.twimg.com/profile_images/1052254381389897728/K7x1MIJG_normal.jpg" TargetMode="External" /><Relationship Id="rId154" Type="http://schemas.openxmlformats.org/officeDocument/2006/relationships/hyperlink" Target="http://pbs.twimg.com/profile_images/2418432643/wrp8331t0pp31bnhdwqd_normal.jpeg" TargetMode="External" /><Relationship Id="rId155" Type="http://schemas.openxmlformats.org/officeDocument/2006/relationships/hyperlink" Target="http://pbs.twimg.com/profile_images/930097188457377792/DU4wx9Kr_normal.jpg" TargetMode="External" /><Relationship Id="rId156" Type="http://schemas.openxmlformats.org/officeDocument/2006/relationships/hyperlink" Target="http://pbs.twimg.com/profile_images/1145752142847909889/gsu4n-Tw_normal.png" TargetMode="External" /><Relationship Id="rId157" Type="http://schemas.openxmlformats.org/officeDocument/2006/relationships/hyperlink" Target="http://pbs.twimg.com/profile_images/1170430680473493509/jH0ii8Zt_normal.jpg" TargetMode="External" /><Relationship Id="rId158" Type="http://schemas.openxmlformats.org/officeDocument/2006/relationships/hyperlink" Target="http://pbs.twimg.com/profile_images/609648744099921921/H9l9RqzK_normal.jpg" TargetMode="External" /><Relationship Id="rId159" Type="http://schemas.openxmlformats.org/officeDocument/2006/relationships/hyperlink" Target="http://pbs.twimg.com/profile_images/847687647212392452/dKx00phd_normal.jpg" TargetMode="External" /><Relationship Id="rId160" Type="http://schemas.openxmlformats.org/officeDocument/2006/relationships/hyperlink" Target="http://pbs.twimg.com/profile_images/1025862509516009472/zxorAfX4_normal.jpg" TargetMode="External" /><Relationship Id="rId161" Type="http://schemas.openxmlformats.org/officeDocument/2006/relationships/hyperlink" Target="http://pbs.twimg.com/profile_images/1067572254526111746/a4bykkbX_normal.jpg" TargetMode="External" /><Relationship Id="rId162" Type="http://schemas.openxmlformats.org/officeDocument/2006/relationships/hyperlink" Target="http://pbs.twimg.com/profile_images/555474910273753090/jDwSw36c_normal.jpeg" TargetMode="External" /><Relationship Id="rId163" Type="http://schemas.openxmlformats.org/officeDocument/2006/relationships/hyperlink" Target="http://pbs.twimg.com/profile_images/1156477415947984896/-CuyGRgs_normal.jpg" TargetMode="External" /><Relationship Id="rId164" Type="http://schemas.openxmlformats.org/officeDocument/2006/relationships/hyperlink" Target="http://pbs.twimg.com/profile_images/946309944961355776/9XzB-8lp_normal.jpg" TargetMode="External" /><Relationship Id="rId165" Type="http://schemas.openxmlformats.org/officeDocument/2006/relationships/hyperlink" Target="http://pbs.twimg.com/profile_images/820745435031699458/eG7Aku41_normal.jpg" TargetMode="External" /><Relationship Id="rId166" Type="http://schemas.openxmlformats.org/officeDocument/2006/relationships/hyperlink" Target="http://pbs.twimg.com/profile_images/378800000040049743/570fc41bf3e9323d965fb9d11e19edf4_normal.jpeg" TargetMode="External" /><Relationship Id="rId167" Type="http://schemas.openxmlformats.org/officeDocument/2006/relationships/hyperlink" Target="http://pbs.twimg.com/profile_images/1072501918168244224/jr01KMaZ_normal.jpg" TargetMode="External" /><Relationship Id="rId168" Type="http://schemas.openxmlformats.org/officeDocument/2006/relationships/hyperlink" Target="http://pbs.twimg.com/profile_images/1176864538278449153/ef3QNuyV_normal.jpg" TargetMode="External" /><Relationship Id="rId169" Type="http://schemas.openxmlformats.org/officeDocument/2006/relationships/hyperlink" Target="http://pbs.twimg.com/profile_images/1352188786/yoxfinal2_normal.jpg" TargetMode="External" /><Relationship Id="rId170" Type="http://schemas.openxmlformats.org/officeDocument/2006/relationships/hyperlink" Target="http://pbs.twimg.com/profile_images/1071067232871026689/TRXWVbqD_normal.jpg" TargetMode="External" /><Relationship Id="rId171" Type="http://schemas.openxmlformats.org/officeDocument/2006/relationships/hyperlink" Target="http://pbs.twimg.com/profile_images/654880362493902848/u0HOfayp_normal.jpg" TargetMode="External" /><Relationship Id="rId172" Type="http://schemas.openxmlformats.org/officeDocument/2006/relationships/hyperlink" Target="http://pbs.twimg.com/profile_images/912582480766611456/usXQWY83_normal.jpg" TargetMode="External" /><Relationship Id="rId173" Type="http://schemas.openxmlformats.org/officeDocument/2006/relationships/hyperlink" Target="http://pbs.twimg.com/profile_images/1176842920026132481/jxbvF4Kb_normal.jpg" TargetMode="External" /><Relationship Id="rId174" Type="http://schemas.openxmlformats.org/officeDocument/2006/relationships/hyperlink" Target="https://twitter.com/gijnru" TargetMode="External" /><Relationship Id="rId175" Type="http://schemas.openxmlformats.org/officeDocument/2006/relationships/hyperlink" Target="https://twitter.com/guebartsch" TargetMode="External" /><Relationship Id="rId176" Type="http://schemas.openxmlformats.org/officeDocument/2006/relationships/hyperlink" Target="https://twitter.com/interlinkaca" TargetMode="External" /><Relationship Id="rId177" Type="http://schemas.openxmlformats.org/officeDocument/2006/relationships/hyperlink" Target="https://twitter.com/gijn" TargetMode="External" /><Relationship Id="rId178" Type="http://schemas.openxmlformats.org/officeDocument/2006/relationships/hyperlink" Target="https://twitter.com/nrecherche" TargetMode="External" /><Relationship Id="rId179" Type="http://schemas.openxmlformats.org/officeDocument/2006/relationships/hyperlink" Target="https://twitter.com/chirwajoan" TargetMode="External" /><Relationship Id="rId180" Type="http://schemas.openxmlformats.org/officeDocument/2006/relationships/hyperlink" Target="https://twitter.com/diggersofnews" TargetMode="External" /><Relationship Id="rId181" Type="http://schemas.openxmlformats.org/officeDocument/2006/relationships/hyperlink" Target="https://twitter.com/iamkabamba" TargetMode="External" /><Relationship Id="rId182" Type="http://schemas.openxmlformats.org/officeDocument/2006/relationships/hyperlink" Target="https://twitter.com/nahidbashatah" TargetMode="External" /><Relationship Id="rId183" Type="http://schemas.openxmlformats.org/officeDocument/2006/relationships/hyperlink" Target="https://twitter.com/gijnarabic" TargetMode="External" /><Relationship Id="rId184" Type="http://schemas.openxmlformats.org/officeDocument/2006/relationships/hyperlink" Target="https://twitter.com/nyamwanda" TargetMode="External" /><Relationship Id="rId185" Type="http://schemas.openxmlformats.org/officeDocument/2006/relationships/hyperlink" Target="https://twitter.com/nguclayton_" TargetMode="External" /><Relationship Id="rId186" Type="http://schemas.openxmlformats.org/officeDocument/2006/relationships/hyperlink" Target="https://twitter.com/jmwenda29" TargetMode="External" /><Relationship Id="rId187" Type="http://schemas.openxmlformats.org/officeDocument/2006/relationships/hyperlink" Target="https://twitter.com/2ndleprechaun" TargetMode="External" /><Relationship Id="rId188" Type="http://schemas.openxmlformats.org/officeDocument/2006/relationships/hyperlink" Target="https://twitter.com/gijnbangla" TargetMode="External" /><Relationship Id="rId189" Type="http://schemas.openxmlformats.org/officeDocument/2006/relationships/hyperlink" Target="https://twitter.com/chelm" TargetMode="External" /><Relationship Id="rId190" Type="http://schemas.openxmlformats.org/officeDocument/2006/relationships/hyperlink" Target="https://twitter.com/ukrueg" TargetMode="External" /><Relationship Id="rId191" Type="http://schemas.openxmlformats.org/officeDocument/2006/relationships/hyperlink" Target="https://twitter.com/ifkmw" TargetMode="External" /><Relationship Id="rId192" Type="http://schemas.openxmlformats.org/officeDocument/2006/relationships/hyperlink" Target="https://twitter.com/hackette7" TargetMode="External" /><Relationship Id="rId193" Type="http://schemas.openxmlformats.org/officeDocument/2006/relationships/hyperlink" Target="https://twitter.com/halemverlag" TargetMode="External" /><Relationship Id="rId194" Type="http://schemas.openxmlformats.org/officeDocument/2006/relationships/hyperlink" Target="https://twitter.com/wernereggert" TargetMode="External" /><Relationship Id="rId195" Type="http://schemas.openxmlformats.org/officeDocument/2006/relationships/hyperlink" Target="https://twitter.com/realbeefactor" TargetMode="External" /><Relationship Id="rId196" Type="http://schemas.openxmlformats.org/officeDocument/2006/relationships/hyperlink" Target="https://twitter.com/sherpayo" TargetMode="External" /><Relationship Id="rId197" Type="http://schemas.openxmlformats.org/officeDocument/2006/relationships/hyperlink" Target="https://twitter.com/emmanueldogbevi" TargetMode="External" /><Relationship Id="rId198" Type="http://schemas.openxmlformats.org/officeDocument/2006/relationships/hyperlink" Target="https://twitter.com/pm_in_ij" TargetMode="External" /><Relationship Id="rId199" Type="http://schemas.openxmlformats.org/officeDocument/2006/relationships/hyperlink" Target="https://twitter.com/kaplandave" TargetMode="External" /><Relationship Id="rId200" Type="http://schemas.openxmlformats.org/officeDocument/2006/relationships/hyperlink" Target="https://twitter.com/krishnaktm" TargetMode="External" /><Relationship Id="rId201" Type="http://schemas.openxmlformats.org/officeDocument/2006/relationships/hyperlink" Target="https://twitter.com/adellabenda" TargetMode="External" /><Relationship Id="rId202" Type="http://schemas.openxmlformats.org/officeDocument/2006/relationships/hyperlink" Target="https://twitter.com/cmrnepal" TargetMode="External" /><Relationship Id="rId203" Type="http://schemas.openxmlformats.org/officeDocument/2006/relationships/hyperlink" Target="https://twitter.com/koerberlbg" TargetMode="External" /><Relationship Id="rId204" Type="http://schemas.openxmlformats.org/officeDocument/2006/relationships/hyperlink" Target="https://twitter.com/johnallannamu" TargetMode="External" /><Relationship Id="rId205" Type="http://schemas.openxmlformats.org/officeDocument/2006/relationships/hyperlink" Target="https://twitter.com/hotelshotels254" TargetMode="External" /><Relationship Id="rId206" Type="http://schemas.openxmlformats.org/officeDocument/2006/relationships/hyperlink" Target="https://twitter.com/bwattanga" TargetMode="External" /><Relationship Id="rId207" Type="http://schemas.openxmlformats.org/officeDocument/2006/relationships/hyperlink" Target="https://twitter.com/danieldrepper" TargetMode="External" /><Relationship Id="rId208" Type="http://schemas.openxmlformats.org/officeDocument/2006/relationships/hyperlink" Target="https://twitter.com/jalalothman" TargetMode="External" /><Relationship Id="rId209" Type="http://schemas.openxmlformats.org/officeDocument/2006/relationships/hyperlink" Target="https://twitter.com/lifij2" TargetMode="External" /><Relationship Id="rId210" Type="http://schemas.openxmlformats.org/officeDocument/2006/relationships/hyperlink" Target="https://twitter.com/fotoschreiber" TargetMode="External" /><Relationship Id="rId211" Type="http://schemas.openxmlformats.org/officeDocument/2006/relationships/hyperlink" Target="https://twitter.com/ndr" TargetMode="External" /><Relationship Id="rId212" Type="http://schemas.openxmlformats.org/officeDocument/2006/relationships/hyperlink" Target="https://twitter.com/the_claus" TargetMode="External" /><Relationship Id="rId213" Type="http://schemas.openxmlformats.org/officeDocument/2006/relationships/hyperlink" Target="https://twitter.com/uzlev" TargetMode="External" /><Relationship Id="rId214" Type="http://schemas.openxmlformats.org/officeDocument/2006/relationships/hyperlink" Target="https://twitter.com/projour" TargetMode="External" /><Relationship Id="rId215" Type="http://schemas.openxmlformats.org/officeDocument/2006/relationships/hyperlink" Target="https://twitter.com/lilienthalv" TargetMode="External" /><Relationship Id="rId216" Type="http://schemas.openxmlformats.org/officeDocument/2006/relationships/hyperlink" Target="https://twitter.com/violastefanello" TargetMode="External" /><Relationship Id="rId217" Type="http://schemas.openxmlformats.org/officeDocument/2006/relationships/hyperlink" Target="https://twitter.com/aitziberromero" TargetMode="External" /><Relationship Id="rId218" Type="http://schemas.openxmlformats.org/officeDocument/2006/relationships/hyperlink" Target="https://twitter.com/ujjwalacharya" TargetMode="External" /><Relationship Id="rId219" Type="http://schemas.openxmlformats.org/officeDocument/2006/relationships/hyperlink" Target="https://twitter.com/bikash_pj" TargetMode="External" /><Relationship Id="rId220" Type="http://schemas.openxmlformats.org/officeDocument/2006/relationships/hyperlink" Target="https://twitter.com/hcuhamburg" TargetMode="External" /><Relationship Id="rId221" Type="http://schemas.openxmlformats.org/officeDocument/2006/relationships/hyperlink" Target="https://twitter.com/yazanalrous" TargetMode="External" /><Relationship Id="rId222" Type="http://schemas.openxmlformats.org/officeDocument/2006/relationships/comments" Target="../comments2.xml" /><Relationship Id="rId223" Type="http://schemas.openxmlformats.org/officeDocument/2006/relationships/vmlDrawing" Target="../drawings/vmlDrawing2.vml" /><Relationship Id="rId224" Type="http://schemas.openxmlformats.org/officeDocument/2006/relationships/table" Target="../tables/table2.xml" /><Relationship Id="rId2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6.7109375" style="0" bestFit="1" customWidth="1"/>
    <col min="63" max="63" width="30.710937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217</v>
      </c>
      <c r="P2" s="13" t="s">
        <v>218</v>
      </c>
      <c r="Q2" s="13" t="s">
        <v>219</v>
      </c>
      <c r="R2" s="13" t="s">
        <v>220</v>
      </c>
      <c r="S2" s="13" t="s">
        <v>221</v>
      </c>
      <c r="T2" s="13" t="s">
        <v>222</v>
      </c>
      <c r="U2" s="13" t="s">
        <v>223</v>
      </c>
      <c r="V2" s="13" t="s">
        <v>224</v>
      </c>
      <c r="W2" s="13" t="s">
        <v>225</v>
      </c>
      <c r="X2" s="13" t="s">
        <v>226</v>
      </c>
      <c r="Y2" s="13" t="s">
        <v>227</v>
      </c>
      <c r="Z2" s="13" t="s">
        <v>228</v>
      </c>
      <c r="AA2" s="13" t="s">
        <v>229</v>
      </c>
      <c r="AB2" s="13" t="s">
        <v>230</v>
      </c>
      <c r="AC2" s="13" t="s">
        <v>231</v>
      </c>
      <c r="AD2" s="13" t="s">
        <v>232</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247</v>
      </c>
      <c r="AT2" s="13" t="s">
        <v>248</v>
      </c>
      <c r="AU2" s="13" t="s">
        <v>249</v>
      </c>
      <c r="AV2" s="13" t="s">
        <v>250</v>
      </c>
      <c r="AW2" s="13" t="s">
        <v>251</v>
      </c>
      <c r="AX2" s="13" t="s">
        <v>252</v>
      </c>
      <c r="AY2" s="13" t="s">
        <v>253</v>
      </c>
      <c r="AZ2" s="13" t="s">
        <v>254</v>
      </c>
      <c r="BA2" s="13" t="s">
        <v>255</v>
      </c>
      <c r="BB2" s="13" t="s">
        <v>256</v>
      </c>
      <c r="BC2" t="s">
        <v>938</v>
      </c>
      <c r="BD2" s="13" t="s">
        <v>950</v>
      </c>
      <c r="BE2" s="13" t="s">
        <v>951</v>
      </c>
      <c r="BF2" s="52" t="s">
        <v>1137</v>
      </c>
      <c r="BG2" s="52" t="s">
        <v>1138</v>
      </c>
      <c r="BH2" s="52" t="s">
        <v>1139</v>
      </c>
      <c r="BI2" s="52" t="s">
        <v>1140</v>
      </c>
      <c r="BJ2" s="52" t="s">
        <v>1141</v>
      </c>
      <c r="BK2" s="52" t="s">
        <v>1142</v>
      </c>
      <c r="BL2" s="52" t="s">
        <v>1143</v>
      </c>
      <c r="BM2" s="52" t="s">
        <v>1144</v>
      </c>
      <c r="BN2" s="52" t="s">
        <v>1145</v>
      </c>
    </row>
    <row r="3" spans="1:66" ht="15" customHeight="1">
      <c r="A3" s="65" t="s">
        <v>257</v>
      </c>
      <c r="B3" s="65" t="s">
        <v>298</v>
      </c>
      <c r="C3" s="66" t="s">
        <v>1377</v>
      </c>
      <c r="D3" s="67">
        <v>4</v>
      </c>
      <c r="E3" s="68" t="s">
        <v>132</v>
      </c>
      <c r="F3" s="69">
        <v>30</v>
      </c>
      <c r="G3" s="66"/>
      <c r="H3" s="70"/>
      <c r="I3" s="71"/>
      <c r="J3" s="71"/>
      <c r="K3" s="34" t="s">
        <v>65</v>
      </c>
      <c r="L3" s="72">
        <v>3</v>
      </c>
      <c r="M3" s="72"/>
      <c r="N3" s="73"/>
      <c r="O3" s="79" t="s">
        <v>305</v>
      </c>
      <c r="P3" s="81">
        <v>43725.6847337963</v>
      </c>
      <c r="Q3" s="79" t="s">
        <v>308</v>
      </c>
      <c r="R3" s="83" t="s">
        <v>332</v>
      </c>
      <c r="S3" s="79" t="s">
        <v>337</v>
      </c>
      <c r="T3" s="79" t="s">
        <v>341</v>
      </c>
      <c r="U3" s="83" t="s">
        <v>348</v>
      </c>
      <c r="V3" s="83" t="s">
        <v>348</v>
      </c>
      <c r="W3" s="81">
        <v>43725.6847337963</v>
      </c>
      <c r="X3" s="85">
        <v>43725</v>
      </c>
      <c r="Y3" s="87" t="s">
        <v>396</v>
      </c>
      <c r="Z3" s="83" t="s">
        <v>450</v>
      </c>
      <c r="AA3" s="79"/>
      <c r="AB3" s="79"/>
      <c r="AC3" s="87" t="s">
        <v>504</v>
      </c>
      <c r="AD3" s="79"/>
      <c r="AE3" s="79" t="b">
        <v>0</v>
      </c>
      <c r="AF3" s="79">
        <v>0</v>
      </c>
      <c r="AG3" s="87" t="s">
        <v>558</v>
      </c>
      <c r="AH3" s="79" t="b">
        <v>0</v>
      </c>
      <c r="AI3" s="79" t="s">
        <v>564</v>
      </c>
      <c r="AJ3" s="79"/>
      <c r="AK3" s="87" t="s">
        <v>558</v>
      </c>
      <c r="AL3" s="79" t="b">
        <v>0</v>
      </c>
      <c r="AM3" s="79">
        <v>0</v>
      </c>
      <c r="AN3" s="87" t="s">
        <v>558</v>
      </c>
      <c r="AO3" s="79" t="s">
        <v>569</v>
      </c>
      <c r="AP3" s="79" t="b">
        <v>0</v>
      </c>
      <c r="AQ3" s="87" t="s">
        <v>504</v>
      </c>
      <c r="AR3" s="79" t="s">
        <v>219</v>
      </c>
      <c r="AS3" s="79">
        <v>0</v>
      </c>
      <c r="AT3" s="79">
        <v>0</v>
      </c>
      <c r="AU3" s="79"/>
      <c r="AV3" s="79"/>
      <c r="AW3" s="79"/>
      <c r="AX3" s="79"/>
      <c r="AY3" s="79"/>
      <c r="AZ3" s="79"/>
      <c r="BA3" s="79"/>
      <c r="BB3" s="79"/>
      <c r="BC3">
        <v>1</v>
      </c>
      <c r="BD3" s="79" t="str">
        <f>REPLACE(INDEX(GroupVertices[Group],MATCH(Edges[[#This Row],[Vertex 1]],GroupVertices[Vertex],0)),1,1,"")</f>
        <v>5</v>
      </c>
      <c r="BE3" s="79" t="str">
        <f>REPLACE(INDEX(GroupVertices[Group],MATCH(Edges[[#This Row],[Vertex 2]],GroupVertices[Vertex],0)),1,1,"")</f>
        <v>5</v>
      </c>
      <c r="BF3" s="48"/>
      <c r="BG3" s="49"/>
      <c r="BH3" s="48"/>
      <c r="BI3" s="49"/>
      <c r="BJ3" s="48"/>
      <c r="BK3" s="49"/>
      <c r="BL3" s="48"/>
      <c r="BM3" s="49"/>
      <c r="BN3" s="48"/>
    </row>
    <row r="4" spans="1:66" ht="15" customHeight="1">
      <c r="A4" s="65" t="s">
        <v>257</v>
      </c>
      <c r="B4" s="65" t="s">
        <v>268</v>
      </c>
      <c r="C4" s="66" t="s">
        <v>1377</v>
      </c>
      <c r="D4" s="67">
        <v>4</v>
      </c>
      <c r="E4" s="68" t="s">
        <v>132</v>
      </c>
      <c r="F4" s="69">
        <v>30</v>
      </c>
      <c r="G4" s="66"/>
      <c r="H4" s="70"/>
      <c r="I4" s="71"/>
      <c r="J4" s="71"/>
      <c r="K4" s="34" t="s">
        <v>65</v>
      </c>
      <c r="L4" s="78">
        <v>4</v>
      </c>
      <c r="M4" s="78"/>
      <c r="N4" s="73"/>
      <c r="O4" s="80" t="s">
        <v>305</v>
      </c>
      <c r="P4" s="82">
        <v>43725.6847337963</v>
      </c>
      <c r="Q4" s="80" t="s">
        <v>308</v>
      </c>
      <c r="R4" s="84" t="s">
        <v>332</v>
      </c>
      <c r="S4" s="80" t="s">
        <v>337</v>
      </c>
      <c r="T4" s="80" t="s">
        <v>341</v>
      </c>
      <c r="U4" s="84" t="s">
        <v>348</v>
      </c>
      <c r="V4" s="84" t="s">
        <v>348</v>
      </c>
      <c r="W4" s="82">
        <v>43725.6847337963</v>
      </c>
      <c r="X4" s="86">
        <v>43725</v>
      </c>
      <c r="Y4" s="88" t="s">
        <v>396</v>
      </c>
      <c r="Z4" s="84" t="s">
        <v>450</v>
      </c>
      <c r="AA4" s="80"/>
      <c r="AB4" s="80"/>
      <c r="AC4" s="88" t="s">
        <v>504</v>
      </c>
      <c r="AD4" s="80"/>
      <c r="AE4" s="80" t="b">
        <v>0</v>
      </c>
      <c r="AF4" s="80">
        <v>0</v>
      </c>
      <c r="AG4" s="88" t="s">
        <v>558</v>
      </c>
      <c r="AH4" s="80" t="b">
        <v>0</v>
      </c>
      <c r="AI4" s="80" t="s">
        <v>564</v>
      </c>
      <c r="AJ4" s="80"/>
      <c r="AK4" s="88" t="s">
        <v>558</v>
      </c>
      <c r="AL4" s="80" t="b">
        <v>0</v>
      </c>
      <c r="AM4" s="80">
        <v>0</v>
      </c>
      <c r="AN4" s="88" t="s">
        <v>558</v>
      </c>
      <c r="AO4" s="80" t="s">
        <v>569</v>
      </c>
      <c r="AP4" s="80" t="b">
        <v>0</v>
      </c>
      <c r="AQ4" s="88" t="s">
        <v>504</v>
      </c>
      <c r="AR4" s="80" t="s">
        <v>219</v>
      </c>
      <c r="AS4" s="80">
        <v>0</v>
      </c>
      <c r="AT4" s="80">
        <v>0</v>
      </c>
      <c r="AU4" s="80"/>
      <c r="AV4" s="80"/>
      <c r="AW4" s="80"/>
      <c r="AX4" s="80"/>
      <c r="AY4" s="80"/>
      <c r="AZ4" s="80"/>
      <c r="BA4" s="80"/>
      <c r="BB4" s="80"/>
      <c r="BC4">
        <v>1</v>
      </c>
      <c r="BD4" s="79" t="str">
        <f>REPLACE(INDEX(GroupVertices[Group],MATCH(Edges[[#This Row],[Vertex 1]],GroupVertices[Vertex],0)),1,1,"")</f>
        <v>5</v>
      </c>
      <c r="BE4" s="79" t="str">
        <f>REPLACE(INDEX(GroupVertices[Group],MATCH(Edges[[#This Row],[Vertex 2]],GroupVertices[Vertex],0)),1,1,"")</f>
        <v>2</v>
      </c>
      <c r="BF4" s="48"/>
      <c r="BG4" s="49"/>
      <c r="BH4" s="48"/>
      <c r="BI4" s="49"/>
      <c r="BJ4" s="48"/>
      <c r="BK4" s="49"/>
      <c r="BL4" s="48"/>
      <c r="BM4" s="49"/>
      <c r="BN4" s="48"/>
    </row>
    <row r="5" spans="1:66" ht="15">
      <c r="A5" s="65" t="s">
        <v>257</v>
      </c>
      <c r="B5" s="65" t="s">
        <v>297</v>
      </c>
      <c r="C5" s="66" t="s">
        <v>1377</v>
      </c>
      <c r="D5" s="67">
        <v>4</v>
      </c>
      <c r="E5" s="68" t="s">
        <v>132</v>
      </c>
      <c r="F5" s="69">
        <v>30</v>
      </c>
      <c r="G5" s="66"/>
      <c r="H5" s="70"/>
      <c r="I5" s="71"/>
      <c r="J5" s="71"/>
      <c r="K5" s="34" t="s">
        <v>65</v>
      </c>
      <c r="L5" s="78">
        <v>5</v>
      </c>
      <c r="M5" s="78"/>
      <c r="N5" s="73"/>
      <c r="O5" s="80" t="s">
        <v>305</v>
      </c>
      <c r="P5" s="82">
        <v>43725.6847337963</v>
      </c>
      <c r="Q5" s="80" t="s">
        <v>308</v>
      </c>
      <c r="R5" s="84" t="s">
        <v>332</v>
      </c>
      <c r="S5" s="80" t="s">
        <v>337</v>
      </c>
      <c r="T5" s="80" t="s">
        <v>341</v>
      </c>
      <c r="U5" s="84" t="s">
        <v>348</v>
      </c>
      <c r="V5" s="84" t="s">
        <v>348</v>
      </c>
      <c r="W5" s="82">
        <v>43725.6847337963</v>
      </c>
      <c r="X5" s="86">
        <v>43725</v>
      </c>
      <c r="Y5" s="88" t="s">
        <v>396</v>
      </c>
      <c r="Z5" s="84" t="s">
        <v>450</v>
      </c>
      <c r="AA5" s="80"/>
      <c r="AB5" s="80"/>
      <c r="AC5" s="88" t="s">
        <v>504</v>
      </c>
      <c r="AD5" s="80"/>
      <c r="AE5" s="80" t="b">
        <v>0</v>
      </c>
      <c r="AF5" s="80">
        <v>0</v>
      </c>
      <c r="AG5" s="88" t="s">
        <v>558</v>
      </c>
      <c r="AH5" s="80" t="b">
        <v>0</v>
      </c>
      <c r="AI5" s="80" t="s">
        <v>564</v>
      </c>
      <c r="AJ5" s="80"/>
      <c r="AK5" s="88" t="s">
        <v>558</v>
      </c>
      <c r="AL5" s="80" t="b">
        <v>0</v>
      </c>
      <c r="AM5" s="80">
        <v>0</v>
      </c>
      <c r="AN5" s="88" t="s">
        <v>558</v>
      </c>
      <c r="AO5" s="80" t="s">
        <v>569</v>
      </c>
      <c r="AP5" s="80" t="b">
        <v>0</v>
      </c>
      <c r="AQ5" s="88" t="s">
        <v>504</v>
      </c>
      <c r="AR5" s="80" t="s">
        <v>219</v>
      </c>
      <c r="AS5" s="80">
        <v>0</v>
      </c>
      <c r="AT5" s="80">
        <v>0</v>
      </c>
      <c r="AU5" s="80"/>
      <c r="AV5" s="80"/>
      <c r="AW5" s="80"/>
      <c r="AX5" s="80"/>
      <c r="AY5" s="80"/>
      <c r="AZ5" s="80"/>
      <c r="BA5" s="80"/>
      <c r="BB5" s="80"/>
      <c r="BC5">
        <v>1</v>
      </c>
      <c r="BD5" s="79" t="str">
        <f>REPLACE(INDEX(GroupVertices[Group],MATCH(Edges[[#This Row],[Vertex 1]],GroupVertices[Vertex],0)),1,1,"")</f>
        <v>5</v>
      </c>
      <c r="BE5" s="79" t="str">
        <f>REPLACE(INDEX(GroupVertices[Group],MATCH(Edges[[#This Row],[Vertex 2]],GroupVertices[Vertex],0)),1,1,"")</f>
        <v>1</v>
      </c>
      <c r="BF5" s="48"/>
      <c r="BG5" s="49"/>
      <c r="BH5" s="48"/>
      <c r="BI5" s="49"/>
      <c r="BJ5" s="48"/>
      <c r="BK5" s="49"/>
      <c r="BL5" s="48"/>
      <c r="BM5" s="49"/>
      <c r="BN5" s="48"/>
    </row>
    <row r="6" spans="1:66" ht="15">
      <c r="A6" s="65" t="s">
        <v>257</v>
      </c>
      <c r="B6" s="65" t="s">
        <v>299</v>
      </c>
      <c r="C6" s="66" t="s">
        <v>1377</v>
      </c>
      <c r="D6" s="67">
        <v>4</v>
      </c>
      <c r="E6" s="68" t="s">
        <v>132</v>
      </c>
      <c r="F6" s="69">
        <v>30</v>
      </c>
      <c r="G6" s="66"/>
      <c r="H6" s="70"/>
      <c r="I6" s="71"/>
      <c r="J6" s="71"/>
      <c r="K6" s="34" t="s">
        <v>65</v>
      </c>
      <c r="L6" s="78">
        <v>6</v>
      </c>
      <c r="M6" s="78"/>
      <c r="N6" s="73"/>
      <c r="O6" s="80" t="s">
        <v>305</v>
      </c>
      <c r="P6" s="82">
        <v>43725.6847337963</v>
      </c>
      <c r="Q6" s="80" t="s">
        <v>308</v>
      </c>
      <c r="R6" s="84" t="s">
        <v>332</v>
      </c>
      <c r="S6" s="80" t="s">
        <v>337</v>
      </c>
      <c r="T6" s="80" t="s">
        <v>341</v>
      </c>
      <c r="U6" s="84" t="s">
        <v>348</v>
      </c>
      <c r="V6" s="84" t="s">
        <v>348</v>
      </c>
      <c r="W6" s="82">
        <v>43725.6847337963</v>
      </c>
      <c r="X6" s="86">
        <v>43725</v>
      </c>
      <c r="Y6" s="88" t="s">
        <v>396</v>
      </c>
      <c r="Z6" s="84" t="s">
        <v>450</v>
      </c>
      <c r="AA6" s="80"/>
      <c r="AB6" s="80"/>
      <c r="AC6" s="88" t="s">
        <v>504</v>
      </c>
      <c r="AD6" s="80"/>
      <c r="AE6" s="80" t="b">
        <v>0</v>
      </c>
      <c r="AF6" s="80">
        <v>0</v>
      </c>
      <c r="AG6" s="88" t="s">
        <v>558</v>
      </c>
      <c r="AH6" s="80" t="b">
        <v>0</v>
      </c>
      <c r="AI6" s="80" t="s">
        <v>564</v>
      </c>
      <c r="AJ6" s="80"/>
      <c r="AK6" s="88" t="s">
        <v>558</v>
      </c>
      <c r="AL6" s="80" t="b">
        <v>0</v>
      </c>
      <c r="AM6" s="80">
        <v>0</v>
      </c>
      <c r="AN6" s="88" t="s">
        <v>558</v>
      </c>
      <c r="AO6" s="80" t="s">
        <v>569</v>
      </c>
      <c r="AP6" s="80" t="b">
        <v>0</v>
      </c>
      <c r="AQ6" s="88" t="s">
        <v>504</v>
      </c>
      <c r="AR6" s="80" t="s">
        <v>219</v>
      </c>
      <c r="AS6" s="80">
        <v>0</v>
      </c>
      <c r="AT6" s="80">
        <v>0</v>
      </c>
      <c r="AU6" s="80"/>
      <c r="AV6" s="80"/>
      <c r="AW6" s="80"/>
      <c r="AX6" s="80"/>
      <c r="AY6" s="80"/>
      <c r="AZ6" s="80"/>
      <c r="BA6" s="80"/>
      <c r="BB6" s="80"/>
      <c r="BC6">
        <v>1</v>
      </c>
      <c r="BD6" s="79" t="str">
        <f>REPLACE(INDEX(GroupVertices[Group],MATCH(Edges[[#This Row],[Vertex 1]],GroupVertices[Vertex],0)),1,1,"")</f>
        <v>5</v>
      </c>
      <c r="BE6" s="79" t="str">
        <f>REPLACE(INDEX(GroupVertices[Group],MATCH(Edges[[#This Row],[Vertex 2]],GroupVertices[Vertex],0)),1,1,"")</f>
        <v>1</v>
      </c>
      <c r="BF6" s="48">
        <v>0</v>
      </c>
      <c r="BG6" s="49">
        <v>0</v>
      </c>
      <c r="BH6" s="48">
        <v>0</v>
      </c>
      <c r="BI6" s="49">
        <v>0</v>
      </c>
      <c r="BJ6" s="48">
        <v>0</v>
      </c>
      <c r="BK6" s="49">
        <v>0</v>
      </c>
      <c r="BL6" s="48">
        <v>42</v>
      </c>
      <c r="BM6" s="49">
        <v>100</v>
      </c>
      <c r="BN6" s="48">
        <v>42</v>
      </c>
    </row>
    <row r="7" spans="1:66" ht="15">
      <c r="A7" s="65" t="s">
        <v>258</v>
      </c>
      <c r="B7" s="65" t="s">
        <v>300</v>
      </c>
      <c r="C7" s="66" t="s">
        <v>1377</v>
      </c>
      <c r="D7" s="67">
        <v>4</v>
      </c>
      <c r="E7" s="68" t="s">
        <v>132</v>
      </c>
      <c r="F7" s="69">
        <v>30</v>
      </c>
      <c r="G7" s="66"/>
      <c r="H7" s="70"/>
      <c r="I7" s="71"/>
      <c r="J7" s="71"/>
      <c r="K7" s="34" t="s">
        <v>65</v>
      </c>
      <c r="L7" s="78">
        <v>7</v>
      </c>
      <c r="M7" s="78"/>
      <c r="N7" s="73"/>
      <c r="O7" s="80" t="s">
        <v>305</v>
      </c>
      <c r="P7" s="82">
        <v>43726.30800925926</v>
      </c>
      <c r="Q7" s="80" t="s">
        <v>309</v>
      </c>
      <c r="R7" s="80"/>
      <c r="S7" s="80"/>
      <c r="T7" s="80" t="s">
        <v>342</v>
      </c>
      <c r="U7" s="84" t="s">
        <v>349</v>
      </c>
      <c r="V7" s="84" t="s">
        <v>349</v>
      </c>
      <c r="W7" s="82">
        <v>43726.30800925926</v>
      </c>
      <c r="X7" s="86">
        <v>43726</v>
      </c>
      <c r="Y7" s="88" t="s">
        <v>397</v>
      </c>
      <c r="Z7" s="84" t="s">
        <v>451</v>
      </c>
      <c r="AA7" s="80"/>
      <c r="AB7" s="80"/>
      <c r="AC7" s="88" t="s">
        <v>505</v>
      </c>
      <c r="AD7" s="80"/>
      <c r="AE7" s="80" t="b">
        <v>0</v>
      </c>
      <c r="AF7" s="80">
        <v>2</v>
      </c>
      <c r="AG7" s="88" t="s">
        <v>558</v>
      </c>
      <c r="AH7" s="80" t="b">
        <v>0</v>
      </c>
      <c r="AI7" s="80" t="s">
        <v>565</v>
      </c>
      <c r="AJ7" s="80"/>
      <c r="AK7" s="88" t="s">
        <v>558</v>
      </c>
      <c r="AL7" s="80" t="b">
        <v>0</v>
      </c>
      <c r="AM7" s="80">
        <v>0</v>
      </c>
      <c r="AN7" s="88" t="s">
        <v>558</v>
      </c>
      <c r="AO7" s="80" t="s">
        <v>570</v>
      </c>
      <c r="AP7" s="80" t="b">
        <v>0</v>
      </c>
      <c r="AQ7" s="88" t="s">
        <v>505</v>
      </c>
      <c r="AR7" s="80" t="s">
        <v>219</v>
      </c>
      <c r="AS7" s="80">
        <v>0</v>
      </c>
      <c r="AT7" s="80">
        <v>0</v>
      </c>
      <c r="AU7" s="80"/>
      <c r="AV7" s="80"/>
      <c r="AW7" s="80"/>
      <c r="AX7" s="80"/>
      <c r="AY7" s="80"/>
      <c r="AZ7" s="80"/>
      <c r="BA7" s="80"/>
      <c r="BB7" s="80"/>
      <c r="BC7">
        <v>1</v>
      </c>
      <c r="BD7" s="79" t="str">
        <f>REPLACE(INDEX(GroupVertices[Group],MATCH(Edges[[#This Row],[Vertex 1]],GroupVertices[Vertex],0)),1,1,"")</f>
        <v>2</v>
      </c>
      <c r="BE7" s="79" t="str">
        <f>REPLACE(INDEX(GroupVertices[Group],MATCH(Edges[[#This Row],[Vertex 2]],GroupVertices[Vertex],0)),1,1,"")</f>
        <v>2</v>
      </c>
      <c r="BF7" s="48">
        <v>1</v>
      </c>
      <c r="BG7" s="49">
        <v>5.555555555555555</v>
      </c>
      <c r="BH7" s="48">
        <v>0</v>
      </c>
      <c r="BI7" s="49">
        <v>0</v>
      </c>
      <c r="BJ7" s="48">
        <v>0</v>
      </c>
      <c r="BK7" s="49">
        <v>0</v>
      </c>
      <c r="BL7" s="48">
        <v>17</v>
      </c>
      <c r="BM7" s="49">
        <v>94.44444444444444</v>
      </c>
      <c r="BN7" s="48">
        <v>18</v>
      </c>
    </row>
    <row r="8" spans="1:66" ht="15">
      <c r="A8" s="65" t="s">
        <v>259</v>
      </c>
      <c r="B8" s="65" t="s">
        <v>268</v>
      </c>
      <c r="C8" s="66" t="s">
        <v>1377</v>
      </c>
      <c r="D8" s="67">
        <v>4</v>
      </c>
      <c r="E8" s="68" t="s">
        <v>132</v>
      </c>
      <c r="F8" s="69">
        <v>30</v>
      </c>
      <c r="G8" s="66"/>
      <c r="H8" s="70"/>
      <c r="I8" s="71"/>
      <c r="J8" s="71"/>
      <c r="K8" s="34" t="s">
        <v>65</v>
      </c>
      <c r="L8" s="78">
        <v>8</v>
      </c>
      <c r="M8" s="78"/>
      <c r="N8" s="73"/>
      <c r="O8" s="80" t="s">
        <v>306</v>
      </c>
      <c r="P8" s="82">
        <v>43726.593831018516</v>
      </c>
      <c r="Q8" s="80" t="s">
        <v>310</v>
      </c>
      <c r="R8" s="80"/>
      <c r="S8" s="80"/>
      <c r="T8" s="80"/>
      <c r="U8" s="84" t="s">
        <v>350</v>
      </c>
      <c r="V8" s="84" t="s">
        <v>350</v>
      </c>
      <c r="W8" s="82">
        <v>43726.593831018516</v>
      </c>
      <c r="X8" s="86">
        <v>43726</v>
      </c>
      <c r="Y8" s="88" t="s">
        <v>398</v>
      </c>
      <c r="Z8" s="84" t="s">
        <v>452</v>
      </c>
      <c r="AA8" s="80"/>
      <c r="AB8" s="80"/>
      <c r="AC8" s="88" t="s">
        <v>506</v>
      </c>
      <c r="AD8" s="80"/>
      <c r="AE8" s="80" t="b">
        <v>0</v>
      </c>
      <c r="AF8" s="80">
        <v>0</v>
      </c>
      <c r="AG8" s="88" t="s">
        <v>559</v>
      </c>
      <c r="AH8" s="80" t="b">
        <v>0</v>
      </c>
      <c r="AI8" s="80" t="s">
        <v>565</v>
      </c>
      <c r="AJ8" s="80"/>
      <c r="AK8" s="88" t="s">
        <v>558</v>
      </c>
      <c r="AL8" s="80" t="b">
        <v>0</v>
      </c>
      <c r="AM8" s="80">
        <v>0</v>
      </c>
      <c r="AN8" s="88" t="s">
        <v>558</v>
      </c>
      <c r="AO8" s="80" t="s">
        <v>571</v>
      </c>
      <c r="AP8" s="80" t="b">
        <v>0</v>
      </c>
      <c r="AQ8" s="88" t="s">
        <v>506</v>
      </c>
      <c r="AR8" s="80" t="s">
        <v>219</v>
      </c>
      <c r="AS8" s="80">
        <v>0</v>
      </c>
      <c r="AT8" s="80">
        <v>0</v>
      </c>
      <c r="AU8" s="80"/>
      <c r="AV8" s="80"/>
      <c r="AW8" s="80"/>
      <c r="AX8" s="80"/>
      <c r="AY8" s="80"/>
      <c r="AZ8" s="80"/>
      <c r="BA8" s="80"/>
      <c r="BB8" s="80"/>
      <c r="BC8">
        <v>1</v>
      </c>
      <c r="BD8" s="79" t="str">
        <f>REPLACE(INDEX(GroupVertices[Group],MATCH(Edges[[#This Row],[Vertex 1]],GroupVertices[Vertex],0)),1,1,"")</f>
        <v>2</v>
      </c>
      <c r="BE8" s="79" t="str">
        <f>REPLACE(INDEX(GroupVertices[Group],MATCH(Edges[[#This Row],[Vertex 2]],GroupVertices[Vertex],0)),1,1,"")</f>
        <v>2</v>
      </c>
      <c r="BF8" s="48">
        <v>0</v>
      </c>
      <c r="BG8" s="49">
        <v>0</v>
      </c>
      <c r="BH8" s="48">
        <v>0</v>
      </c>
      <c r="BI8" s="49">
        <v>0</v>
      </c>
      <c r="BJ8" s="48">
        <v>0</v>
      </c>
      <c r="BK8" s="49">
        <v>0</v>
      </c>
      <c r="BL8" s="48">
        <v>2</v>
      </c>
      <c r="BM8" s="49">
        <v>100</v>
      </c>
      <c r="BN8" s="48">
        <v>2</v>
      </c>
    </row>
    <row r="9" spans="1:66" ht="15">
      <c r="A9" s="65" t="s">
        <v>260</v>
      </c>
      <c r="B9" s="65" t="s">
        <v>284</v>
      </c>
      <c r="C9" s="66" t="s">
        <v>1377</v>
      </c>
      <c r="D9" s="67">
        <v>4</v>
      </c>
      <c r="E9" s="68" t="s">
        <v>132</v>
      </c>
      <c r="F9" s="69">
        <v>30</v>
      </c>
      <c r="G9" s="66"/>
      <c r="H9" s="70"/>
      <c r="I9" s="71"/>
      <c r="J9" s="71"/>
      <c r="K9" s="34" t="s">
        <v>65</v>
      </c>
      <c r="L9" s="78">
        <v>9</v>
      </c>
      <c r="M9" s="78"/>
      <c r="N9" s="73"/>
      <c r="O9" s="80" t="s">
        <v>307</v>
      </c>
      <c r="P9" s="82">
        <v>43727.79510416667</v>
      </c>
      <c r="Q9" s="80" t="s">
        <v>311</v>
      </c>
      <c r="R9" s="80"/>
      <c r="S9" s="80"/>
      <c r="T9" s="80" t="s">
        <v>343</v>
      </c>
      <c r="U9" s="80"/>
      <c r="V9" s="84" t="s">
        <v>362</v>
      </c>
      <c r="W9" s="82">
        <v>43727.79510416667</v>
      </c>
      <c r="X9" s="86">
        <v>43727</v>
      </c>
      <c r="Y9" s="88" t="s">
        <v>399</v>
      </c>
      <c r="Z9" s="84" t="s">
        <v>453</v>
      </c>
      <c r="AA9" s="80"/>
      <c r="AB9" s="80"/>
      <c r="AC9" s="88" t="s">
        <v>507</v>
      </c>
      <c r="AD9" s="80"/>
      <c r="AE9" s="80" t="b">
        <v>0</v>
      </c>
      <c r="AF9" s="80">
        <v>0</v>
      </c>
      <c r="AG9" s="88" t="s">
        <v>558</v>
      </c>
      <c r="AH9" s="80" t="b">
        <v>0</v>
      </c>
      <c r="AI9" s="80" t="s">
        <v>566</v>
      </c>
      <c r="AJ9" s="80"/>
      <c r="AK9" s="88" t="s">
        <v>558</v>
      </c>
      <c r="AL9" s="80" t="b">
        <v>0</v>
      </c>
      <c r="AM9" s="80">
        <v>7</v>
      </c>
      <c r="AN9" s="88" t="s">
        <v>536</v>
      </c>
      <c r="AO9" s="80" t="s">
        <v>572</v>
      </c>
      <c r="AP9" s="80" t="b">
        <v>0</v>
      </c>
      <c r="AQ9" s="88" t="s">
        <v>536</v>
      </c>
      <c r="AR9" s="80" t="s">
        <v>219</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v>0</v>
      </c>
      <c r="BG9" s="49">
        <v>0</v>
      </c>
      <c r="BH9" s="48">
        <v>0</v>
      </c>
      <c r="BI9" s="49">
        <v>0</v>
      </c>
      <c r="BJ9" s="48">
        <v>0</v>
      </c>
      <c r="BK9" s="49">
        <v>0</v>
      </c>
      <c r="BL9" s="48">
        <v>35</v>
      </c>
      <c r="BM9" s="49">
        <v>100</v>
      </c>
      <c r="BN9" s="48">
        <v>35</v>
      </c>
    </row>
    <row r="10" spans="1:66" ht="15">
      <c r="A10" s="65" t="s">
        <v>260</v>
      </c>
      <c r="B10" s="65" t="s">
        <v>297</v>
      </c>
      <c r="C10" s="66" t="s">
        <v>1377</v>
      </c>
      <c r="D10" s="67">
        <v>4</v>
      </c>
      <c r="E10" s="68" t="s">
        <v>132</v>
      </c>
      <c r="F10" s="69">
        <v>30</v>
      </c>
      <c r="G10" s="66"/>
      <c r="H10" s="70"/>
      <c r="I10" s="71"/>
      <c r="J10" s="71"/>
      <c r="K10" s="34" t="s">
        <v>65</v>
      </c>
      <c r="L10" s="78">
        <v>10</v>
      </c>
      <c r="M10" s="78"/>
      <c r="N10" s="73"/>
      <c r="O10" s="80" t="s">
        <v>305</v>
      </c>
      <c r="P10" s="82">
        <v>43727.79510416667</v>
      </c>
      <c r="Q10" s="80" t="s">
        <v>311</v>
      </c>
      <c r="R10" s="80"/>
      <c r="S10" s="80"/>
      <c r="T10" s="80" t="s">
        <v>343</v>
      </c>
      <c r="U10" s="80"/>
      <c r="V10" s="84" t="s">
        <v>362</v>
      </c>
      <c r="W10" s="82">
        <v>43727.79510416667</v>
      </c>
      <c r="X10" s="86">
        <v>43727</v>
      </c>
      <c r="Y10" s="88" t="s">
        <v>399</v>
      </c>
      <c r="Z10" s="84" t="s">
        <v>453</v>
      </c>
      <c r="AA10" s="80"/>
      <c r="AB10" s="80"/>
      <c r="AC10" s="88" t="s">
        <v>507</v>
      </c>
      <c r="AD10" s="80"/>
      <c r="AE10" s="80" t="b">
        <v>0</v>
      </c>
      <c r="AF10" s="80">
        <v>0</v>
      </c>
      <c r="AG10" s="88" t="s">
        <v>558</v>
      </c>
      <c r="AH10" s="80" t="b">
        <v>0</v>
      </c>
      <c r="AI10" s="80" t="s">
        <v>566</v>
      </c>
      <c r="AJ10" s="80"/>
      <c r="AK10" s="88" t="s">
        <v>558</v>
      </c>
      <c r="AL10" s="80" t="b">
        <v>0</v>
      </c>
      <c r="AM10" s="80">
        <v>7</v>
      </c>
      <c r="AN10" s="88" t="s">
        <v>536</v>
      </c>
      <c r="AO10" s="80" t="s">
        <v>572</v>
      </c>
      <c r="AP10" s="80" t="b">
        <v>0</v>
      </c>
      <c r="AQ10" s="88" t="s">
        <v>536</v>
      </c>
      <c r="AR10" s="80" t="s">
        <v>219</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c r="BG10" s="49"/>
      <c r="BH10" s="48"/>
      <c r="BI10" s="49"/>
      <c r="BJ10" s="48"/>
      <c r="BK10" s="49"/>
      <c r="BL10" s="48"/>
      <c r="BM10" s="49"/>
      <c r="BN10" s="48"/>
    </row>
    <row r="11" spans="1:66" ht="15">
      <c r="A11" s="65" t="s">
        <v>260</v>
      </c>
      <c r="B11" s="65" t="s">
        <v>268</v>
      </c>
      <c r="C11" s="66" t="s">
        <v>1377</v>
      </c>
      <c r="D11" s="67">
        <v>4</v>
      </c>
      <c r="E11" s="68" t="s">
        <v>132</v>
      </c>
      <c r="F11" s="69">
        <v>30</v>
      </c>
      <c r="G11" s="66"/>
      <c r="H11" s="70"/>
      <c r="I11" s="71"/>
      <c r="J11" s="71"/>
      <c r="K11" s="34" t="s">
        <v>65</v>
      </c>
      <c r="L11" s="78">
        <v>11</v>
      </c>
      <c r="M11" s="78"/>
      <c r="N11" s="73"/>
      <c r="O11" s="80" t="s">
        <v>305</v>
      </c>
      <c r="P11" s="82">
        <v>43727.79510416667</v>
      </c>
      <c r="Q11" s="80" t="s">
        <v>311</v>
      </c>
      <c r="R11" s="80"/>
      <c r="S11" s="80"/>
      <c r="T11" s="80" t="s">
        <v>343</v>
      </c>
      <c r="U11" s="80"/>
      <c r="V11" s="84" t="s">
        <v>362</v>
      </c>
      <c r="W11" s="82">
        <v>43727.79510416667</v>
      </c>
      <c r="X11" s="86">
        <v>43727</v>
      </c>
      <c r="Y11" s="88" t="s">
        <v>399</v>
      </c>
      <c r="Z11" s="84" t="s">
        <v>453</v>
      </c>
      <c r="AA11" s="80"/>
      <c r="AB11" s="80"/>
      <c r="AC11" s="88" t="s">
        <v>507</v>
      </c>
      <c r="AD11" s="80"/>
      <c r="AE11" s="80" t="b">
        <v>0</v>
      </c>
      <c r="AF11" s="80">
        <v>0</v>
      </c>
      <c r="AG11" s="88" t="s">
        <v>558</v>
      </c>
      <c r="AH11" s="80" t="b">
        <v>0</v>
      </c>
      <c r="AI11" s="80" t="s">
        <v>566</v>
      </c>
      <c r="AJ11" s="80"/>
      <c r="AK11" s="88" t="s">
        <v>558</v>
      </c>
      <c r="AL11" s="80" t="b">
        <v>0</v>
      </c>
      <c r="AM11" s="80">
        <v>7</v>
      </c>
      <c r="AN11" s="88" t="s">
        <v>536</v>
      </c>
      <c r="AO11" s="80" t="s">
        <v>572</v>
      </c>
      <c r="AP11" s="80" t="b">
        <v>0</v>
      </c>
      <c r="AQ11" s="88" t="s">
        <v>536</v>
      </c>
      <c r="AR11" s="80" t="s">
        <v>219</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2</v>
      </c>
      <c r="BF11" s="48"/>
      <c r="BG11" s="49"/>
      <c r="BH11" s="48"/>
      <c r="BI11" s="49"/>
      <c r="BJ11" s="48"/>
      <c r="BK11" s="49"/>
      <c r="BL11" s="48"/>
      <c r="BM11" s="49"/>
      <c r="BN11" s="48"/>
    </row>
    <row r="12" spans="1:66" ht="15">
      <c r="A12" s="65" t="s">
        <v>260</v>
      </c>
      <c r="B12" s="65" t="s">
        <v>299</v>
      </c>
      <c r="C12" s="66" t="s">
        <v>1377</v>
      </c>
      <c r="D12" s="67">
        <v>4</v>
      </c>
      <c r="E12" s="68" t="s">
        <v>132</v>
      </c>
      <c r="F12" s="69">
        <v>30</v>
      </c>
      <c r="G12" s="66"/>
      <c r="H12" s="70"/>
      <c r="I12" s="71"/>
      <c r="J12" s="71"/>
      <c r="K12" s="34" t="s">
        <v>65</v>
      </c>
      <c r="L12" s="78">
        <v>12</v>
      </c>
      <c r="M12" s="78"/>
      <c r="N12" s="73"/>
      <c r="O12" s="80" t="s">
        <v>305</v>
      </c>
      <c r="P12" s="82">
        <v>43727.79510416667</v>
      </c>
      <c r="Q12" s="80" t="s">
        <v>311</v>
      </c>
      <c r="R12" s="80"/>
      <c r="S12" s="80"/>
      <c r="T12" s="80" t="s">
        <v>343</v>
      </c>
      <c r="U12" s="80"/>
      <c r="V12" s="84" t="s">
        <v>362</v>
      </c>
      <c r="W12" s="82">
        <v>43727.79510416667</v>
      </c>
      <c r="X12" s="86">
        <v>43727</v>
      </c>
      <c r="Y12" s="88" t="s">
        <v>399</v>
      </c>
      <c r="Z12" s="84" t="s">
        <v>453</v>
      </c>
      <c r="AA12" s="80"/>
      <c r="AB12" s="80"/>
      <c r="AC12" s="88" t="s">
        <v>507</v>
      </c>
      <c r="AD12" s="80"/>
      <c r="AE12" s="80" t="b">
        <v>0</v>
      </c>
      <c r="AF12" s="80">
        <v>0</v>
      </c>
      <c r="AG12" s="88" t="s">
        <v>558</v>
      </c>
      <c r="AH12" s="80" t="b">
        <v>0</v>
      </c>
      <c r="AI12" s="80" t="s">
        <v>566</v>
      </c>
      <c r="AJ12" s="80"/>
      <c r="AK12" s="88" t="s">
        <v>558</v>
      </c>
      <c r="AL12" s="80" t="b">
        <v>0</v>
      </c>
      <c r="AM12" s="80">
        <v>7</v>
      </c>
      <c r="AN12" s="88" t="s">
        <v>536</v>
      </c>
      <c r="AO12" s="80" t="s">
        <v>572</v>
      </c>
      <c r="AP12" s="80" t="b">
        <v>0</v>
      </c>
      <c r="AQ12" s="88" t="s">
        <v>536</v>
      </c>
      <c r="AR12" s="80" t="s">
        <v>219</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c r="BG12" s="49"/>
      <c r="BH12" s="48"/>
      <c r="BI12" s="49"/>
      <c r="BJ12" s="48"/>
      <c r="BK12" s="49"/>
      <c r="BL12" s="48"/>
      <c r="BM12" s="49"/>
      <c r="BN12" s="48"/>
    </row>
    <row r="13" spans="1:66" ht="15">
      <c r="A13" s="65" t="s">
        <v>261</v>
      </c>
      <c r="B13" s="65" t="s">
        <v>297</v>
      </c>
      <c r="C13" s="66" t="s">
        <v>1377</v>
      </c>
      <c r="D13" s="67">
        <v>4</v>
      </c>
      <c r="E13" s="68" t="s">
        <v>132</v>
      </c>
      <c r="F13" s="69">
        <v>30</v>
      </c>
      <c r="G13" s="66"/>
      <c r="H13" s="70"/>
      <c r="I13" s="71"/>
      <c r="J13" s="71"/>
      <c r="K13" s="34" t="s">
        <v>65</v>
      </c>
      <c r="L13" s="78">
        <v>13</v>
      </c>
      <c r="M13" s="78"/>
      <c r="N13" s="73"/>
      <c r="O13" s="80" t="s">
        <v>307</v>
      </c>
      <c r="P13" s="82">
        <v>43729.71082175926</v>
      </c>
      <c r="Q13" s="80" t="s">
        <v>312</v>
      </c>
      <c r="R13" s="80"/>
      <c r="S13" s="80"/>
      <c r="T13" s="80" t="s">
        <v>343</v>
      </c>
      <c r="U13" s="80"/>
      <c r="V13" s="84" t="s">
        <v>363</v>
      </c>
      <c r="W13" s="82">
        <v>43729.71082175926</v>
      </c>
      <c r="X13" s="86">
        <v>43729</v>
      </c>
      <c r="Y13" s="88" t="s">
        <v>400</v>
      </c>
      <c r="Z13" s="84" t="s">
        <v>454</v>
      </c>
      <c r="AA13" s="80"/>
      <c r="AB13" s="80"/>
      <c r="AC13" s="88" t="s">
        <v>508</v>
      </c>
      <c r="AD13" s="80"/>
      <c r="AE13" s="80" t="b">
        <v>0</v>
      </c>
      <c r="AF13" s="80">
        <v>0</v>
      </c>
      <c r="AG13" s="88" t="s">
        <v>558</v>
      </c>
      <c r="AH13" s="80" t="b">
        <v>0</v>
      </c>
      <c r="AI13" s="80" t="s">
        <v>565</v>
      </c>
      <c r="AJ13" s="80"/>
      <c r="AK13" s="88" t="s">
        <v>558</v>
      </c>
      <c r="AL13" s="80" t="b">
        <v>0</v>
      </c>
      <c r="AM13" s="80">
        <v>3</v>
      </c>
      <c r="AN13" s="88" t="s">
        <v>554</v>
      </c>
      <c r="AO13" s="80" t="s">
        <v>572</v>
      </c>
      <c r="AP13" s="80" t="b">
        <v>0</v>
      </c>
      <c r="AQ13" s="88" t="s">
        <v>554</v>
      </c>
      <c r="AR13" s="80" t="s">
        <v>219</v>
      </c>
      <c r="AS13" s="80">
        <v>0</v>
      </c>
      <c r="AT13" s="80">
        <v>0</v>
      </c>
      <c r="AU13" s="80"/>
      <c r="AV13" s="80"/>
      <c r="AW13" s="80"/>
      <c r="AX13" s="80"/>
      <c r="AY13" s="80"/>
      <c r="AZ13" s="80"/>
      <c r="BA13" s="80"/>
      <c r="BB13" s="80"/>
      <c r="BC13">
        <v>1</v>
      </c>
      <c r="BD13" s="79" t="str">
        <f>REPLACE(INDEX(GroupVertices[Group],MATCH(Edges[[#This Row],[Vertex 1]],GroupVertices[Vertex],0)),1,1,"")</f>
        <v>2</v>
      </c>
      <c r="BE13" s="79" t="str">
        <f>REPLACE(INDEX(GroupVertices[Group],MATCH(Edges[[#This Row],[Vertex 2]],GroupVertices[Vertex],0)),1,1,"")</f>
        <v>1</v>
      </c>
      <c r="BF13" s="48"/>
      <c r="BG13" s="49"/>
      <c r="BH13" s="48"/>
      <c r="BI13" s="49"/>
      <c r="BJ13" s="48"/>
      <c r="BK13" s="49"/>
      <c r="BL13" s="48"/>
      <c r="BM13" s="49"/>
      <c r="BN13" s="48"/>
    </row>
    <row r="14" spans="1:66" ht="15">
      <c r="A14" s="65" t="s">
        <v>261</v>
      </c>
      <c r="B14" s="65" t="s">
        <v>268</v>
      </c>
      <c r="C14" s="66" t="s">
        <v>1377</v>
      </c>
      <c r="D14" s="67">
        <v>4</v>
      </c>
      <c r="E14" s="68" t="s">
        <v>132</v>
      </c>
      <c r="F14" s="69">
        <v>30</v>
      </c>
      <c r="G14" s="66"/>
      <c r="H14" s="70"/>
      <c r="I14" s="71"/>
      <c r="J14" s="71"/>
      <c r="K14" s="34" t="s">
        <v>65</v>
      </c>
      <c r="L14" s="78">
        <v>14</v>
      </c>
      <c r="M14" s="78"/>
      <c r="N14" s="73"/>
      <c r="O14" s="80" t="s">
        <v>305</v>
      </c>
      <c r="P14" s="82">
        <v>43729.71082175926</v>
      </c>
      <c r="Q14" s="80" t="s">
        <v>312</v>
      </c>
      <c r="R14" s="80"/>
      <c r="S14" s="80"/>
      <c r="T14" s="80" t="s">
        <v>343</v>
      </c>
      <c r="U14" s="80"/>
      <c r="V14" s="84" t="s">
        <v>363</v>
      </c>
      <c r="W14" s="82">
        <v>43729.71082175926</v>
      </c>
      <c r="X14" s="86">
        <v>43729</v>
      </c>
      <c r="Y14" s="88" t="s">
        <v>400</v>
      </c>
      <c r="Z14" s="84" t="s">
        <v>454</v>
      </c>
      <c r="AA14" s="80"/>
      <c r="AB14" s="80"/>
      <c r="AC14" s="88" t="s">
        <v>508</v>
      </c>
      <c r="AD14" s="80"/>
      <c r="AE14" s="80" t="b">
        <v>0</v>
      </c>
      <c r="AF14" s="80">
        <v>0</v>
      </c>
      <c r="AG14" s="88" t="s">
        <v>558</v>
      </c>
      <c r="AH14" s="80" t="b">
        <v>0</v>
      </c>
      <c r="AI14" s="80" t="s">
        <v>565</v>
      </c>
      <c r="AJ14" s="80"/>
      <c r="AK14" s="88" t="s">
        <v>558</v>
      </c>
      <c r="AL14" s="80" t="b">
        <v>0</v>
      </c>
      <c r="AM14" s="80">
        <v>3</v>
      </c>
      <c r="AN14" s="88" t="s">
        <v>554</v>
      </c>
      <c r="AO14" s="80" t="s">
        <v>572</v>
      </c>
      <c r="AP14" s="80" t="b">
        <v>0</v>
      </c>
      <c r="AQ14" s="88" t="s">
        <v>554</v>
      </c>
      <c r="AR14" s="80" t="s">
        <v>219</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2</v>
      </c>
      <c r="BF14" s="48"/>
      <c r="BG14" s="49"/>
      <c r="BH14" s="48"/>
      <c r="BI14" s="49"/>
      <c r="BJ14" s="48"/>
      <c r="BK14" s="49"/>
      <c r="BL14" s="48"/>
      <c r="BM14" s="49"/>
      <c r="BN14" s="48"/>
    </row>
    <row r="15" spans="1:66" ht="15">
      <c r="A15" s="65" t="s">
        <v>261</v>
      </c>
      <c r="B15" s="65" t="s">
        <v>299</v>
      </c>
      <c r="C15" s="66" t="s">
        <v>1377</v>
      </c>
      <c r="D15" s="67">
        <v>4</v>
      </c>
      <c r="E15" s="68" t="s">
        <v>132</v>
      </c>
      <c r="F15" s="69">
        <v>30</v>
      </c>
      <c r="G15" s="66"/>
      <c r="H15" s="70"/>
      <c r="I15" s="71"/>
      <c r="J15" s="71"/>
      <c r="K15" s="34" t="s">
        <v>65</v>
      </c>
      <c r="L15" s="78">
        <v>15</v>
      </c>
      <c r="M15" s="78"/>
      <c r="N15" s="73"/>
      <c r="O15" s="80" t="s">
        <v>305</v>
      </c>
      <c r="P15" s="82">
        <v>43729.71082175926</v>
      </c>
      <c r="Q15" s="80" t="s">
        <v>312</v>
      </c>
      <c r="R15" s="80"/>
      <c r="S15" s="80"/>
      <c r="T15" s="80" t="s">
        <v>343</v>
      </c>
      <c r="U15" s="80"/>
      <c r="V15" s="84" t="s">
        <v>363</v>
      </c>
      <c r="W15" s="82">
        <v>43729.71082175926</v>
      </c>
      <c r="X15" s="86">
        <v>43729</v>
      </c>
      <c r="Y15" s="88" t="s">
        <v>400</v>
      </c>
      <c r="Z15" s="84" t="s">
        <v>454</v>
      </c>
      <c r="AA15" s="80"/>
      <c r="AB15" s="80"/>
      <c r="AC15" s="88" t="s">
        <v>508</v>
      </c>
      <c r="AD15" s="80"/>
      <c r="AE15" s="80" t="b">
        <v>0</v>
      </c>
      <c r="AF15" s="80">
        <v>0</v>
      </c>
      <c r="AG15" s="88" t="s">
        <v>558</v>
      </c>
      <c r="AH15" s="80" t="b">
        <v>0</v>
      </c>
      <c r="AI15" s="80" t="s">
        <v>565</v>
      </c>
      <c r="AJ15" s="80"/>
      <c r="AK15" s="88" t="s">
        <v>558</v>
      </c>
      <c r="AL15" s="80" t="b">
        <v>0</v>
      </c>
      <c r="AM15" s="80">
        <v>3</v>
      </c>
      <c r="AN15" s="88" t="s">
        <v>554</v>
      </c>
      <c r="AO15" s="80" t="s">
        <v>572</v>
      </c>
      <c r="AP15" s="80" t="b">
        <v>0</v>
      </c>
      <c r="AQ15" s="88" t="s">
        <v>554</v>
      </c>
      <c r="AR15" s="80" t="s">
        <v>219</v>
      </c>
      <c r="AS15" s="80">
        <v>0</v>
      </c>
      <c r="AT15" s="80">
        <v>0</v>
      </c>
      <c r="AU15" s="80"/>
      <c r="AV15" s="80"/>
      <c r="AW15" s="80"/>
      <c r="AX15" s="80"/>
      <c r="AY15" s="80"/>
      <c r="AZ15" s="80"/>
      <c r="BA15" s="80"/>
      <c r="BB15" s="80"/>
      <c r="BC15">
        <v>1</v>
      </c>
      <c r="BD15" s="79" t="str">
        <f>REPLACE(INDEX(GroupVertices[Group],MATCH(Edges[[#This Row],[Vertex 1]],GroupVertices[Vertex],0)),1,1,"")</f>
        <v>2</v>
      </c>
      <c r="BE15" s="79" t="str">
        <f>REPLACE(INDEX(GroupVertices[Group],MATCH(Edges[[#This Row],[Vertex 2]],GroupVertices[Vertex],0)),1,1,"")</f>
        <v>1</v>
      </c>
      <c r="BF15" s="48">
        <v>1</v>
      </c>
      <c r="BG15" s="49">
        <v>2.857142857142857</v>
      </c>
      <c r="BH15" s="48">
        <v>0</v>
      </c>
      <c r="BI15" s="49">
        <v>0</v>
      </c>
      <c r="BJ15" s="48">
        <v>0</v>
      </c>
      <c r="BK15" s="49">
        <v>0</v>
      </c>
      <c r="BL15" s="48">
        <v>34</v>
      </c>
      <c r="BM15" s="49">
        <v>97.14285714285714</v>
      </c>
      <c r="BN15" s="48">
        <v>35</v>
      </c>
    </row>
    <row r="16" spans="1:66" ht="15">
      <c r="A16" s="65" t="s">
        <v>262</v>
      </c>
      <c r="B16" s="65" t="s">
        <v>268</v>
      </c>
      <c r="C16" s="66" t="s">
        <v>1378</v>
      </c>
      <c r="D16" s="67">
        <v>10</v>
      </c>
      <c r="E16" s="68" t="s">
        <v>132</v>
      </c>
      <c r="F16" s="69">
        <v>10</v>
      </c>
      <c r="G16" s="66"/>
      <c r="H16" s="70"/>
      <c r="I16" s="71"/>
      <c r="J16" s="71"/>
      <c r="K16" s="34" t="s">
        <v>65</v>
      </c>
      <c r="L16" s="78">
        <v>16</v>
      </c>
      <c r="M16" s="78"/>
      <c r="N16" s="73"/>
      <c r="O16" s="80" t="s">
        <v>307</v>
      </c>
      <c r="P16" s="82">
        <v>43726.30967592593</v>
      </c>
      <c r="Q16" s="80" t="s">
        <v>313</v>
      </c>
      <c r="R16" s="80"/>
      <c r="S16" s="80"/>
      <c r="T16" s="80"/>
      <c r="U16" s="80"/>
      <c r="V16" s="84" t="s">
        <v>364</v>
      </c>
      <c r="W16" s="82">
        <v>43726.30967592593</v>
      </c>
      <c r="X16" s="86">
        <v>43726</v>
      </c>
      <c r="Y16" s="88" t="s">
        <v>401</v>
      </c>
      <c r="Z16" s="84" t="s">
        <v>455</v>
      </c>
      <c r="AA16" s="80"/>
      <c r="AB16" s="80"/>
      <c r="AC16" s="88" t="s">
        <v>509</v>
      </c>
      <c r="AD16" s="80"/>
      <c r="AE16" s="80" t="b">
        <v>0</v>
      </c>
      <c r="AF16" s="80">
        <v>0</v>
      </c>
      <c r="AG16" s="88" t="s">
        <v>558</v>
      </c>
      <c r="AH16" s="80" t="b">
        <v>0</v>
      </c>
      <c r="AI16" s="80" t="s">
        <v>565</v>
      </c>
      <c r="AJ16" s="80"/>
      <c r="AK16" s="88" t="s">
        <v>558</v>
      </c>
      <c r="AL16" s="80" t="b">
        <v>0</v>
      </c>
      <c r="AM16" s="80">
        <v>2</v>
      </c>
      <c r="AN16" s="88" t="s">
        <v>518</v>
      </c>
      <c r="AO16" s="80" t="s">
        <v>572</v>
      </c>
      <c r="AP16" s="80" t="b">
        <v>0</v>
      </c>
      <c r="AQ16" s="88" t="s">
        <v>518</v>
      </c>
      <c r="AR16" s="80" t="s">
        <v>219</v>
      </c>
      <c r="AS16" s="80">
        <v>0</v>
      </c>
      <c r="AT16" s="80">
        <v>0</v>
      </c>
      <c r="AU16" s="80"/>
      <c r="AV16" s="80"/>
      <c r="AW16" s="80"/>
      <c r="AX16" s="80"/>
      <c r="AY16" s="80"/>
      <c r="AZ16" s="80"/>
      <c r="BA16" s="80"/>
      <c r="BB16" s="80"/>
      <c r="BC16">
        <v>2</v>
      </c>
      <c r="BD16" s="79" t="str">
        <f>REPLACE(INDEX(GroupVertices[Group],MATCH(Edges[[#This Row],[Vertex 1]],GroupVertices[Vertex],0)),1,1,"")</f>
        <v>2</v>
      </c>
      <c r="BE16" s="79" t="str">
        <f>REPLACE(INDEX(GroupVertices[Group],MATCH(Edges[[#This Row],[Vertex 2]],GroupVertices[Vertex],0)),1,1,"")</f>
        <v>2</v>
      </c>
      <c r="BF16" s="48"/>
      <c r="BG16" s="49"/>
      <c r="BH16" s="48"/>
      <c r="BI16" s="49"/>
      <c r="BJ16" s="48"/>
      <c r="BK16" s="49"/>
      <c r="BL16" s="48"/>
      <c r="BM16" s="49"/>
      <c r="BN16" s="48"/>
    </row>
    <row r="17" spans="1:66" ht="15">
      <c r="A17" s="65" t="s">
        <v>262</v>
      </c>
      <c r="B17" s="65" t="s">
        <v>258</v>
      </c>
      <c r="C17" s="66" t="s">
        <v>1377</v>
      </c>
      <c r="D17" s="67">
        <v>4</v>
      </c>
      <c r="E17" s="68" t="s">
        <v>132</v>
      </c>
      <c r="F17" s="69">
        <v>30</v>
      </c>
      <c r="G17" s="66"/>
      <c r="H17" s="70"/>
      <c r="I17" s="71"/>
      <c r="J17" s="71"/>
      <c r="K17" s="34" t="s">
        <v>65</v>
      </c>
      <c r="L17" s="78">
        <v>17</v>
      </c>
      <c r="M17" s="78"/>
      <c r="N17" s="73"/>
      <c r="O17" s="80" t="s">
        <v>305</v>
      </c>
      <c r="P17" s="82">
        <v>43726.30967592593</v>
      </c>
      <c r="Q17" s="80" t="s">
        <v>313</v>
      </c>
      <c r="R17" s="80"/>
      <c r="S17" s="80"/>
      <c r="T17" s="80"/>
      <c r="U17" s="80"/>
      <c r="V17" s="84" t="s">
        <v>364</v>
      </c>
      <c r="W17" s="82">
        <v>43726.30967592593</v>
      </c>
      <c r="X17" s="86">
        <v>43726</v>
      </c>
      <c r="Y17" s="88" t="s">
        <v>401</v>
      </c>
      <c r="Z17" s="84" t="s">
        <v>455</v>
      </c>
      <c r="AA17" s="80"/>
      <c r="AB17" s="80"/>
      <c r="AC17" s="88" t="s">
        <v>509</v>
      </c>
      <c r="AD17" s="80"/>
      <c r="AE17" s="80" t="b">
        <v>0</v>
      </c>
      <c r="AF17" s="80">
        <v>0</v>
      </c>
      <c r="AG17" s="88" t="s">
        <v>558</v>
      </c>
      <c r="AH17" s="80" t="b">
        <v>0</v>
      </c>
      <c r="AI17" s="80" t="s">
        <v>565</v>
      </c>
      <c r="AJ17" s="80"/>
      <c r="AK17" s="88" t="s">
        <v>558</v>
      </c>
      <c r="AL17" s="80" t="b">
        <v>0</v>
      </c>
      <c r="AM17" s="80">
        <v>2</v>
      </c>
      <c r="AN17" s="88" t="s">
        <v>518</v>
      </c>
      <c r="AO17" s="80" t="s">
        <v>572</v>
      </c>
      <c r="AP17" s="80" t="b">
        <v>0</v>
      </c>
      <c r="AQ17" s="88" t="s">
        <v>518</v>
      </c>
      <c r="AR17" s="80" t="s">
        <v>219</v>
      </c>
      <c r="AS17" s="80">
        <v>0</v>
      </c>
      <c r="AT17" s="80">
        <v>0</v>
      </c>
      <c r="AU17" s="80"/>
      <c r="AV17" s="80"/>
      <c r="AW17" s="80"/>
      <c r="AX17" s="80"/>
      <c r="AY17" s="80"/>
      <c r="AZ17" s="80"/>
      <c r="BA17" s="80"/>
      <c r="BB17" s="80"/>
      <c r="BC17">
        <v>1</v>
      </c>
      <c r="BD17" s="79" t="str">
        <f>REPLACE(INDEX(GroupVertices[Group],MATCH(Edges[[#This Row],[Vertex 1]],GroupVertices[Vertex],0)),1,1,"")</f>
        <v>2</v>
      </c>
      <c r="BE17" s="79" t="str">
        <f>REPLACE(INDEX(GroupVertices[Group],MATCH(Edges[[#This Row],[Vertex 2]],GroupVertices[Vertex],0)),1,1,"")</f>
        <v>2</v>
      </c>
      <c r="BF17" s="48"/>
      <c r="BG17" s="49"/>
      <c r="BH17" s="48"/>
      <c r="BI17" s="49"/>
      <c r="BJ17" s="48"/>
      <c r="BK17" s="49"/>
      <c r="BL17" s="48"/>
      <c r="BM17" s="49"/>
      <c r="BN17" s="48"/>
    </row>
    <row r="18" spans="1:66" ht="15">
      <c r="A18" s="65" t="s">
        <v>262</v>
      </c>
      <c r="B18" s="65" t="s">
        <v>301</v>
      </c>
      <c r="C18" s="66" t="s">
        <v>1377</v>
      </c>
      <c r="D18" s="67">
        <v>4</v>
      </c>
      <c r="E18" s="68" t="s">
        <v>132</v>
      </c>
      <c r="F18" s="69">
        <v>30</v>
      </c>
      <c r="G18" s="66"/>
      <c r="H18" s="70"/>
      <c r="I18" s="71"/>
      <c r="J18" s="71"/>
      <c r="K18" s="34" t="s">
        <v>65</v>
      </c>
      <c r="L18" s="78">
        <v>18</v>
      </c>
      <c r="M18" s="78"/>
      <c r="N18" s="73"/>
      <c r="O18" s="80" t="s">
        <v>305</v>
      </c>
      <c r="P18" s="82">
        <v>43726.30967592593</v>
      </c>
      <c r="Q18" s="80" t="s">
        <v>313</v>
      </c>
      <c r="R18" s="80"/>
      <c r="S18" s="80"/>
      <c r="T18" s="80"/>
      <c r="U18" s="80"/>
      <c r="V18" s="84" t="s">
        <v>364</v>
      </c>
      <c r="W18" s="82">
        <v>43726.30967592593</v>
      </c>
      <c r="X18" s="86">
        <v>43726</v>
      </c>
      <c r="Y18" s="88" t="s">
        <v>401</v>
      </c>
      <c r="Z18" s="84" t="s">
        <v>455</v>
      </c>
      <c r="AA18" s="80"/>
      <c r="AB18" s="80"/>
      <c r="AC18" s="88" t="s">
        <v>509</v>
      </c>
      <c r="AD18" s="80"/>
      <c r="AE18" s="80" t="b">
        <v>0</v>
      </c>
      <c r="AF18" s="80">
        <v>0</v>
      </c>
      <c r="AG18" s="88" t="s">
        <v>558</v>
      </c>
      <c r="AH18" s="80" t="b">
        <v>0</v>
      </c>
      <c r="AI18" s="80" t="s">
        <v>565</v>
      </c>
      <c r="AJ18" s="80"/>
      <c r="AK18" s="88" t="s">
        <v>558</v>
      </c>
      <c r="AL18" s="80" t="b">
        <v>0</v>
      </c>
      <c r="AM18" s="80">
        <v>2</v>
      </c>
      <c r="AN18" s="88" t="s">
        <v>518</v>
      </c>
      <c r="AO18" s="80" t="s">
        <v>572</v>
      </c>
      <c r="AP18" s="80" t="b">
        <v>0</v>
      </c>
      <c r="AQ18" s="88" t="s">
        <v>518</v>
      </c>
      <c r="AR18" s="80" t="s">
        <v>219</v>
      </c>
      <c r="AS18" s="80">
        <v>0</v>
      </c>
      <c r="AT18" s="80">
        <v>0</v>
      </c>
      <c r="AU18" s="80"/>
      <c r="AV18" s="80"/>
      <c r="AW18" s="80"/>
      <c r="AX18" s="80"/>
      <c r="AY18" s="80"/>
      <c r="AZ18" s="80"/>
      <c r="BA18" s="80"/>
      <c r="BB18" s="80"/>
      <c r="BC18">
        <v>1</v>
      </c>
      <c r="BD18" s="79" t="str">
        <f>REPLACE(INDEX(GroupVertices[Group],MATCH(Edges[[#This Row],[Vertex 1]],GroupVertices[Vertex],0)),1,1,"")</f>
        <v>2</v>
      </c>
      <c r="BE18" s="79" t="str">
        <f>REPLACE(INDEX(GroupVertices[Group],MATCH(Edges[[#This Row],[Vertex 2]],GroupVertices[Vertex],0)),1,1,"")</f>
        <v>2</v>
      </c>
      <c r="BF18" s="48">
        <v>0</v>
      </c>
      <c r="BG18" s="49">
        <v>0</v>
      </c>
      <c r="BH18" s="48">
        <v>0</v>
      </c>
      <c r="BI18" s="49">
        <v>0</v>
      </c>
      <c r="BJ18" s="48">
        <v>0</v>
      </c>
      <c r="BK18" s="49">
        <v>0</v>
      </c>
      <c r="BL18" s="48">
        <v>28</v>
      </c>
      <c r="BM18" s="49">
        <v>100</v>
      </c>
      <c r="BN18" s="48">
        <v>28</v>
      </c>
    </row>
    <row r="19" spans="1:66" ht="15">
      <c r="A19" s="65" t="s">
        <v>262</v>
      </c>
      <c r="B19" s="65" t="s">
        <v>297</v>
      </c>
      <c r="C19" s="66" t="s">
        <v>1377</v>
      </c>
      <c r="D19" s="67">
        <v>4</v>
      </c>
      <c r="E19" s="68" t="s">
        <v>132</v>
      </c>
      <c r="F19" s="69">
        <v>30</v>
      </c>
      <c r="G19" s="66"/>
      <c r="H19" s="70"/>
      <c r="I19" s="71"/>
      <c r="J19" s="71"/>
      <c r="K19" s="34" t="s">
        <v>65</v>
      </c>
      <c r="L19" s="78">
        <v>19</v>
      </c>
      <c r="M19" s="78"/>
      <c r="N19" s="73"/>
      <c r="O19" s="80" t="s">
        <v>307</v>
      </c>
      <c r="P19" s="82">
        <v>43729.71196759259</v>
      </c>
      <c r="Q19" s="80" t="s">
        <v>312</v>
      </c>
      <c r="R19" s="80"/>
      <c r="S19" s="80"/>
      <c r="T19" s="80" t="s">
        <v>343</v>
      </c>
      <c r="U19" s="80"/>
      <c r="V19" s="84" t="s">
        <v>364</v>
      </c>
      <c r="W19" s="82">
        <v>43729.71196759259</v>
      </c>
      <c r="X19" s="86">
        <v>43729</v>
      </c>
      <c r="Y19" s="88" t="s">
        <v>402</v>
      </c>
      <c r="Z19" s="84" t="s">
        <v>456</v>
      </c>
      <c r="AA19" s="80"/>
      <c r="AB19" s="80"/>
      <c r="AC19" s="88" t="s">
        <v>510</v>
      </c>
      <c r="AD19" s="80"/>
      <c r="AE19" s="80" t="b">
        <v>0</v>
      </c>
      <c r="AF19" s="80">
        <v>0</v>
      </c>
      <c r="AG19" s="88" t="s">
        <v>558</v>
      </c>
      <c r="AH19" s="80" t="b">
        <v>0</v>
      </c>
      <c r="AI19" s="80" t="s">
        <v>565</v>
      </c>
      <c r="AJ19" s="80"/>
      <c r="AK19" s="88" t="s">
        <v>558</v>
      </c>
      <c r="AL19" s="80" t="b">
        <v>0</v>
      </c>
      <c r="AM19" s="80">
        <v>3</v>
      </c>
      <c r="AN19" s="88" t="s">
        <v>554</v>
      </c>
      <c r="AO19" s="80" t="s">
        <v>572</v>
      </c>
      <c r="AP19" s="80" t="b">
        <v>0</v>
      </c>
      <c r="AQ19" s="88" t="s">
        <v>554</v>
      </c>
      <c r="AR19" s="80" t="s">
        <v>219</v>
      </c>
      <c r="AS19" s="80">
        <v>0</v>
      </c>
      <c r="AT19" s="80">
        <v>0</v>
      </c>
      <c r="AU19" s="80"/>
      <c r="AV19" s="80"/>
      <c r="AW19" s="80"/>
      <c r="AX19" s="80"/>
      <c r="AY19" s="80"/>
      <c r="AZ19" s="80"/>
      <c r="BA19" s="80"/>
      <c r="BB19" s="80"/>
      <c r="BC19">
        <v>1</v>
      </c>
      <c r="BD19" s="79" t="str">
        <f>REPLACE(INDEX(GroupVertices[Group],MATCH(Edges[[#This Row],[Vertex 1]],GroupVertices[Vertex],0)),1,1,"")</f>
        <v>2</v>
      </c>
      <c r="BE19" s="79" t="str">
        <f>REPLACE(INDEX(GroupVertices[Group],MATCH(Edges[[#This Row],[Vertex 2]],GroupVertices[Vertex],0)),1,1,"")</f>
        <v>1</v>
      </c>
      <c r="BF19" s="48"/>
      <c r="BG19" s="49"/>
      <c r="BH19" s="48"/>
      <c r="BI19" s="49"/>
      <c r="BJ19" s="48"/>
      <c r="BK19" s="49"/>
      <c r="BL19" s="48"/>
      <c r="BM19" s="49"/>
      <c r="BN19" s="48"/>
    </row>
    <row r="20" spans="1:66" ht="15">
      <c r="A20" s="65" t="s">
        <v>262</v>
      </c>
      <c r="B20" s="65" t="s">
        <v>268</v>
      </c>
      <c r="C20" s="66" t="s">
        <v>1378</v>
      </c>
      <c r="D20" s="67">
        <v>10</v>
      </c>
      <c r="E20" s="68" t="s">
        <v>132</v>
      </c>
      <c r="F20" s="69">
        <v>10</v>
      </c>
      <c r="G20" s="66"/>
      <c r="H20" s="70"/>
      <c r="I20" s="71"/>
      <c r="J20" s="71"/>
      <c r="K20" s="34" t="s">
        <v>65</v>
      </c>
      <c r="L20" s="78">
        <v>20</v>
      </c>
      <c r="M20" s="78"/>
      <c r="N20" s="73"/>
      <c r="O20" s="80" t="s">
        <v>305</v>
      </c>
      <c r="P20" s="82">
        <v>43729.71196759259</v>
      </c>
      <c r="Q20" s="80" t="s">
        <v>312</v>
      </c>
      <c r="R20" s="80"/>
      <c r="S20" s="80"/>
      <c r="T20" s="80" t="s">
        <v>343</v>
      </c>
      <c r="U20" s="80"/>
      <c r="V20" s="84" t="s">
        <v>364</v>
      </c>
      <c r="W20" s="82">
        <v>43729.71196759259</v>
      </c>
      <c r="X20" s="86">
        <v>43729</v>
      </c>
      <c r="Y20" s="88" t="s">
        <v>402</v>
      </c>
      <c r="Z20" s="84" t="s">
        <v>456</v>
      </c>
      <c r="AA20" s="80"/>
      <c r="AB20" s="80"/>
      <c r="AC20" s="88" t="s">
        <v>510</v>
      </c>
      <c r="AD20" s="80"/>
      <c r="AE20" s="80" t="b">
        <v>0</v>
      </c>
      <c r="AF20" s="80">
        <v>0</v>
      </c>
      <c r="AG20" s="88" t="s">
        <v>558</v>
      </c>
      <c r="AH20" s="80" t="b">
        <v>0</v>
      </c>
      <c r="AI20" s="80" t="s">
        <v>565</v>
      </c>
      <c r="AJ20" s="80"/>
      <c r="AK20" s="88" t="s">
        <v>558</v>
      </c>
      <c r="AL20" s="80" t="b">
        <v>0</v>
      </c>
      <c r="AM20" s="80">
        <v>3</v>
      </c>
      <c r="AN20" s="88" t="s">
        <v>554</v>
      </c>
      <c r="AO20" s="80" t="s">
        <v>572</v>
      </c>
      <c r="AP20" s="80" t="b">
        <v>0</v>
      </c>
      <c r="AQ20" s="88" t="s">
        <v>554</v>
      </c>
      <c r="AR20" s="80" t="s">
        <v>219</v>
      </c>
      <c r="AS20" s="80">
        <v>0</v>
      </c>
      <c r="AT20" s="80">
        <v>0</v>
      </c>
      <c r="AU20" s="80"/>
      <c r="AV20" s="80"/>
      <c r="AW20" s="80"/>
      <c r="AX20" s="80"/>
      <c r="AY20" s="80"/>
      <c r="AZ20" s="80"/>
      <c r="BA20" s="80"/>
      <c r="BB20" s="80"/>
      <c r="BC20">
        <v>2</v>
      </c>
      <c r="BD20" s="79" t="str">
        <f>REPLACE(INDEX(GroupVertices[Group],MATCH(Edges[[#This Row],[Vertex 1]],GroupVertices[Vertex],0)),1,1,"")</f>
        <v>2</v>
      </c>
      <c r="BE20" s="79" t="str">
        <f>REPLACE(INDEX(GroupVertices[Group],MATCH(Edges[[#This Row],[Vertex 2]],GroupVertices[Vertex],0)),1,1,"")</f>
        <v>2</v>
      </c>
      <c r="BF20" s="48"/>
      <c r="BG20" s="49"/>
      <c r="BH20" s="48"/>
      <c r="BI20" s="49"/>
      <c r="BJ20" s="48"/>
      <c r="BK20" s="49"/>
      <c r="BL20" s="48"/>
      <c r="BM20" s="49"/>
      <c r="BN20" s="48"/>
    </row>
    <row r="21" spans="1:66" ht="15">
      <c r="A21" s="65" t="s">
        <v>262</v>
      </c>
      <c r="B21" s="65" t="s">
        <v>299</v>
      </c>
      <c r="C21" s="66" t="s">
        <v>1377</v>
      </c>
      <c r="D21" s="67">
        <v>4</v>
      </c>
      <c r="E21" s="68" t="s">
        <v>132</v>
      </c>
      <c r="F21" s="69">
        <v>30</v>
      </c>
      <c r="G21" s="66"/>
      <c r="H21" s="70"/>
      <c r="I21" s="71"/>
      <c r="J21" s="71"/>
      <c r="K21" s="34" t="s">
        <v>65</v>
      </c>
      <c r="L21" s="78">
        <v>21</v>
      </c>
      <c r="M21" s="78"/>
      <c r="N21" s="73"/>
      <c r="O21" s="80" t="s">
        <v>305</v>
      </c>
      <c r="P21" s="82">
        <v>43729.71196759259</v>
      </c>
      <c r="Q21" s="80" t="s">
        <v>312</v>
      </c>
      <c r="R21" s="80"/>
      <c r="S21" s="80"/>
      <c r="T21" s="80" t="s">
        <v>343</v>
      </c>
      <c r="U21" s="80"/>
      <c r="V21" s="84" t="s">
        <v>364</v>
      </c>
      <c r="W21" s="82">
        <v>43729.71196759259</v>
      </c>
      <c r="X21" s="86">
        <v>43729</v>
      </c>
      <c r="Y21" s="88" t="s">
        <v>402</v>
      </c>
      <c r="Z21" s="84" t="s">
        <v>456</v>
      </c>
      <c r="AA21" s="80"/>
      <c r="AB21" s="80"/>
      <c r="AC21" s="88" t="s">
        <v>510</v>
      </c>
      <c r="AD21" s="80"/>
      <c r="AE21" s="80" t="b">
        <v>0</v>
      </c>
      <c r="AF21" s="80">
        <v>0</v>
      </c>
      <c r="AG21" s="88" t="s">
        <v>558</v>
      </c>
      <c r="AH21" s="80" t="b">
        <v>0</v>
      </c>
      <c r="AI21" s="80" t="s">
        <v>565</v>
      </c>
      <c r="AJ21" s="80"/>
      <c r="AK21" s="88" t="s">
        <v>558</v>
      </c>
      <c r="AL21" s="80" t="b">
        <v>0</v>
      </c>
      <c r="AM21" s="80">
        <v>3</v>
      </c>
      <c r="AN21" s="88" t="s">
        <v>554</v>
      </c>
      <c r="AO21" s="80" t="s">
        <v>572</v>
      </c>
      <c r="AP21" s="80" t="b">
        <v>0</v>
      </c>
      <c r="AQ21" s="88" t="s">
        <v>554</v>
      </c>
      <c r="AR21" s="80" t="s">
        <v>219</v>
      </c>
      <c r="AS21" s="80">
        <v>0</v>
      </c>
      <c r="AT21" s="80">
        <v>0</v>
      </c>
      <c r="AU21" s="80"/>
      <c r="AV21" s="80"/>
      <c r="AW21" s="80"/>
      <c r="AX21" s="80"/>
      <c r="AY21" s="80"/>
      <c r="AZ21" s="80"/>
      <c r="BA21" s="80"/>
      <c r="BB21" s="80"/>
      <c r="BC21">
        <v>1</v>
      </c>
      <c r="BD21" s="79" t="str">
        <f>REPLACE(INDEX(GroupVertices[Group],MATCH(Edges[[#This Row],[Vertex 1]],GroupVertices[Vertex],0)),1,1,"")</f>
        <v>2</v>
      </c>
      <c r="BE21" s="79" t="str">
        <f>REPLACE(INDEX(GroupVertices[Group],MATCH(Edges[[#This Row],[Vertex 2]],GroupVertices[Vertex],0)),1,1,"")</f>
        <v>1</v>
      </c>
      <c r="BF21" s="48">
        <v>1</v>
      </c>
      <c r="BG21" s="49">
        <v>2.857142857142857</v>
      </c>
      <c r="BH21" s="48">
        <v>0</v>
      </c>
      <c r="BI21" s="49">
        <v>0</v>
      </c>
      <c r="BJ21" s="48">
        <v>0</v>
      </c>
      <c r="BK21" s="49">
        <v>0</v>
      </c>
      <c r="BL21" s="48">
        <v>34</v>
      </c>
      <c r="BM21" s="49">
        <v>97.14285714285714</v>
      </c>
      <c r="BN21" s="48">
        <v>35</v>
      </c>
    </row>
    <row r="22" spans="1:66" ht="15">
      <c r="A22" s="65" t="s">
        <v>263</v>
      </c>
      <c r="B22" s="65" t="s">
        <v>297</v>
      </c>
      <c r="C22" s="66" t="s">
        <v>1378</v>
      </c>
      <c r="D22" s="67">
        <v>10</v>
      </c>
      <c r="E22" s="68" t="s">
        <v>132</v>
      </c>
      <c r="F22" s="69">
        <v>10</v>
      </c>
      <c r="G22" s="66"/>
      <c r="H22" s="70"/>
      <c r="I22" s="71"/>
      <c r="J22" s="71"/>
      <c r="K22" s="34" t="s">
        <v>65</v>
      </c>
      <c r="L22" s="78">
        <v>22</v>
      </c>
      <c r="M22" s="78"/>
      <c r="N22" s="73"/>
      <c r="O22" s="80" t="s">
        <v>307</v>
      </c>
      <c r="P22" s="82">
        <v>43730.73936342593</v>
      </c>
      <c r="Q22" s="80" t="s">
        <v>314</v>
      </c>
      <c r="R22" s="80"/>
      <c r="S22" s="80"/>
      <c r="T22" s="80" t="s">
        <v>343</v>
      </c>
      <c r="U22" s="80"/>
      <c r="V22" s="84" t="s">
        <v>365</v>
      </c>
      <c r="W22" s="82">
        <v>43730.73936342593</v>
      </c>
      <c r="X22" s="86">
        <v>43730</v>
      </c>
      <c r="Y22" s="88" t="s">
        <v>403</v>
      </c>
      <c r="Z22" s="84" t="s">
        <v>457</v>
      </c>
      <c r="AA22" s="80"/>
      <c r="AB22" s="80"/>
      <c r="AC22" s="88" t="s">
        <v>511</v>
      </c>
      <c r="AD22" s="80"/>
      <c r="AE22" s="80" t="b">
        <v>0</v>
      </c>
      <c r="AF22" s="80">
        <v>0</v>
      </c>
      <c r="AG22" s="88" t="s">
        <v>558</v>
      </c>
      <c r="AH22" s="80" t="b">
        <v>0</v>
      </c>
      <c r="AI22" s="80" t="s">
        <v>565</v>
      </c>
      <c r="AJ22" s="80"/>
      <c r="AK22" s="88" t="s">
        <v>558</v>
      </c>
      <c r="AL22" s="80" t="b">
        <v>0</v>
      </c>
      <c r="AM22" s="80">
        <v>3</v>
      </c>
      <c r="AN22" s="88" t="s">
        <v>555</v>
      </c>
      <c r="AO22" s="80" t="s">
        <v>570</v>
      </c>
      <c r="AP22" s="80" t="b">
        <v>0</v>
      </c>
      <c r="AQ22" s="88" t="s">
        <v>555</v>
      </c>
      <c r="AR22" s="80" t="s">
        <v>219</v>
      </c>
      <c r="AS22" s="80">
        <v>0</v>
      </c>
      <c r="AT22" s="80">
        <v>0</v>
      </c>
      <c r="AU22" s="80"/>
      <c r="AV22" s="80"/>
      <c r="AW22" s="80"/>
      <c r="AX22" s="80"/>
      <c r="AY22" s="80"/>
      <c r="AZ22" s="80"/>
      <c r="BA22" s="80"/>
      <c r="BB22" s="80"/>
      <c r="BC22">
        <v>2</v>
      </c>
      <c r="BD22" s="79" t="str">
        <f>REPLACE(INDEX(GroupVertices[Group],MATCH(Edges[[#This Row],[Vertex 1]],GroupVertices[Vertex],0)),1,1,"")</f>
        <v>1</v>
      </c>
      <c r="BE22" s="79" t="str">
        <f>REPLACE(INDEX(GroupVertices[Group],MATCH(Edges[[#This Row],[Vertex 2]],GroupVertices[Vertex],0)),1,1,"")</f>
        <v>1</v>
      </c>
      <c r="BF22" s="48"/>
      <c r="BG22" s="49"/>
      <c r="BH22" s="48"/>
      <c r="BI22" s="49"/>
      <c r="BJ22" s="48"/>
      <c r="BK22" s="49"/>
      <c r="BL22" s="48"/>
      <c r="BM22" s="49"/>
      <c r="BN22" s="48"/>
    </row>
    <row r="23" spans="1:66" ht="15">
      <c r="A23" s="65" t="s">
        <v>263</v>
      </c>
      <c r="B23" s="65" t="s">
        <v>268</v>
      </c>
      <c r="C23" s="66" t="s">
        <v>1377</v>
      </c>
      <c r="D23" s="67">
        <v>4</v>
      </c>
      <c r="E23" s="68" t="s">
        <v>132</v>
      </c>
      <c r="F23" s="69">
        <v>30</v>
      </c>
      <c r="G23" s="66"/>
      <c r="H23" s="70"/>
      <c r="I23" s="71"/>
      <c r="J23" s="71"/>
      <c r="K23" s="34" t="s">
        <v>65</v>
      </c>
      <c r="L23" s="78">
        <v>23</v>
      </c>
      <c r="M23" s="78"/>
      <c r="N23" s="73"/>
      <c r="O23" s="80" t="s">
        <v>305</v>
      </c>
      <c r="P23" s="82">
        <v>43730.73936342593</v>
      </c>
      <c r="Q23" s="80" t="s">
        <v>314</v>
      </c>
      <c r="R23" s="80"/>
      <c r="S23" s="80"/>
      <c r="T23" s="80" t="s">
        <v>343</v>
      </c>
      <c r="U23" s="80"/>
      <c r="V23" s="84" t="s">
        <v>365</v>
      </c>
      <c r="W23" s="82">
        <v>43730.73936342593</v>
      </c>
      <c r="X23" s="86">
        <v>43730</v>
      </c>
      <c r="Y23" s="88" t="s">
        <v>403</v>
      </c>
      <c r="Z23" s="84" t="s">
        <v>457</v>
      </c>
      <c r="AA23" s="80"/>
      <c r="AB23" s="80"/>
      <c r="AC23" s="88" t="s">
        <v>511</v>
      </c>
      <c r="AD23" s="80"/>
      <c r="AE23" s="80" t="b">
        <v>0</v>
      </c>
      <c r="AF23" s="80">
        <v>0</v>
      </c>
      <c r="AG23" s="88" t="s">
        <v>558</v>
      </c>
      <c r="AH23" s="80" t="b">
        <v>0</v>
      </c>
      <c r="AI23" s="80" t="s">
        <v>565</v>
      </c>
      <c r="AJ23" s="80"/>
      <c r="AK23" s="88" t="s">
        <v>558</v>
      </c>
      <c r="AL23" s="80" t="b">
        <v>0</v>
      </c>
      <c r="AM23" s="80">
        <v>3</v>
      </c>
      <c r="AN23" s="88" t="s">
        <v>555</v>
      </c>
      <c r="AO23" s="80" t="s">
        <v>570</v>
      </c>
      <c r="AP23" s="80" t="b">
        <v>0</v>
      </c>
      <c r="AQ23" s="88" t="s">
        <v>555</v>
      </c>
      <c r="AR23" s="80" t="s">
        <v>219</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2</v>
      </c>
      <c r="BF23" s="48"/>
      <c r="BG23" s="49"/>
      <c r="BH23" s="48"/>
      <c r="BI23" s="49"/>
      <c r="BJ23" s="48"/>
      <c r="BK23" s="49"/>
      <c r="BL23" s="48"/>
      <c r="BM23" s="49"/>
      <c r="BN23" s="48"/>
    </row>
    <row r="24" spans="1:66" ht="15">
      <c r="A24" s="65" t="s">
        <v>263</v>
      </c>
      <c r="B24" s="65" t="s">
        <v>299</v>
      </c>
      <c r="C24" s="66" t="s">
        <v>1377</v>
      </c>
      <c r="D24" s="67">
        <v>4</v>
      </c>
      <c r="E24" s="68" t="s">
        <v>132</v>
      </c>
      <c r="F24" s="69">
        <v>30</v>
      </c>
      <c r="G24" s="66"/>
      <c r="H24" s="70"/>
      <c r="I24" s="71"/>
      <c r="J24" s="71"/>
      <c r="K24" s="34" t="s">
        <v>65</v>
      </c>
      <c r="L24" s="78">
        <v>24</v>
      </c>
      <c r="M24" s="78"/>
      <c r="N24" s="73"/>
      <c r="O24" s="80" t="s">
        <v>305</v>
      </c>
      <c r="P24" s="82">
        <v>43730.73936342593</v>
      </c>
      <c r="Q24" s="80" t="s">
        <v>314</v>
      </c>
      <c r="R24" s="80"/>
      <c r="S24" s="80"/>
      <c r="T24" s="80" t="s">
        <v>343</v>
      </c>
      <c r="U24" s="80"/>
      <c r="V24" s="84" t="s">
        <v>365</v>
      </c>
      <c r="W24" s="82">
        <v>43730.73936342593</v>
      </c>
      <c r="X24" s="86">
        <v>43730</v>
      </c>
      <c r="Y24" s="88" t="s">
        <v>403</v>
      </c>
      <c r="Z24" s="84" t="s">
        <v>457</v>
      </c>
      <c r="AA24" s="80"/>
      <c r="AB24" s="80"/>
      <c r="AC24" s="88" t="s">
        <v>511</v>
      </c>
      <c r="AD24" s="80"/>
      <c r="AE24" s="80" t="b">
        <v>0</v>
      </c>
      <c r="AF24" s="80">
        <v>0</v>
      </c>
      <c r="AG24" s="88" t="s">
        <v>558</v>
      </c>
      <c r="AH24" s="80" t="b">
        <v>0</v>
      </c>
      <c r="AI24" s="80" t="s">
        <v>565</v>
      </c>
      <c r="AJ24" s="80"/>
      <c r="AK24" s="88" t="s">
        <v>558</v>
      </c>
      <c r="AL24" s="80" t="b">
        <v>0</v>
      </c>
      <c r="AM24" s="80">
        <v>3</v>
      </c>
      <c r="AN24" s="88" t="s">
        <v>555</v>
      </c>
      <c r="AO24" s="80" t="s">
        <v>570</v>
      </c>
      <c r="AP24" s="80" t="b">
        <v>0</v>
      </c>
      <c r="AQ24" s="88" t="s">
        <v>555</v>
      </c>
      <c r="AR24" s="80" t="s">
        <v>219</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c r="BG24" s="49"/>
      <c r="BH24" s="48"/>
      <c r="BI24" s="49"/>
      <c r="BJ24" s="48"/>
      <c r="BK24" s="49"/>
      <c r="BL24" s="48"/>
      <c r="BM24" s="49"/>
      <c r="BN24" s="48"/>
    </row>
    <row r="25" spans="1:66" ht="15">
      <c r="A25" s="65" t="s">
        <v>263</v>
      </c>
      <c r="B25" s="65" t="s">
        <v>297</v>
      </c>
      <c r="C25" s="66" t="s">
        <v>1378</v>
      </c>
      <c r="D25" s="67">
        <v>10</v>
      </c>
      <c r="E25" s="68" t="s">
        <v>132</v>
      </c>
      <c r="F25" s="69">
        <v>10</v>
      </c>
      <c r="G25" s="66"/>
      <c r="H25" s="70"/>
      <c r="I25" s="71"/>
      <c r="J25" s="71"/>
      <c r="K25" s="34" t="s">
        <v>65</v>
      </c>
      <c r="L25" s="78">
        <v>25</v>
      </c>
      <c r="M25" s="78"/>
      <c r="N25" s="73"/>
      <c r="O25" s="80" t="s">
        <v>305</v>
      </c>
      <c r="P25" s="82">
        <v>43730.73936342593</v>
      </c>
      <c r="Q25" s="80" t="s">
        <v>314</v>
      </c>
      <c r="R25" s="80"/>
      <c r="S25" s="80"/>
      <c r="T25" s="80" t="s">
        <v>343</v>
      </c>
      <c r="U25" s="80"/>
      <c r="V25" s="84" t="s">
        <v>365</v>
      </c>
      <c r="W25" s="82">
        <v>43730.73936342593</v>
      </c>
      <c r="X25" s="86">
        <v>43730</v>
      </c>
      <c r="Y25" s="88" t="s">
        <v>403</v>
      </c>
      <c r="Z25" s="84" t="s">
        <v>457</v>
      </c>
      <c r="AA25" s="80"/>
      <c r="AB25" s="80"/>
      <c r="AC25" s="88" t="s">
        <v>511</v>
      </c>
      <c r="AD25" s="80"/>
      <c r="AE25" s="80" t="b">
        <v>0</v>
      </c>
      <c r="AF25" s="80">
        <v>0</v>
      </c>
      <c r="AG25" s="88" t="s">
        <v>558</v>
      </c>
      <c r="AH25" s="80" t="b">
        <v>0</v>
      </c>
      <c r="AI25" s="80" t="s">
        <v>565</v>
      </c>
      <c r="AJ25" s="80"/>
      <c r="AK25" s="88" t="s">
        <v>558</v>
      </c>
      <c r="AL25" s="80" t="b">
        <v>0</v>
      </c>
      <c r="AM25" s="80">
        <v>3</v>
      </c>
      <c r="AN25" s="88" t="s">
        <v>555</v>
      </c>
      <c r="AO25" s="80" t="s">
        <v>570</v>
      </c>
      <c r="AP25" s="80" t="b">
        <v>0</v>
      </c>
      <c r="AQ25" s="88" t="s">
        <v>555</v>
      </c>
      <c r="AR25" s="80" t="s">
        <v>219</v>
      </c>
      <c r="AS25" s="80">
        <v>0</v>
      </c>
      <c r="AT25" s="80">
        <v>0</v>
      </c>
      <c r="AU25" s="80"/>
      <c r="AV25" s="80"/>
      <c r="AW25" s="80"/>
      <c r="AX25" s="80"/>
      <c r="AY25" s="80"/>
      <c r="AZ25" s="80"/>
      <c r="BA25" s="80"/>
      <c r="BB25" s="80"/>
      <c r="BC25">
        <v>2</v>
      </c>
      <c r="BD25" s="79" t="str">
        <f>REPLACE(INDEX(GroupVertices[Group],MATCH(Edges[[#This Row],[Vertex 1]],GroupVertices[Vertex],0)),1,1,"")</f>
        <v>1</v>
      </c>
      <c r="BE25" s="79" t="str">
        <f>REPLACE(INDEX(GroupVertices[Group],MATCH(Edges[[#This Row],[Vertex 2]],GroupVertices[Vertex],0)),1,1,"")</f>
        <v>1</v>
      </c>
      <c r="BF25" s="48">
        <v>0</v>
      </c>
      <c r="BG25" s="49">
        <v>0</v>
      </c>
      <c r="BH25" s="48">
        <v>0</v>
      </c>
      <c r="BI25" s="49">
        <v>0</v>
      </c>
      <c r="BJ25" s="48">
        <v>0</v>
      </c>
      <c r="BK25" s="49">
        <v>0</v>
      </c>
      <c r="BL25" s="48">
        <v>37</v>
      </c>
      <c r="BM25" s="49">
        <v>100</v>
      </c>
      <c r="BN25" s="48">
        <v>37</v>
      </c>
    </row>
    <row r="26" spans="1:66" ht="15">
      <c r="A26" s="65" t="s">
        <v>264</v>
      </c>
      <c r="B26" s="65" t="s">
        <v>268</v>
      </c>
      <c r="C26" s="66" t="s">
        <v>1378</v>
      </c>
      <c r="D26" s="67">
        <v>10</v>
      </c>
      <c r="E26" s="68" t="s">
        <v>132</v>
      </c>
      <c r="F26" s="69">
        <v>10</v>
      </c>
      <c r="G26" s="66"/>
      <c r="H26" s="70"/>
      <c r="I26" s="71"/>
      <c r="J26" s="71"/>
      <c r="K26" s="34" t="s">
        <v>65</v>
      </c>
      <c r="L26" s="78">
        <v>26</v>
      </c>
      <c r="M26" s="78"/>
      <c r="N26" s="73"/>
      <c r="O26" s="80" t="s">
        <v>305</v>
      </c>
      <c r="P26" s="82">
        <v>43725.22923611111</v>
      </c>
      <c r="Q26" s="80" t="s">
        <v>315</v>
      </c>
      <c r="R26" s="84" t="s">
        <v>332</v>
      </c>
      <c r="S26" s="80" t="s">
        <v>337</v>
      </c>
      <c r="T26" s="80" t="s">
        <v>343</v>
      </c>
      <c r="U26" s="84" t="s">
        <v>351</v>
      </c>
      <c r="V26" s="84" t="s">
        <v>351</v>
      </c>
      <c r="W26" s="82">
        <v>43725.22923611111</v>
      </c>
      <c r="X26" s="86">
        <v>43725</v>
      </c>
      <c r="Y26" s="88" t="s">
        <v>404</v>
      </c>
      <c r="Z26" s="84" t="s">
        <v>458</v>
      </c>
      <c r="AA26" s="80"/>
      <c r="AB26" s="80"/>
      <c r="AC26" s="88" t="s">
        <v>512</v>
      </c>
      <c r="AD26" s="80"/>
      <c r="AE26" s="80" t="b">
        <v>0</v>
      </c>
      <c r="AF26" s="80">
        <v>1</v>
      </c>
      <c r="AG26" s="88" t="s">
        <v>558</v>
      </c>
      <c r="AH26" s="80" t="b">
        <v>0</v>
      </c>
      <c r="AI26" s="80" t="s">
        <v>567</v>
      </c>
      <c r="AJ26" s="80"/>
      <c r="AK26" s="88" t="s">
        <v>558</v>
      </c>
      <c r="AL26" s="80" t="b">
        <v>0</v>
      </c>
      <c r="AM26" s="80">
        <v>0</v>
      </c>
      <c r="AN26" s="88" t="s">
        <v>558</v>
      </c>
      <c r="AO26" s="80" t="s">
        <v>569</v>
      </c>
      <c r="AP26" s="80" t="b">
        <v>0</v>
      </c>
      <c r="AQ26" s="88" t="s">
        <v>512</v>
      </c>
      <c r="AR26" s="80" t="s">
        <v>219</v>
      </c>
      <c r="AS26" s="80">
        <v>0</v>
      </c>
      <c r="AT26" s="80">
        <v>0</v>
      </c>
      <c r="AU26" s="80"/>
      <c r="AV26" s="80"/>
      <c r="AW26" s="80"/>
      <c r="AX26" s="80"/>
      <c r="AY26" s="80"/>
      <c r="AZ26" s="80"/>
      <c r="BA26" s="80"/>
      <c r="BB26" s="80"/>
      <c r="BC26">
        <v>3</v>
      </c>
      <c r="BD26" s="79" t="str">
        <f>REPLACE(INDEX(GroupVertices[Group],MATCH(Edges[[#This Row],[Vertex 1]],GroupVertices[Vertex],0)),1,1,"")</f>
        <v>1</v>
      </c>
      <c r="BE26" s="79" t="str">
        <f>REPLACE(INDEX(GroupVertices[Group],MATCH(Edges[[#This Row],[Vertex 2]],GroupVertices[Vertex],0)),1,1,"")</f>
        <v>2</v>
      </c>
      <c r="BF26" s="48"/>
      <c r="BG26" s="49"/>
      <c r="BH26" s="48"/>
      <c r="BI26" s="49"/>
      <c r="BJ26" s="48"/>
      <c r="BK26" s="49"/>
      <c r="BL26" s="48"/>
      <c r="BM26" s="49"/>
      <c r="BN26" s="48"/>
    </row>
    <row r="27" spans="1:66" ht="15">
      <c r="A27" s="65" t="s">
        <v>264</v>
      </c>
      <c r="B27" s="65" t="s">
        <v>299</v>
      </c>
      <c r="C27" s="66" t="s">
        <v>1378</v>
      </c>
      <c r="D27" s="67">
        <v>10</v>
      </c>
      <c r="E27" s="68" t="s">
        <v>132</v>
      </c>
      <c r="F27" s="69">
        <v>10</v>
      </c>
      <c r="G27" s="66"/>
      <c r="H27" s="70"/>
      <c r="I27" s="71"/>
      <c r="J27" s="71"/>
      <c r="K27" s="34" t="s">
        <v>65</v>
      </c>
      <c r="L27" s="78">
        <v>27</v>
      </c>
      <c r="M27" s="78"/>
      <c r="N27" s="73"/>
      <c r="O27" s="80" t="s">
        <v>305</v>
      </c>
      <c r="P27" s="82">
        <v>43725.22923611111</v>
      </c>
      <c r="Q27" s="80" t="s">
        <v>315</v>
      </c>
      <c r="R27" s="84" t="s">
        <v>332</v>
      </c>
      <c r="S27" s="80" t="s">
        <v>337</v>
      </c>
      <c r="T27" s="80" t="s">
        <v>343</v>
      </c>
      <c r="U27" s="84" t="s">
        <v>351</v>
      </c>
      <c r="V27" s="84" t="s">
        <v>351</v>
      </c>
      <c r="W27" s="82">
        <v>43725.22923611111</v>
      </c>
      <c r="X27" s="86">
        <v>43725</v>
      </c>
      <c r="Y27" s="88" t="s">
        <v>404</v>
      </c>
      <c r="Z27" s="84" t="s">
        <v>458</v>
      </c>
      <c r="AA27" s="80"/>
      <c r="AB27" s="80"/>
      <c r="AC27" s="88" t="s">
        <v>512</v>
      </c>
      <c r="AD27" s="80"/>
      <c r="AE27" s="80" t="b">
        <v>0</v>
      </c>
      <c r="AF27" s="80">
        <v>1</v>
      </c>
      <c r="AG27" s="88" t="s">
        <v>558</v>
      </c>
      <c r="AH27" s="80" t="b">
        <v>0</v>
      </c>
      <c r="AI27" s="80" t="s">
        <v>567</v>
      </c>
      <c r="AJ27" s="80"/>
      <c r="AK27" s="88" t="s">
        <v>558</v>
      </c>
      <c r="AL27" s="80" t="b">
        <v>0</v>
      </c>
      <c r="AM27" s="80">
        <v>0</v>
      </c>
      <c r="AN27" s="88" t="s">
        <v>558</v>
      </c>
      <c r="AO27" s="80" t="s">
        <v>569</v>
      </c>
      <c r="AP27" s="80" t="b">
        <v>0</v>
      </c>
      <c r="AQ27" s="88" t="s">
        <v>512</v>
      </c>
      <c r="AR27" s="80" t="s">
        <v>219</v>
      </c>
      <c r="AS27" s="80">
        <v>0</v>
      </c>
      <c r="AT27" s="80">
        <v>0</v>
      </c>
      <c r="AU27" s="80"/>
      <c r="AV27" s="80"/>
      <c r="AW27" s="80"/>
      <c r="AX27" s="80"/>
      <c r="AY27" s="80"/>
      <c r="AZ27" s="80"/>
      <c r="BA27" s="80"/>
      <c r="BB27" s="80"/>
      <c r="BC27">
        <v>3</v>
      </c>
      <c r="BD27" s="79" t="str">
        <f>REPLACE(INDEX(GroupVertices[Group],MATCH(Edges[[#This Row],[Vertex 1]],GroupVertices[Vertex],0)),1,1,"")</f>
        <v>1</v>
      </c>
      <c r="BE27" s="79" t="str">
        <f>REPLACE(INDEX(GroupVertices[Group],MATCH(Edges[[#This Row],[Vertex 2]],GroupVertices[Vertex],0)),1,1,"")</f>
        <v>1</v>
      </c>
      <c r="BF27" s="48"/>
      <c r="BG27" s="49"/>
      <c r="BH27" s="48"/>
      <c r="BI27" s="49"/>
      <c r="BJ27" s="48"/>
      <c r="BK27" s="49"/>
      <c r="BL27" s="48"/>
      <c r="BM27" s="49"/>
      <c r="BN27" s="48"/>
    </row>
    <row r="28" spans="1:66" ht="15">
      <c r="A28" s="65" t="s">
        <v>264</v>
      </c>
      <c r="B28" s="65" t="s">
        <v>297</v>
      </c>
      <c r="C28" s="66" t="s">
        <v>1378</v>
      </c>
      <c r="D28" s="67">
        <v>10</v>
      </c>
      <c r="E28" s="68" t="s">
        <v>132</v>
      </c>
      <c r="F28" s="69">
        <v>10</v>
      </c>
      <c r="G28" s="66"/>
      <c r="H28" s="70"/>
      <c r="I28" s="71"/>
      <c r="J28" s="71"/>
      <c r="K28" s="34" t="s">
        <v>65</v>
      </c>
      <c r="L28" s="78">
        <v>28</v>
      </c>
      <c r="M28" s="78"/>
      <c r="N28" s="73"/>
      <c r="O28" s="80" t="s">
        <v>305</v>
      </c>
      <c r="P28" s="82">
        <v>43725.22923611111</v>
      </c>
      <c r="Q28" s="80" t="s">
        <v>315</v>
      </c>
      <c r="R28" s="84" t="s">
        <v>332</v>
      </c>
      <c r="S28" s="80" t="s">
        <v>337</v>
      </c>
      <c r="T28" s="80" t="s">
        <v>343</v>
      </c>
      <c r="U28" s="84" t="s">
        <v>351</v>
      </c>
      <c r="V28" s="84" t="s">
        <v>351</v>
      </c>
      <c r="W28" s="82">
        <v>43725.22923611111</v>
      </c>
      <c r="X28" s="86">
        <v>43725</v>
      </c>
      <c r="Y28" s="88" t="s">
        <v>404</v>
      </c>
      <c r="Z28" s="84" t="s">
        <v>458</v>
      </c>
      <c r="AA28" s="80"/>
      <c r="AB28" s="80"/>
      <c r="AC28" s="88" t="s">
        <v>512</v>
      </c>
      <c r="AD28" s="80"/>
      <c r="AE28" s="80" t="b">
        <v>0</v>
      </c>
      <c r="AF28" s="80">
        <v>1</v>
      </c>
      <c r="AG28" s="88" t="s">
        <v>558</v>
      </c>
      <c r="AH28" s="80" t="b">
        <v>0</v>
      </c>
      <c r="AI28" s="80" t="s">
        <v>567</v>
      </c>
      <c r="AJ28" s="80"/>
      <c r="AK28" s="88" t="s">
        <v>558</v>
      </c>
      <c r="AL28" s="80" t="b">
        <v>0</v>
      </c>
      <c r="AM28" s="80">
        <v>0</v>
      </c>
      <c r="AN28" s="88" t="s">
        <v>558</v>
      </c>
      <c r="AO28" s="80" t="s">
        <v>569</v>
      </c>
      <c r="AP28" s="80" t="b">
        <v>0</v>
      </c>
      <c r="AQ28" s="88" t="s">
        <v>512</v>
      </c>
      <c r="AR28" s="80" t="s">
        <v>219</v>
      </c>
      <c r="AS28" s="80">
        <v>0</v>
      </c>
      <c r="AT28" s="80">
        <v>0</v>
      </c>
      <c r="AU28" s="80"/>
      <c r="AV28" s="80"/>
      <c r="AW28" s="80"/>
      <c r="AX28" s="80"/>
      <c r="AY28" s="80"/>
      <c r="AZ28" s="80"/>
      <c r="BA28" s="80"/>
      <c r="BB28" s="80"/>
      <c r="BC28">
        <v>3</v>
      </c>
      <c r="BD28" s="79" t="str">
        <f>REPLACE(INDEX(GroupVertices[Group],MATCH(Edges[[#This Row],[Vertex 1]],GroupVertices[Vertex],0)),1,1,"")</f>
        <v>1</v>
      </c>
      <c r="BE28" s="79" t="str">
        <f>REPLACE(INDEX(GroupVertices[Group],MATCH(Edges[[#This Row],[Vertex 2]],GroupVertices[Vertex],0)),1,1,"")</f>
        <v>1</v>
      </c>
      <c r="BF28" s="48">
        <v>0</v>
      </c>
      <c r="BG28" s="49">
        <v>0</v>
      </c>
      <c r="BH28" s="48">
        <v>0</v>
      </c>
      <c r="BI28" s="49">
        <v>0</v>
      </c>
      <c r="BJ28" s="48">
        <v>0</v>
      </c>
      <c r="BK28" s="49">
        <v>0</v>
      </c>
      <c r="BL28" s="48">
        <v>85</v>
      </c>
      <c r="BM28" s="49">
        <v>100</v>
      </c>
      <c r="BN28" s="48">
        <v>85</v>
      </c>
    </row>
    <row r="29" spans="1:66" ht="15">
      <c r="A29" s="65" t="s">
        <v>264</v>
      </c>
      <c r="B29" s="65" t="s">
        <v>268</v>
      </c>
      <c r="C29" s="66" t="s">
        <v>1378</v>
      </c>
      <c r="D29" s="67">
        <v>10</v>
      </c>
      <c r="E29" s="68" t="s">
        <v>132</v>
      </c>
      <c r="F29" s="69">
        <v>10</v>
      </c>
      <c r="G29" s="66"/>
      <c r="H29" s="70"/>
      <c r="I29" s="71"/>
      <c r="J29" s="71"/>
      <c r="K29" s="34" t="s">
        <v>65</v>
      </c>
      <c r="L29" s="78">
        <v>29</v>
      </c>
      <c r="M29" s="78"/>
      <c r="N29" s="73"/>
      <c r="O29" s="80" t="s">
        <v>305</v>
      </c>
      <c r="P29" s="82">
        <v>43725.43760416667</v>
      </c>
      <c r="Q29" s="80" t="s">
        <v>316</v>
      </c>
      <c r="R29" s="84" t="s">
        <v>332</v>
      </c>
      <c r="S29" s="80" t="s">
        <v>337</v>
      </c>
      <c r="T29" s="80" t="s">
        <v>343</v>
      </c>
      <c r="U29" s="84" t="s">
        <v>352</v>
      </c>
      <c r="V29" s="84" t="s">
        <v>352</v>
      </c>
      <c r="W29" s="82">
        <v>43725.43760416667</v>
      </c>
      <c r="X29" s="86">
        <v>43725</v>
      </c>
      <c r="Y29" s="88" t="s">
        <v>405</v>
      </c>
      <c r="Z29" s="84" t="s">
        <v>459</v>
      </c>
      <c r="AA29" s="80"/>
      <c r="AB29" s="80"/>
      <c r="AC29" s="88" t="s">
        <v>513</v>
      </c>
      <c r="AD29" s="80"/>
      <c r="AE29" s="80" t="b">
        <v>0</v>
      </c>
      <c r="AF29" s="80">
        <v>1</v>
      </c>
      <c r="AG29" s="88" t="s">
        <v>558</v>
      </c>
      <c r="AH29" s="80" t="b">
        <v>0</v>
      </c>
      <c r="AI29" s="80" t="s">
        <v>567</v>
      </c>
      <c r="AJ29" s="80"/>
      <c r="AK29" s="88" t="s">
        <v>558</v>
      </c>
      <c r="AL29" s="80" t="b">
        <v>0</v>
      </c>
      <c r="AM29" s="80">
        <v>0</v>
      </c>
      <c r="AN29" s="88" t="s">
        <v>558</v>
      </c>
      <c r="AO29" s="80" t="s">
        <v>569</v>
      </c>
      <c r="AP29" s="80" t="b">
        <v>0</v>
      </c>
      <c r="AQ29" s="88" t="s">
        <v>513</v>
      </c>
      <c r="AR29" s="80" t="s">
        <v>219</v>
      </c>
      <c r="AS29" s="80">
        <v>0</v>
      </c>
      <c r="AT29" s="80">
        <v>0</v>
      </c>
      <c r="AU29" s="80"/>
      <c r="AV29" s="80"/>
      <c r="AW29" s="80"/>
      <c r="AX29" s="80"/>
      <c r="AY29" s="80"/>
      <c r="AZ29" s="80"/>
      <c r="BA29" s="80"/>
      <c r="BB29" s="80"/>
      <c r="BC29">
        <v>3</v>
      </c>
      <c r="BD29" s="79" t="str">
        <f>REPLACE(INDEX(GroupVertices[Group],MATCH(Edges[[#This Row],[Vertex 1]],GroupVertices[Vertex],0)),1,1,"")</f>
        <v>1</v>
      </c>
      <c r="BE29" s="79" t="str">
        <f>REPLACE(INDEX(GroupVertices[Group],MATCH(Edges[[#This Row],[Vertex 2]],GroupVertices[Vertex],0)),1,1,"")</f>
        <v>2</v>
      </c>
      <c r="BF29" s="48"/>
      <c r="BG29" s="49"/>
      <c r="BH29" s="48"/>
      <c r="BI29" s="49"/>
      <c r="BJ29" s="48"/>
      <c r="BK29" s="49"/>
      <c r="BL29" s="48"/>
      <c r="BM29" s="49"/>
      <c r="BN29" s="48"/>
    </row>
    <row r="30" spans="1:66" ht="15">
      <c r="A30" s="65" t="s">
        <v>264</v>
      </c>
      <c r="B30" s="65" t="s">
        <v>299</v>
      </c>
      <c r="C30" s="66" t="s">
        <v>1378</v>
      </c>
      <c r="D30" s="67">
        <v>10</v>
      </c>
      <c r="E30" s="68" t="s">
        <v>132</v>
      </c>
      <c r="F30" s="69">
        <v>10</v>
      </c>
      <c r="G30" s="66"/>
      <c r="H30" s="70"/>
      <c r="I30" s="71"/>
      <c r="J30" s="71"/>
      <c r="K30" s="34" t="s">
        <v>65</v>
      </c>
      <c r="L30" s="78">
        <v>30</v>
      </c>
      <c r="M30" s="78"/>
      <c r="N30" s="73"/>
      <c r="O30" s="80" t="s">
        <v>305</v>
      </c>
      <c r="P30" s="82">
        <v>43725.43760416667</v>
      </c>
      <c r="Q30" s="80" t="s">
        <v>316</v>
      </c>
      <c r="R30" s="84" t="s">
        <v>332</v>
      </c>
      <c r="S30" s="80" t="s">
        <v>337</v>
      </c>
      <c r="T30" s="80" t="s">
        <v>343</v>
      </c>
      <c r="U30" s="84" t="s">
        <v>352</v>
      </c>
      <c r="V30" s="84" t="s">
        <v>352</v>
      </c>
      <c r="W30" s="82">
        <v>43725.43760416667</v>
      </c>
      <c r="X30" s="86">
        <v>43725</v>
      </c>
      <c r="Y30" s="88" t="s">
        <v>405</v>
      </c>
      <c r="Z30" s="84" t="s">
        <v>459</v>
      </c>
      <c r="AA30" s="80"/>
      <c r="AB30" s="80"/>
      <c r="AC30" s="88" t="s">
        <v>513</v>
      </c>
      <c r="AD30" s="80"/>
      <c r="AE30" s="80" t="b">
        <v>0</v>
      </c>
      <c r="AF30" s="80">
        <v>1</v>
      </c>
      <c r="AG30" s="88" t="s">
        <v>558</v>
      </c>
      <c r="AH30" s="80" t="b">
        <v>0</v>
      </c>
      <c r="AI30" s="80" t="s">
        <v>567</v>
      </c>
      <c r="AJ30" s="80"/>
      <c r="AK30" s="88" t="s">
        <v>558</v>
      </c>
      <c r="AL30" s="80" t="b">
        <v>0</v>
      </c>
      <c r="AM30" s="80">
        <v>0</v>
      </c>
      <c r="AN30" s="88" t="s">
        <v>558</v>
      </c>
      <c r="AO30" s="80" t="s">
        <v>569</v>
      </c>
      <c r="AP30" s="80" t="b">
        <v>0</v>
      </c>
      <c r="AQ30" s="88" t="s">
        <v>513</v>
      </c>
      <c r="AR30" s="80" t="s">
        <v>219</v>
      </c>
      <c r="AS30" s="80">
        <v>0</v>
      </c>
      <c r="AT30" s="80">
        <v>0</v>
      </c>
      <c r="AU30" s="80"/>
      <c r="AV30" s="80"/>
      <c r="AW30" s="80"/>
      <c r="AX30" s="80"/>
      <c r="AY30" s="80"/>
      <c r="AZ30" s="80"/>
      <c r="BA30" s="80"/>
      <c r="BB30" s="80"/>
      <c r="BC30">
        <v>3</v>
      </c>
      <c r="BD30" s="79" t="str">
        <f>REPLACE(INDEX(GroupVertices[Group],MATCH(Edges[[#This Row],[Vertex 1]],GroupVertices[Vertex],0)),1,1,"")</f>
        <v>1</v>
      </c>
      <c r="BE30" s="79" t="str">
        <f>REPLACE(INDEX(GroupVertices[Group],MATCH(Edges[[#This Row],[Vertex 2]],GroupVertices[Vertex],0)),1,1,"")</f>
        <v>1</v>
      </c>
      <c r="BF30" s="48"/>
      <c r="BG30" s="49"/>
      <c r="BH30" s="48"/>
      <c r="BI30" s="49"/>
      <c r="BJ30" s="48"/>
      <c r="BK30" s="49"/>
      <c r="BL30" s="48"/>
      <c r="BM30" s="49"/>
      <c r="BN30" s="48"/>
    </row>
    <row r="31" spans="1:66" ht="15">
      <c r="A31" s="65" t="s">
        <v>264</v>
      </c>
      <c r="B31" s="65" t="s">
        <v>297</v>
      </c>
      <c r="C31" s="66" t="s">
        <v>1378</v>
      </c>
      <c r="D31" s="67">
        <v>10</v>
      </c>
      <c r="E31" s="68" t="s">
        <v>132</v>
      </c>
      <c r="F31" s="69">
        <v>10</v>
      </c>
      <c r="G31" s="66"/>
      <c r="H31" s="70"/>
      <c r="I31" s="71"/>
      <c r="J31" s="71"/>
      <c r="K31" s="34" t="s">
        <v>65</v>
      </c>
      <c r="L31" s="78">
        <v>31</v>
      </c>
      <c r="M31" s="78"/>
      <c r="N31" s="73"/>
      <c r="O31" s="80" t="s">
        <v>305</v>
      </c>
      <c r="P31" s="82">
        <v>43725.43760416667</v>
      </c>
      <c r="Q31" s="80" t="s">
        <v>316</v>
      </c>
      <c r="R31" s="84" t="s">
        <v>332</v>
      </c>
      <c r="S31" s="80" t="s">
        <v>337</v>
      </c>
      <c r="T31" s="80" t="s">
        <v>343</v>
      </c>
      <c r="U31" s="84" t="s">
        <v>352</v>
      </c>
      <c r="V31" s="84" t="s">
        <v>352</v>
      </c>
      <c r="W31" s="82">
        <v>43725.43760416667</v>
      </c>
      <c r="X31" s="86">
        <v>43725</v>
      </c>
      <c r="Y31" s="88" t="s">
        <v>405</v>
      </c>
      <c r="Z31" s="84" t="s">
        <v>459</v>
      </c>
      <c r="AA31" s="80"/>
      <c r="AB31" s="80"/>
      <c r="AC31" s="88" t="s">
        <v>513</v>
      </c>
      <c r="AD31" s="80"/>
      <c r="AE31" s="80" t="b">
        <v>0</v>
      </c>
      <c r="AF31" s="80">
        <v>1</v>
      </c>
      <c r="AG31" s="88" t="s">
        <v>558</v>
      </c>
      <c r="AH31" s="80" t="b">
        <v>0</v>
      </c>
      <c r="AI31" s="80" t="s">
        <v>567</v>
      </c>
      <c r="AJ31" s="80"/>
      <c r="AK31" s="88" t="s">
        <v>558</v>
      </c>
      <c r="AL31" s="80" t="b">
        <v>0</v>
      </c>
      <c r="AM31" s="80">
        <v>0</v>
      </c>
      <c r="AN31" s="88" t="s">
        <v>558</v>
      </c>
      <c r="AO31" s="80" t="s">
        <v>569</v>
      </c>
      <c r="AP31" s="80" t="b">
        <v>0</v>
      </c>
      <c r="AQ31" s="88" t="s">
        <v>513</v>
      </c>
      <c r="AR31" s="80" t="s">
        <v>219</v>
      </c>
      <c r="AS31" s="80">
        <v>0</v>
      </c>
      <c r="AT31" s="80">
        <v>0</v>
      </c>
      <c r="AU31" s="80"/>
      <c r="AV31" s="80"/>
      <c r="AW31" s="80"/>
      <c r="AX31" s="80"/>
      <c r="AY31" s="80"/>
      <c r="AZ31" s="80"/>
      <c r="BA31" s="80"/>
      <c r="BB31" s="80"/>
      <c r="BC31">
        <v>3</v>
      </c>
      <c r="BD31" s="79" t="str">
        <f>REPLACE(INDEX(GroupVertices[Group],MATCH(Edges[[#This Row],[Vertex 1]],GroupVertices[Vertex],0)),1,1,"")</f>
        <v>1</v>
      </c>
      <c r="BE31" s="79" t="str">
        <f>REPLACE(INDEX(GroupVertices[Group],MATCH(Edges[[#This Row],[Vertex 2]],GroupVertices[Vertex],0)),1,1,"")</f>
        <v>1</v>
      </c>
      <c r="BF31" s="48">
        <v>0</v>
      </c>
      <c r="BG31" s="49">
        <v>0</v>
      </c>
      <c r="BH31" s="48">
        <v>0</v>
      </c>
      <c r="BI31" s="49">
        <v>0</v>
      </c>
      <c r="BJ31" s="48">
        <v>0</v>
      </c>
      <c r="BK31" s="49">
        <v>0</v>
      </c>
      <c r="BL31" s="48">
        <v>83</v>
      </c>
      <c r="BM31" s="49">
        <v>100</v>
      </c>
      <c r="BN31" s="48">
        <v>83</v>
      </c>
    </row>
    <row r="32" spans="1:66" ht="15">
      <c r="A32" s="65" t="s">
        <v>264</v>
      </c>
      <c r="B32" s="65" t="s">
        <v>299</v>
      </c>
      <c r="C32" s="66" t="s">
        <v>1378</v>
      </c>
      <c r="D32" s="67">
        <v>10</v>
      </c>
      <c r="E32" s="68" t="s">
        <v>132</v>
      </c>
      <c r="F32" s="69">
        <v>10</v>
      </c>
      <c r="G32" s="66"/>
      <c r="H32" s="70"/>
      <c r="I32" s="71"/>
      <c r="J32" s="71"/>
      <c r="K32" s="34" t="s">
        <v>65</v>
      </c>
      <c r="L32" s="78">
        <v>32</v>
      </c>
      <c r="M32" s="78"/>
      <c r="N32" s="73"/>
      <c r="O32" s="80" t="s">
        <v>305</v>
      </c>
      <c r="P32" s="82">
        <v>43731.187523148146</v>
      </c>
      <c r="Q32" s="80" t="s">
        <v>317</v>
      </c>
      <c r="R32" s="84" t="s">
        <v>333</v>
      </c>
      <c r="S32" s="80" t="s">
        <v>338</v>
      </c>
      <c r="T32" s="80" t="s">
        <v>343</v>
      </c>
      <c r="U32" s="84" t="s">
        <v>353</v>
      </c>
      <c r="V32" s="84" t="s">
        <v>353</v>
      </c>
      <c r="W32" s="82">
        <v>43731.187523148146</v>
      </c>
      <c r="X32" s="86">
        <v>43731</v>
      </c>
      <c r="Y32" s="88" t="s">
        <v>406</v>
      </c>
      <c r="Z32" s="84" t="s">
        <v>460</v>
      </c>
      <c r="AA32" s="80"/>
      <c r="AB32" s="80"/>
      <c r="AC32" s="88" t="s">
        <v>514</v>
      </c>
      <c r="AD32" s="80"/>
      <c r="AE32" s="80" t="b">
        <v>0</v>
      </c>
      <c r="AF32" s="80">
        <v>0</v>
      </c>
      <c r="AG32" s="88" t="s">
        <v>558</v>
      </c>
      <c r="AH32" s="80" t="b">
        <v>0</v>
      </c>
      <c r="AI32" s="80" t="s">
        <v>567</v>
      </c>
      <c r="AJ32" s="80"/>
      <c r="AK32" s="88" t="s">
        <v>558</v>
      </c>
      <c r="AL32" s="80" t="b">
        <v>0</v>
      </c>
      <c r="AM32" s="80">
        <v>0</v>
      </c>
      <c r="AN32" s="88" t="s">
        <v>558</v>
      </c>
      <c r="AO32" s="80" t="s">
        <v>569</v>
      </c>
      <c r="AP32" s="80" t="b">
        <v>0</v>
      </c>
      <c r="AQ32" s="88" t="s">
        <v>514</v>
      </c>
      <c r="AR32" s="80" t="s">
        <v>219</v>
      </c>
      <c r="AS32" s="80">
        <v>0</v>
      </c>
      <c r="AT32" s="80">
        <v>0</v>
      </c>
      <c r="AU32" s="80"/>
      <c r="AV32" s="80"/>
      <c r="AW32" s="80"/>
      <c r="AX32" s="80"/>
      <c r="AY32" s="80"/>
      <c r="AZ32" s="80"/>
      <c r="BA32" s="80"/>
      <c r="BB32" s="80"/>
      <c r="BC32">
        <v>3</v>
      </c>
      <c r="BD32" s="79" t="str">
        <f>REPLACE(INDEX(GroupVertices[Group],MATCH(Edges[[#This Row],[Vertex 1]],GroupVertices[Vertex],0)),1,1,"")</f>
        <v>1</v>
      </c>
      <c r="BE32" s="79" t="str">
        <f>REPLACE(INDEX(GroupVertices[Group],MATCH(Edges[[#This Row],[Vertex 2]],GroupVertices[Vertex],0)),1,1,"")</f>
        <v>1</v>
      </c>
      <c r="BF32" s="48"/>
      <c r="BG32" s="49"/>
      <c r="BH32" s="48"/>
      <c r="BI32" s="49"/>
      <c r="BJ32" s="48"/>
      <c r="BK32" s="49"/>
      <c r="BL32" s="48"/>
      <c r="BM32" s="49"/>
      <c r="BN32" s="48"/>
    </row>
    <row r="33" spans="1:66" ht="15">
      <c r="A33" s="65" t="s">
        <v>264</v>
      </c>
      <c r="B33" s="65" t="s">
        <v>268</v>
      </c>
      <c r="C33" s="66" t="s">
        <v>1378</v>
      </c>
      <c r="D33" s="67">
        <v>10</v>
      </c>
      <c r="E33" s="68" t="s">
        <v>132</v>
      </c>
      <c r="F33" s="69">
        <v>10</v>
      </c>
      <c r="G33" s="66"/>
      <c r="H33" s="70"/>
      <c r="I33" s="71"/>
      <c r="J33" s="71"/>
      <c r="K33" s="34" t="s">
        <v>65</v>
      </c>
      <c r="L33" s="78">
        <v>33</v>
      </c>
      <c r="M33" s="78"/>
      <c r="N33" s="73"/>
      <c r="O33" s="80" t="s">
        <v>305</v>
      </c>
      <c r="P33" s="82">
        <v>43731.187523148146</v>
      </c>
      <c r="Q33" s="80" t="s">
        <v>317</v>
      </c>
      <c r="R33" s="84" t="s">
        <v>333</v>
      </c>
      <c r="S33" s="80" t="s">
        <v>338</v>
      </c>
      <c r="T33" s="80" t="s">
        <v>343</v>
      </c>
      <c r="U33" s="84" t="s">
        <v>353</v>
      </c>
      <c r="V33" s="84" t="s">
        <v>353</v>
      </c>
      <c r="W33" s="82">
        <v>43731.187523148146</v>
      </c>
      <c r="X33" s="86">
        <v>43731</v>
      </c>
      <c r="Y33" s="88" t="s">
        <v>406</v>
      </c>
      <c r="Z33" s="84" t="s">
        <v>460</v>
      </c>
      <c r="AA33" s="80"/>
      <c r="AB33" s="80"/>
      <c r="AC33" s="88" t="s">
        <v>514</v>
      </c>
      <c r="AD33" s="80"/>
      <c r="AE33" s="80" t="b">
        <v>0</v>
      </c>
      <c r="AF33" s="80">
        <v>0</v>
      </c>
      <c r="AG33" s="88" t="s">
        <v>558</v>
      </c>
      <c r="AH33" s="80" t="b">
        <v>0</v>
      </c>
      <c r="AI33" s="80" t="s">
        <v>567</v>
      </c>
      <c r="AJ33" s="80"/>
      <c r="AK33" s="88" t="s">
        <v>558</v>
      </c>
      <c r="AL33" s="80" t="b">
        <v>0</v>
      </c>
      <c r="AM33" s="80">
        <v>0</v>
      </c>
      <c r="AN33" s="88" t="s">
        <v>558</v>
      </c>
      <c r="AO33" s="80" t="s">
        <v>569</v>
      </c>
      <c r="AP33" s="80" t="b">
        <v>0</v>
      </c>
      <c r="AQ33" s="88" t="s">
        <v>514</v>
      </c>
      <c r="AR33" s="80" t="s">
        <v>219</v>
      </c>
      <c r="AS33" s="80">
        <v>0</v>
      </c>
      <c r="AT33" s="80">
        <v>0</v>
      </c>
      <c r="AU33" s="80"/>
      <c r="AV33" s="80"/>
      <c r="AW33" s="80"/>
      <c r="AX33" s="80"/>
      <c r="AY33" s="80"/>
      <c r="AZ33" s="80"/>
      <c r="BA33" s="80"/>
      <c r="BB33" s="80"/>
      <c r="BC33">
        <v>3</v>
      </c>
      <c r="BD33" s="79" t="str">
        <f>REPLACE(INDEX(GroupVertices[Group],MATCH(Edges[[#This Row],[Vertex 1]],GroupVertices[Vertex],0)),1,1,"")</f>
        <v>1</v>
      </c>
      <c r="BE33" s="79" t="str">
        <f>REPLACE(INDEX(GroupVertices[Group],MATCH(Edges[[#This Row],[Vertex 2]],GroupVertices[Vertex],0)),1,1,"")</f>
        <v>2</v>
      </c>
      <c r="BF33" s="48"/>
      <c r="BG33" s="49"/>
      <c r="BH33" s="48"/>
      <c r="BI33" s="49"/>
      <c r="BJ33" s="48"/>
      <c r="BK33" s="49"/>
      <c r="BL33" s="48"/>
      <c r="BM33" s="49"/>
      <c r="BN33" s="48"/>
    </row>
    <row r="34" spans="1:66" ht="15">
      <c r="A34" s="65" t="s">
        <v>264</v>
      </c>
      <c r="B34" s="65" t="s">
        <v>297</v>
      </c>
      <c r="C34" s="66" t="s">
        <v>1378</v>
      </c>
      <c r="D34" s="67">
        <v>10</v>
      </c>
      <c r="E34" s="68" t="s">
        <v>132</v>
      </c>
      <c r="F34" s="69">
        <v>10</v>
      </c>
      <c r="G34" s="66"/>
      <c r="H34" s="70"/>
      <c r="I34" s="71"/>
      <c r="J34" s="71"/>
      <c r="K34" s="34" t="s">
        <v>65</v>
      </c>
      <c r="L34" s="78">
        <v>34</v>
      </c>
      <c r="M34" s="78"/>
      <c r="N34" s="73"/>
      <c r="O34" s="80" t="s">
        <v>305</v>
      </c>
      <c r="P34" s="82">
        <v>43731.187523148146</v>
      </c>
      <c r="Q34" s="80" t="s">
        <v>317</v>
      </c>
      <c r="R34" s="84" t="s">
        <v>333</v>
      </c>
      <c r="S34" s="80" t="s">
        <v>338</v>
      </c>
      <c r="T34" s="80" t="s">
        <v>343</v>
      </c>
      <c r="U34" s="84" t="s">
        <v>353</v>
      </c>
      <c r="V34" s="84" t="s">
        <v>353</v>
      </c>
      <c r="W34" s="82">
        <v>43731.187523148146</v>
      </c>
      <c r="X34" s="86">
        <v>43731</v>
      </c>
      <c r="Y34" s="88" t="s">
        <v>406</v>
      </c>
      <c r="Z34" s="84" t="s">
        <v>460</v>
      </c>
      <c r="AA34" s="80"/>
      <c r="AB34" s="80"/>
      <c r="AC34" s="88" t="s">
        <v>514</v>
      </c>
      <c r="AD34" s="80"/>
      <c r="AE34" s="80" t="b">
        <v>0</v>
      </c>
      <c r="AF34" s="80">
        <v>0</v>
      </c>
      <c r="AG34" s="88" t="s">
        <v>558</v>
      </c>
      <c r="AH34" s="80" t="b">
        <v>0</v>
      </c>
      <c r="AI34" s="80" t="s">
        <v>567</v>
      </c>
      <c r="AJ34" s="80"/>
      <c r="AK34" s="88" t="s">
        <v>558</v>
      </c>
      <c r="AL34" s="80" t="b">
        <v>0</v>
      </c>
      <c r="AM34" s="80">
        <v>0</v>
      </c>
      <c r="AN34" s="88" t="s">
        <v>558</v>
      </c>
      <c r="AO34" s="80" t="s">
        <v>569</v>
      </c>
      <c r="AP34" s="80" t="b">
        <v>0</v>
      </c>
      <c r="AQ34" s="88" t="s">
        <v>514</v>
      </c>
      <c r="AR34" s="80" t="s">
        <v>219</v>
      </c>
      <c r="AS34" s="80">
        <v>0</v>
      </c>
      <c r="AT34" s="80">
        <v>0</v>
      </c>
      <c r="AU34" s="80"/>
      <c r="AV34" s="80"/>
      <c r="AW34" s="80"/>
      <c r="AX34" s="80"/>
      <c r="AY34" s="80"/>
      <c r="AZ34" s="80"/>
      <c r="BA34" s="80"/>
      <c r="BB34" s="80"/>
      <c r="BC34">
        <v>3</v>
      </c>
      <c r="BD34" s="79" t="str">
        <f>REPLACE(INDEX(GroupVertices[Group],MATCH(Edges[[#This Row],[Vertex 1]],GroupVertices[Vertex],0)),1,1,"")</f>
        <v>1</v>
      </c>
      <c r="BE34" s="79" t="str">
        <f>REPLACE(INDEX(GroupVertices[Group],MATCH(Edges[[#This Row],[Vertex 2]],GroupVertices[Vertex],0)),1,1,"")</f>
        <v>1</v>
      </c>
      <c r="BF34" s="48">
        <v>0</v>
      </c>
      <c r="BG34" s="49">
        <v>0</v>
      </c>
      <c r="BH34" s="48">
        <v>0</v>
      </c>
      <c r="BI34" s="49">
        <v>0</v>
      </c>
      <c r="BJ34" s="48">
        <v>0</v>
      </c>
      <c r="BK34" s="49">
        <v>0</v>
      </c>
      <c r="BL34" s="48">
        <v>90</v>
      </c>
      <c r="BM34" s="49">
        <v>100</v>
      </c>
      <c r="BN34" s="48">
        <v>90</v>
      </c>
    </row>
    <row r="35" spans="1:66" ht="15">
      <c r="A35" s="65" t="s">
        <v>265</v>
      </c>
      <c r="B35" s="65" t="s">
        <v>297</v>
      </c>
      <c r="C35" s="66" t="s">
        <v>1378</v>
      </c>
      <c r="D35" s="67">
        <v>10</v>
      </c>
      <c r="E35" s="68" t="s">
        <v>132</v>
      </c>
      <c r="F35" s="69">
        <v>10</v>
      </c>
      <c r="G35" s="66"/>
      <c r="H35" s="70"/>
      <c r="I35" s="71"/>
      <c r="J35" s="71"/>
      <c r="K35" s="34" t="s">
        <v>65</v>
      </c>
      <c r="L35" s="78">
        <v>35</v>
      </c>
      <c r="M35" s="78"/>
      <c r="N35" s="73"/>
      <c r="O35" s="80" t="s">
        <v>307</v>
      </c>
      <c r="P35" s="82">
        <v>43731.445625</v>
      </c>
      <c r="Q35" s="80" t="s">
        <v>314</v>
      </c>
      <c r="R35" s="80"/>
      <c r="S35" s="80"/>
      <c r="T35" s="80" t="s">
        <v>343</v>
      </c>
      <c r="U35" s="80"/>
      <c r="V35" s="84" t="s">
        <v>366</v>
      </c>
      <c r="W35" s="82">
        <v>43731.445625</v>
      </c>
      <c r="X35" s="86">
        <v>43731</v>
      </c>
      <c r="Y35" s="88" t="s">
        <v>407</v>
      </c>
      <c r="Z35" s="84" t="s">
        <v>461</v>
      </c>
      <c r="AA35" s="80"/>
      <c r="AB35" s="80"/>
      <c r="AC35" s="88" t="s">
        <v>515</v>
      </c>
      <c r="AD35" s="80"/>
      <c r="AE35" s="80" t="b">
        <v>0</v>
      </c>
      <c r="AF35" s="80">
        <v>0</v>
      </c>
      <c r="AG35" s="88" t="s">
        <v>558</v>
      </c>
      <c r="AH35" s="80" t="b">
        <v>0</v>
      </c>
      <c r="AI35" s="80" t="s">
        <v>565</v>
      </c>
      <c r="AJ35" s="80"/>
      <c r="AK35" s="88" t="s">
        <v>558</v>
      </c>
      <c r="AL35" s="80" t="b">
        <v>0</v>
      </c>
      <c r="AM35" s="80">
        <v>3</v>
      </c>
      <c r="AN35" s="88" t="s">
        <v>555</v>
      </c>
      <c r="AO35" s="80" t="s">
        <v>571</v>
      </c>
      <c r="AP35" s="80" t="b">
        <v>0</v>
      </c>
      <c r="AQ35" s="88" t="s">
        <v>555</v>
      </c>
      <c r="AR35" s="80" t="s">
        <v>219</v>
      </c>
      <c r="AS35" s="80">
        <v>0</v>
      </c>
      <c r="AT35" s="80">
        <v>0</v>
      </c>
      <c r="AU35" s="80"/>
      <c r="AV35" s="80"/>
      <c r="AW35" s="80"/>
      <c r="AX35" s="80"/>
      <c r="AY35" s="80"/>
      <c r="AZ35" s="80"/>
      <c r="BA35" s="80"/>
      <c r="BB35" s="80"/>
      <c r="BC35">
        <v>2</v>
      </c>
      <c r="BD35" s="79" t="str">
        <f>REPLACE(INDEX(GroupVertices[Group],MATCH(Edges[[#This Row],[Vertex 1]],GroupVertices[Vertex],0)),1,1,"")</f>
        <v>1</v>
      </c>
      <c r="BE35" s="79" t="str">
        <f>REPLACE(INDEX(GroupVertices[Group],MATCH(Edges[[#This Row],[Vertex 2]],GroupVertices[Vertex],0)),1,1,"")</f>
        <v>1</v>
      </c>
      <c r="BF35" s="48"/>
      <c r="BG35" s="49"/>
      <c r="BH35" s="48"/>
      <c r="BI35" s="49"/>
      <c r="BJ35" s="48"/>
      <c r="BK35" s="49"/>
      <c r="BL35" s="48"/>
      <c r="BM35" s="49"/>
      <c r="BN35" s="48"/>
    </row>
    <row r="36" spans="1:66" ht="15">
      <c r="A36" s="65" t="s">
        <v>265</v>
      </c>
      <c r="B36" s="65" t="s">
        <v>268</v>
      </c>
      <c r="C36" s="66" t="s">
        <v>1377</v>
      </c>
      <c r="D36" s="67">
        <v>4</v>
      </c>
      <c r="E36" s="68" t="s">
        <v>132</v>
      </c>
      <c r="F36" s="69">
        <v>30</v>
      </c>
      <c r="G36" s="66"/>
      <c r="H36" s="70"/>
      <c r="I36" s="71"/>
      <c r="J36" s="71"/>
      <c r="K36" s="34" t="s">
        <v>65</v>
      </c>
      <c r="L36" s="78">
        <v>36</v>
      </c>
      <c r="M36" s="78"/>
      <c r="N36" s="73"/>
      <c r="O36" s="80" t="s">
        <v>305</v>
      </c>
      <c r="P36" s="82">
        <v>43731.445625</v>
      </c>
      <c r="Q36" s="80" t="s">
        <v>314</v>
      </c>
      <c r="R36" s="80"/>
      <c r="S36" s="80"/>
      <c r="T36" s="80" t="s">
        <v>343</v>
      </c>
      <c r="U36" s="80"/>
      <c r="V36" s="84" t="s">
        <v>366</v>
      </c>
      <c r="W36" s="82">
        <v>43731.445625</v>
      </c>
      <c r="X36" s="86">
        <v>43731</v>
      </c>
      <c r="Y36" s="88" t="s">
        <v>407</v>
      </c>
      <c r="Z36" s="84" t="s">
        <v>461</v>
      </c>
      <c r="AA36" s="80"/>
      <c r="AB36" s="80"/>
      <c r="AC36" s="88" t="s">
        <v>515</v>
      </c>
      <c r="AD36" s="80"/>
      <c r="AE36" s="80" t="b">
        <v>0</v>
      </c>
      <c r="AF36" s="80">
        <v>0</v>
      </c>
      <c r="AG36" s="88" t="s">
        <v>558</v>
      </c>
      <c r="AH36" s="80" t="b">
        <v>0</v>
      </c>
      <c r="AI36" s="80" t="s">
        <v>565</v>
      </c>
      <c r="AJ36" s="80"/>
      <c r="AK36" s="88" t="s">
        <v>558</v>
      </c>
      <c r="AL36" s="80" t="b">
        <v>0</v>
      </c>
      <c r="AM36" s="80">
        <v>3</v>
      </c>
      <c r="AN36" s="88" t="s">
        <v>555</v>
      </c>
      <c r="AO36" s="80" t="s">
        <v>571</v>
      </c>
      <c r="AP36" s="80" t="b">
        <v>0</v>
      </c>
      <c r="AQ36" s="88" t="s">
        <v>555</v>
      </c>
      <c r="AR36" s="80" t="s">
        <v>219</v>
      </c>
      <c r="AS36" s="80">
        <v>0</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2</v>
      </c>
      <c r="BF36" s="48"/>
      <c r="BG36" s="49"/>
      <c r="BH36" s="48"/>
      <c r="BI36" s="49"/>
      <c r="BJ36" s="48"/>
      <c r="BK36" s="49"/>
      <c r="BL36" s="48"/>
      <c r="BM36" s="49"/>
      <c r="BN36" s="48"/>
    </row>
    <row r="37" spans="1:66" ht="15">
      <c r="A37" s="65" t="s">
        <v>265</v>
      </c>
      <c r="B37" s="65" t="s">
        <v>299</v>
      </c>
      <c r="C37" s="66" t="s">
        <v>1377</v>
      </c>
      <c r="D37" s="67">
        <v>4</v>
      </c>
      <c r="E37" s="68" t="s">
        <v>132</v>
      </c>
      <c r="F37" s="69">
        <v>30</v>
      </c>
      <c r="G37" s="66"/>
      <c r="H37" s="70"/>
      <c r="I37" s="71"/>
      <c r="J37" s="71"/>
      <c r="K37" s="34" t="s">
        <v>65</v>
      </c>
      <c r="L37" s="78">
        <v>37</v>
      </c>
      <c r="M37" s="78"/>
      <c r="N37" s="73"/>
      <c r="O37" s="80" t="s">
        <v>305</v>
      </c>
      <c r="P37" s="82">
        <v>43731.445625</v>
      </c>
      <c r="Q37" s="80" t="s">
        <v>314</v>
      </c>
      <c r="R37" s="80"/>
      <c r="S37" s="80"/>
      <c r="T37" s="80" t="s">
        <v>343</v>
      </c>
      <c r="U37" s="80"/>
      <c r="V37" s="84" t="s">
        <v>366</v>
      </c>
      <c r="W37" s="82">
        <v>43731.445625</v>
      </c>
      <c r="X37" s="86">
        <v>43731</v>
      </c>
      <c r="Y37" s="88" t="s">
        <v>407</v>
      </c>
      <c r="Z37" s="84" t="s">
        <v>461</v>
      </c>
      <c r="AA37" s="80"/>
      <c r="AB37" s="80"/>
      <c r="AC37" s="88" t="s">
        <v>515</v>
      </c>
      <c r="AD37" s="80"/>
      <c r="AE37" s="80" t="b">
        <v>0</v>
      </c>
      <c r="AF37" s="80">
        <v>0</v>
      </c>
      <c r="AG37" s="88" t="s">
        <v>558</v>
      </c>
      <c r="AH37" s="80" t="b">
        <v>0</v>
      </c>
      <c r="AI37" s="80" t="s">
        <v>565</v>
      </c>
      <c r="AJ37" s="80"/>
      <c r="AK37" s="88" t="s">
        <v>558</v>
      </c>
      <c r="AL37" s="80" t="b">
        <v>0</v>
      </c>
      <c r="AM37" s="80">
        <v>3</v>
      </c>
      <c r="AN37" s="88" t="s">
        <v>555</v>
      </c>
      <c r="AO37" s="80" t="s">
        <v>571</v>
      </c>
      <c r="AP37" s="80" t="b">
        <v>0</v>
      </c>
      <c r="AQ37" s="88" t="s">
        <v>555</v>
      </c>
      <c r="AR37" s="80" t="s">
        <v>219</v>
      </c>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8"/>
      <c r="BG37" s="49"/>
      <c r="BH37" s="48"/>
      <c r="BI37" s="49"/>
      <c r="BJ37" s="48"/>
      <c r="BK37" s="49"/>
      <c r="BL37" s="48"/>
      <c r="BM37" s="49"/>
      <c r="BN37" s="48"/>
    </row>
    <row r="38" spans="1:66" ht="15">
      <c r="A38" s="65" t="s">
        <v>265</v>
      </c>
      <c r="B38" s="65" t="s">
        <v>297</v>
      </c>
      <c r="C38" s="66" t="s">
        <v>1378</v>
      </c>
      <c r="D38" s="67">
        <v>10</v>
      </c>
      <c r="E38" s="68" t="s">
        <v>132</v>
      </c>
      <c r="F38" s="69">
        <v>10</v>
      </c>
      <c r="G38" s="66"/>
      <c r="H38" s="70"/>
      <c r="I38" s="71"/>
      <c r="J38" s="71"/>
      <c r="K38" s="34" t="s">
        <v>65</v>
      </c>
      <c r="L38" s="78">
        <v>38</v>
      </c>
      <c r="M38" s="78"/>
      <c r="N38" s="73"/>
      <c r="O38" s="80" t="s">
        <v>305</v>
      </c>
      <c r="P38" s="82">
        <v>43731.445625</v>
      </c>
      <c r="Q38" s="80" t="s">
        <v>314</v>
      </c>
      <c r="R38" s="80"/>
      <c r="S38" s="80"/>
      <c r="T38" s="80" t="s">
        <v>343</v>
      </c>
      <c r="U38" s="80"/>
      <c r="V38" s="84" t="s">
        <v>366</v>
      </c>
      <c r="W38" s="82">
        <v>43731.445625</v>
      </c>
      <c r="X38" s="86">
        <v>43731</v>
      </c>
      <c r="Y38" s="88" t="s">
        <v>407</v>
      </c>
      <c r="Z38" s="84" t="s">
        <v>461</v>
      </c>
      <c r="AA38" s="80"/>
      <c r="AB38" s="80"/>
      <c r="AC38" s="88" t="s">
        <v>515</v>
      </c>
      <c r="AD38" s="80"/>
      <c r="AE38" s="80" t="b">
        <v>0</v>
      </c>
      <c r="AF38" s="80">
        <v>0</v>
      </c>
      <c r="AG38" s="88" t="s">
        <v>558</v>
      </c>
      <c r="AH38" s="80" t="b">
        <v>0</v>
      </c>
      <c r="AI38" s="80" t="s">
        <v>565</v>
      </c>
      <c r="AJ38" s="80"/>
      <c r="AK38" s="88" t="s">
        <v>558</v>
      </c>
      <c r="AL38" s="80" t="b">
        <v>0</v>
      </c>
      <c r="AM38" s="80">
        <v>3</v>
      </c>
      <c r="AN38" s="88" t="s">
        <v>555</v>
      </c>
      <c r="AO38" s="80" t="s">
        <v>571</v>
      </c>
      <c r="AP38" s="80" t="b">
        <v>0</v>
      </c>
      <c r="AQ38" s="88" t="s">
        <v>555</v>
      </c>
      <c r="AR38" s="80" t="s">
        <v>219</v>
      </c>
      <c r="AS38" s="80">
        <v>0</v>
      </c>
      <c r="AT38" s="80">
        <v>0</v>
      </c>
      <c r="AU38" s="80"/>
      <c r="AV38" s="80"/>
      <c r="AW38" s="80"/>
      <c r="AX38" s="80"/>
      <c r="AY38" s="80"/>
      <c r="AZ38" s="80"/>
      <c r="BA38" s="80"/>
      <c r="BB38" s="80"/>
      <c r="BC38">
        <v>2</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37</v>
      </c>
      <c r="BM38" s="49">
        <v>100</v>
      </c>
      <c r="BN38" s="48">
        <v>37</v>
      </c>
    </row>
    <row r="39" spans="1:66" ht="15">
      <c r="A39" s="65" t="s">
        <v>266</v>
      </c>
      <c r="B39" s="65" t="s">
        <v>268</v>
      </c>
      <c r="C39" s="66" t="s">
        <v>1377</v>
      </c>
      <c r="D39" s="67">
        <v>4</v>
      </c>
      <c r="E39" s="68" t="s">
        <v>132</v>
      </c>
      <c r="F39" s="69">
        <v>30</v>
      </c>
      <c r="G39" s="66"/>
      <c r="H39" s="70"/>
      <c r="I39" s="71"/>
      <c r="J39" s="71"/>
      <c r="K39" s="34" t="s">
        <v>65</v>
      </c>
      <c r="L39" s="78">
        <v>39</v>
      </c>
      <c r="M39" s="78"/>
      <c r="N39" s="73"/>
      <c r="O39" s="80" t="s">
        <v>305</v>
      </c>
      <c r="P39" s="82">
        <v>43720.382210648146</v>
      </c>
      <c r="Q39" s="80" t="s">
        <v>318</v>
      </c>
      <c r="R39" s="80"/>
      <c r="S39" s="80"/>
      <c r="T39" s="80" t="s">
        <v>343</v>
      </c>
      <c r="U39" s="80"/>
      <c r="V39" s="84" t="s">
        <v>367</v>
      </c>
      <c r="W39" s="82">
        <v>43720.382210648146</v>
      </c>
      <c r="X39" s="86">
        <v>43720</v>
      </c>
      <c r="Y39" s="88" t="s">
        <v>408</v>
      </c>
      <c r="Z39" s="84" t="s">
        <v>462</v>
      </c>
      <c r="AA39" s="80"/>
      <c r="AB39" s="80"/>
      <c r="AC39" s="88" t="s">
        <v>516</v>
      </c>
      <c r="AD39" s="80"/>
      <c r="AE39" s="80" t="b">
        <v>0</v>
      </c>
      <c r="AF39" s="80">
        <v>10</v>
      </c>
      <c r="AG39" s="88" t="s">
        <v>558</v>
      </c>
      <c r="AH39" s="80" t="b">
        <v>0</v>
      </c>
      <c r="AI39" s="80" t="s">
        <v>565</v>
      </c>
      <c r="AJ39" s="80"/>
      <c r="AK39" s="88" t="s">
        <v>558</v>
      </c>
      <c r="AL39" s="80" t="b">
        <v>0</v>
      </c>
      <c r="AM39" s="80">
        <v>6</v>
      </c>
      <c r="AN39" s="88" t="s">
        <v>558</v>
      </c>
      <c r="AO39" s="80" t="s">
        <v>571</v>
      </c>
      <c r="AP39" s="80" t="b">
        <v>0</v>
      </c>
      <c r="AQ39" s="88" t="s">
        <v>516</v>
      </c>
      <c r="AR39" s="80" t="s">
        <v>307</v>
      </c>
      <c r="AS39" s="80">
        <v>0</v>
      </c>
      <c r="AT39" s="80">
        <v>0</v>
      </c>
      <c r="AU39" s="80"/>
      <c r="AV39" s="80"/>
      <c r="AW39" s="80"/>
      <c r="AX39" s="80"/>
      <c r="AY39" s="80"/>
      <c r="AZ39" s="80"/>
      <c r="BA39" s="80"/>
      <c r="BB39" s="80"/>
      <c r="BC39">
        <v>1</v>
      </c>
      <c r="BD39" s="79" t="str">
        <f>REPLACE(INDEX(GroupVertices[Group],MATCH(Edges[[#This Row],[Vertex 1]],GroupVertices[Vertex],0)),1,1,"")</f>
        <v>4</v>
      </c>
      <c r="BE39" s="79" t="str">
        <f>REPLACE(INDEX(GroupVertices[Group],MATCH(Edges[[#This Row],[Vertex 2]],GroupVertices[Vertex],0)),1,1,"")</f>
        <v>2</v>
      </c>
      <c r="BF39" s="48"/>
      <c r="BG39" s="49"/>
      <c r="BH39" s="48"/>
      <c r="BI39" s="49"/>
      <c r="BJ39" s="48"/>
      <c r="BK39" s="49"/>
      <c r="BL39" s="48"/>
      <c r="BM39" s="49"/>
      <c r="BN39" s="48"/>
    </row>
    <row r="40" spans="1:66" ht="15">
      <c r="A40" s="65" t="s">
        <v>266</v>
      </c>
      <c r="B40" s="65" t="s">
        <v>299</v>
      </c>
      <c r="C40" s="66" t="s">
        <v>1377</v>
      </c>
      <c r="D40" s="67">
        <v>4</v>
      </c>
      <c r="E40" s="68" t="s">
        <v>132</v>
      </c>
      <c r="F40" s="69">
        <v>30</v>
      </c>
      <c r="G40" s="66"/>
      <c r="H40" s="70"/>
      <c r="I40" s="71"/>
      <c r="J40" s="71"/>
      <c r="K40" s="34" t="s">
        <v>65</v>
      </c>
      <c r="L40" s="78">
        <v>40</v>
      </c>
      <c r="M40" s="78"/>
      <c r="N40" s="73"/>
      <c r="O40" s="80" t="s">
        <v>305</v>
      </c>
      <c r="P40" s="82">
        <v>43720.382210648146</v>
      </c>
      <c r="Q40" s="80" t="s">
        <v>318</v>
      </c>
      <c r="R40" s="80"/>
      <c r="S40" s="80"/>
      <c r="T40" s="80" t="s">
        <v>343</v>
      </c>
      <c r="U40" s="80"/>
      <c r="V40" s="84" t="s">
        <v>367</v>
      </c>
      <c r="W40" s="82">
        <v>43720.382210648146</v>
      </c>
      <c r="X40" s="86">
        <v>43720</v>
      </c>
      <c r="Y40" s="88" t="s">
        <v>408</v>
      </c>
      <c r="Z40" s="84" t="s">
        <v>462</v>
      </c>
      <c r="AA40" s="80"/>
      <c r="AB40" s="80"/>
      <c r="AC40" s="88" t="s">
        <v>516</v>
      </c>
      <c r="AD40" s="80"/>
      <c r="AE40" s="80" t="b">
        <v>0</v>
      </c>
      <c r="AF40" s="80">
        <v>10</v>
      </c>
      <c r="AG40" s="88" t="s">
        <v>558</v>
      </c>
      <c r="AH40" s="80" t="b">
        <v>0</v>
      </c>
      <c r="AI40" s="80" t="s">
        <v>565</v>
      </c>
      <c r="AJ40" s="80"/>
      <c r="AK40" s="88" t="s">
        <v>558</v>
      </c>
      <c r="AL40" s="80" t="b">
        <v>0</v>
      </c>
      <c r="AM40" s="80">
        <v>6</v>
      </c>
      <c r="AN40" s="88" t="s">
        <v>558</v>
      </c>
      <c r="AO40" s="80" t="s">
        <v>571</v>
      </c>
      <c r="AP40" s="80" t="b">
        <v>0</v>
      </c>
      <c r="AQ40" s="88" t="s">
        <v>516</v>
      </c>
      <c r="AR40" s="80" t="s">
        <v>307</v>
      </c>
      <c r="AS40" s="80">
        <v>0</v>
      </c>
      <c r="AT40" s="80">
        <v>0</v>
      </c>
      <c r="AU40" s="80"/>
      <c r="AV40" s="80"/>
      <c r="AW40" s="80"/>
      <c r="AX40" s="80"/>
      <c r="AY40" s="80"/>
      <c r="AZ40" s="80"/>
      <c r="BA40" s="80"/>
      <c r="BB40" s="80"/>
      <c r="BC40">
        <v>1</v>
      </c>
      <c r="BD40" s="79" t="str">
        <f>REPLACE(INDEX(GroupVertices[Group],MATCH(Edges[[#This Row],[Vertex 1]],GroupVertices[Vertex],0)),1,1,"")</f>
        <v>4</v>
      </c>
      <c r="BE40" s="79" t="str">
        <f>REPLACE(INDEX(GroupVertices[Group],MATCH(Edges[[#This Row],[Vertex 2]],GroupVertices[Vertex],0)),1,1,"")</f>
        <v>1</v>
      </c>
      <c r="BF40" s="48"/>
      <c r="BG40" s="49"/>
      <c r="BH40" s="48"/>
      <c r="BI40" s="49"/>
      <c r="BJ40" s="48"/>
      <c r="BK40" s="49"/>
      <c r="BL40" s="48"/>
      <c r="BM40" s="49"/>
      <c r="BN40" s="48"/>
    </row>
    <row r="41" spans="1:66" ht="15">
      <c r="A41" s="65" t="s">
        <v>266</v>
      </c>
      <c r="B41" s="65" t="s">
        <v>297</v>
      </c>
      <c r="C41" s="66" t="s">
        <v>1377</v>
      </c>
      <c r="D41" s="67">
        <v>4</v>
      </c>
      <c r="E41" s="68" t="s">
        <v>132</v>
      </c>
      <c r="F41" s="69">
        <v>30</v>
      </c>
      <c r="G41" s="66"/>
      <c r="H41" s="70"/>
      <c r="I41" s="71"/>
      <c r="J41" s="71"/>
      <c r="K41" s="34" t="s">
        <v>65</v>
      </c>
      <c r="L41" s="78">
        <v>41</v>
      </c>
      <c r="M41" s="78"/>
      <c r="N41" s="73"/>
      <c r="O41" s="80" t="s">
        <v>305</v>
      </c>
      <c r="P41" s="82">
        <v>43720.382210648146</v>
      </c>
      <c r="Q41" s="80" t="s">
        <v>318</v>
      </c>
      <c r="R41" s="80"/>
      <c r="S41" s="80"/>
      <c r="T41" s="80" t="s">
        <v>343</v>
      </c>
      <c r="U41" s="80"/>
      <c r="V41" s="84" t="s">
        <v>367</v>
      </c>
      <c r="W41" s="82">
        <v>43720.382210648146</v>
      </c>
      <c r="X41" s="86">
        <v>43720</v>
      </c>
      <c r="Y41" s="88" t="s">
        <v>408</v>
      </c>
      <c r="Z41" s="84" t="s">
        <v>462</v>
      </c>
      <c r="AA41" s="80"/>
      <c r="AB41" s="80"/>
      <c r="AC41" s="88" t="s">
        <v>516</v>
      </c>
      <c r="AD41" s="80"/>
      <c r="AE41" s="80" t="b">
        <v>0</v>
      </c>
      <c r="AF41" s="80">
        <v>10</v>
      </c>
      <c r="AG41" s="88" t="s">
        <v>558</v>
      </c>
      <c r="AH41" s="80" t="b">
        <v>0</v>
      </c>
      <c r="AI41" s="80" t="s">
        <v>565</v>
      </c>
      <c r="AJ41" s="80"/>
      <c r="AK41" s="88" t="s">
        <v>558</v>
      </c>
      <c r="AL41" s="80" t="b">
        <v>0</v>
      </c>
      <c r="AM41" s="80">
        <v>6</v>
      </c>
      <c r="AN41" s="88" t="s">
        <v>558</v>
      </c>
      <c r="AO41" s="80" t="s">
        <v>571</v>
      </c>
      <c r="AP41" s="80" t="b">
        <v>0</v>
      </c>
      <c r="AQ41" s="88" t="s">
        <v>516</v>
      </c>
      <c r="AR41" s="80" t="s">
        <v>307</v>
      </c>
      <c r="AS41" s="80">
        <v>0</v>
      </c>
      <c r="AT41" s="80">
        <v>0</v>
      </c>
      <c r="AU41" s="80"/>
      <c r="AV41" s="80"/>
      <c r="AW41" s="80"/>
      <c r="AX41" s="80"/>
      <c r="AY41" s="80"/>
      <c r="AZ41" s="80"/>
      <c r="BA41" s="80"/>
      <c r="BB41" s="80"/>
      <c r="BC41">
        <v>1</v>
      </c>
      <c r="BD41" s="79" t="str">
        <f>REPLACE(INDEX(GroupVertices[Group],MATCH(Edges[[#This Row],[Vertex 1]],GroupVertices[Vertex],0)),1,1,"")</f>
        <v>4</v>
      </c>
      <c r="BE41" s="79" t="str">
        <f>REPLACE(INDEX(GroupVertices[Group],MATCH(Edges[[#This Row],[Vertex 2]],GroupVertices[Vertex],0)),1,1,"")</f>
        <v>1</v>
      </c>
      <c r="BF41" s="48"/>
      <c r="BG41" s="49"/>
      <c r="BH41" s="48"/>
      <c r="BI41" s="49"/>
      <c r="BJ41" s="48"/>
      <c r="BK41" s="49"/>
      <c r="BL41" s="48"/>
      <c r="BM41" s="49"/>
      <c r="BN41" s="48"/>
    </row>
    <row r="42" spans="1:66" ht="15">
      <c r="A42" s="65" t="s">
        <v>266</v>
      </c>
      <c r="B42" s="65" t="s">
        <v>302</v>
      </c>
      <c r="C42" s="66" t="s">
        <v>1377</v>
      </c>
      <c r="D42" s="67">
        <v>4</v>
      </c>
      <c r="E42" s="68" t="s">
        <v>132</v>
      </c>
      <c r="F42" s="69">
        <v>30</v>
      </c>
      <c r="G42" s="66"/>
      <c r="H42" s="70"/>
      <c r="I42" s="71"/>
      <c r="J42" s="71"/>
      <c r="K42" s="34" t="s">
        <v>65</v>
      </c>
      <c r="L42" s="78">
        <v>42</v>
      </c>
      <c r="M42" s="78"/>
      <c r="N42" s="73"/>
      <c r="O42" s="80" t="s">
        <v>305</v>
      </c>
      <c r="P42" s="82">
        <v>43720.382210648146</v>
      </c>
      <c r="Q42" s="80" t="s">
        <v>318</v>
      </c>
      <c r="R42" s="80"/>
      <c r="S42" s="80"/>
      <c r="T42" s="80" t="s">
        <v>343</v>
      </c>
      <c r="U42" s="80"/>
      <c r="V42" s="84" t="s">
        <v>367</v>
      </c>
      <c r="W42" s="82">
        <v>43720.382210648146</v>
      </c>
      <c r="X42" s="86">
        <v>43720</v>
      </c>
      <c r="Y42" s="88" t="s">
        <v>408</v>
      </c>
      <c r="Z42" s="84" t="s">
        <v>462</v>
      </c>
      <c r="AA42" s="80"/>
      <c r="AB42" s="80"/>
      <c r="AC42" s="88" t="s">
        <v>516</v>
      </c>
      <c r="AD42" s="80"/>
      <c r="AE42" s="80" t="b">
        <v>0</v>
      </c>
      <c r="AF42" s="80">
        <v>10</v>
      </c>
      <c r="AG42" s="88" t="s">
        <v>558</v>
      </c>
      <c r="AH42" s="80" t="b">
        <v>0</v>
      </c>
      <c r="AI42" s="80" t="s">
        <v>565</v>
      </c>
      <c r="AJ42" s="80"/>
      <c r="AK42" s="88" t="s">
        <v>558</v>
      </c>
      <c r="AL42" s="80" t="b">
        <v>0</v>
      </c>
      <c r="AM42" s="80">
        <v>6</v>
      </c>
      <c r="AN42" s="88" t="s">
        <v>558</v>
      </c>
      <c r="AO42" s="80" t="s">
        <v>571</v>
      </c>
      <c r="AP42" s="80" t="b">
        <v>0</v>
      </c>
      <c r="AQ42" s="88" t="s">
        <v>516</v>
      </c>
      <c r="AR42" s="80" t="s">
        <v>307</v>
      </c>
      <c r="AS42" s="80">
        <v>0</v>
      </c>
      <c r="AT42" s="80">
        <v>0</v>
      </c>
      <c r="AU42" s="80"/>
      <c r="AV42" s="80"/>
      <c r="AW42" s="80"/>
      <c r="AX42" s="80"/>
      <c r="AY42" s="80"/>
      <c r="AZ42" s="80"/>
      <c r="BA42" s="80"/>
      <c r="BB42" s="80"/>
      <c r="BC42">
        <v>1</v>
      </c>
      <c r="BD42" s="79" t="str">
        <f>REPLACE(INDEX(GroupVertices[Group],MATCH(Edges[[#This Row],[Vertex 1]],GroupVertices[Vertex],0)),1,1,"")</f>
        <v>4</v>
      </c>
      <c r="BE42" s="79" t="str">
        <f>REPLACE(INDEX(GroupVertices[Group],MATCH(Edges[[#This Row],[Vertex 2]],GroupVertices[Vertex],0)),1,1,"")</f>
        <v>4</v>
      </c>
      <c r="BF42" s="48"/>
      <c r="BG42" s="49"/>
      <c r="BH42" s="48"/>
      <c r="BI42" s="49"/>
      <c r="BJ42" s="48"/>
      <c r="BK42" s="49"/>
      <c r="BL42" s="48"/>
      <c r="BM42" s="49"/>
      <c r="BN42" s="48"/>
    </row>
    <row r="43" spans="1:66" ht="15">
      <c r="A43" s="65" t="s">
        <v>266</v>
      </c>
      <c r="B43" s="65" t="s">
        <v>303</v>
      </c>
      <c r="C43" s="66" t="s">
        <v>1377</v>
      </c>
      <c r="D43" s="67">
        <v>4</v>
      </c>
      <c r="E43" s="68" t="s">
        <v>132</v>
      </c>
      <c r="F43" s="69">
        <v>30</v>
      </c>
      <c r="G43" s="66"/>
      <c r="H43" s="70"/>
      <c r="I43" s="71"/>
      <c r="J43" s="71"/>
      <c r="K43" s="34" t="s">
        <v>65</v>
      </c>
      <c r="L43" s="78">
        <v>43</v>
      </c>
      <c r="M43" s="78"/>
      <c r="N43" s="73"/>
      <c r="O43" s="80" t="s">
        <v>305</v>
      </c>
      <c r="P43" s="82">
        <v>43720.382210648146</v>
      </c>
      <c r="Q43" s="80" t="s">
        <v>318</v>
      </c>
      <c r="R43" s="80"/>
      <c r="S43" s="80"/>
      <c r="T43" s="80" t="s">
        <v>343</v>
      </c>
      <c r="U43" s="80"/>
      <c r="V43" s="84" t="s">
        <v>367</v>
      </c>
      <c r="W43" s="82">
        <v>43720.382210648146</v>
      </c>
      <c r="X43" s="86">
        <v>43720</v>
      </c>
      <c r="Y43" s="88" t="s">
        <v>408</v>
      </c>
      <c r="Z43" s="84" t="s">
        <v>462</v>
      </c>
      <c r="AA43" s="80"/>
      <c r="AB43" s="80"/>
      <c r="AC43" s="88" t="s">
        <v>516</v>
      </c>
      <c r="AD43" s="80"/>
      <c r="AE43" s="80" t="b">
        <v>0</v>
      </c>
      <c r="AF43" s="80">
        <v>10</v>
      </c>
      <c r="AG43" s="88" t="s">
        <v>558</v>
      </c>
      <c r="AH43" s="80" t="b">
        <v>0</v>
      </c>
      <c r="AI43" s="80" t="s">
        <v>565</v>
      </c>
      <c r="AJ43" s="80"/>
      <c r="AK43" s="88" t="s">
        <v>558</v>
      </c>
      <c r="AL43" s="80" t="b">
        <v>0</v>
      </c>
      <c r="AM43" s="80">
        <v>6</v>
      </c>
      <c r="AN43" s="88" t="s">
        <v>558</v>
      </c>
      <c r="AO43" s="80" t="s">
        <v>571</v>
      </c>
      <c r="AP43" s="80" t="b">
        <v>0</v>
      </c>
      <c r="AQ43" s="88" t="s">
        <v>516</v>
      </c>
      <c r="AR43" s="80" t="s">
        <v>307</v>
      </c>
      <c r="AS43" s="80">
        <v>0</v>
      </c>
      <c r="AT43" s="80">
        <v>0</v>
      </c>
      <c r="AU43" s="80"/>
      <c r="AV43" s="80"/>
      <c r="AW43" s="80"/>
      <c r="AX43" s="80"/>
      <c r="AY43" s="80"/>
      <c r="AZ43" s="80"/>
      <c r="BA43" s="80"/>
      <c r="BB43" s="80"/>
      <c r="BC43">
        <v>1</v>
      </c>
      <c r="BD43" s="79" t="str">
        <f>REPLACE(INDEX(GroupVertices[Group],MATCH(Edges[[#This Row],[Vertex 1]],GroupVertices[Vertex],0)),1,1,"")</f>
        <v>4</v>
      </c>
      <c r="BE43" s="79" t="str">
        <f>REPLACE(INDEX(GroupVertices[Group],MATCH(Edges[[#This Row],[Vertex 2]],GroupVertices[Vertex],0)),1,1,"")</f>
        <v>4</v>
      </c>
      <c r="BF43" s="48">
        <v>0</v>
      </c>
      <c r="BG43" s="49">
        <v>0</v>
      </c>
      <c r="BH43" s="48">
        <v>0</v>
      </c>
      <c r="BI43" s="49">
        <v>0</v>
      </c>
      <c r="BJ43" s="48">
        <v>0</v>
      </c>
      <c r="BK43" s="49">
        <v>0</v>
      </c>
      <c r="BL43" s="48">
        <v>39</v>
      </c>
      <c r="BM43" s="49">
        <v>100</v>
      </c>
      <c r="BN43" s="48">
        <v>39</v>
      </c>
    </row>
    <row r="44" spans="1:66" ht="15">
      <c r="A44" s="65" t="s">
        <v>267</v>
      </c>
      <c r="B44" s="65" t="s">
        <v>266</v>
      </c>
      <c r="C44" s="66" t="s">
        <v>1377</v>
      </c>
      <c r="D44" s="67">
        <v>4</v>
      </c>
      <c r="E44" s="68" t="s">
        <v>132</v>
      </c>
      <c r="F44" s="69">
        <v>30</v>
      </c>
      <c r="G44" s="66"/>
      <c r="H44" s="70"/>
      <c r="I44" s="71"/>
      <c r="J44" s="71"/>
      <c r="K44" s="34" t="s">
        <v>65</v>
      </c>
      <c r="L44" s="78">
        <v>44</v>
      </c>
      <c r="M44" s="78"/>
      <c r="N44" s="73"/>
      <c r="O44" s="80" t="s">
        <v>307</v>
      </c>
      <c r="P44" s="82">
        <v>43731.58677083333</v>
      </c>
      <c r="Q44" s="80" t="s">
        <v>318</v>
      </c>
      <c r="R44" s="80"/>
      <c r="S44" s="80"/>
      <c r="T44" s="80" t="s">
        <v>343</v>
      </c>
      <c r="U44" s="80"/>
      <c r="V44" s="84" t="s">
        <v>368</v>
      </c>
      <c r="W44" s="82">
        <v>43731.58677083333</v>
      </c>
      <c r="X44" s="86">
        <v>43731</v>
      </c>
      <c r="Y44" s="88" t="s">
        <v>409</v>
      </c>
      <c r="Z44" s="84" t="s">
        <v>463</v>
      </c>
      <c r="AA44" s="80"/>
      <c r="AB44" s="80"/>
      <c r="AC44" s="88" t="s">
        <v>517</v>
      </c>
      <c r="AD44" s="80"/>
      <c r="AE44" s="80" t="b">
        <v>0</v>
      </c>
      <c r="AF44" s="80">
        <v>0</v>
      </c>
      <c r="AG44" s="88" t="s">
        <v>558</v>
      </c>
      <c r="AH44" s="80" t="b">
        <v>0</v>
      </c>
      <c r="AI44" s="80" t="s">
        <v>565</v>
      </c>
      <c r="AJ44" s="80"/>
      <c r="AK44" s="88" t="s">
        <v>558</v>
      </c>
      <c r="AL44" s="80" t="b">
        <v>0</v>
      </c>
      <c r="AM44" s="80">
        <v>6</v>
      </c>
      <c r="AN44" s="88" t="s">
        <v>516</v>
      </c>
      <c r="AO44" s="80" t="s">
        <v>572</v>
      </c>
      <c r="AP44" s="80" t="b">
        <v>0</v>
      </c>
      <c r="AQ44" s="88" t="s">
        <v>516</v>
      </c>
      <c r="AR44" s="80" t="s">
        <v>219</v>
      </c>
      <c r="AS44" s="80">
        <v>0</v>
      </c>
      <c r="AT44" s="80">
        <v>0</v>
      </c>
      <c r="AU44" s="80"/>
      <c r="AV44" s="80"/>
      <c r="AW44" s="80"/>
      <c r="AX44" s="80"/>
      <c r="AY44" s="80"/>
      <c r="AZ44" s="80"/>
      <c r="BA44" s="80"/>
      <c r="BB44" s="80"/>
      <c r="BC44">
        <v>1</v>
      </c>
      <c r="BD44" s="79" t="str">
        <f>REPLACE(INDEX(GroupVertices[Group],MATCH(Edges[[#This Row],[Vertex 1]],GroupVertices[Vertex],0)),1,1,"")</f>
        <v>4</v>
      </c>
      <c r="BE44" s="79" t="str">
        <f>REPLACE(INDEX(GroupVertices[Group],MATCH(Edges[[#This Row],[Vertex 2]],GroupVertices[Vertex],0)),1,1,"")</f>
        <v>4</v>
      </c>
      <c r="BF44" s="48"/>
      <c r="BG44" s="49"/>
      <c r="BH44" s="48"/>
      <c r="BI44" s="49"/>
      <c r="BJ44" s="48"/>
      <c r="BK44" s="49"/>
      <c r="BL44" s="48"/>
      <c r="BM44" s="49"/>
      <c r="BN44" s="48"/>
    </row>
    <row r="45" spans="1:66" ht="15">
      <c r="A45" s="65" t="s">
        <v>267</v>
      </c>
      <c r="B45" s="65" t="s">
        <v>302</v>
      </c>
      <c r="C45" s="66" t="s">
        <v>1377</v>
      </c>
      <c r="D45" s="67">
        <v>4</v>
      </c>
      <c r="E45" s="68" t="s">
        <v>132</v>
      </c>
      <c r="F45" s="69">
        <v>30</v>
      </c>
      <c r="G45" s="66"/>
      <c r="H45" s="70"/>
      <c r="I45" s="71"/>
      <c r="J45" s="71"/>
      <c r="K45" s="34" t="s">
        <v>65</v>
      </c>
      <c r="L45" s="78">
        <v>45</v>
      </c>
      <c r="M45" s="78"/>
      <c r="N45" s="73"/>
      <c r="O45" s="80" t="s">
        <v>305</v>
      </c>
      <c r="P45" s="82">
        <v>43731.58677083333</v>
      </c>
      <c r="Q45" s="80" t="s">
        <v>318</v>
      </c>
      <c r="R45" s="80"/>
      <c r="S45" s="80"/>
      <c r="T45" s="80" t="s">
        <v>343</v>
      </c>
      <c r="U45" s="80"/>
      <c r="V45" s="84" t="s">
        <v>368</v>
      </c>
      <c r="W45" s="82">
        <v>43731.58677083333</v>
      </c>
      <c r="X45" s="86">
        <v>43731</v>
      </c>
      <c r="Y45" s="88" t="s">
        <v>409</v>
      </c>
      <c r="Z45" s="84" t="s">
        <v>463</v>
      </c>
      <c r="AA45" s="80"/>
      <c r="AB45" s="80"/>
      <c r="AC45" s="88" t="s">
        <v>517</v>
      </c>
      <c r="AD45" s="80"/>
      <c r="AE45" s="80" t="b">
        <v>0</v>
      </c>
      <c r="AF45" s="80">
        <v>0</v>
      </c>
      <c r="AG45" s="88" t="s">
        <v>558</v>
      </c>
      <c r="AH45" s="80" t="b">
        <v>0</v>
      </c>
      <c r="AI45" s="80" t="s">
        <v>565</v>
      </c>
      <c r="AJ45" s="80"/>
      <c r="AK45" s="88" t="s">
        <v>558</v>
      </c>
      <c r="AL45" s="80" t="b">
        <v>0</v>
      </c>
      <c r="AM45" s="80">
        <v>6</v>
      </c>
      <c r="AN45" s="88" t="s">
        <v>516</v>
      </c>
      <c r="AO45" s="80" t="s">
        <v>572</v>
      </c>
      <c r="AP45" s="80" t="b">
        <v>0</v>
      </c>
      <c r="AQ45" s="88" t="s">
        <v>516</v>
      </c>
      <c r="AR45" s="80" t="s">
        <v>219</v>
      </c>
      <c r="AS45" s="80">
        <v>0</v>
      </c>
      <c r="AT45" s="80">
        <v>0</v>
      </c>
      <c r="AU45" s="80"/>
      <c r="AV45" s="80"/>
      <c r="AW45" s="80"/>
      <c r="AX45" s="80"/>
      <c r="AY45" s="80"/>
      <c r="AZ45" s="80"/>
      <c r="BA45" s="80"/>
      <c r="BB45" s="80"/>
      <c r="BC45">
        <v>1</v>
      </c>
      <c r="BD45" s="79" t="str">
        <f>REPLACE(INDEX(GroupVertices[Group],MATCH(Edges[[#This Row],[Vertex 1]],GroupVertices[Vertex],0)),1,1,"")</f>
        <v>4</v>
      </c>
      <c r="BE45" s="79" t="str">
        <f>REPLACE(INDEX(GroupVertices[Group],MATCH(Edges[[#This Row],[Vertex 2]],GroupVertices[Vertex],0)),1,1,"")</f>
        <v>4</v>
      </c>
      <c r="BF45" s="48"/>
      <c r="BG45" s="49"/>
      <c r="BH45" s="48"/>
      <c r="BI45" s="49"/>
      <c r="BJ45" s="48"/>
      <c r="BK45" s="49"/>
      <c r="BL45" s="48"/>
      <c r="BM45" s="49"/>
      <c r="BN45" s="48"/>
    </row>
    <row r="46" spans="1:66" ht="15">
      <c r="A46" s="65" t="s">
        <v>267</v>
      </c>
      <c r="B46" s="65" t="s">
        <v>303</v>
      </c>
      <c r="C46" s="66" t="s">
        <v>1377</v>
      </c>
      <c r="D46" s="67">
        <v>4</v>
      </c>
      <c r="E46" s="68" t="s">
        <v>132</v>
      </c>
      <c r="F46" s="69">
        <v>30</v>
      </c>
      <c r="G46" s="66"/>
      <c r="H46" s="70"/>
      <c r="I46" s="71"/>
      <c r="J46" s="71"/>
      <c r="K46" s="34" t="s">
        <v>65</v>
      </c>
      <c r="L46" s="78">
        <v>46</v>
      </c>
      <c r="M46" s="78"/>
      <c r="N46" s="73"/>
      <c r="O46" s="80" t="s">
        <v>305</v>
      </c>
      <c r="P46" s="82">
        <v>43731.58677083333</v>
      </c>
      <c r="Q46" s="80" t="s">
        <v>318</v>
      </c>
      <c r="R46" s="80"/>
      <c r="S46" s="80"/>
      <c r="T46" s="80" t="s">
        <v>343</v>
      </c>
      <c r="U46" s="80"/>
      <c r="V46" s="84" t="s">
        <v>368</v>
      </c>
      <c r="W46" s="82">
        <v>43731.58677083333</v>
      </c>
      <c r="X46" s="86">
        <v>43731</v>
      </c>
      <c r="Y46" s="88" t="s">
        <v>409</v>
      </c>
      <c r="Z46" s="84" t="s">
        <v>463</v>
      </c>
      <c r="AA46" s="80"/>
      <c r="AB46" s="80"/>
      <c r="AC46" s="88" t="s">
        <v>517</v>
      </c>
      <c r="AD46" s="80"/>
      <c r="AE46" s="80" t="b">
        <v>0</v>
      </c>
      <c r="AF46" s="80">
        <v>0</v>
      </c>
      <c r="AG46" s="88" t="s">
        <v>558</v>
      </c>
      <c r="AH46" s="80" t="b">
        <v>0</v>
      </c>
      <c r="AI46" s="80" t="s">
        <v>565</v>
      </c>
      <c r="AJ46" s="80"/>
      <c r="AK46" s="88" t="s">
        <v>558</v>
      </c>
      <c r="AL46" s="80" t="b">
        <v>0</v>
      </c>
      <c r="AM46" s="80">
        <v>6</v>
      </c>
      <c r="AN46" s="88" t="s">
        <v>516</v>
      </c>
      <c r="AO46" s="80" t="s">
        <v>572</v>
      </c>
      <c r="AP46" s="80" t="b">
        <v>0</v>
      </c>
      <c r="AQ46" s="88" t="s">
        <v>516</v>
      </c>
      <c r="AR46" s="80" t="s">
        <v>219</v>
      </c>
      <c r="AS46" s="80">
        <v>0</v>
      </c>
      <c r="AT46" s="80">
        <v>0</v>
      </c>
      <c r="AU46" s="80"/>
      <c r="AV46" s="80"/>
      <c r="AW46" s="80"/>
      <c r="AX46" s="80"/>
      <c r="AY46" s="80"/>
      <c r="AZ46" s="80"/>
      <c r="BA46" s="80"/>
      <c r="BB46" s="80"/>
      <c r="BC46">
        <v>1</v>
      </c>
      <c r="BD46" s="79" t="str">
        <f>REPLACE(INDEX(GroupVertices[Group],MATCH(Edges[[#This Row],[Vertex 1]],GroupVertices[Vertex],0)),1,1,"")</f>
        <v>4</v>
      </c>
      <c r="BE46" s="79" t="str">
        <f>REPLACE(INDEX(GroupVertices[Group],MATCH(Edges[[#This Row],[Vertex 2]],GroupVertices[Vertex],0)),1,1,"")</f>
        <v>4</v>
      </c>
      <c r="BF46" s="48"/>
      <c r="BG46" s="49"/>
      <c r="BH46" s="48"/>
      <c r="BI46" s="49"/>
      <c r="BJ46" s="48"/>
      <c r="BK46" s="49"/>
      <c r="BL46" s="48"/>
      <c r="BM46" s="49"/>
      <c r="BN46" s="48"/>
    </row>
    <row r="47" spans="1:66" ht="15">
      <c r="A47" s="65" t="s">
        <v>267</v>
      </c>
      <c r="B47" s="65" t="s">
        <v>268</v>
      </c>
      <c r="C47" s="66" t="s">
        <v>1377</v>
      </c>
      <c r="D47" s="67">
        <v>4</v>
      </c>
      <c r="E47" s="68" t="s">
        <v>132</v>
      </c>
      <c r="F47" s="69">
        <v>30</v>
      </c>
      <c r="G47" s="66"/>
      <c r="H47" s="70"/>
      <c r="I47" s="71"/>
      <c r="J47" s="71"/>
      <c r="K47" s="34" t="s">
        <v>65</v>
      </c>
      <c r="L47" s="78">
        <v>47</v>
      </c>
      <c r="M47" s="78"/>
      <c r="N47" s="73"/>
      <c r="O47" s="80" t="s">
        <v>305</v>
      </c>
      <c r="P47" s="82">
        <v>43731.58677083333</v>
      </c>
      <c r="Q47" s="80" t="s">
        <v>318</v>
      </c>
      <c r="R47" s="80"/>
      <c r="S47" s="80"/>
      <c r="T47" s="80" t="s">
        <v>343</v>
      </c>
      <c r="U47" s="80"/>
      <c r="V47" s="84" t="s">
        <v>368</v>
      </c>
      <c r="W47" s="82">
        <v>43731.58677083333</v>
      </c>
      <c r="X47" s="86">
        <v>43731</v>
      </c>
      <c r="Y47" s="88" t="s">
        <v>409</v>
      </c>
      <c r="Z47" s="84" t="s">
        <v>463</v>
      </c>
      <c r="AA47" s="80"/>
      <c r="AB47" s="80"/>
      <c r="AC47" s="88" t="s">
        <v>517</v>
      </c>
      <c r="AD47" s="80"/>
      <c r="AE47" s="80" t="b">
        <v>0</v>
      </c>
      <c r="AF47" s="80">
        <v>0</v>
      </c>
      <c r="AG47" s="88" t="s">
        <v>558</v>
      </c>
      <c r="AH47" s="80" t="b">
        <v>0</v>
      </c>
      <c r="AI47" s="80" t="s">
        <v>565</v>
      </c>
      <c r="AJ47" s="80"/>
      <c r="AK47" s="88" t="s">
        <v>558</v>
      </c>
      <c r="AL47" s="80" t="b">
        <v>0</v>
      </c>
      <c r="AM47" s="80">
        <v>6</v>
      </c>
      <c r="AN47" s="88" t="s">
        <v>516</v>
      </c>
      <c r="AO47" s="80" t="s">
        <v>572</v>
      </c>
      <c r="AP47" s="80" t="b">
        <v>0</v>
      </c>
      <c r="AQ47" s="88" t="s">
        <v>516</v>
      </c>
      <c r="AR47" s="80" t="s">
        <v>219</v>
      </c>
      <c r="AS47" s="80">
        <v>0</v>
      </c>
      <c r="AT47" s="80">
        <v>0</v>
      </c>
      <c r="AU47" s="80"/>
      <c r="AV47" s="80"/>
      <c r="AW47" s="80"/>
      <c r="AX47" s="80"/>
      <c r="AY47" s="80"/>
      <c r="AZ47" s="80"/>
      <c r="BA47" s="80"/>
      <c r="BB47" s="80"/>
      <c r="BC47">
        <v>1</v>
      </c>
      <c r="BD47" s="79" t="str">
        <f>REPLACE(INDEX(GroupVertices[Group],MATCH(Edges[[#This Row],[Vertex 1]],GroupVertices[Vertex],0)),1,1,"")</f>
        <v>4</v>
      </c>
      <c r="BE47" s="79" t="str">
        <f>REPLACE(INDEX(GroupVertices[Group],MATCH(Edges[[#This Row],[Vertex 2]],GroupVertices[Vertex],0)),1,1,"")</f>
        <v>2</v>
      </c>
      <c r="BF47" s="48"/>
      <c r="BG47" s="49"/>
      <c r="BH47" s="48"/>
      <c r="BI47" s="49"/>
      <c r="BJ47" s="48"/>
      <c r="BK47" s="49"/>
      <c r="BL47" s="48"/>
      <c r="BM47" s="49"/>
      <c r="BN47" s="48"/>
    </row>
    <row r="48" spans="1:66" ht="15">
      <c r="A48" s="65" t="s">
        <v>267</v>
      </c>
      <c r="B48" s="65" t="s">
        <v>299</v>
      </c>
      <c r="C48" s="66" t="s">
        <v>1377</v>
      </c>
      <c r="D48" s="67">
        <v>4</v>
      </c>
      <c r="E48" s="68" t="s">
        <v>132</v>
      </c>
      <c r="F48" s="69">
        <v>30</v>
      </c>
      <c r="G48" s="66"/>
      <c r="H48" s="70"/>
      <c r="I48" s="71"/>
      <c r="J48" s="71"/>
      <c r="K48" s="34" t="s">
        <v>65</v>
      </c>
      <c r="L48" s="78">
        <v>48</v>
      </c>
      <c r="M48" s="78"/>
      <c r="N48" s="73"/>
      <c r="O48" s="80" t="s">
        <v>305</v>
      </c>
      <c r="P48" s="82">
        <v>43731.58677083333</v>
      </c>
      <c r="Q48" s="80" t="s">
        <v>318</v>
      </c>
      <c r="R48" s="80"/>
      <c r="S48" s="80"/>
      <c r="T48" s="80" t="s">
        <v>343</v>
      </c>
      <c r="U48" s="80"/>
      <c r="V48" s="84" t="s">
        <v>368</v>
      </c>
      <c r="W48" s="82">
        <v>43731.58677083333</v>
      </c>
      <c r="X48" s="86">
        <v>43731</v>
      </c>
      <c r="Y48" s="88" t="s">
        <v>409</v>
      </c>
      <c r="Z48" s="84" t="s">
        <v>463</v>
      </c>
      <c r="AA48" s="80"/>
      <c r="AB48" s="80"/>
      <c r="AC48" s="88" t="s">
        <v>517</v>
      </c>
      <c r="AD48" s="80"/>
      <c r="AE48" s="80" t="b">
        <v>0</v>
      </c>
      <c r="AF48" s="80">
        <v>0</v>
      </c>
      <c r="AG48" s="88" t="s">
        <v>558</v>
      </c>
      <c r="AH48" s="80" t="b">
        <v>0</v>
      </c>
      <c r="AI48" s="80" t="s">
        <v>565</v>
      </c>
      <c r="AJ48" s="80"/>
      <c r="AK48" s="88" t="s">
        <v>558</v>
      </c>
      <c r="AL48" s="80" t="b">
        <v>0</v>
      </c>
      <c r="AM48" s="80">
        <v>6</v>
      </c>
      <c r="AN48" s="88" t="s">
        <v>516</v>
      </c>
      <c r="AO48" s="80" t="s">
        <v>572</v>
      </c>
      <c r="AP48" s="80" t="b">
        <v>0</v>
      </c>
      <c r="AQ48" s="88" t="s">
        <v>516</v>
      </c>
      <c r="AR48" s="80" t="s">
        <v>219</v>
      </c>
      <c r="AS48" s="80">
        <v>0</v>
      </c>
      <c r="AT48" s="80">
        <v>0</v>
      </c>
      <c r="AU48" s="80"/>
      <c r="AV48" s="80"/>
      <c r="AW48" s="80"/>
      <c r="AX48" s="80"/>
      <c r="AY48" s="80"/>
      <c r="AZ48" s="80"/>
      <c r="BA48" s="80"/>
      <c r="BB48" s="80"/>
      <c r="BC48">
        <v>1</v>
      </c>
      <c r="BD48" s="79" t="str">
        <f>REPLACE(INDEX(GroupVertices[Group],MATCH(Edges[[#This Row],[Vertex 1]],GroupVertices[Vertex],0)),1,1,"")</f>
        <v>4</v>
      </c>
      <c r="BE48" s="79" t="str">
        <f>REPLACE(INDEX(GroupVertices[Group],MATCH(Edges[[#This Row],[Vertex 2]],GroupVertices[Vertex],0)),1,1,"")</f>
        <v>1</v>
      </c>
      <c r="BF48" s="48"/>
      <c r="BG48" s="49"/>
      <c r="BH48" s="48"/>
      <c r="BI48" s="49"/>
      <c r="BJ48" s="48"/>
      <c r="BK48" s="49"/>
      <c r="BL48" s="48"/>
      <c r="BM48" s="49"/>
      <c r="BN48" s="48"/>
    </row>
    <row r="49" spans="1:66" ht="15">
      <c r="A49" s="65" t="s">
        <v>267</v>
      </c>
      <c r="B49" s="65" t="s">
        <v>297</v>
      </c>
      <c r="C49" s="66" t="s">
        <v>1377</v>
      </c>
      <c r="D49" s="67">
        <v>4</v>
      </c>
      <c r="E49" s="68" t="s">
        <v>132</v>
      </c>
      <c r="F49" s="69">
        <v>30</v>
      </c>
      <c r="G49" s="66"/>
      <c r="H49" s="70"/>
      <c r="I49" s="71"/>
      <c r="J49" s="71"/>
      <c r="K49" s="34" t="s">
        <v>65</v>
      </c>
      <c r="L49" s="78">
        <v>49</v>
      </c>
      <c r="M49" s="78"/>
      <c r="N49" s="73"/>
      <c r="O49" s="80" t="s">
        <v>305</v>
      </c>
      <c r="P49" s="82">
        <v>43731.58677083333</v>
      </c>
      <c r="Q49" s="80" t="s">
        <v>318</v>
      </c>
      <c r="R49" s="80"/>
      <c r="S49" s="80"/>
      <c r="T49" s="80" t="s">
        <v>343</v>
      </c>
      <c r="U49" s="80"/>
      <c r="V49" s="84" t="s">
        <v>368</v>
      </c>
      <c r="W49" s="82">
        <v>43731.58677083333</v>
      </c>
      <c r="X49" s="86">
        <v>43731</v>
      </c>
      <c r="Y49" s="88" t="s">
        <v>409</v>
      </c>
      <c r="Z49" s="84" t="s">
        <v>463</v>
      </c>
      <c r="AA49" s="80"/>
      <c r="AB49" s="80"/>
      <c r="AC49" s="88" t="s">
        <v>517</v>
      </c>
      <c r="AD49" s="80"/>
      <c r="AE49" s="80" t="b">
        <v>0</v>
      </c>
      <c r="AF49" s="80">
        <v>0</v>
      </c>
      <c r="AG49" s="88" t="s">
        <v>558</v>
      </c>
      <c r="AH49" s="80" t="b">
        <v>0</v>
      </c>
      <c r="AI49" s="80" t="s">
        <v>565</v>
      </c>
      <c r="AJ49" s="80"/>
      <c r="AK49" s="88" t="s">
        <v>558</v>
      </c>
      <c r="AL49" s="80" t="b">
        <v>0</v>
      </c>
      <c r="AM49" s="80">
        <v>6</v>
      </c>
      <c r="AN49" s="88" t="s">
        <v>516</v>
      </c>
      <c r="AO49" s="80" t="s">
        <v>572</v>
      </c>
      <c r="AP49" s="80" t="b">
        <v>0</v>
      </c>
      <c r="AQ49" s="88" t="s">
        <v>516</v>
      </c>
      <c r="AR49" s="80" t="s">
        <v>219</v>
      </c>
      <c r="AS49" s="80">
        <v>0</v>
      </c>
      <c r="AT49" s="80">
        <v>0</v>
      </c>
      <c r="AU49" s="80"/>
      <c r="AV49" s="80"/>
      <c r="AW49" s="80"/>
      <c r="AX49" s="80"/>
      <c r="AY49" s="80"/>
      <c r="AZ49" s="80"/>
      <c r="BA49" s="80"/>
      <c r="BB49" s="80"/>
      <c r="BC49">
        <v>1</v>
      </c>
      <c r="BD49" s="79" t="str">
        <f>REPLACE(INDEX(GroupVertices[Group],MATCH(Edges[[#This Row],[Vertex 1]],GroupVertices[Vertex],0)),1,1,"")</f>
        <v>4</v>
      </c>
      <c r="BE49" s="79" t="str">
        <f>REPLACE(INDEX(GroupVertices[Group],MATCH(Edges[[#This Row],[Vertex 2]],GroupVertices[Vertex],0)),1,1,"")</f>
        <v>1</v>
      </c>
      <c r="BF49" s="48">
        <v>0</v>
      </c>
      <c r="BG49" s="49">
        <v>0</v>
      </c>
      <c r="BH49" s="48">
        <v>0</v>
      </c>
      <c r="BI49" s="49">
        <v>0</v>
      </c>
      <c r="BJ49" s="48">
        <v>0</v>
      </c>
      <c r="BK49" s="49">
        <v>0</v>
      </c>
      <c r="BL49" s="48">
        <v>39</v>
      </c>
      <c r="BM49" s="49">
        <v>100</v>
      </c>
      <c r="BN49" s="48">
        <v>39</v>
      </c>
    </row>
    <row r="50" spans="1:66" ht="15">
      <c r="A50" s="65" t="s">
        <v>268</v>
      </c>
      <c r="B50" s="65" t="s">
        <v>258</v>
      </c>
      <c r="C50" s="66" t="s">
        <v>1377</v>
      </c>
      <c r="D50" s="67">
        <v>4</v>
      </c>
      <c r="E50" s="68" t="s">
        <v>132</v>
      </c>
      <c r="F50" s="69">
        <v>30</v>
      </c>
      <c r="G50" s="66"/>
      <c r="H50" s="70"/>
      <c r="I50" s="71"/>
      <c r="J50" s="71"/>
      <c r="K50" s="34" t="s">
        <v>66</v>
      </c>
      <c r="L50" s="78">
        <v>50</v>
      </c>
      <c r="M50" s="78"/>
      <c r="N50" s="73"/>
      <c r="O50" s="80" t="s">
        <v>305</v>
      </c>
      <c r="P50" s="82">
        <v>43726.29576388889</v>
      </c>
      <c r="Q50" s="80" t="s">
        <v>313</v>
      </c>
      <c r="R50" s="80"/>
      <c r="S50" s="80"/>
      <c r="T50" s="80"/>
      <c r="U50" s="84" t="s">
        <v>354</v>
      </c>
      <c r="V50" s="84" t="s">
        <v>354</v>
      </c>
      <c r="W50" s="82">
        <v>43726.29576388889</v>
      </c>
      <c r="X50" s="86">
        <v>43726</v>
      </c>
      <c r="Y50" s="88" t="s">
        <v>410</v>
      </c>
      <c r="Z50" s="84" t="s">
        <v>464</v>
      </c>
      <c r="AA50" s="80"/>
      <c r="AB50" s="80"/>
      <c r="AC50" s="88" t="s">
        <v>518</v>
      </c>
      <c r="AD50" s="80"/>
      <c r="AE50" s="80" t="b">
        <v>0</v>
      </c>
      <c r="AF50" s="80">
        <v>2</v>
      </c>
      <c r="AG50" s="88" t="s">
        <v>558</v>
      </c>
      <c r="AH50" s="80" t="b">
        <v>0</v>
      </c>
      <c r="AI50" s="80" t="s">
        <v>565</v>
      </c>
      <c r="AJ50" s="80"/>
      <c r="AK50" s="88" t="s">
        <v>558</v>
      </c>
      <c r="AL50" s="80" t="b">
        <v>0</v>
      </c>
      <c r="AM50" s="80">
        <v>2</v>
      </c>
      <c r="AN50" s="88" t="s">
        <v>558</v>
      </c>
      <c r="AO50" s="80" t="s">
        <v>572</v>
      </c>
      <c r="AP50" s="80" t="b">
        <v>0</v>
      </c>
      <c r="AQ50" s="88" t="s">
        <v>518</v>
      </c>
      <c r="AR50" s="80" t="s">
        <v>307</v>
      </c>
      <c r="AS50" s="80">
        <v>0</v>
      </c>
      <c r="AT50" s="80">
        <v>0</v>
      </c>
      <c r="AU50" s="80"/>
      <c r="AV50" s="80"/>
      <c r="AW50" s="80"/>
      <c r="AX50" s="80"/>
      <c r="AY50" s="80"/>
      <c r="AZ50" s="80"/>
      <c r="BA50" s="80"/>
      <c r="BB50" s="80"/>
      <c r="BC50">
        <v>1</v>
      </c>
      <c r="BD50" s="79" t="str">
        <f>REPLACE(INDEX(GroupVertices[Group],MATCH(Edges[[#This Row],[Vertex 1]],GroupVertices[Vertex],0)),1,1,"")</f>
        <v>2</v>
      </c>
      <c r="BE50" s="79" t="str">
        <f>REPLACE(INDEX(GroupVertices[Group],MATCH(Edges[[#This Row],[Vertex 2]],GroupVertices[Vertex],0)),1,1,"")</f>
        <v>2</v>
      </c>
      <c r="BF50" s="48"/>
      <c r="BG50" s="49"/>
      <c r="BH50" s="48"/>
      <c r="BI50" s="49"/>
      <c r="BJ50" s="48"/>
      <c r="BK50" s="49"/>
      <c r="BL50" s="48"/>
      <c r="BM50" s="49"/>
      <c r="BN50" s="48"/>
    </row>
    <row r="51" spans="1:66" ht="15">
      <c r="A51" s="65" t="s">
        <v>258</v>
      </c>
      <c r="B51" s="65" t="s">
        <v>268</v>
      </c>
      <c r="C51" s="66" t="s">
        <v>1377</v>
      </c>
      <c r="D51" s="67">
        <v>4</v>
      </c>
      <c r="E51" s="68" t="s">
        <v>132</v>
      </c>
      <c r="F51" s="69">
        <v>30</v>
      </c>
      <c r="G51" s="66"/>
      <c r="H51" s="70"/>
      <c r="I51" s="71"/>
      <c r="J51" s="71"/>
      <c r="K51" s="34" t="s">
        <v>66</v>
      </c>
      <c r="L51" s="78">
        <v>51</v>
      </c>
      <c r="M51" s="78"/>
      <c r="N51" s="73"/>
      <c r="O51" s="80" t="s">
        <v>305</v>
      </c>
      <c r="P51" s="82">
        <v>43726.30800925926</v>
      </c>
      <c r="Q51" s="80" t="s">
        <v>309</v>
      </c>
      <c r="R51" s="80"/>
      <c r="S51" s="80"/>
      <c r="T51" s="80" t="s">
        <v>342</v>
      </c>
      <c r="U51" s="84" t="s">
        <v>349</v>
      </c>
      <c r="V51" s="84" t="s">
        <v>349</v>
      </c>
      <c r="W51" s="82">
        <v>43726.30800925926</v>
      </c>
      <c r="X51" s="86">
        <v>43726</v>
      </c>
      <c r="Y51" s="88" t="s">
        <v>397</v>
      </c>
      <c r="Z51" s="84" t="s">
        <v>451</v>
      </c>
      <c r="AA51" s="80"/>
      <c r="AB51" s="80"/>
      <c r="AC51" s="88" t="s">
        <v>505</v>
      </c>
      <c r="AD51" s="80"/>
      <c r="AE51" s="80" t="b">
        <v>0</v>
      </c>
      <c r="AF51" s="80">
        <v>2</v>
      </c>
      <c r="AG51" s="88" t="s">
        <v>558</v>
      </c>
      <c r="AH51" s="80" t="b">
        <v>0</v>
      </c>
      <c r="AI51" s="80" t="s">
        <v>565</v>
      </c>
      <c r="AJ51" s="80"/>
      <c r="AK51" s="88" t="s">
        <v>558</v>
      </c>
      <c r="AL51" s="80" t="b">
        <v>0</v>
      </c>
      <c r="AM51" s="80">
        <v>0</v>
      </c>
      <c r="AN51" s="88" t="s">
        <v>558</v>
      </c>
      <c r="AO51" s="80" t="s">
        <v>570</v>
      </c>
      <c r="AP51" s="80" t="b">
        <v>0</v>
      </c>
      <c r="AQ51" s="88" t="s">
        <v>505</v>
      </c>
      <c r="AR51" s="80" t="s">
        <v>219</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2</v>
      </c>
      <c r="BF51" s="48"/>
      <c r="BG51" s="49"/>
      <c r="BH51" s="48"/>
      <c r="BI51" s="49"/>
      <c r="BJ51" s="48"/>
      <c r="BK51" s="49"/>
      <c r="BL51" s="48"/>
      <c r="BM51" s="49"/>
      <c r="BN51" s="48"/>
    </row>
    <row r="52" spans="1:66" ht="15">
      <c r="A52" s="65" t="s">
        <v>269</v>
      </c>
      <c r="B52" s="65" t="s">
        <v>258</v>
      </c>
      <c r="C52" s="66" t="s">
        <v>1377</v>
      </c>
      <c r="D52" s="67">
        <v>4</v>
      </c>
      <c r="E52" s="68" t="s">
        <v>132</v>
      </c>
      <c r="F52" s="69">
        <v>30</v>
      </c>
      <c r="G52" s="66"/>
      <c r="H52" s="70"/>
      <c r="I52" s="71"/>
      <c r="J52" s="71"/>
      <c r="K52" s="34" t="s">
        <v>65</v>
      </c>
      <c r="L52" s="78">
        <v>52</v>
      </c>
      <c r="M52" s="78"/>
      <c r="N52" s="73"/>
      <c r="O52" s="80" t="s">
        <v>305</v>
      </c>
      <c r="P52" s="82">
        <v>43726.30505787037</v>
      </c>
      <c r="Q52" s="80" t="s">
        <v>313</v>
      </c>
      <c r="R52" s="80"/>
      <c r="S52" s="80"/>
      <c r="T52" s="80"/>
      <c r="U52" s="80"/>
      <c r="V52" s="84" t="s">
        <v>369</v>
      </c>
      <c r="W52" s="82">
        <v>43726.30505787037</v>
      </c>
      <c r="X52" s="86">
        <v>43726</v>
      </c>
      <c r="Y52" s="88" t="s">
        <v>411</v>
      </c>
      <c r="Z52" s="84" t="s">
        <v>465</v>
      </c>
      <c r="AA52" s="80"/>
      <c r="AB52" s="80"/>
      <c r="AC52" s="88" t="s">
        <v>519</v>
      </c>
      <c r="AD52" s="80"/>
      <c r="AE52" s="80" t="b">
        <v>0</v>
      </c>
      <c r="AF52" s="80">
        <v>0</v>
      </c>
      <c r="AG52" s="88" t="s">
        <v>558</v>
      </c>
      <c r="AH52" s="80" t="b">
        <v>0</v>
      </c>
      <c r="AI52" s="80" t="s">
        <v>565</v>
      </c>
      <c r="AJ52" s="80"/>
      <c r="AK52" s="88" t="s">
        <v>558</v>
      </c>
      <c r="AL52" s="80" t="b">
        <v>0</v>
      </c>
      <c r="AM52" s="80">
        <v>2</v>
      </c>
      <c r="AN52" s="88" t="s">
        <v>518</v>
      </c>
      <c r="AO52" s="80" t="s">
        <v>572</v>
      </c>
      <c r="AP52" s="80" t="b">
        <v>0</v>
      </c>
      <c r="AQ52" s="88" t="s">
        <v>518</v>
      </c>
      <c r="AR52" s="80" t="s">
        <v>219</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8"/>
      <c r="BG52" s="49"/>
      <c r="BH52" s="48"/>
      <c r="BI52" s="49"/>
      <c r="BJ52" s="48"/>
      <c r="BK52" s="49"/>
      <c r="BL52" s="48"/>
      <c r="BM52" s="49"/>
      <c r="BN52" s="48"/>
    </row>
    <row r="53" spans="1:66" ht="15">
      <c r="A53" s="65" t="s">
        <v>268</v>
      </c>
      <c r="B53" s="65" t="s">
        <v>301</v>
      </c>
      <c r="C53" s="66" t="s">
        <v>1377</v>
      </c>
      <c r="D53" s="67">
        <v>4</v>
      </c>
      <c r="E53" s="68" t="s">
        <v>132</v>
      </c>
      <c r="F53" s="69">
        <v>30</v>
      </c>
      <c r="G53" s="66"/>
      <c r="H53" s="70"/>
      <c r="I53" s="71"/>
      <c r="J53" s="71"/>
      <c r="K53" s="34" t="s">
        <v>65</v>
      </c>
      <c r="L53" s="78">
        <v>53</v>
      </c>
      <c r="M53" s="78"/>
      <c r="N53" s="73"/>
      <c r="O53" s="80" t="s">
        <v>305</v>
      </c>
      <c r="P53" s="82">
        <v>43726.29576388889</v>
      </c>
      <c r="Q53" s="80" t="s">
        <v>313</v>
      </c>
      <c r="R53" s="80"/>
      <c r="S53" s="80"/>
      <c r="T53" s="80"/>
      <c r="U53" s="84" t="s">
        <v>354</v>
      </c>
      <c r="V53" s="84" t="s">
        <v>354</v>
      </c>
      <c r="W53" s="82">
        <v>43726.29576388889</v>
      </c>
      <c r="X53" s="86">
        <v>43726</v>
      </c>
      <c r="Y53" s="88" t="s">
        <v>410</v>
      </c>
      <c r="Z53" s="84" t="s">
        <v>464</v>
      </c>
      <c r="AA53" s="80"/>
      <c r="AB53" s="80"/>
      <c r="AC53" s="88" t="s">
        <v>518</v>
      </c>
      <c r="AD53" s="80"/>
      <c r="AE53" s="80" t="b">
        <v>0</v>
      </c>
      <c r="AF53" s="80">
        <v>2</v>
      </c>
      <c r="AG53" s="88" t="s">
        <v>558</v>
      </c>
      <c r="AH53" s="80" t="b">
        <v>0</v>
      </c>
      <c r="AI53" s="80" t="s">
        <v>565</v>
      </c>
      <c r="AJ53" s="80"/>
      <c r="AK53" s="88" t="s">
        <v>558</v>
      </c>
      <c r="AL53" s="80" t="b">
        <v>0</v>
      </c>
      <c r="AM53" s="80">
        <v>2</v>
      </c>
      <c r="AN53" s="88" t="s">
        <v>558</v>
      </c>
      <c r="AO53" s="80" t="s">
        <v>572</v>
      </c>
      <c r="AP53" s="80" t="b">
        <v>0</v>
      </c>
      <c r="AQ53" s="88" t="s">
        <v>518</v>
      </c>
      <c r="AR53" s="80" t="s">
        <v>307</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2</v>
      </c>
      <c r="BF53" s="48">
        <v>0</v>
      </c>
      <c r="BG53" s="49">
        <v>0</v>
      </c>
      <c r="BH53" s="48">
        <v>0</v>
      </c>
      <c r="BI53" s="49">
        <v>0</v>
      </c>
      <c r="BJ53" s="48">
        <v>0</v>
      </c>
      <c r="BK53" s="49">
        <v>0</v>
      </c>
      <c r="BL53" s="48">
        <v>28</v>
      </c>
      <c r="BM53" s="49">
        <v>100</v>
      </c>
      <c r="BN53" s="48">
        <v>28</v>
      </c>
    </row>
    <row r="54" spans="1:66" ht="15">
      <c r="A54" s="65" t="s">
        <v>269</v>
      </c>
      <c r="B54" s="65" t="s">
        <v>301</v>
      </c>
      <c r="C54" s="66" t="s">
        <v>1377</v>
      </c>
      <c r="D54" s="67">
        <v>4</v>
      </c>
      <c r="E54" s="68" t="s">
        <v>132</v>
      </c>
      <c r="F54" s="69">
        <v>30</v>
      </c>
      <c r="G54" s="66"/>
      <c r="H54" s="70"/>
      <c r="I54" s="71"/>
      <c r="J54" s="71"/>
      <c r="K54" s="34" t="s">
        <v>65</v>
      </c>
      <c r="L54" s="78">
        <v>54</v>
      </c>
      <c r="M54" s="78"/>
      <c r="N54" s="73"/>
      <c r="O54" s="80" t="s">
        <v>305</v>
      </c>
      <c r="P54" s="82">
        <v>43726.30505787037</v>
      </c>
      <c r="Q54" s="80" t="s">
        <v>313</v>
      </c>
      <c r="R54" s="80"/>
      <c r="S54" s="80"/>
      <c r="T54" s="80"/>
      <c r="U54" s="80"/>
      <c r="V54" s="84" t="s">
        <v>369</v>
      </c>
      <c r="W54" s="82">
        <v>43726.30505787037</v>
      </c>
      <c r="X54" s="86">
        <v>43726</v>
      </c>
      <c r="Y54" s="88" t="s">
        <v>411</v>
      </c>
      <c r="Z54" s="84" t="s">
        <v>465</v>
      </c>
      <c r="AA54" s="80"/>
      <c r="AB54" s="80"/>
      <c r="AC54" s="88" t="s">
        <v>519</v>
      </c>
      <c r="AD54" s="80"/>
      <c r="AE54" s="80" t="b">
        <v>0</v>
      </c>
      <c r="AF54" s="80">
        <v>0</v>
      </c>
      <c r="AG54" s="88" t="s">
        <v>558</v>
      </c>
      <c r="AH54" s="80" t="b">
        <v>0</v>
      </c>
      <c r="AI54" s="80" t="s">
        <v>565</v>
      </c>
      <c r="AJ54" s="80"/>
      <c r="AK54" s="88" t="s">
        <v>558</v>
      </c>
      <c r="AL54" s="80" t="b">
        <v>0</v>
      </c>
      <c r="AM54" s="80">
        <v>2</v>
      </c>
      <c r="AN54" s="88" t="s">
        <v>518</v>
      </c>
      <c r="AO54" s="80" t="s">
        <v>572</v>
      </c>
      <c r="AP54" s="80" t="b">
        <v>0</v>
      </c>
      <c r="AQ54" s="88" t="s">
        <v>518</v>
      </c>
      <c r="AR54" s="80" t="s">
        <v>219</v>
      </c>
      <c r="AS54" s="80">
        <v>0</v>
      </c>
      <c r="AT54" s="80">
        <v>0</v>
      </c>
      <c r="AU54" s="80"/>
      <c r="AV54" s="80"/>
      <c r="AW54" s="80"/>
      <c r="AX54" s="80"/>
      <c r="AY54" s="80"/>
      <c r="AZ54" s="80"/>
      <c r="BA54" s="80"/>
      <c r="BB54" s="80"/>
      <c r="BC54">
        <v>1</v>
      </c>
      <c r="BD54" s="79" t="str">
        <f>REPLACE(INDEX(GroupVertices[Group],MATCH(Edges[[#This Row],[Vertex 1]],GroupVertices[Vertex],0)),1,1,"")</f>
        <v>2</v>
      </c>
      <c r="BE54" s="79" t="str">
        <f>REPLACE(INDEX(GroupVertices[Group],MATCH(Edges[[#This Row],[Vertex 2]],GroupVertices[Vertex],0)),1,1,"")</f>
        <v>2</v>
      </c>
      <c r="BF54" s="48"/>
      <c r="BG54" s="49"/>
      <c r="BH54" s="48"/>
      <c r="BI54" s="49"/>
      <c r="BJ54" s="48"/>
      <c r="BK54" s="49"/>
      <c r="BL54" s="48"/>
      <c r="BM54" s="49"/>
      <c r="BN54" s="48"/>
    </row>
    <row r="55" spans="1:66" ht="15">
      <c r="A55" s="65" t="s">
        <v>269</v>
      </c>
      <c r="B55" s="65" t="s">
        <v>268</v>
      </c>
      <c r="C55" s="66" t="s">
        <v>1378</v>
      </c>
      <c r="D55" s="67">
        <v>10</v>
      </c>
      <c r="E55" s="68" t="s">
        <v>132</v>
      </c>
      <c r="F55" s="69">
        <v>10</v>
      </c>
      <c r="G55" s="66"/>
      <c r="H55" s="70"/>
      <c r="I55" s="71"/>
      <c r="J55" s="71"/>
      <c r="K55" s="34" t="s">
        <v>65</v>
      </c>
      <c r="L55" s="78">
        <v>55</v>
      </c>
      <c r="M55" s="78"/>
      <c r="N55" s="73"/>
      <c r="O55" s="80" t="s">
        <v>307</v>
      </c>
      <c r="P55" s="82">
        <v>43726.30505787037</v>
      </c>
      <c r="Q55" s="80" t="s">
        <v>313</v>
      </c>
      <c r="R55" s="80"/>
      <c r="S55" s="80"/>
      <c r="T55" s="80"/>
      <c r="U55" s="80"/>
      <c r="V55" s="84" t="s">
        <v>369</v>
      </c>
      <c r="W55" s="82">
        <v>43726.30505787037</v>
      </c>
      <c r="X55" s="86">
        <v>43726</v>
      </c>
      <c r="Y55" s="88" t="s">
        <v>411</v>
      </c>
      <c r="Z55" s="84" t="s">
        <v>465</v>
      </c>
      <c r="AA55" s="80"/>
      <c r="AB55" s="80"/>
      <c r="AC55" s="88" t="s">
        <v>519</v>
      </c>
      <c r="AD55" s="80"/>
      <c r="AE55" s="80" t="b">
        <v>0</v>
      </c>
      <c r="AF55" s="80">
        <v>0</v>
      </c>
      <c r="AG55" s="88" t="s">
        <v>558</v>
      </c>
      <c r="AH55" s="80" t="b">
        <v>0</v>
      </c>
      <c r="AI55" s="80" t="s">
        <v>565</v>
      </c>
      <c r="AJ55" s="80"/>
      <c r="AK55" s="88" t="s">
        <v>558</v>
      </c>
      <c r="AL55" s="80" t="b">
        <v>0</v>
      </c>
      <c r="AM55" s="80">
        <v>2</v>
      </c>
      <c r="AN55" s="88" t="s">
        <v>518</v>
      </c>
      <c r="AO55" s="80" t="s">
        <v>572</v>
      </c>
      <c r="AP55" s="80" t="b">
        <v>0</v>
      </c>
      <c r="AQ55" s="88" t="s">
        <v>518</v>
      </c>
      <c r="AR55" s="80" t="s">
        <v>219</v>
      </c>
      <c r="AS55" s="80">
        <v>0</v>
      </c>
      <c r="AT55" s="80">
        <v>0</v>
      </c>
      <c r="AU55" s="80"/>
      <c r="AV55" s="80"/>
      <c r="AW55" s="80"/>
      <c r="AX55" s="80"/>
      <c r="AY55" s="80"/>
      <c r="AZ55" s="80"/>
      <c r="BA55" s="80"/>
      <c r="BB55" s="80"/>
      <c r="BC55">
        <v>2</v>
      </c>
      <c r="BD55" s="79" t="str">
        <f>REPLACE(INDEX(GroupVertices[Group],MATCH(Edges[[#This Row],[Vertex 1]],GroupVertices[Vertex],0)),1,1,"")</f>
        <v>2</v>
      </c>
      <c r="BE55" s="79" t="str">
        <f>REPLACE(INDEX(GroupVertices[Group],MATCH(Edges[[#This Row],[Vertex 2]],GroupVertices[Vertex],0)),1,1,"")</f>
        <v>2</v>
      </c>
      <c r="BF55" s="48">
        <v>0</v>
      </c>
      <c r="BG55" s="49">
        <v>0</v>
      </c>
      <c r="BH55" s="48">
        <v>0</v>
      </c>
      <c r="BI55" s="49">
        <v>0</v>
      </c>
      <c r="BJ55" s="48">
        <v>0</v>
      </c>
      <c r="BK55" s="49">
        <v>0</v>
      </c>
      <c r="BL55" s="48">
        <v>28</v>
      </c>
      <c r="BM55" s="49">
        <v>100</v>
      </c>
      <c r="BN55" s="48">
        <v>28</v>
      </c>
    </row>
    <row r="56" spans="1:66" ht="15">
      <c r="A56" s="65" t="s">
        <v>269</v>
      </c>
      <c r="B56" s="65" t="s">
        <v>268</v>
      </c>
      <c r="C56" s="66" t="s">
        <v>1378</v>
      </c>
      <c r="D56" s="67">
        <v>10</v>
      </c>
      <c r="E56" s="68" t="s">
        <v>132</v>
      </c>
      <c r="F56" s="69">
        <v>10</v>
      </c>
      <c r="G56" s="66"/>
      <c r="H56" s="70"/>
      <c r="I56" s="71"/>
      <c r="J56" s="71"/>
      <c r="K56" s="34" t="s">
        <v>65</v>
      </c>
      <c r="L56" s="78">
        <v>56</v>
      </c>
      <c r="M56" s="78"/>
      <c r="N56" s="73"/>
      <c r="O56" s="80" t="s">
        <v>307</v>
      </c>
      <c r="P56" s="82">
        <v>43732.65292824074</v>
      </c>
      <c r="Q56" s="80" t="s">
        <v>319</v>
      </c>
      <c r="R56" s="80"/>
      <c r="S56" s="80"/>
      <c r="T56" s="80" t="s">
        <v>343</v>
      </c>
      <c r="U56" s="80"/>
      <c r="V56" s="84" t="s">
        <v>369</v>
      </c>
      <c r="W56" s="82">
        <v>43732.65292824074</v>
      </c>
      <c r="X56" s="86">
        <v>43732</v>
      </c>
      <c r="Y56" s="88" t="s">
        <v>412</v>
      </c>
      <c r="Z56" s="84" t="s">
        <v>466</v>
      </c>
      <c r="AA56" s="80"/>
      <c r="AB56" s="80"/>
      <c r="AC56" s="88" t="s">
        <v>520</v>
      </c>
      <c r="AD56" s="80"/>
      <c r="AE56" s="80" t="b">
        <v>0</v>
      </c>
      <c r="AF56" s="80">
        <v>0</v>
      </c>
      <c r="AG56" s="88" t="s">
        <v>558</v>
      </c>
      <c r="AH56" s="80" t="b">
        <v>0</v>
      </c>
      <c r="AI56" s="80" t="s">
        <v>565</v>
      </c>
      <c r="AJ56" s="80"/>
      <c r="AK56" s="88" t="s">
        <v>558</v>
      </c>
      <c r="AL56" s="80" t="b">
        <v>0</v>
      </c>
      <c r="AM56" s="80">
        <v>4</v>
      </c>
      <c r="AN56" s="88" t="s">
        <v>557</v>
      </c>
      <c r="AO56" s="80" t="s">
        <v>572</v>
      </c>
      <c r="AP56" s="80" t="b">
        <v>0</v>
      </c>
      <c r="AQ56" s="88" t="s">
        <v>557</v>
      </c>
      <c r="AR56" s="80" t="s">
        <v>219</v>
      </c>
      <c r="AS56" s="80">
        <v>0</v>
      </c>
      <c r="AT56" s="80">
        <v>0</v>
      </c>
      <c r="AU56" s="80"/>
      <c r="AV56" s="80"/>
      <c r="AW56" s="80"/>
      <c r="AX56" s="80"/>
      <c r="AY56" s="80"/>
      <c r="AZ56" s="80"/>
      <c r="BA56" s="80"/>
      <c r="BB56" s="80"/>
      <c r="BC56">
        <v>2</v>
      </c>
      <c r="BD56" s="79" t="str">
        <f>REPLACE(INDEX(GroupVertices[Group],MATCH(Edges[[#This Row],[Vertex 1]],GroupVertices[Vertex],0)),1,1,"")</f>
        <v>2</v>
      </c>
      <c r="BE56" s="79" t="str">
        <f>REPLACE(INDEX(GroupVertices[Group],MATCH(Edges[[#This Row],[Vertex 2]],GroupVertices[Vertex],0)),1,1,"")</f>
        <v>2</v>
      </c>
      <c r="BF56" s="48">
        <v>1</v>
      </c>
      <c r="BG56" s="49">
        <v>4.3478260869565215</v>
      </c>
      <c r="BH56" s="48">
        <v>0</v>
      </c>
      <c r="BI56" s="49">
        <v>0</v>
      </c>
      <c r="BJ56" s="48">
        <v>0</v>
      </c>
      <c r="BK56" s="49">
        <v>0</v>
      </c>
      <c r="BL56" s="48">
        <v>22</v>
      </c>
      <c r="BM56" s="49">
        <v>95.65217391304348</v>
      </c>
      <c r="BN56" s="48">
        <v>23</v>
      </c>
    </row>
    <row r="57" spans="1:66" ht="15">
      <c r="A57" s="65" t="s">
        <v>270</v>
      </c>
      <c r="B57" s="65" t="s">
        <v>268</v>
      </c>
      <c r="C57" s="66" t="s">
        <v>1377</v>
      </c>
      <c r="D57" s="67">
        <v>4</v>
      </c>
      <c r="E57" s="68" t="s">
        <v>132</v>
      </c>
      <c r="F57" s="69">
        <v>30</v>
      </c>
      <c r="G57" s="66"/>
      <c r="H57" s="70"/>
      <c r="I57" s="71"/>
      <c r="J57" s="71"/>
      <c r="K57" s="34" t="s">
        <v>65</v>
      </c>
      <c r="L57" s="78">
        <v>57</v>
      </c>
      <c r="M57" s="78"/>
      <c r="N57" s="73"/>
      <c r="O57" s="80" t="s">
        <v>307</v>
      </c>
      <c r="P57" s="82">
        <v>43732.65324074074</v>
      </c>
      <c r="Q57" s="80" t="s">
        <v>319</v>
      </c>
      <c r="R57" s="80"/>
      <c r="S57" s="80"/>
      <c r="T57" s="80" t="s">
        <v>343</v>
      </c>
      <c r="U57" s="80"/>
      <c r="V57" s="84" t="s">
        <v>370</v>
      </c>
      <c r="W57" s="82">
        <v>43732.65324074074</v>
      </c>
      <c r="X57" s="86">
        <v>43732</v>
      </c>
      <c r="Y57" s="88" t="s">
        <v>413</v>
      </c>
      <c r="Z57" s="84" t="s">
        <v>467</v>
      </c>
      <c r="AA57" s="80"/>
      <c r="AB57" s="80"/>
      <c r="AC57" s="88" t="s">
        <v>521</v>
      </c>
      <c r="AD57" s="80"/>
      <c r="AE57" s="80" t="b">
        <v>0</v>
      </c>
      <c r="AF57" s="80">
        <v>0</v>
      </c>
      <c r="AG57" s="88" t="s">
        <v>558</v>
      </c>
      <c r="AH57" s="80" t="b">
        <v>0</v>
      </c>
      <c r="AI57" s="80" t="s">
        <v>565</v>
      </c>
      <c r="AJ57" s="80"/>
      <c r="AK57" s="88" t="s">
        <v>558</v>
      </c>
      <c r="AL57" s="80" t="b">
        <v>0</v>
      </c>
      <c r="AM57" s="80">
        <v>4</v>
      </c>
      <c r="AN57" s="88" t="s">
        <v>557</v>
      </c>
      <c r="AO57" s="80" t="s">
        <v>570</v>
      </c>
      <c r="AP57" s="80" t="b">
        <v>0</v>
      </c>
      <c r="AQ57" s="88" t="s">
        <v>557</v>
      </c>
      <c r="AR57" s="80" t="s">
        <v>219</v>
      </c>
      <c r="AS57" s="80">
        <v>0</v>
      </c>
      <c r="AT57" s="80">
        <v>0</v>
      </c>
      <c r="AU57" s="80"/>
      <c r="AV57" s="80"/>
      <c r="AW57" s="80"/>
      <c r="AX57" s="80"/>
      <c r="AY57" s="80"/>
      <c r="AZ57" s="80"/>
      <c r="BA57" s="80"/>
      <c r="BB57" s="80"/>
      <c r="BC57">
        <v>1</v>
      </c>
      <c r="BD57" s="79" t="str">
        <f>REPLACE(INDEX(GroupVertices[Group],MATCH(Edges[[#This Row],[Vertex 1]],GroupVertices[Vertex],0)),1,1,"")</f>
        <v>2</v>
      </c>
      <c r="BE57" s="79" t="str">
        <f>REPLACE(INDEX(GroupVertices[Group],MATCH(Edges[[#This Row],[Vertex 2]],GroupVertices[Vertex],0)),1,1,"")</f>
        <v>2</v>
      </c>
      <c r="BF57" s="48">
        <v>1</v>
      </c>
      <c r="BG57" s="49">
        <v>4.3478260869565215</v>
      </c>
      <c r="BH57" s="48">
        <v>0</v>
      </c>
      <c r="BI57" s="49">
        <v>0</v>
      </c>
      <c r="BJ57" s="48">
        <v>0</v>
      </c>
      <c r="BK57" s="49">
        <v>0</v>
      </c>
      <c r="BL57" s="48">
        <v>22</v>
      </c>
      <c r="BM57" s="49">
        <v>95.65217391304348</v>
      </c>
      <c r="BN57" s="48">
        <v>23</v>
      </c>
    </row>
    <row r="58" spans="1:66" ht="15">
      <c r="A58" s="65" t="s">
        <v>271</v>
      </c>
      <c r="B58" s="65" t="s">
        <v>297</v>
      </c>
      <c r="C58" s="66" t="s">
        <v>1377</v>
      </c>
      <c r="D58" s="67">
        <v>4</v>
      </c>
      <c r="E58" s="68" t="s">
        <v>132</v>
      </c>
      <c r="F58" s="69">
        <v>30</v>
      </c>
      <c r="G58" s="66"/>
      <c r="H58" s="70"/>
      <c r="I58" s="71"/>
      <c r="J58" s="71"/>
      <c r="K58" s="34" t="s">
        <v>65</v>
      </c>
      <c r="L58" s="78">
        <v>58</v>
      </c>
      <c r="M58" s="78"/>
      <c r="N58" s="73"/>
      <c r="O58" s="80" t="s">
        <v>307</v>
      </c>
      <c r="P58" s="82">
        <v>43732.662766203706</v>
      </c>
      <c r="Q58" s="80" t="s">
        <v>320</v>
      </c>
      <c r="R58" s="80"/>
      <c r="S58" s="80"/>
      <c r="T58" s="80" t="s">
        <v>343</v>
      </c>
      <c r="U58" s="80"/>
      <c r="V58" s="84" t="s">
        <v>371</v>
      </c>
      <c r="W58" s="82">
        <v>43732.662766203706</v>
      </c>
      <c r="X58" s="86">
        <v>43732</v>
      </c>
      <c r="Y58" s="88" t="s">
        <v>414</v>
      </c>
      <c r="Z58" s="84" t="s">
        <v>468</v>
      </c>
      <c r="AA58" s="80"/>
      <c r="AB58" s="80"/>
      <c r="AC58" s="88" t="s">
        <v>522</v>
      </c>
      <c r="AD58" s="80"/>
      <c r="AE58" s="80" t="b">
        <v>0</v>
      </c>
      <c r="AF58" s="80">
        <v>0</v>
      </c>
      <c r="AG58" s="88" t="s">
        <v>558</v>
      </c>
      <c r="AH58" s="80" t="b">
        <v>0</v>
      </c>
      <c r="AI58" s="80" t="s">
        <v>565</v>
      </c>
      <c r="AJ58" s="80"/>
      <c r="AK58" s="88" t="s">
        <v>558</v>
      </c>
      <c r="AL58" s="80" t="b">
        <v>0</v>
      </c>
      <c r="AM58" s="80">
        <v>14</v>
      </c>
      <c r="AN58" s="88" t="s">
        <v>556</v>
      </c>
      <c r="AO58" s="80" t="s">
        <v>571</v>
      </c>
      <c r="AP58" s="80" t="b">
        <v>0</v>
      </c>
      <c r="AQ58" s="88" t="s">
        <v>556</v>
      </c>
      <c r="AR58" s="80" t="s">
        <v>219</v>
      </c>
      <c r="AS58" s="80">
        <v>0</v>
      </c>
      <c r="AT58" s="80">
        <v>0</v>
      </c>
      <c r="AU58" s="80"/>
      <c r="AV58" s="80"/>
      <c r="AW58" s="80"/>
      <c r="AX58" s="80"/>
      <c r="AY58" s="80"/>
      <c r="AZ58" s="80"/>
      <c r="BA58" s="80"/>
      <c r="BB58" s="80"/>
      <c r="BC58">
        <v>1</v>
      </c>
      <c r="BD58" s="79" t="str">
        <f>REPLACE(INDEX(GroupVertices[Group],MATCH(Edges[[#This Row],[Vertex 1]],GroupVertices[Vertex],0)),1,1,"")</f>
        <v>1</v>
      </c>
      <c r="BE58" s="79" t="str">
        <f>REPLACE(INDEX(GroupVertices[Group],MATCH(Edges[[#This Row],[Vertex 2]],GroupVertices[Vertex],0)),1,1,"")</f>
        <v>1</v>
      </c>
      <c r="BF58" s="48"/>
      <c r="BG58" s="49"/>
      <c r="BH58" s="48"/>
      <c r="BI58" s="49"/>
      <c r="BJ58" s="48"/>
      <c r="BK58" s="49"/>
      <c r="BL58" s="48"/>
      <c r="BM58" s="49"/>
      <c r="BN58" s="48"/>
    </row>
    <row r="59" spans="1:66" ht="15">
      <c r="A59" s="65" t="s">
        <v>271</v>
      </c>
      <c r="B59" s="65" t="s">
        <v>268</v>
      </c>
      <c r="C59" s="66" t="s">
        <v>1377</v>
      </c>
      <c r="D59" s="67">
        <v>4</v>
      </c>
      <c r="E59" s="68" t="s">
        <v>132</v>
      </c>
      <c r="F59" s="69">
        <v>30</v>
      </c>
      <c r="G59" s="66"/>
      <c r="H59" s="70"/>
      <c r="I59" s="71"/>
      <c r="J59" s="71"/>
      <c r="K59" s="34" t="s">
        <v>65</v>
      </c>
      <c r="L59" s="78">
        <v>59</v>
      </c>
      <c r="M59" s="78"/>
      <c r="N59" s="73"/>
      <c r="O59" s="80" t="s">
        <v>305</v>
      </c>
      <c r="P59" s="82">
        <v>43732.662766203706</v>
      </c>
      <c r="Q59" s="80" t="s">
        <v>320</v>
      </c>
      <c r="R59" s="80"/>
      <c r="S59" s="80"/>
      <c r="T59" s="80" t="s">
        <v>343</v>
      </c>
      <c r="U59" s="80"/>
      <c r="V59" s="84" t="s">
        <v>371</v>
      </c>
      <c r="W59" s="82">
        <v>43732.662766203706</v>
      </c>
      <c r="X59" s="86">
        <v>43732</v>
      </c>
      <c r="Y59" s="88" t="s">
        <v>414</v>
      </c>
      <c r="Z59" s="84" t="s">
        <v>468</v>
      </c>
      <c r="AA59" s="80"/>
      <c r="AB59" s="80"/>
      <c r="AC59" s="88" t="s">
        <v>522</v>
      </c>
      <c r="AD59" s="80"/>
      <c r="AE59" s="80" t="b">
        <v>0</v>
      </c>
      <c r="AF59" s="80">
        <v>0</v>
      </c>
      <c r="AG59" s="88" t="s">
        <v>558</v>
      </c>
      <c r="AH59" s="80" t="b">
        <v>0</v>
      </c>
      <c r="AI59" s="80" t="s">
        <v>565</v>
      </c>
      <c r="AJ59" s="80"/>
      <c r="AK59" s="88" t="s">
        <v>558</v>
      </c>
      <c r="AL59" s="80" t="b">
        <v>0</v>
      </c>
      <c r="AM59" s="80">
        <v>14</v>
      </c>
      <c r="AN59" s="88" t="s">
        <v>556</v>
      </c>
      <c r="AO59" s="80" t="s">
        <v>571</v>
      </c>
      <c r="AP59" s="80" t="b">
        <v>0</v>
      </c>
      <c r="AQ59" s="88" t="s">
        <v>556</v>
      </c>
      <c r="AR59" s="80" t="s">
        <v>219</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2</v>
      </c>
      <c r="BF59" s="48"/>
      <c r="BG59" s="49"/>
      <c r="BH59" s="48"/>
      <c r="BI59" s="49"/>
      <c r="BJ59" s="48"/>
      <c r="BK59" s="49"/>
      <c r="BL59" s="48"/>
      <c r="BM59" s="49"/>
      <c r="BN59" s="48"/>
    </row>
    <row r="60" spans="1:66" ht="15">
      <c r="A60" s="65" t="s">
        <v>271</v>
      </c>
      <c r="B60" s="65" t="s">
        <v>299</v>
      </c>
      <c r="C60" s="66" t="s">
        <v>1377</v>
      </c>
      <c r="D60" s="67">
        <v>4</v>
      </c>
      <c r="E60" s="68" t="s">
        <v>132</v>
      </c>
      <c r="F60" s="69">
        <v>30</v>
      </c>
      <c r="G60" s="66"/>
      <c r="H60" s="70"/>
      <c r="I60" s="71"/>
      <c r="J60" s="71"/>
      <c r="K60" s="34" t="s">
        <v>65</v>
      </c>
      <c r="L60" s="78">
        <v>60</v>
      </c>
      <c r="M60" s="78"/>
      <c r="N60" s="73"/>
      <c r="O60" s="80" t="s">
        <v>305</v>
      </c>
      <c r="P60" s="82">
        <v>43732.662766203706</v>
      </c>
      <c r="Q60" s="80" t="s">
        <v>320</v>
      </c>
      <c r="R60" s="80"/>
      <c r="S60" s="80"/>
      <c r="T60" s="80" t="s">
        <v>343</v>
      </c>
      <c r="U60" s="80"/>
      <c r="V60" s="84" t="s">
        <v>371</v>
      </c>
      <c r="W60" s="82">
        <v>43732.662766203706</v>
      </c>
      <c r="X60" s="86">
        <v>43732</v>
      </c>
      <c r="Y60" s="88" t="s">
        <v>414</v>
      </c>
      <c r="Z60" s="84" t="s">
        <v>468</v>
      </c>
      <c r="AA60" s="80"/>
      <c r="AB60" s="80"/>
      <c r="AC60" s="88" t="s">
        <v>522</v>
      </c>
      <c r="AD60" s="80"/>
      <c r="AE60" s="80" t="b">
        <v>0</v>
      </c>
      <c r="AF60" s="80">
        <v>0</v>
      </c>
      <c r="AG60" s="88" t="s">
        <v>558</v>
      </c>
      <c r="AH60" s="80" t="b">
        <v>0</v>
      </c>
      <c r="AI60" s="80" t="s">
        <v>565</v>
      </c>
      <c r="AJ60" s="80"/>
      <c r="AK60" s="88" t="s">
        <v>558</v>
      </c>
      <c r="AL60" s="80" t="b">
        <v>0</v>
      </c>
      <c r="AM60" s="80">
        <v>14</v>
      </c>
      <c r="AN60" s="88" t="s">
        <v>556</v>
      </c>
      <c r="AO60" s="80" t="s">
        <v>571</v>
      </c>
      <c r="AP60" s="80" t="b">
        <v>0</v>
      </c>
      <c r="AQ60" s="88" t="s">
        <v>556</v>
      </c>
      <c r="AR60" s="80" t="s">
        <v>219</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v>1</v>
      </c>
      <c r="BG60" s="49">
        <v>2.9411764705882355</v>
      </c>
      <c r="BH60" s="48">
        <v>0</v>
      </c>
      <c r="BI60" s="49">
        <v>0</v>
      </c>
      <c r="BJ60" s="48">
        <v>0</v>
      </c>
      <c r="BK60" s="49">
        <v>0</v>
      </c>
      <c r="BL60" s="48">
        <v>33</v>
      </c>
      <c r="BM60" s="49">
        <v>97.05882352941177</v>
      </c>
      <c r="BN60" s="48">
        <v>34</v>
      </c>
    </row>
    <row r="61" spans="1:66" ht="15">
      <c r="A61" s="65" t="s">
        <v>272</v>
      </c>
      <c r="B61" s="65" t="s">
        <v>297</v>
      </c>
      <c r="C61" s="66" t="s">
        <v>1377</v>
      </c>
      <c r="D61" s="67">
        <v>4</v>
      </c>
      <c r="E61" s="68" t="s">
        <v>132</v>
      </c>
      <c r="F61" s="69">
        <v>30</v>
      </c>
      <c r="G61" s="66"/>
      <c r="H61" s="70"/>
      <c r="I61" s="71"/>
      <c r="J61" s="71"/>
      <c r="K61" s="34" t="s">
        <v>65</v>
      </c>
      <c r="L61" s="78">
        <v>61</v>
      </c>
      <c r="M61" s="78"/>
      <c r="N61" s="73"/>
      <c r="O61" s="80" t="s">
        <v>307</v>
      </c>
      <c r="P61" s="82">
        <v>43733.125659722224</v>
      </c>
      <c r="Q61" s="80" t="s">
        <v>320</v>
      </c>
      <c r="R61" s="80"/>
      <c r="S61" s="80"/>
      <c r="T61" s="80" t="s">
        <v>343</v>
      </c>
      <c r="U61" s="80"/>
      <c r="V61" s="84" t="s">
        <v>372</v>
      </c>
      <c r="W61" s="82">
        <v>43733.125659722224</v>
      </c>
      <c r="X61" s="86">
        <v>43733</v>
      </c>
      <c r="Y61" s="88" t="s">
        <v>415</v>
      </c>
      <c r="Z61" s="84" t="s">
        <v>469</v>
      </c>
      <c r="AA61" s="80"/>
      <c r="AB61" s="80"/>
      <c r="AC61" s="88" t="s">
        <v>523</v>
      </c>
      <c r="AD61" s="80"/>
      <c r="AE61" s="80" t="b">
        <v>0</v>
      </c>
      <c r="AF61" s="80">
        <v>0</v>
      </c>
      <c r="AG61" s="88" t="s">
        <v>558</v>
      </c>
      <c r="AH61" s="80" t="b">
        <v>0</v>
      </c>
      <c r="AI61" s="80" t="s">
        <v>565</v>
      </c>
      <c r="AJ61" s="80"/>
      <c r="AK61" s="88" t="s">
        <v>558</v>
      </c>
      <c r="AL61" s="80" t="b">
        <v>0</v>
      </c>
      <c r="AM61" s="80">
        <v>14</v>
      </c>
      <c r="AN61" s="88" t="s">
        <v>556</v>
      </c>
      <c r="AO61" s="80" t="s">
        <v>570</v>
      </c>
      <c r="AP61" s="80" t="b">
        <v>0</v>
      </c>
      <c r="AQ61" s="88" t="s">
        <v>556</v>
      </c>
      <c r="AR61" s="80" t="s">
        <v>219</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c r="BG61" s="49"/>
      <c r="BH61" s="48"/>
      <c r="BI61" s="49"/>
      <c r="BJ61" s="48"/>
      <c r="BK61" s="49"/>
      <c r="BL61" s="48"/>
      <c r="BM61" s="49"/>
      <c r="BN61" s="48"/>
    </row>
    <row r="62" spans="1:66" ht="15">
      <c r="A62" s="65" t="s">
        <v>272</v>
      </c>
      <c r="B62" s="65" t="s">
        <v>268</v>
      </c>
      <c r="C62" s="66" t="s">
        <v>1377</v>
      </c>
      <c r="D62" s="67">
        <v>4</v>
      </c>
      <c r="E62" s="68" t="s">
        <v>132</v>
      </c>
      <c r="F62" s="69">
        <v>30</v>
      </c>
      <c r="G62" s="66"/>
      <c r="H62" s="70"/>
      <c r="I62" s="71"/>
      <c r="J62" s="71"/>
      <c r="K62" s="34" t="s">
        <v>65</v>
      </c>
      <c r="L62" s="78">
        <v>62</v>
      </c>
      <c r="M62" s="78"/>
      <c r="N62" s="73"/>
      <c r="O62" s="80" t="s">
        <v>305</v>
      </c>
      <c r="P62" s="82">
        <v>43733.125659722224</v>
      </c>
      <c r="Q62" s="80" t="s">
        <v>320</v>
      </c>
      <c r="R62" s="80"/>
      <c r="S62" s="80"/>
      <c r="T62" s="80" t="s">
        <v>343</v>
      </c>
      <c r="U62" s="80"/>
      <c r="V62" s="84" t="s">
        <v>372</v>
      </c>
      <c r="W62" s="82">
        <v>43733.125659722224</v>
      </c>
      <c r="X62" s="86">
        <v>43733</v>
      </c>
      <c r="Y62" s="88" t="s">
        <v>415</v>
      </c>
      <c r="Z62" s="84" t="s">
        <v>469</v>
      </c>
      <c r="AA62" s="80"/>
      <c r="AB62" s="80"/>
      <c r="AC62" s="88" t="s">
        <v>523</v>
      </c>
      <c r="AD62" s="80"/>
      <c r="AE62" s="80" t="b">
        <v>0</v>
      </c>
      <c r="AF62" s="80">
        <v>0</v>
      </c>
      <c r="AG62" s="88" t="s">
        <v>558</v>
      </c>
      <c r="AH62" s="80" t="b">
        <v>0</v>
      </c>
      <c r="AI62" s="80" t="s">
        <v>565</v>
      </c>
      <c r="AJ62" s="80"/>
      <c r="AK62" s="88" t="s">
        <v>558</v>
      </c>
      <c r="AL62" s="80" t="b">
        <v>0</v>
      </c>
      <c r="AM62" s="80">
        <v>14</v>
      </c>
      <c r="AN62" s="88" t="s">
        <v>556</v>
      </c>
      <c r="AO62" s="80" t="s">
        <v>570</v>
      </c>
      <c r="AP62" s="80" t="b">
        <v>0</v>
      </c>
      <c r="AQ62" s="88" t="s">
        <v>556</v>
      </c>
      <c r="AR62" s="80" t="s">
        <v>219</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2</v>
      </c>
      <c r="BF62" s="48"/>
      <c r="BG62" s="49"/>
      <c r="BH62" s="48"/>
      <c r="BI62" s="49"/>
      <c r="BJ62" s="48"/>
      <c r="BK62" s="49"/>
      <c r="BL62" s="48"/>
      <c r="BM62" s="49"/>
      <c r="BN62" s="48"/>
    </row>
    <row r="63" spans="1:66" ht="15">
      <c r="A63" s="65" t="s">
        <v>272</v>
      </c>
      <c r="B63" s="65" t="s">
        <v>299</v>
      </c>
      <c r="C63" s="66" t="s">
        <v>1377</v>
      </c>
      <c r="D63" s="67">
        <v>4</v>
      </c>
      <c r="E63" s="68" t="s">
        <v>132</v>
      </c>
      <c r="F63" s="69">
        <v>30</v>
      </c>
      <c r="G63" s="66"/>
      <c r="H63" s="70"/>
      <c r="I63" s="71"/>
      <c r="J63" s="71"/>
      <c r="K63" s="34" t="s">
        <v>65</v>
      </c>
      <c r="L63" s="78">
        <v>63</v>
      </c>
      <c r="M63" s="78"/>
      <c r="N63" s="73"/>
      <c r="O63" s="80" t="s">
        <v>305</v>
      </c>
      <c r="P63" s="82">
        <v>43733.125659722224</v>
      </c>
      <c r="Q63" s="80" t="s">
        <v>320</v>
      </c>
      <c r="R63" s="80"/>
      <c r="S63" s="80"/>
      <c r="T63" s="80" t="s">
        <v>343</v>
      </c>
      <c r="U63" s="80"/>
      <c r="V63" s="84" t="s">
        <v>372</v>
      </c>
      <c r="W63" s="82">
        <v>43733.125659722224</v>
      </c>
      <c r="X63" s="86">
        <v>43733</v>
      </c>
      <c r="Y63" s="88" t="s">
        <v>415</v>
      </c>
      <c r="Z63" s="84" t="s">
        <v>469</v>
      </c>
      <c r="AA63" s="80"/>
      <c r="AB63" s="80"/>
      <c r="AC63" s="88" t="s">
        <v>523</v>
      </c>
      <c r="AD63" s="80"/>
      <c r="AE63" s="80" t="b">
        <v>0</v>
      </c>
      <c r="AF63" s="80">
        <v>0</v>
      </c>
      <c r="AG63" s="88" t="s">
        <v>558</v>
      </c>
      <c r="AH63" s="80" t="b">
        <v>0</v>
      </c>
      <c r="AI63" s="80" t="s">
        <v>565</v>
      </c>
      <c r="AJ63" s="80"/>
      <c r="AK63" s="88" t="s">
        <v>558</v>
      </c>
      <c r="AL63" s="80" t="b">
        <v>0</v>
      </c>
      <c r="AM63" s="80">
        <v>14</v>
      </c>
      <c r="AN63" s="88" t="s">
        <v>556</v>
      </c>
      <c r="AO63" s="80" t="s">
        <v>570</v>
      </c>
      <c r="AP63" s="80" t="b">
        <v>0</v>
      </c>
      <c r="AQ63" s="88" t="s">
        <v>556</v>
      </c>
      <c r="AR63" s="80" t="s">
        <v>219</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v>1</v>
      </c>
      <c r="BG63" s="49">
        <v>2.9411764705882355</v>
      </c>
      <c r="BH63" s="48">
        <v>0</v>
      </c>
      <c r="BI63" s="49">
        <v>0</v>
      </c>
      <c r="BJ63" s="48">
        <v>0</v>
      </c>
      <c r="BK63" s="49">
        <v>0</v>
      </c>
      <c r="BL63" s="48">
        <v>33</v>
      </c>
      <c r="BM63" s="49">
        <v>97.05882352941177</v>
      </c>
      <c r="BN63" s="48">
        <v>34</v>
      </c>
    </row>
    <row r="64" spans="1:66" ht="15">
      <c r="A64" s="65" t="s">
        <v>273</v>
      </c>
      <c r="B64" s="65" t="s">
        <v>297</v>
      </c>
      <c r="C64" s="66" t="s">
        <v>1377</v>
      </c>
      <c r="D64" s="67">
        <v>4</v>
      </c>
      <c r="E64" s="68" t="s">
        <v>132</v>
      </c>
      <c r="F64" s="69">
        <v>30</v>
      </c>
      <c r="G64" s="66"/>
      <c r="H64" s="70"/>
      <c r="I64" s="71"/>
      <c r="J64" s="71"/>
      <c r="K64" s="34" t="s">
        <v>65</v>
      </c>
      <c r="L64" s="78">
        <v>64</v>
      </c>
      <c r="M64" s="78"/>
      <c r="N64" s="73"/>
      <c r="O64" s="80" t="s">
        <v>307</v>
      </c>
      <c r="P64" s="82">
        <v>43733.184270833335</v>
      </c>
      <c r="Q64" s="80" t="s">
        <v>320</v>
      </c>
      <c r="R64" s="80"/>
      <c r="S64" s="80"/>
      <c r="T64" s="80" t="s">
        <v>343</v>
      </c>
      <c r="U64" s="80"/>
      <c r="V64" s="84" t="s">
        <v>373</v>
      </c>
      <c r="W64" s="82">
        <v>43733.184270833335</v>
      </c>
      <c r="X64" s="86">
        <v>43733</v>
      </c>
      <c r="Y64" s="88" t="s">
        <v>416</v>
      </c>
      <c r="Z64" s="84" t="s">
        <v>470</v>
      </c>
      <c r="AA64" s="80"/>
      <c r="AB64" s="80"/>
      <c r="AC64" s="88" t="s">
        <v>524</v>
      </c>
      <c r="AD64" s="80"/>
      <c r="AE64" s="80" t="b">
        <v>0</v>
      </c>
      <c r="AF64" s="80">
        <v>0</v>
      </c>
      <c r="AG64" s="88" t="s">
        <v>558</v>
      </c>
      <c r="AH64" s="80" t="b">
        <v>0</v>
      </c>
      <c r="AI64" s="80" t="s">
        <v>565</v>
      </c>
      <c r="AJ64" s="80"/>
      <c r="AK64" s="88" t="s">
        <v>558</v>
      </c>
      <c r="AL64" s="80" t="b">
        <v>0</v>
      </c>
      <c r="AM64" s="80">
        <v>14</v>
      </c>
      <c r="AN64" s="88" t="s">
        <v>556</v>
      </c>
      <c r="AO64" s="80" t="s">
        <v>570</v>
      </c>
      <c r="AP64" s="80" t="b">
        <v>0</v>
      </c>
      <c r="AQ64" s="88" t="s">
        <v>556</v>
      </c>
      <c r="AR64" s="80" t="s">
        <v>219</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5" t="s">
        <v>273</v>
      </c>
      <c r="B65" s="65" t="s">
        <v>268</v>
      </c>
      <c r="C65" s="66" t="s">
        <v>1377</v>
      </c>
      <c r="D65" s="67">
        <v>4</v>
      </c>
      <c r="E65" s="68" t="s">
        <v>132</v>
      </c>
      <c r="F65" s="69">
        <v>30</v>
      </c>
      <c r="G65" s="66"/>
      <c r="H65" s="70"/>
      <c r="I65" s="71"/>
      <c r="J65" s="71"/>
      <c r="K65" s="34" t="s">
        <v>65</v>
      </c>
      <c r="L65" s="78">
        <v>65</v>
      </c>
      <c r="M65" s="78"/>
      <c r="N65" s="73"/>
      <c r="O65" s="80" t="s">
        <v>305</v>
      </c>
      <c r="P65" s="82">
        <v>43733.184270833335</v>
      </c>
      <c r="Q65" s="80" t="s">
        <v>320</v>
      </c>
      <c r="R65" s="80"/>
      <c r="S65" s="80"/>
      <c r="T65" s="80" t="s">
        <v>343</v>
      </c>
      <c r="U65" s="80"/>
      <c r="V65" s="84" t="s">
        <v>373</v>
      </c>
      <c r="W65" s="82">
        <v>43733.184270833335</v>
      </c>
      <c r="X65" s="86">
        <v>43733</v>
      </c>
      <c r="Y65" s="88" t="s">
        <v>416</v>
      </c>
      <c r="Z65" s="84" t="s">
        <v>470</v>
      </c>
      <c r="AA65" s="80"/>
      <c r="AB65" s="80"/>
      <c r="AC65" s="88" t="s">
        <v>524</v>
      </c>
      <c r="AD65" s="80"/>
      <c r="AE65" s="80" t="b">
        <v>0</v>
      </c>
      <c r="AF65" s="80">
        <v>0</v>
      </c>
      <c r="AG65" s="88" t="s">
        <v>558</v>
      </c>
      <c r="AH65" s="80" t="b">
        <v>0</v>
      </c>
      <c r="AI65" s="80" t="s">
        <v>565</v>
      </c>
      <c r="AJ65" s="80"/>
      <c r="AK65" s="88" t="s">
        <v>558</v>
      </c>
      <c r="AL65" s="80" t="b">
        <v>0</v>
      </c>
      <c r="AM65" s="80">
        <v>14</v>
      </c>
      <c r="AN65" s="88" t="s">
        <v>556</v>
      </c>
      <c r="AO65" s="80" t="s">
        <v>570</v>
      </c>
      <c r="AP65" s="80" t="b">
        <v>0</v>
      </c>
      <c r="AQ65" s="88" t="s">
        <v>556</v>
      </c>
      <c r="AR65" s="80" t="s">
        <v>219</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2</v>
      </c>
      <c r="BF65" s="48"/>
      <c r="BG65" s="49"/>
      <c r="BH65" s="48"/>
      <c r="BI65" s="49"/>
      <c r="BJ65" s="48"/>
      <c r="BK65" s="49"/>
      <c r="BL65" s="48"/>
      <c r="BM65" s="49"/>
      <c r="BN65" s="48"/>
    </row>
    <row r="66" spans="1:66" ht="15">
      <c r="A66" s="65" t="s">
        <v>273</v>
      </c>
      <c r="B66" s="65" t="s">
        <v>299</v>
      </c>
      <c r="C66" s="66" t="s">
        <v>1377</v>
      </c>
      <c r="D66" s="67">
        <v>4</v>
      </c>
      <c r="E66" s="68" t="s">
        <v>132</v>
      </c>
      <c r="F66" s="69">
        <v>30</v>
      </c>
      <c r="G66" s="66"/>
      <c r="H66" s="70"/>
      <c r="I66" s="71"/>
      <c r="J66" s="71"/>
      <c r="K66" s="34" t="s">
        <v>65</v>
      </c>
      <c r="L66" s="78">
        <v>66</v>
      </c>
      <c r="M66" s="78"/>
      <c r="N66" s="73"/>
      <c r="O66" s="80" t="s">
        <v>305</v>
      </c>
      <c r="P66" s="82">
        <v>43733.184270833335</v>
      </c>
      <c r="Q66" s="80" t="s">
        <v>320</v>
      </c>
      <c r="R66" s="80"/>
      <c r="S66" s="80"/>
      <c r="T66" s="80" t="s">
        <v>343</v>
      </c>
      <c r="U66" s="80"/>
      <c r="V66" s="84" t="s">
        <v>373</v>
      </c>
      <c r="W66" s="82">
        <v>43733.184270833335</v>
      </c>
      <c r="X66" s="86">
        <v>43733</v>
      </c>
      <c r="Y66" s="88" t="s">
        <v>416</v>
      </c>
      <c r="Z66" s="84" t="s">
        <v>470</v>
      </c>
      <c r="AA66" s="80"/>
      <c r="AB66" s="80"/>
      <c r="AC66" s="88" t="s">
        <v>524</v>
      </c>
      <c r="AD66" s="80"/>
      <c r="AE66" s="80" t="b">
        <v>0</v>
      </c>
      <c r="AF66" s="80">
        <v>0</v>
      </c>
      <c r="AG66" s="88" t="s">
        <v>558</v>
      </c>
      <c r="AH66" s="80" t="b">
        <v>0</v>
      </c>
      <c r="AI66" s="80" t="s">
        <v>565</v>
      </c>
      <c r="AJ66" s="80"/>
      <c r="AK66" s="88" t="s">
        <v>558</v>
      </c>
      <c r="AL66" s="80" t="b">
        <v>0</v>
      </c>
      <c r="AM66" s="80">
        <v>14</v>
      </c>
      <c r="AN66" s="88" t="s">
        <v>556</v>
      </c>
      <c r="AO66" s="80" t="s">
        <v>570</v>
      </c>
      <c r="AP66" s="80" t="b">
        <v>0</v>
      </c>
      <c r="AQ66" s="88" t="s">
        <v>556</v>
      </c>
      <c r="AR66" s="80" t="s">
        <v>219</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v>1</v>
      </c>
      <c r="BG66" s="49">
        <v>2.9411764705882355</v>
      </c>
      <c r="BH66" s="48">
        <v>0</v>
      </c>
      <c r="BI66" s="49">
        <v>0</v>
      </c>
      <c r="BJ66" s="48">
        <v>0</v>
      </c>
      <c r="BK66" s="49">
        <v>0</v>
      </c>
      <c r="BL66" s="48">
        <v>33</v>
      </c>
      <c r="BM66" s="49">
        <v>97.05882352941177</v>
      </c>
      <c r="BN66" s="48">
        <v>34</v>
      </c>
    </row>
    <row r="67" spans="1:66" ht="15">
      <c r="A67" s="65" t="s">
        <v>274</v>
      </c>
      <c r="B67" s="65" t="s">
        <v>297</v>
      </c>
      <c r="C67" s="66" t="s">
        <v>1377</v>
      </c>
      <c r="D67" s="67">
        <v>4</v>
      </c>
      <c r="E67" s="68" t="s">
        <v>132</v>
      </c>
      <c r="F67" s="69">
        <v>30</v>
      </c>
      <c r="G67" s="66"/>
      <c r="H67" s="70"/>
      <c r="I67" s="71"/>
      <c r="J67" s="71"/>
      <c r="K67" s="34" t="s">
        <v>65</v>
      </c>
      <c r="L67" s="78">
        <v>67</v>
      </c>
      <c r="M67" s="78"/>
      <c r="N67" s="73"/>
      <c r="O67" s="80" t="s">
        <v>307</v>
      </c>
      <c r="P67" s="82">
        <v>43733.20170138889</v>
      </c>
      <c r="Q67" s="80" t="s">
        <v>320</v>
      </c>
      <c r="R67" s="80"/>
      <c r="S67" s="80"/>
      <c r="T67" s="80" t="s">
        <v>343</v>
      </c>
      <c r="U67" s="80"/>
      <c r="V67" s="84" t="s">
        <v>374</v>
      </c>
      <c r="W67" s="82">
        <v>43733.20170138889</v>
      </c>
      <c r="X67" s="86">
        <v>43733</v>
      </c>
      <c r="Y67" s="88" t="s">
        <v>417</v>
      </c>
      <c r="Z67" s="84" t="s">
        <v>471</v>
      </c>
      <c r="AA67" s="80"/>
      <c r="AB67" s="80"/>
      <c r="AC67" s="88" t="s">
        <v>525</v>
      </c>
      <c r="AD67" s="80"/>
      <c r="AE67" s="80" t="b">
        <v>0</v>
      </c>
      <c r="AF67" s="80">
        <v>0</v>
      </c>
      <c r="AG67" s="88" t="s">
        <v>558</v>
      </c>
      <c r="AH67" s="80" t="b">
        <v>0</v>
      </c>
      <c r="AI67" s="80" t="s">
        <v>565</v>
      </c>
      <c r="AJ67" s="80"/>
      <c r="AK67" s="88" t="s">
        <v>558</v>
      </c>
      <c r="AL67" s="80" t="b">
        <v>0</v>
      </c>
      <c r="AM67" s="80">
        <v>14</v>
      </c>
      <c r="AN67" s="88" t="s">
        <v>556</v>
      </c>
      <c r="AO67" s="80" t="s">
        <v>572</v>
      </c>
      <c r="AP67" s="80" t="b">
        <v>0</v>
      </c>
      <c r="AQ67" s="88" t="s">
        <v>556</v>
      </c>
      <c r="AR67" s="80" t="s">
        <v>219</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c r="BG67" s="49"/>
      <c r="BH67" s="48"/>
      <c r="BI67" s="49"/>
      <c r="BJ67" s="48"/>
      <c r="BK67" s="49"/>
      <c r="BL67" s="48"/>
      <c r="BM67" s="49"/>
      <c r="BN67" s="48"/>
    </row>
    <row r="68" spans="1:66" ht="15">
      <c r="A68" s="65" t="s">
        <v>274</v>
      </c>
      <c r="B68" s="65" t="s">
        <v>268</v>
      </c>
      <c r="C68" s="66" t="s">
        <v>1377</v>
      </c>
      <c r="D68" s="67">
        <v>4</v>
      </c>
      <c r="E68" s="68" t="s">
        <v>132</v>
      </c>
      <c r="F68" s="69">
        <v>30</v>
      </c>
      <c r="G68" s="66"/>
      <c r="H68" s="70"/>
      <c r="I68" s="71"/>
      <c r="J68" s="71"/>
      <c r="K68" s="34" t="s">
        <v>65</v>
      </c>
      <c r="L68" s="78">
        <v>68</v>
      </c>
      <c r="M68" s="78"/>
      <c r="N68" s="73"/>
      <c r="O68" s="80" t="s">
        <v>305</v>
      </c>
      <c r="P68" s="82">
        <v>43733.20170138889</v>
      </c>
      <c r="Q68" s="80" t="s">
        <v>320</v>
      </c>
      <c r="R68" s="80"/>
      <c r="S68" s="80"/>
      <c r="T68" s="80" t="s">
        <v>343</v>
      </c>
      <c r="U68" s="80"/>
      <c r="V68" s="84" t="s">
        <v>374</v>
      </c>
      <c r="W68" s="82">
        <v>43733.20170138889</v>
      </c>
      <c r="X68" s="86">
        <v>43733</v>
      </c>
      <c r="Y68" s="88" t="s">
        <v>417</v>
      </c>
      <c r="Z68" s="84" t="s">
        <v>471</v>
      </c>
      <c r="AA68" s="80"/>
      <c r="AB68" s="80"/>
      <c r="AC68" s="88" t="s">
        <v>525</v>
      </c>
      <c r="AD68" s="80"/>
      <c r="AE68" s="80" t="b">
        <v>0</v>
      </c>
      <c r="AF68" s="80">
        <v>0</v>
      </c>
      <c r="AG68" s="88" t="s">
        <v>558</v>
      </c>
      <c r="AH68" s="80" t="b">
        <v>0</v>
      </c>
      <c r="AI68" s="80" t="s">
        <v>565</v>
      </c>
      <c r="AJ68" s="80"/>
      <c r="AK68" s="88" t="s">
        <v>558</v>
      </c>
      <c r="AL68" s="80" t="b">
        <v>0</v>
      </c>
      <c r="AM68" s="80">
        <v>14</v>
      </c>
      <c r="AN68" s="88" t="s">
        <v>556</v>
      </c>
      <c r="AO68" s="80" t="s">
        <v>572</v>
      </c>
      <c r="AP68" s="80" t="b">
        <v>0</v>
      </c>
      <c r="AQ68" s="88" t="s">
        <v>556</v>
      </c>
      <c r="AR68" s="80" t="s">
        <v>219</v>
      </c>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2</v>
      </c>
      <c r="BF68" s="48"/>
      <c r="BG68" s="49"/>
      <c r="BH68" s="48"/>
      <c r="BI68" s="49"/>
      <c r="BJ68" s="48"/>
      <c r="BK68" s="49"/>
      <c r="BL68" s="48"/>
      <c r="BM68" s="49"/>
      <c r="BN68" s="48"/>
    </row>
    <row r="69" spans="1:66" ht="15">
      <c r="A69" s="65" t="s">
        <v>274</v>
      </c>
      <c r="B69" s="65" t="s">
        <v>299</v>
      </c>
      <c r="C69" s="66" t="s">
        <v>1377</v>
      </c>
      <c r="D69" s="67">
        <v>4</v>
      </c>
      <c r="E69" s="68" t="s">
        <v>132</v>
      </c>
      <c r="F69" s="69">
        <v>30</v>
      </c>
      <c r="G69" s="66"/>
      <c r="H69" s="70"/>
      <c r="I69" s="71"/>
      <c r="J69" s="71"/>
      <c r="K69" s="34" t="s">
        <v>65</v>
      </c>
      <c r="L69" s="78">
        <v>69</v>
      </c>
      <c r="M69" s="78"/>
      <c r="N69" s="73"/>
      <c r="O69" s="80" t="s">
        <v>305</v>
      </c>
      <c r="P69" s="82">
        <v>43733.20170138889</v>
      </c>
      <c r="Q69" s="80" t="s">
        <v>320</v>
      </c>
      <c r="R69" s="80"/>
      <c r="S69" s="80"/>
      <c r="T69" s="80" t="s">
        <v>343</v>
      </c>
      <c r="U69" s="80"/>
      <c r="V69" s="84" t="s">
        <v>374</v>
      </c>
      <c r="W69" s="82">
        <v>43733.20170138889</v>
      </c>
      <c r="X69" s="86">
        <v>43733</v>
      </c>
      <c r="Y69" s="88" t="s">
        <v>417</v>
      </c>
      <c r="Z69" s="84" t="s">
        <v>471</v>
      </c>
      <c r="AA69" s="80"/>
      <c r="AB69" s="80"/>
      <c r="AC69" s="88" t="s">
        <v>525</v>
      </c>
      <c r="AD69" s="80"/>
      <c r="AE69" s="80" t="b">
        <v>0</v>
      </c>
      <c r="AF69" s="80">
        <v>0</v>
      </c>
      <c r="AG69" s="88" t="s">
        <v>558</v>
      </c>
      <c r="AH69" s="80" t="b">
        <v>0</v>
      </c>
      <c r="AI69" s="80" t="s">
        <v>565</v>
      </c>
      <c r="AJ69" s="80"/>
      <c r="AK69" s="88" t="s">
        <v>558</v>
      </c>
      <c r="AL69" s="80" t="b">
        <v>0</v>
      </c>
      <c r="AM69" s="80">
        <v>14</v>
      </c>
      <c r="AN69" s="88" t="s">
        <v>556</v>
      </c>
      <c r="AO69" s="80" t="s">
        <v>572</v>
      </c>
      <c r="AP69" s="80" t="b">
        <v>0</v>
      </c>
      <c r="AQ69" s="88" t="s">
        <v>556</v>
      </c>
      <c r="AR69" s="80" t="s">
        <v>219</v>
      </c>
      <c r="AS69" s="80">
        <v>0</v>
      </c>
      <c r="AT69" s="80">
        <v>0</v>
      </c>
      <c r="AU69" s="80"/>
      <c r="AV69" s="80"/>
      <c r="AW69" s="80"/>
      <c r="AX69" s="80"/>
      <c r="AY69" s="80"/>
      <c r="AZ69" s="80"/>
      <c r="BA69" s="80"/>
      <c r="BB69" s="80"/>
      <c r="BC69">
        <v>1</v>
      </c>
      <c r="BD69" s="79" t="str">
        <f>REPLACE(INDEX(GroupVertices[Group],MATCH(Edges[[#This Row],[Vertex 1]],GroupVertices[Vertex],0)),1,1,"")</f>
        <v>1</v>
      </c>
      <c r="BE69" s="79" t="str">
        <f>REPLACE(INDEX(GroupVertices[Group],MATCH(Edges[[#This Row],[Vertex 2]],GroupVertices[Vertex],0)),1,1,"")</f>
        <v>1</v>
      </c>
      <c r="BF69" s="48">
        <v>1</v>
      </c>
      <c r="BG69" s="49">
        <v>2.9411764705882355</v>
      </c>
      <c r="BH69" s="48">
        <v>0</v>
      </c>
      <c r="BI69" s="49">
        <v>0</v>
      </c>
      <c r="BJ69" s="48">
        <v>0</v>
      </c>
      <c r="BK69" s="49">
        <v>0</v>
      </c>
      <c r="BL69" s="48">
        <v>33</v>
      </c>
      <c r="BM69" s="49">
        <v>97.05882352941177</v>
      </c>
      <c r="BN69" s="48">
        <v>34</v>
      </c>
    </row>
    <row r="70" spans="1:66" ht="15">
      <c r="A70" s="65" t="s">
        <v>275</v>
      </c>
      <c r="B70" s="65" t="s">
        <v>297</v>
      </c>
      <c r="C70" s="66" t="s">
        <v>1377</v>
      </c>
      <c r="D70" s="67">
        <v>4</v>
      </c>
      <c r="E70" s="68" t="s">
        <v>132</v>
      </c>
      <c r="F70" s="69">
        <v>30</v>
      </c>
      <c r="G70" s="66"/>
      <c r="H70" s="70"/>
      <c r="I70" s="71"/>
      <c r="J70" s="71"/>
      <c r="K70" s="34" t="s">
        <v>65</v>
      </c>
      <c r="L70" s="78">
        <v>70</v>
      </c>
      <c r="M70" s="78"/>
      <c r="N70" s="73"/>
      <c r="O70" s="80" t="s">
        <v>307</v>
      </c>
      <c r="P70" s="82">
        <v>43733.21880787037</v>
      </c>
      <c r="Q70" s="80" t="s">
        <v>320</v>
      </c>
      <c r="R70" s="80"/>
      <c r="S70" s="80"/>
      <c r="T70" s="80" t="s">
        <v>343</v>
      </c>
      <c r="U70" s="80"/>
      <c r="V70" s="84" t="s">
        <v>375</v>
      </c>
      <c r="W70" s="82">
        <v>43733.21880787037</v>
      </c>
      <c r="X70" s="86">
        <v>43733</v>
      </c>
      <c r="Y70" s="88" t="s">
        <v>418</v>
      </c>
      <c r="Z70" s="84" t="s">
        <v>472</v>
      </c>
      <c r="AA70" s="80"/>
      <c r="AB70" s="80"/>
      <c r="AC70" s="88" t="s">
        <v>526</v>
      </c>
      <c r="AD70" s="80"/>
      <c r="AE70" s="80" t="b">
        <v>0</v>
      </c>
      <c r="AF70" s="80">
        <v>0</v>
      </c>
      <c r="AG70" s="88" t="s">
        <v>558</v>
      </c>
      <c r="AH70" s="80" t="b">
        <v>0</v>
      </c>
      <c r="AI70" s="80" t="s">
        <v>565</v>
      </c>
      <c r="AJ70" s="80"/>
      <c r="AK70" s="88" t="s">
        <v>558</v>
      </c>
      <c r="AL70" s="80" t="b">
        <v>0</v>
      </c>
      <c r="AM70" s="80">
        <v>14</v>
      </c>
      <c r="AN70" s="88" t="s">
        <v>556</v>
      </c>
      <c r="AO70" s="80" t="s">
        <v>570</v>
      </c>
      <c r="AP70" s="80" t="b">
        <v>0</v>
      </c>
      <c r="AQ70" s="88" t="s">
        <v>556</v>
      </c>
      <c r="AR70" s="80" t="s">
        <v>219</v>
      </c>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c r="BF70" s="48"/>
      <c r="BG70" s="49"/>
      <c r="BH70" s="48"/>
      <c r="BI70" s="49"/>
      <c r="BJ70" s="48"/>
      <c r="BK70" s="49"/>
      <c r="BL70" s="48"/>
      <c r="BM70" s="49"/>
      <c r="BN70" s="48"/>
    </row>
    <row r="71" spans="1:66" ht="15">
      <c r="A71" s="65" t="s">
        <v>275</v>
      </c>
      <c r="B71" s="65" t="s">
        <v>268</v>
      </c>
      <c r="C71" s="66" t="s">
        <v>1377</v>
      </c>
      <c r="D71" s="67">
        <v>4</v>
      </c>
      <c r="E71" s="68" t="s">
        <v>132</v>
      </c>
      <c r="F71" s="69">
        <v>30</v>
      </c>
      <c r="G71" s="66"/>
      <c r="H71" s="70"/>
      <c r="I71" s="71"/>
      <c r="J71" s="71"/>
      <c r="K71" s="34" t="s">
        <v>65</v>
      </c>
      <c r="L71" s="78">
        <v>71</v>
      </c>
      <c r="M71" s="78"/>
      <c r="N71" s="73"/>
      <c r="O71" s="80" t="s">
        <v>305</v>
      </c>
      <c r="P71" s="82">
        <v>43733.21880787037</v>
      </c>
      <c r="Q71" s="80" t="s">
        <v>320</v>
      </c>
      <c r="R71" s="80"/>
      <c r="S71" s="80"/>
      <c r="T71" s="80" t="s">
        <v>343</v>
      </c>
      <c r="U71" s="80"/>
      <c r="V71" s="84" t="s">
        <v>375</v>
      </c>
      <c r="W71" s="82">
        <v>43733.21880787037</v>
      </c>
      <c r="X71" s="86">
        <v>43733</v>
      </c>
      <c r="Y71" s="88" t="s">
        <v>418</v>
      </c>
      <c r="Z71" s="84" t="s">
        <v>472</v>
      </c>
      <c r="AA71" s="80"/>
      <c r="AB71" s="80"/>
      <c r="AC71" s="88" t="s">
        <v>526</v>
      </c>
      <c r="AD71" s="80"/>
      <c r="AE71" s="80" t="b">
        <v>0</v>
      </c>
      <c r="AF71" s="80">
        <v>0</v>
      </c>
      <c r="AG71" s="88" t="s">
        <v>558</v>
      </c>
      <c r="AH71" s="80" t="b">
        <v>0</v>
      </c>
      <c r="AI71" s="80" t="s">
        <v>565</v>
      </c>
      <c r="AJ71" s="80"/>
      <c r="AK71" s="88" t="s">
        <v>558</v>
      </c>
      <c r="AL71" s="80" t="b">
        <v>0</v>
      </c>
      <c r="AM71" s="80">
        <v>14</v>
      </c>
      <c r="AN71" s="88" t="s">
        <v>556</v>
      </c>
      <c r="AO71" s="80" t="s">
        <v>570</v>
      </c>
      <c r="AP71" s="80" t="b">
        <v>0</v>
      </c>
      <c r="AQ71" s="88" t="s">
        <v>556</v>
      </c>
      <c r="AR71" s="80" t="s">
        <v>219</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2</v>
      </c>
      <c r="BF71" s="48"/>
      <c r="BG71" s="49"/>
      <c r="BH71" s="48"/>
      <c r="BI71" s="49"/>
      <c r="BJ71" s="48"/>
      <c r="BK71" s="49"/>
      <c r="BL71" s="48"/>
      <c r="BM71" s="49"/>
      <c r="BN71" s="48"/>
    </row>
    <row r="72" spans="1:66" ht="15">
      <c r="A72" s="65" t="s">
        <v>275</v>
      </c>
      <c r="B72" s="65" t="s">
        <v>299</v>
      </c>
      <c r="C72" s="66" t="s">
        <v>1377</v>
      </c>
      <c r="D72" s="67">
        <v>4</v>
      </c>
      <c r="E72" s="68" t="s">
        <v>132</v>
      </c>
      <c r="F72" s="69">
        <v>30</v>
      </c>
      <c r="G72" s="66"/>
      <c r="H72" s="70"/>
      <c r="I72" s="71"/>
      <c r="J72" s="71"/>
      <c r="K72" s="34" t="s">
        <v>65</v>
      </c>
      <c r="L72" s="78">
        <v>72</v>
      </c>
      <c r="M72" s="78"/>
      <c r="N72" s="73"/>
      <c r="O72" s="80" t="s">
        <v>305</v>
      </c>
      <c r="P72" s="82">
        <v>43733.21880787037</v>
      </c>
      <c r="Q72" s="80" t="s">
        <v>320</v>
      </c>
      <c r="R72" s="80"/>
      <c r="S72" s="80"/>
      <c r="T72" s="80" t="s">
        <v>343</v>
      </c>
      <c r="U72" s="80"/>
      <c r="V72" s="84" t="s">
        <v>375</v>
      </c>
      <c r="W72" s="82">
        <v>43733.21880787037</v>
      </c>
      <c r="X72" s="86">
        <v>43733</v>
      </c>
      <c r="Y72" s="88" t="s">
        <v>418</v>
      </c>
      <c r="Z72" s="84" t="s">
        <v>472</v>
      </c>
      <c r="AA72" s="80"/>
      <c r="AB72" s="80"/>
      <c r="AC72" s="88" t="s">
        <v>526</v>
      </c>
      <c r="AD72" s="80"/>
      <c r="AE72" s="80" t="b">
        <v>0</v>
      </c>
      <c r="AF72" s="80">
        <v>0</v>
      </c>
      <c r="AG72" s="88" t="s">
        <v>558</v>
      </c>
      <c r="AH72" s="80" t="b">
        <v>0</v>
      </c>
      <c r="AI72" s="80" t="s">
        <v>565</v>
      </c>
      <c r="AJ72" s="80"/>
      <c r="AK72" s="88" t="s">
        <v>558</v>
      </c>
      <c r="AL72" s="80" t="b">
        <v>0</v>
      </c>
      <c r="AM72" s="80">
        <v>14</v>
      </c>
      <c r="AN72" s="88" t="s">
        <v>556</v>
      </c>
      <c r="AO72" s="80" t="s">
        <v>570</v>
      </c>
      <c r="AP72" s="80" t="b">
        <v>0</v>
      </c>
      <c r="AQ72" s="88" t="s">
        <v>556</v>
      </c>
      <c r="AR72" s="80" t="s">
        <v>219</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1</v>
      </c>
      <c r="BF72" s="48">
        <v>1</v>
      </c>
      <c r="BG72" s="49">
        <v>2.9411764705882355</v>
      </c>
      <c r="BH72" s="48">
        <v>0</v>
      </c>
      <c r="BI72" s="49">
        <v>0</v>
      </c>
      <c r="BJ72" s="48">
        <v>0</v>
      </c>
      <c r="BK72" s="49">
        <v>0</v>
      </c>
      <c r="BL72" s="48">
        <v>33</v>
      </c>
      <c r="BM72" s="49">
        <v>97.05882352941177</v>
      </c>
      <c r="BN72" s="48">
        <v>34</v>
      </c>
    </row>
    <row r="73" spans="1:66" ht="15">
      <c r="A73" s="65" t="s">
        <v>276</v>
      </c>
      <c r="B73" s="65" t="s">
        <v>268</v>
      </c>
      <c r="C73" s="66" t="s">
        <v>1377</v>
      </c>
      <c r="D73" s="67">
        <v>4</v>
      </c>
      <c r="E73" s="68" t="s">
        <v>132</v>
      </c>
      <c r="F73" s="69">
        <v>30</v>
      </c>
      <c r="G73" s="66"/>
      <c r="H73" s="70"/>
      <c r="I73" s="71"/>
      <c r="J73" s="71"/>
      <c r="K73" s="34" t="s">
        <v>65</v>
      </c>
      <c r="L73" s="78">
        <v>73</v>
      </c>
      <c r="M73" s="78"/>
      <c r="N73" s="73"/>
      <c r="O73" s="80" t="s">
        <v>307</v>
      </c>
      <c r="P73" s="82">
        <v>43733.21965277778</v>
      </c>
      <c r="Q73" s="80" t="s">
        <v>319</v>
      </c>
      <c r="R73" s="80"/>
      <c r="S73" s="80"/>
      <c r="T73" s="80" t="s">
        <v>343</v>
      </c>
      <c r="U73" s="80"/>
      <c r="V73" s="84" t="s">
        <v>376</v>
      </c>
      <c r="W73" s="82">
        <v>43733.21965277778</v>
      </c>
      <c r="X73" s="86">
        <v>43733</v>
      </c>
      <c r="Y73" s="88" t="s">
        <v>419</v>
      </c>
      <c r="Z73" s="84" t="s">
        <v>473</v>
      </c>
      <c r="AA73" s="80"/>
      <c r="AB73" s="80"/>
      <c r="AC73" s="88" t="s">
        <v>527</v>
      </c>
      <c r="AD73" s="80"/>
      <c r="AE73" s="80" t="b">
        <v>0</v>
      </c>
      <c r="AF73" s="80">
        <v>0</v>
      </c>
      <c r="AG73" s="88" t="s">
        <v>558</v>
      </c>
      <c r="AH73" s="80" t="b">
        <v>0</v>
      </c>
      <c r="AI73" s="80" t="s">
        <v>565</v>
      </c>
      <c r="AJ73" s="80"/>
      <c r="AK73" s="88" t="s">
        <v>558</v>
      </c>
      <c r="AL73" s="80" t="b">
        <v>0</v>
      </c>
      <c r="AM73" s="80">
        <v>4</v>
      </c>
      <c r="AN73" s="88" t="s">
        <v>557</v>
      </c>
      <c r="AO73" s="80" t="s">
        <v>570</v>
      </c>
      <c r="AP73" s="80" t="b">
        <v>0</v>
      </c>
      <c r="AQ73" s="88" t="s">
        <v>557</v>
      </c>
      <c r="AR73" s="80" t="s">
        <v>219</v>
      </c>
      <c r="AS73" s="80">
        <v>0</v>
      </c>
      <c r="AT73" s="80">
        <v>0</v>
      </c>
      <c r="AU73" s="80"/>
      <c r="AV73" s="80"/>
      <c r="AW73" s="80"/>
      <c r="AX73" s="80"/>
      <c r="AY73" s="80"/>
      <c r="AZ73" s="80"/>
      <c r="BA73" s="80"/>
      <c r="BB73" s="80"/>
      <c r="BC73">
        <v>1</v>
      </c>
      <c r="BD73" s="79" t="str">
        <f>REPLACE(INDEX(GroupVertices[Group],MATCH(Edges[[#This Row],[Vertex 1]],GroupVertices[Vertex],0)),1,1,"")</f>
        <v>2</v>
      </c>
      <c r="BE73" s="79" t="str">
        <f>REPLACE(INDEX(GroupVertices[Group],MATCH(Edges[[#This Row],[Vertex 2]],GroupVertices[Vertex],0)),1,1,"")</f>
        <v>2</v>
      </c>
      <c r="BF73" s="48">
        <v>1</v>
      </c>
      <c r="BG73" s="49">
        <v>4.3478260869565215</v>
      </c>
      <c r="BH73" s="48">
        <v>0</v>
      </c>
      <c r="BI73" s="49">
        <v>0</v>
      </c>
      <c r="BJ73" s="48">
        <v>0</v>
      </c>
      <c r="BK73" s="49">
        <v>0</v>
      </c>
      <c r="BL73" s="48">
        <v>22</v>
      </c>
      <c r="BM73" s="49">
        <v>95.65217391304348</v>
      </c>
      <c r="BN73" s="48">
        <v>23</v>
      </c>
    </row>
    <row r="74" spans="1:66" ht="15">
      <c r="A74" s="65" t="s">
        <v>277</v>
      </c>
      <c r="B74" s="65" t="s">
        <v>268</v>
      </c>
      <c r="C74" s="66" t="s">
        <v>1377</v>
      </c>
      <c r="D74" s="67">
        <v>4</v>
      </c>
      <c r="E74" s="68" t="s">
        <v>132</v>
      </c>
      <c r="F74" s="69">
        <v>30</v>
      </c>
      <c r="G74" s="66"/>
      <c r="H74" s="70"/>
      <c r="I74" s="71"/>
      <c r="J74" s="71"/>
      <c r="K74" s="34" t="s">
        <v>65</v>
      </c>
      <c r="L74" s="78">
        <v>74</v>
      </c>
      <c r="M74" s="78"/>
      <c r="N74" s="73"/>
      <c r="O74" s="80" t="s">
        <v>307</v>
      </c>
      <c r="P74" s="82">
        <v>43733.2481712963</v>
      </c>
      <c r="Q74" s="80" t="s">
        <v>319</v>
      </c>
      <c r="R74" s="80"/>
      <c r="S74" s="80"/>
      <c r="T74" s="80" t="s">
        <v>343</v>
      </c>
      <c r="U74" s="80"/>
      <c r="V74" s="84" t="s">
        <v>377</v>
      </c>
      <c r="W74" s="82">
        <v>43733.2481712963</v>
      </c>
      <c r="X74" s="86">
        <v>43733</v>
      </c>
      <c r="Y74" s="88" t="s">
        <v>420</v>
      </c>
      <c r="Z74" s="84" t="s">
        <v>474</v>
      </c>
      <c r="AA74" s="80"/>
      <c r="AB74" s="80"/>
      <c r="AC74" s="88" t="s">
        <v>528</v>
      </c>
      <c r="AD74" s="80"/>
      <c r="AE74" s="80" t="b">
        <v>0</v>
      </c>
      <c r="AF74" s="80">
        <v>0</v>
      </c>
      <c r="AG74" s="88" t="s">
        <v>558</v>
      </c>
      <c r="AH74" s="80" t="b">
        <v>0</v>
      </c>
      <c r="AI74" s="80" t="s">
        <v>565</v>
      </c>
      <c r="AJ74" s="80"/>
      <c r="AK74" s="88" t="s">
        <v>558</v>
      </c>
      <c r="AL74" s="80" t="b">
        <v>0</v>
      </c>
      <c r="AM74" s="80">
        <v>4</v>
      </c>
      <c r="AN74" s="88" t="s">
        <v>557</v>
      </c>
      <c r="AO74" s="80" t="s">
        <v>572</v>
      </c>
      <c r="AP74" s="80" t="b">
        <v>0</v>
      </c>
      <c r="AQ74" s="88" t="s">
        <v>557</v>
      </c>
      <c r="AR74" s="80" t="s">
        <v>219</v>
      </c>
      <c r="AS74" s="80">
        <v>0</v>
      </c>
      <c r="AT74" s="80">
        <v>0</v>
      </c>
      <c r="AU74" s="80"/>
      <c r="AV74" s="80"/>
      <c r="AW74" s="80"/>
      <c r="AX74" s="80"/>
      <c r="AY74" s="80"/>
      <c r="AZ74" s="80"/>
      <c r="BA74" s="80"/>
      <c r="BB74" s="80"/>
      <c r="BC74">
        <v>1</v>
      </c>
      <c r="BD74" s="79" t="str">
        <f>REPLACE(INDEX(GroupVertices[Group],MATCH(Edges[[#This Row],[Vertex 1]],GroupVertices[Vertex],0)),1,1,"")</f>
        <v>2</v>
      </c>
      <c r="BE74" s="79" t="str">
        <f>REPLACE(INDEX(GroupVertices[Group],MATCH(Edges[[#This Row],[Vertex 2]],GroupVertices[Vertex],0)),1,1,"")</f>
        <v>2</v>
      </c>
      <c r="BF74" s="48">
        <v>1</v>
      </c>
      <c r="BG74" s="49">
        <v>4.3478260869565215</v>
      </c>
      <c r="BH74" s="48">
        <v>0</v>
      </c>
      <c r="BI74" s="49">
        <v>0</v>
      </c>
      <c r="BJ74" s="48">
        <v>0</v>
      </c>
      <c r="BK74" s="49">
        <v>0</v>
      </c>
      <c r="BL74" s="48">
        <v>22</v>
      </c>
      <c r="BM74" s="49">
        <v>95.65217391304348</v>
      </c>
      <c r="BN74" s="48">
        <v>23</v>
      </c>
    </row>
    <row r="75" spans="1:66" ht="15">
      <c r="A75" s="65" t="s">
        <v>278</v>
      </c>
      <c r="B75" s="65" t="s">
        <v>297</v>
      </c>
      <c r="C75" s="66" t="s">
        <v>1378</v>
      </c>
      <c r="D75" s="67">
        <v>10</v>
      </c>
      <c r="E75" s="68" t="s">
        <v>132</v>
      </c>
      <c r="F75" s="69">
        <v>10</v>
      </c>
      <c r="G75" s="66"/>
      <c r="H75" s="70"/>
      <c r="I75" s="71"/>
      <c r="J75" s="71"/>
      <c r="K75" s="34" t="s">
        <v>65</v>
      </c>
      <c r="L75" s="78">
        <v>75</v>
      </c>
      <c r="M75" s="78"/>
      <c r="N75" s="73"/>
      <c r="O75" s="80" t="s">
        <v>307</v>
      </c>
      <c r="P75" s="82">
        <v>43729.793078703704</v>
      </c>
      <c r="Q75" s="80" t="s">
        <v>312</v>
      </c>
      <c r="R75" s="80"/>
      <c r="S75" s="80"/>
      <c r="T75" s="80" t="s">
        <v>343</v>
      </c>
      <c r="U75" s="80"/>
      <c r="V75" s="84" t="s">
        <v>378</v>
      </c>
      <c r="W75" s="82">
        <v>43729.793078703704</v>
      </c>
      <c r="X75" s="86">
        <v>43729</v>
      </c>
      <c r="Y75" s="88" t="s">
        <v>421</v>
      </c>
      <c r="Z75" s="84" t="s">
        <v>475</v>
      </c>
      <c r="AA75" s="80"/>
      <c r="AB75" s="80"/>
      <c r="AC75" s="88" t="s">
        <v>529</v>
      </c>
      <c r="AD75" s="80"/>
      <c r="AE75" s="80" t="b">
        <v>0</v>
      </c>
      <c r="AF75" s="80">
        <v>0</v>
      </c>
      <c r="AG75" s="88" t="s">
        <v>558</v>
      </c>
      <c r="AH75" s="80" t="b">
        <v>0</v>
      </c>
      <c r="AI75" s="80" t="s">
        <v>565</v>
      </c>
      <c r="AJ75" s="80"/>
      <c r="AK75" s="88" t="s">
        <v>558</v>
      </c>
      <c r="AL75" s="80" t="b">
        <v>0</v>
      </c>
      <c r="AM75" s="80">
        <v>3</v>
      </c>
      <c r="AN75" s="88" t="s">
        <v>554</v>
      </c>
      <c r="AO75" s="80" t="s">
        <v>570</v>
      </c>
      <c r="AP75" s="80" t="b">
        <v>0</v>
      </c>
      <c r="AQ75" s="88" t="s">
        <v>554</v>
      </c>
      <c r="AR75" s="80" t="s">
        <v>219</v>
      </c>
      <c r="AS75" s="80">
        <v>0</v>
      </c>
      <c r="AT75" s="80">
        <v>0</v>
      </c>
      <c r="AU75" s="80"/>
      <c r="AV75" s="80"/>
      <c r="AW75" s="80"/>
      <c r="AX75" s="80"/>
      <c r="AY75" s="80"/>
      <c r="AZ75" s="80"/>
      <c r="BA75" s="80"/>
      <c r="BB75" s="80"/>
      <c r="BC75">
        <v>2</v>
      </c>
      <c r="BD75" s="79" t="str">
        <f>REPLACE(INDEX(GroupVertices[Group],MATCH(Edges[[#This Row],[Vertex 1]],GroupVertices[Vertex],0)),1,1,"")</f>
        <v>1</v>
      </c>
      <c r="BE75" s="79" t="str">
        <f>REPLACE(INDEX(GroupVertices[Group],MATCH(Edges[[#This Row],[Vertex 2]],GroupVertices[Vertex],0)),1,1,"")</f>
        <v>1</v>
      </c>
      <c r="BF75" s="48"/>
      <c r="BG75" s="49"/>
      <c r="BH75" s="48"/>
      <c r="BI75" s="49"/>
      <c r="BJ75" s="48"/>
      <c r="BK75" s="49"/>
      <c r="BL75" s="48"/>
      <c r="BM75" s="49"/>
      <c r="BN75" s="48"/>
    </row>
    <row r="76" spans="1:66" ht="15">
      <c r="A76" s="65" t="s">
        <v>278</v>
      </c>
      <c r="B76" s="65" t="s">
        <v>268</v>
      </c>
      <c r="C76" s="66" t="s">
        <v>1378</v>
      </c>
      <c r="D76" s="67">
        <v>10</v>
      </c>
      <c r="E76" s="68" t="s">
        <v>132</v>
      </c>
      <c r="F76" s="69">
        <v>10</v>
      </c>
      <c r="G76" s="66"/>
      <c r="H76" s="70"/>
      <c r="I76" s="71"/>
      <c r="J76" s="71"/>
      <c r="K76" s="34" t="s">
        <v>65</v>
      </c>
      <c r="L76" s="78">
        <v>76</v>
      </c>
      <c r="M76" s="78"/>
      <c r="N76" s="73"/>
      <c r="O76" s="80" t="s">
        <v>305</v>
      </c>
      <c r="P76" s="82">
        <v>43729.793078703704</v>
      </c>
      <c r="Q76" s="80" t="s">
        <v>312</v>
      </c>
      <c r="R76" s="80"/>
      <c r="S76" s="80"/>
      <c r="T76" s="80" t="s">
        <v>343</v>
      </c>
      <c r="U76" s="80"/>
      <c r="V76" s="84" t="s">
        <v>378</v>
      </c>
      <c r="W76" s="82">
        <v>43729.793078703704</v>
      </c>
      <c r="X76" s="86">
        <v>43729</v>
      </c>
      <c r="Y76" s="88" t="s">
        <v>421</v>
      </c>
      <c r="Z76" s="84" t="s">
        <v>475</v>
      </c>
      <c r="AA76" s="80"/>
      <c r="AB76" s="80"/>
      <c r="AC76" s="88" t="s">
        <v>529</v>
      </c>
      <c r="AD76" s="80"/>
      <c r="AE76" s="80" t="b">
        <v>0</v>
      </c>
      <c r="AF76" s="80">
        <v>0</v>
      </c>
      <c r="AG76" s="88" t="s">
        <v>558</v>
      </c>
      <c r="AH76" s="80" t="b">
        <v>0</v>
      </c>
      <c r="AI76" s="80" t="s">
        <v>565</v>
      </c>
      <c r="AJ76" s="80"/>
      <c r="AK76" s="88" t="s">
        <v>558</v>
      </c>
      <c r="AL76" s="80" t="b">
        <v>0</v>
      </c>
      <c r="AM76" s="80">
        <v>3</v>
      </c>
      <c r="AN76" s="88" t="s">
        <v>554</v>
      </c>
      <c r="AO76" s="80" t="s">
        <v>570</v>
      </c>
      <c r="AP76" s="80" t="b">
        <v>0</v>
      </c>
      <c r="AQ76" s="88" t="s">
        <v>554</v>
      </c>
      <c r="AR76" s="80" t="s">
        <v>219</v>
      </c>
      <c r="AS76" s="80">
        <v>0</v>
      </c>
      <c r="AT76" s="80">
        <v>0</v>
      </c>
      <c r="AU76" s="80"/>
      <c r="AV76" s="80"/>
      <c r="AW76" s="80"/>
      <c r="AX76" s="80"/>
      <c r="AY76" s="80"/>
      <c r="AZ76" s="80"/>
      <c r="BA76" s="80"/>
      <c r="BB76" s="80"/>
      <c r="BC76">
        <v>2</v>
      </c>
      <c r="BD76" s="79" t="str">
        <f>REPLACE(INDEX(GroupVertices[Group],MATCH(Edges[[#This Row],[Vertex 1]],GroupVertices[Vertex],0)),1,1,"")</f>
        <v>1</v>
      </c>
      <c r="BE76" s="79" t="str">
        <f>REPLACE(INDEX(GroupVertices[Group],MATCH(Edges[[#This Row],[Vertex 2]],GroupVertices[Vertex],0)),1,1,"")</f>
        <v>2</v>
      </c>
      <c r="BF76" s="48"/>
      <c r="BG76" s="49"/>
      <c r="BH76" s="48"/>
      <c r="BI76" s="49"/>
      <c r="BJ76" s="48"/>
      <c r="BK76" s="49"/>
      <c r="BL76" s="48"/>
      <c r="BM76" s="49"/>
      <c r="BN76" s="48"/>
    </row>
    <row r="77" spans="1:66" ht="15">
      <c r="A77" s="65" t="s">
        <v>278</v>
      </c>
      <c r="B77" s="65" t="s">
        <v>299</v>
      </c>
      <c r="C77" s="66" t="s">
        <v>1378</v>
      </c>
      <c r="D77" s="67">
        <v>10</v>
      </c>
      <c r="E77" s="68" t="s">
        <v>132</v>
      </c>
      <c r="F77" s="69">
        <v>10</v>
      </c>
      <c r="G77" s="66"/>
      <c r="H77" s="70"/>
      <c r="I77" s="71"/>
      <c r="J77" s="71"/>
      <c r="K77" s="34" t="s">
        <v>65</v>
      </c>
      <c r="L77" s="78">
        <v>77</v>
      </c>
      <c r="M77" s="78"/>
      <c r="N77" s="73"/>
      <c r="O77" s="80" t="s">
        <v>305</v>
      </c>
      <c r="P77" s="82">
        <v>43729.793078703704</v>
      </c>
      <c r="Q77" s="80" t="s">
        <v>312</v>
      </c>
      <c r="R77" s="80"/>
      <c r="S77" s="80"/>
      <c r="T77" s="80" t="s">
        <v>343</v>
      </c>
      <c r="U77" s="80"/>
      <c r="V77" s="84" t="s">
        <v>378</v>
      </c>
      <c r="W77" s="82">
        <v>43729.793078703704</v>
      </c>
      <c r="X77" s="86">
        <v>43729</v>
      </c>
      <c r="Y77" s="88" t="s">
        <v>421</v>
      </c>
      <c r="Z77" s="84" t="s">
        <v>475</v>
      </c>
      <c r="AA77" s="80"/>
      <c r="AB77" s="80"/>
      <c r="AC77" s="88" t="s">
        <v>529</v>
      </c>
      <c r="AD77" s="80"/>
      <c r="AE77" s="80" t="b">
        <v>0</v>
      </c>
      <c r="AF77" s="80">
        <v>0</v>
      </c>
      <c r="AG77" s="88" t="s">
        <v>558</v>
      </c>
      <c r="AH77" s="80" t="b">
        <v>0</v>
      </c>
      <c r="AI77" s="80" t="s">
        <v>565</v>
      </c>
      <c r="AJ77" s="80"/>
      <c r="AK77" s="88" t="s">
        <v>558</v>
      </c>
      <c r="AL77" s="80" t="b">
        <v>0</v>
      </c>
      <c r="AM77" s="80">
        <v>3</v>
      </c>
      <c r="AN77" s="88" t="s">
        <v>554</v>
      </c>
      <c r="AO77" s="80" t="s">
        <v>570</v>
      </c>
      <c r="AP77" s="80" t="b">
        <v>0</v>
      </c>
      <c r="AQ77" s="88" t="s">
        <v>554</v>
      </c>
      <c r="AR77" s="80" t="s">
        <v>219</v>
      </c>
      <c r="AS77" s="80">
        <v>0</v>
      </c>
      <c r="AT77" s="80">
        <v>0</v>
      </c>
      <c r="AU77" s="80"/>
      <c r="AV77" s="80"/>
      <c r="AW77" s="80"/>
      <c r="AX77" s="80"/>
      <c r="AY77" s="80"/>
      <c r="AZ77" s="80"/>
      <c r="BA77" s="80"/>
      <c r="BB77" s="80"/>
      <c r="BC77">
        <v>2</v>
      </c>
      <c r="BD77" s="79" t="str">
        <f>REPLACE(INDEX(GroupVertices[Group],MATCH(Edges[[#This Row],[Vertex 1]],GroupVertices[Vertex],0)),1,1,"")</f>
        <v>1</v>
      </c>
      <c r="BE77" s="79" t="str">
        <f>REPLACE(INDEX(GroupVertices[Group],MATCH(Edges[[#This Row],[Vertex 2]],GroupVertices[Vertex],0)),1,1,"")</f>
        <v>1</v>
      </c>
      <c r="BF77" s="48">
        <v>1</v>
      </c>
      <c r="BG77" s="49">
        <v>2.857142857142857</v>
      </c>
      <c r="BH77" s="48">
        <v>0</v>
      </c>
      <c r="BI77" s="49">
        <v>0</v>
      </c>
      <c r="BJ77" s="48">
        <v>0</v>
      </c>
      <c r="BK77" s="49">
        <v>0</v>
      </c>
      <c r="BL77" s="48">
        <v>34</v>
      </c>
      <c r="BM77" s="49">
        <v>97.14285714285714</v>
      </c>
      <c r="BN77" s="48">
        <v>35</v>
      </c>
    </row>
    <row r="78" spans="1:66" ht="15">
      <c r="A78" s="65" t="s">
        <v>278</v>
      </c>
      <c r="B78" s="65" t="s">
        <v>297</v>
      </c>
      <c r="C78" s="66" t="s">
        <v>1378</v>
      </c>
      <c r="D78" s="67">
        <v>10</v>
      </c>
      <c r="E78" s="68" t="s">
        <v>132</v>
      </c>
      <c r="F78" s="69">
        <v>10</v>
      </c>
      <c r="G78" s="66"/>
      <c r="H78" s="70"/>
      <c r="I78" s="71"/>
      <c r="J78" s="71"/>
      <c r="K78" s="34" t="s">
        <v>65</v>
      </c>
      <c r="L78" s="78">
        <v>78</v>
      </c>
      <c r="M78" s="78"/>
      <c r="N78" s="73"/>
      <c r="O78" s="80" t="s">
        <v>307</v>
      </c>
      <c r="P78" s="82">
        <v>43733.25173611111</v>
      </c>
      <c r="Q78" s="80" t="s">
        <v>320</v>
      </c>
      <c r="R78" s="80"/>
      <c r="S78" s="80"/>
      <c r="T78" s="80" t="s">
        <v>343</v>
      </c>
      <c r="U78" s="80"/>
      <c r="V78" s="84" t="s">
        <v>378</v>
      </c>
      <c r="W78" s="82">
        <v>43733.25173611111</v>
      </c>
      <c r="X78" s="86">
        <v>43733</v>
      </c>
      <c r="Y78" s="88" t="s">
        <v>422</v>
      </c>
      <c r="Z78" s="84" t="s">
        <v>476</v>
      </c>
      <c r="AA78" s="80"/>
      <c r="AB78" s="80"/>
      <c r="AC78" s="88" t="s">
        <v>530</v>
      </c>
      <c r="AD78" s="80"/>
      <c r="AE78" s="80" t="b">
        <v>0</v>
      </c>
      <c r="AF78" s="80">
        <v>0</v>
      </c>
      <c r="AG78" s="88" t="s">
        <v>558</v>
      </c>
      <c r="AH78" s="80" t="b">
        <v>0</v>
      </c>
      <c r="AI78" s="80" t="s">
        <v>565</v>
      </c>
      <c r="AJ78" s="80"/>
      <c r="AK78" s="88" t="s">
        <v>558</v>
      </c>
      <c r="AL78" s="80" t="b">
        <v>0</v>
      </c>
      <c r="AM78" s="80">
        <v>14</v>
      </c>
      <c r="AN78" s="88" t="s">
        <v>556</v>
      </c>
      <c r="AO78" s="80" t="s">
        <v>570</v>
      </c>
      <c r="AP78" s="80" t="b">
        <v>0</v>
      </c>
      <c r="AQ78" s="88" t="s">
        <v>556</v>
      </c>
      <c r="AR78" s="80" t="s">
        <v>219</v>
      </c>
      <c r="AS78" s="80">
        <v>0</v>
      </c>
      <c r="AT78" s="80">
        <v>0</v>
      </c>
      <c r="AU78" s="80"/>
      <c r="AV78" s="80"/>
      <c r="AW78" s="80"/>
      <c r="AX78" s="80"/>
      <c r="AY78" s="80"/>
      <c r="AZ78" s="80"/>
      <c r="BA78" s="80"/>
      <c r="BB78" s="80"/>
      <c r="BC78">
        <v>2</v>
      </c>
      <c r="BD78" s="79" t="str">
        <f>REPLACE(INDEX(GroupVertices[Group],MATCH(Edges[[#This Row],[Vertex 1]],GroupVertices[Vertex],0)),1,1,"")</f>
        <v>1</v>
      </c>
      <c r="BE78" s="79" t="str">
        <f>REPLACE(INDEX(GroupVertices[Group],MATCH(Edges[[#This Row],[Vertex 2]],GroupVertices[Vertex],0)),1,1,"")</f>
        <v>1</v>
      </c>
      <c r="BF78" s="48"/>
      <c r="BG78" s="49"/>
      <c r="BH78" s="48"/>
      <c r="BI78" s="49"/>
      <c r="BJ78" s="48"/>
      <c r="BK78" s="49"/>
      <c r="BL78" s="48"/>
      <c r="BM78" s="49"/>
      <c r="BN78" s="48"/>
    </row>
    <row r="79" spans="1:66" ht="15">
      <c r="A79" s="65" t="s">
        <v>278</v>
      </c>
      <c r="B79" s="65" t="s">
        <v>268</v>
      </c>
      <c r="C79" s="66" t="s">
        <v>1378</v>
      </c>
      <c r="D79" s="67">
        <v>10</v>
      </c>
      <c r="E79" s="68" t="s">
        <v>132</v>
      </c>
      <c r="F79" s="69">
        <v>10</v>
      </c>
      <c r="G79" s="66"/>
      <c r="H79" s="70"/>
      <c r="I79" s="71"/>
      <c r="J79" s="71"/>
      <c r="K79" s="34" t="s">
        <v>65</v>
      </c>
      <c r="L79" s="78">
        <v>79</v>
      </c>
      <c r="M79" s="78"/>
      <c r="N79" s="73"/>
      <c r="O79" s="80" t="s">
        <v>305</v>
      </c>
      <c r="P79" s="82">
        <v>43733.25173611111</v>
      </c>
      <c r="Q79" s="80" t="s">
        <v>320</v>
      </c>
      <c r="R79" s="80"/>
      <c r="S79" s="80"/>
      <c r="T79" s="80" t="s">
        <v>343</v>
      </c>
      <c r="U79" s="80"/>
      <c r="V79" s="84" t="s">
        <v>378</v>
      </c>
      <c r="W79" s="82">
        <v>43733.25173611111</v>
      </c>
      <c r="X79" s="86">
        <v>43733</v>
      </c>
      <c r="Y79" s="88" t="s">
        <v>422</v>
      </c>
      <c r="Z79" s="84" t="s">
        <v>476</v>
      </c>
      <c r="AA79" s="80"/>
      <c r="AB79" s="80"/>
      <c r="AC79" s="88" t="s">
        <v>530</v>
      </c>
      <c r="AD79" s="80"/>
      <c r="AE79" s="80" t="b">
        <v>0</v>
      </c>
      <c r="AF79" s="80">
        <v>0</v>
      </c>
      <c r="AG79" s="88" t="s">
        <v>558</v>
      </c>
      <c r="AH79" s="80" t="b">
        <v>0</v>
      </c>
      <c r="AI79" s="80" t="s">
        <v>565</v>
      </c>
      <c r="AJ79" s="80"/>
      <c r="AK79" s="88" t="s">
        <v>558</v>
      </c>
      <c r="AL79" s="80" t="b">
        <v>0</v>
      </c>
      <c r="AM79" s="80">
        <v>14</v>
      </c>
      <c r="AN79" s="88" t="s">
        <v>556</v>
      </c>
      <c r="AO79" s="80" t="s">
        <v>570</v>
      </c>
      <c r="AP79" s="80" t="b">
        <v>0</v>
      </c>
      <c r="AQ79" s="88" t="s">
        <v>556</v>
      </c>
      <c r="AR79" s="80" t="s">
        <v>219</v>
      </c>
      <c r="AS79" s="80">
        <v>0</v>
      </c>
      <c r="AT79" s="80">
        <v>0</v>
      </c>
      <c r="AU79" s="80"/>
      <c r="AV79" s="80"/>
      <c r="AW79" s="80"/>
      <c r="AX79" s="80"/>
      <c r="AY79" s="80"/>
      <c r="AZ79" s="80"/>
      <c r="BA79" s="80"/>
      <c r="BB79" s="80"/>
      <c r="BC79">
        <v>2</v>
      </c>
      <c r="BD79" s="79" t="str">
        <f>REPLACE(INDEX(GroupVertices[Group],MATCH(Edges[[#This Row],[Vertex 1]],GroupVertices[Vertex],0)),1,1,"")</f>
        <v>1</v>
      </c>
      <c r="BE79" s="79" t="str">
        <f>REPLACE(INDEX(GroupVertices[Group],MATCH(Edges[[#This Row],[Vertex 2]],GroupVertices[Vertex],0)),1,1,"")</f>
        <v>2</v>
      </c>
      <c r="BF79" s="48"/>
      <c r="BG79" s="49"/>
      <c r="BH79" s="48"/>
      <c r="BI79" s="49"/>
      <c r="BJ79" s="48"/>
      <c r="BK79" s="49"/>
      <c r="BL79" s="48"/>
      <c r="BM79" s="49"/>
      <c r="BN79" s="48"/>
    </row>
    <row r="80" spans="1:66" ht="15">
      <c r="A80" s="65" t="s">
        <v>278</v>
      </c>
      <c r="B80" s="65" t="s">
        <v>299</v>
      </c>
      <c r="C80" s="66" t="s">
        <v>1378</v>
      </c>
      <c r="D80" s="67">
        <v>10</v>
      </c>
      <c r="E80" s="68" t="s">
        <v>132</v>
      </c>
      <c r="F80" s="69">
        <v>10</v>
      </c>
      <c r="G80" s="66"/>
      <c r="H80" s="70"/>
      <c r="I80" s="71"/>
      <c r="J80" s="71"/>
      <c r="K80" s="34" t="s">
        <v>65</v>
      </c>
      <c r="L80" s="78">
        <v>80</v>
      </c>
      <c r="M80" s="78"/>
      <c r="N80" s="73"/>
      <c r="O80" s="80" t="s">
        <v>305</v>
      </c>
      <c r="P80" s="82">
        <v>43733.25173611111</v>
      </c>
      <c r="Q80" s="80" t="s">
        <v>320</v>
      </c>
      <c r="R80" s="80"/>
      <c r="S80" s="80"/>
      <c r="T80" s="80" t="s">
        <v>343</v>
      </c>
      <c r="U80" s="80"/>
      <c r="V80" s="84" t="s">
        <v>378</v>
      </c>
      <c r="W80" s="82">
        <v>43733.25173611111</v>
      </c>
      <c r="X80" s="86">
        <v>43733</v>
      </c>
      <c r="Y80" s="88" t="s">
        <v>422</v>
      </c>
      <c r="Z80" s="84" t="s">
        <v>476</v>
      </c>
      <c r="AA80" s="80"/>
      <c r="AB80" s="80"/>
      <c r="AC80" s="88" t="s">
        <v>530</v>
      </c>
      <c r="AD80" s="80"/>
      <c r="AE80" s="80" t="b">
        <v>0</v>
      </c>
      <c r="AF80" s="80">
        <v>0</v>
      </c>
      <c r="AG80" s="88" t="s">
        <v>558</v>
      </c>
      <c r="AH80" s="80" t="b">
        <v>0</v>
      </c>
      <c r="AI80" s="80" t="s">
        <v>565</v>
      </c>
      <c r="AJ80" s="80"/>
      <c r="AK80" s="88" t="s">
        <v>558</v>
      </c>
      <c r="AL80" s="80" t="b">
        <v>0</v>
      </c>
      <c r="AM80" s="80">
        <v>14</v>
      </c>
      <c r="AN80" s="88" t="s">
        <v>556</v>
      </c>
      <c r="AO80" s="80" t="s">
        <v>570</v>
      </c>
      <c r="AP80" s="80" t="b">
        <v>0</v>
      </c>
      <c r="AQ80" s="88" t="s">
        <v>556</v>
      </c>
      <c r="AR80" s="80" t="s">
        <v>219</v>
      </c>
      <c r="AS80" s="80">
        <v>0</v>
      </c>
      <c r="AT80" s="80">
        <v>0</v>
      </c>
      <c r="AU80" s="80"/>
      <c r="AV80" s="80"/>
      <c r="AW80" s="80"/>
      <c r="AX80" s="80"/>
      <c r="AY80" s="80"/>
      <c r="AZ80" s="80"/>
      <c r="BA80" s="80"/>
      <c r="BB80" s="80"/>
      <c r="BC80">
        <v>2</v>
      </c>
      <c r="BD80" s="79" t="str">
        <f>REPLACE(INDEX(GroupVertices[Group],MATCH(Edges[[#This Row],[Vertex 1]],GroupVertices[Vertex],0)),1,1,"")</f>
        <v>1</v>
      </c>
      <c r="BE80" s="79" t="str">
        <f>REPLACE(INDEX(GroupVertices[Group],MATCH(Edges[[#This Row],[Vertex 2]],GroupVertices[Vertex],0)),1,1,"")</f>
        <v>1</v>
      </c>
      <c r="BF80" s="48">
        <v>1</v>
      </c>
      <c r="BG80" s="49">
        <v>2.9411764705882355</v>
      </c>
      <c r="BH80" s="48">
        <v>0</v>
      </c>
      <c r="BI80" s="49">
        <v>0</v>
      </c>
      <c r="BJ80" s="48">
        <v>0</v>
      </c>
      <c r="BK80" s="49">
        <v>0</v>
      </c>
      <c r="BL80" s="48">
        <v>33</v>
      </c>
      <c r="BM80" s="49">
        <v>97.05882352941177</v>
      </c>
      <c r="BN80" s="48">
        <v>34</v>
      </c>
    </row>
    <row r="81" spans="1:66" ht="15">
      <c r="A81" s="65" t="s">
        <v>279</v>
      </c>
      <c r="B81" s="65" t="s">
        <v>297</v>
      </c>
      <c r="C81" s="66" t="s">
        <v>1377</v>
      </c>
      <c r="D81" s="67">
        <v>4</v>
      </c>
      <c r="E81" s="68" t="s">
        <v>132</v>
      </c>
      <c r="F81" s="69">
        <v>30</v>
      </c>
      <c r="G81" s="66"/>
      <c r="H81" s="70"/>
      <c r="I81" s="71"/>
      <c r="J81" s="71"/>
      <c r="K81" s="34" t="s">
        <v>65</v>
      </c>
      <c r="L81" s="78">
        <v>81</v>
      </c>
      <c r="M81" s="78"/>
      <c r="N81" s="73"/>
      <c r="O81" s="80" t="s">
        <v>307</v>
      </c>
      <c r="P81" s="82">
        <v>43733.32556712963</v>
      </c>
      <c r="Q81" s="80" t="s">
        <v>320</v>
      </c>
      <c r="R81" s="80"/>
      <c r="S81" s="80"/>
      <c r="T81" s="80" t="s">
        <v>343</v>
      </c>
      <c r="U81" s="80"/>
      <c r="V81" s="84" t="s">
        <v>379</v>
      </c>
      <c r="W81" s="82">
        <v>43733.32556712963</v>
      </c>
      <c r="X81" s="86">
        <v>43733</v>
      </c>
      <c r="Y81" s="88" t="s">
        <v>423</v>
      </c>
      <c r="Z81" s="84" t="s">
        <v>477</v>
      </c>
      <c r="AA81" s="80"/>
      <c r="AB81" s="80"/>
      <c r="AC81" s="88" t="s">
        <v>531</v>
      </c>
      <c r="AD81" s="80"/>
      <c r="AE81" s="80" t="b">
        <v>0</v>
      </c>
      <c r="AF81" s="80">
        <v>0</v>
      </c>
      <c r="AG81" s="88" t="s">
        <v>558</v>
      </c>
      <c r="AH81" s="80" t="b">
        <v>0</v>
      </c>
      <c r="AI81" s="80" t="s">
        <v>565</v>
      </c>
      <c r="AJ81" s="80"/>
      <c r="AK81" s="88" t="s">
        <v>558</v>
      </c>
      <c r="AL81" s="80" t="b">
        <v>0</v>
      </c>
      <c r="AM81" s="80">
        <v>14</v>
      </c>
      <c r="AN81" s="88" t="s">
        <v>556</v>
      </c>
      <c r="AO81" s="80" t="s">
        <v>573</v>
      </c>
      <c r="AP81" s="80" t="b">
        <v>0</v>
      </c>
      <c r="AQ81" s="88" t="s">
        <v>556</v>
      </c>
      <c r="AR81" s="80" t="s">
        <v>219</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8"/>
      <c r="BG81" s="49"/>
      <c r="BH81" s="48"/>
      <c r="BI81" s="49"/>
      <c r="BJ81" s="48"/>
      <c r="BK81" s="49"/>
      <c r="BL81" s="48"/>
      <c r="BM81" s="49"/>
      <c r="BN81" s="48"/>
    </row>
    <row r="82" spans="1:66" ht="15">
      <c r="A82" s="65" t="s">
        <v>279</v>
      </c>
      <c r="B82" s="65" t="s">
        <v>268</v>
      </c>
      <c r="C82" s="66" t="s">
        <v>1377</v>
      </c>
      <c r="D82" s="67">
        <v>4</v>
      </c>
      <c r="E82" s="68" t="s">
        <v>132</v>
      </c>
      <c r="F82" s="69">
        <v>30</v>
      </c>
      <c r="G82" s="66"/>
      <c r="H82" s="70"/>
      <c r="I82" s="71"/>
      <c r="J82" s="71"/>
      <c r="K82" s="34" t="s">
        <v>65</v>
      </c>
      <c r="L82" s="78">
        <v>82</v>
      </c>
      <c r="M82" s="78"/>
      <c r="N82" s="73"/>
      <c r="O82" s="80" t="s">
        <v>305</v>
      </c>
      <c r="P82" s="82">
        <v>43733.32556712963</v>
      </c>
      <c r="Q82" s="80" t="s">
        <v>320</v>
      </c>
      <c r="R82" s="80"/>
      <c r="S82" s="80"/>
      <c r="T82" s="80" t="s">
        <v>343</v>
      </c>
      <c r="U82" s="80"/>
      <c r="V82" s="84" t="s">
        <v>379</v>
      </c>
      <c r="W82" s="82">
        <v>43733.32556712963</v>
      </c>
      <c r="X82" s="86">
        <v>43733</v>
      </c>
      <c r="Y82" s="88" t="s">
        <v>423</v>
      </c>
      <c r="Z82" s="84" t="s">
        <v>477</v>
      </c>
      <c r="AA82" s="80"/>
      <c r="AB82" s="80"/>
      <c r="AC82" s="88" t="s">
        <v>531</v>
      </c>
      <c r="AD82" s="80"/>
      <c r="AE82" s="80" t="b">
        <v>0</v>
      </c>
      <c r="AF82" s="80">
        <v>0</v>
      </c>
      <c r="AG82" s="88" t="s">
        <v>558</v>
      </c>
      <c r="AH82" s="80" t="b">
        <v>0</v>
      </c>
      <c r="AI82" s="80" t="s">
        <v>565</v>
      </c>
      <c r="AJ82" s="80"/>
      <c r="AK82" s="88" t="s">
        <v>558</v>
      </c>
      <c r="AL82" s="80" t="b">
        <v>0</v>
      </c>
      <c r="AM82" s="80">
        <v>14</v>
      </c>
      <c r="AN82" s="88" t="s">
        <v>556</v>
      </c>
      <c r="AO82" s="80" t="s">
        <v>573</v>
      </c>
      <c r="AP82" s="80" t="b">
        <v>0</v>
      </c>
      <c r="AQ82" s="88" t="s">
        <v>556</v>
      </c>
      <c r="AR82" s="80" t="s">
        <v>219</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2</v>
      </c>
      <c r="BF82" s="48"/>
      <c r="BG82" s="49"/>
      <c r="BH82" s="48"/>
      <c r="BI82" s="49"/>
      <c r="BJ82" s="48"/>
      <c r="BK82" s="49"/>
      <c r="BL82" s="48"/>
      <c r="BM82" s="49"/>
      <c r="BN82" s="48"/>
    </row>
    <row r="83" spans="1:66" ht="15">
      <c r="A83" s="65" t="s">
        <v>279</v>
      </c>
      <c r="B83" s="65" t="s">
        <v>299</v>
      </c>
      <c r="C83" s="66" t="s">
        <v>1377</v>
      </c>
      <c r="D83" s="67">
        <v>4</v>
      </c>
      <c r="E83" s="68" t="s">
        <v>132</v>
      </c>
      <c r="F83" s="69">
        <v>30</v>
      </c>
      <c r="G83" s="66"/>
      <c r="H83" s="70"/>
      <c r="I83" s="71"/>
      <c r="J83" s="71"/>
      <c r="K83" s="34" t="s">
        <v>65</v>
      </c>
      <c r="L83" s="78">
        <v>83</v>
      </c>
      <c r="M83" s="78"/>
      <c r="N83" s="73"/>
      <c r="O83" s="80" t="s">
        <v>305</v>
      </c>
      <c r="P83" s="82">
        <v>43733.32556712963</v>
      </c>
      <c r="Q83" s="80" t="s">
        <v>320</v>
      </c>
      <c r="R83" s="80"/>
      <c r="S83" s="80"/>
      <c r="T83" s="80" t="s">
        <v>343</v>
      </c>
      <c r="U83" s="80"/>
      <c r="V83" s="84" t="s">
        <v>379</v>
      </c>
      <c r="W83" s="82">
        <v>43733.32556712963</v>
      </c>
      <c r="X83" s="86">
        <v>43733</v>
      </c>
      <c r="Y83" s="88" t="s">
        <v>423</v>
      </c>
      <c r="Z83" s="84" t="s">
        <v>477</v>
      </c>
      <c r="AA83" s="80"/>
      <c r="AB83" s="80"/>
      <c r="AC83" s="88" t="s">
        <v>531</v>
      </c>
      <c r="AD83" s="80"/>
      <c r="AE83" s="80" t="b">
        <v>0</v>
      </c>
      <c r="AF83" s="80">
        <v>0</v>
      </c>
      <c r="AG83" s="88" t="s">
        <v>558</v>
      </c>
      <c r="AH83" s="80" t="b">
        <v>0</v>
      </c>
      <c r="AI83" s="80" t="s">
        <v>565</v>
      </c>
      <c r="AJ83" s="80"/>
      <c r="AK83" s="88" t="s">
        <v>558</v>
      </c>
      <c r="AL83" s="80" t="b">
        <v>0</v>
      </c>
      <c r="AM83" s="80">
        <v>14</v>
      </c>
      <c r="AN83" s="88" t="s">
        <v>556</v>
      </c>
      <c r="AO83" s="80" t="s">
        <v>573</v>
      </c>
      <c r="AP83" s="80" t="b">
        <v>0</v>
      </c>
      <c r="AQ83" s="88" t="s">
        <v>556</v>
      </c>
      <c r="AR83" s="80" t="s">
        <v>219</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8">
        <v>1</v>
      </c>
      <c r="BG83" s="49">
        <v>2.9411764705882355</v>
      </c>
      <c r="BH83" s="48">
        <v>0</v>
      </c>
      <c r="BI83" s="49">
        <v>0</v>
      </c>
      <c r="BJ83" s="48">
        <v>0</v>
      </c>
      <c r="BK83" s="49">
        <v>0</v>
      </c>
      <c r="BL83" s="48">
        <v>33</v>
      </c>
      <c r="BM83" s="49">
        <v>97.05882352941177</v>
      </c>
      <c r="BN83" s="48">
        <v>34</v>
      </c>
    </row>
    <row r="84" spans="1:66" ht="15">
      <c r="A84" s="65" t="s">
        <v>280</v>
      </c>
      <c r="B84" s="65" t="s">
        <v>297</v>
      </c>
      <c r="C84" s="66" t="s">
        <v>1377</v>
      </c>
      <c r="D84" s="67">
        <v>4</v>
      </c>
      <c r="E84" s="68" t="s">
        <v>132</v>
      </c>
      <c r="F84" s="69">
        <v>30</v>
      </c>
      <c r="G84" s="66"/>
      <c r="H84" s="70"/>
      <c r="I84" s="71"/>
      <c r="J84" s="71"/>
      <c r="K84" s="34" t="s">
        <v>65</v>
      </c>
      <c r="L84" s="78">
        <v>84</v>
      </c>
      <c r="M84" s="78"/>
      <c r="N84" s="73"/>
      <c r="O84" s="80" t="s">
        <v>307</v>
      </c>
      <c r="P84" s="82">
        <v>43733.327465277776</v>
      </c>
      <c r="Q84" s="80" t="s">
        <v>320</v>
      </c>
      <c r="R84" s="80"/>
      <c r="S84" s="80"/>
      <c r="T84" s="80" t="s">
        <v>343</v>
      </c>
      <c r="U84" s="80"/>
      <c r="V84" s="84" t="s">
        <v>380</v>
      </c>
      <c r="W84" s="82">
        <v>43733.327465277776</v>
      </c>
      <c r="X84" s="86">
        <v>43733</v>
      </c>
      <c r="Y84" s="88" t="s">
        <v>424</v>
      </c>
      <c r="Z84" s="84" t="s">
        <v>478</v>
      </c>
      <c r="AA84" s="80"/>
      <c r="AB84" s="80"/>
      <c r="AC84" s="88" t="s">
        <v>532</v>
      </c>
      <c r="AD84" s="80"/>
      <c r="AE84" s="80" t="b">
        <v>0</v>
      </c>
      <c r="AF84" s="80">
        <v>0</v>
      </c>
      <c r="AG84" s="88" t="s">
        <v>558</v>
      </c>
      <c r="AH84" s="80" t="b">
        <v>0</v>
      </c>
      <c r="AI84" s="80" t="s">
        <v>565</v>
      </c>
      <c r="AJ84" s="80"/>
      <c r="AK84" s="88" t="s">
        <v>558</v>
      </c>
      <c r="AL84" s="80" t="b">
        <v>0</v>
      </c>
      <c r="AM84" s="80">
        <v>14</v>
      </c>
      <c r="AN84" s="88" t="s">
        <v>556</v>
      </c>
      <c r="AO84" s="80" t="s">
        <v>570</v>
      </c>
      <c r="AP84" s="80" t="b">
        <v>0</v>
      </c>
      <c r="AQ84" s="88" t="s">
        <v>556</v>
      </c>
      <c r="AR84" s="80" t="s">
        <v>219</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8"/>
      <c r="BG84" s="49"/>
      <c r="BH84" s="48"/>
      <c r="BI84" s="49"/>
      <c r="BJ84" s="48"/>
      <c r="BK84" s="49"/>
      <c r="BL84" s="48"/>
      <c r="BM84" s="49"/>
      <c r="BN84" s="48"/>
    </row>
    <row r="85" spans="1:66" ht="15">
      <c r="A85" s="65" t="s">
        <v>280</v>
      </c>
      <c r="B85" s="65" t="s">
        <v>268</v>
      </c>
      <c r="C85" s="66" t="s">
        <v>1377</v>
      </c>
      <c r="D85" s="67">
        <v>4</v>
      </c>
      <c r="E85" s="68" t="s">
        <v>132</v>
      </c>
      <c r="F85" s="69">
        <v>30</v>
      </c>
      <c r="G85" s="66"/>
      <c r="H85" s="70"/>
      <c r="I85" s="71"/>
      <c r="J85" s="71"/>
      <c r="K85" s="34" t="s">
        <v>65</v>
      </c>
      <c r="L85" s="78">
        <v>85</v>
      </c>
      <c r="M85" s="78"/>
      <c r="N85" s="73"/>
      <c r="O85" s="80" t="s">
        <v>305</v>
      </c>
      <c r="P85" s="82">
        <v>43733.327465277776</v>
      </c>
      <c r="Q85" s="80" t="s">
        <v>320</v>
      </c>
      <c r="R85" s="80"/>
      <c r="S85" s="80"/>
      <c r="T85" s="80" t="s">
        <v>343</v>
      </c>
      <c r="U85" s="80"/>
      <c r="V85" s="84" t="s">
        <v>380</v>
      </c>
      <c r="W85" s="82">
        <v>43733.327465277776</v>
      </c>
      <c r="X85" s="86">
        <v>43733</v>
      </c>
      <c r="Y85" s="88" t="s">
        <v>424</v>
      </c>
      <c r="Z85" s="84" t="s">
        <v>478</v>
      </c>
      <c r="AA85" s="80"/>
      <c r="AB85" s="80"/>
      <c r="AC85" s="88" t="s">
        <v>532</v>
      </c>
      <c r="AD85" s="80"/>
      <c r="AE85" s="80" t="b">
        <v>0</v>
      </c>
      <c r="AF85" s="80">
        <v>0</v>
      </c>
      <c r="AG85" s="88" t="s">
        <v>558</v>
      </c>
      <c r="AH85" s="80" t="b">
        <v>0</v>
      </c>
      <c r="AI85" s="80" t="s">
        <v>565</v>
      </c>
      <c r="AJ85" s="80"/>
      <c r="AK85" s="88" t="s">
        <v>558</v>
      </c>
      <c r="AL85" s="80" t="b">
        <v>0</v>
      </c>
      <c r="AM85" s="80">
        <v>14</v>
      </c>
      <c r="AN85" s="88" t="s">
        <v>556</v>
      </c>
      <c r="AO85" s="80" t="s">
        <v>570</v>
      </c>
      <c r="AP85" s="80" t="b">
        <v>0</v>
      </c>
      <c r="AQ85" s="88" t="s">
        <v>556</v>
      </c>
      <c r="AR85" s="80" t="s">
        <v>219</v>
      </c>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2</v>
      </c>
      <c r="BF85" s="48"/>
      <c r="BG85" s="49"/>
      <c r="BH85" s="48"/>
      <c r="BI85" s="49"/>
      <c r="BJ85" s="48"/>
      <c r="BK85" s="49"/>
      <c r="BL85" s="48"/>
      <c r="BM85" s="49"/>
      <c r="BN85" s="48"/>
    </row>
    <row r="86" spans="1:66" ht="15">
      <c r="A86" s="65" t="s">
        <v>280</v>
      </c>
      <c r="B86" s="65" t="s">
        <v>299</v>
      </c>
      <c r="C86" s="66" t="s">
        <v>1377</v>
      </c>
      <c r="D86" s="67">
        <v>4</v>
      </c>
      <c r="E86" s="68" t="s">
        <v>132</v>
      </c>
      <c r="F86" s="69">
        <v>30</v>
      </c>
      <c r="G86" s="66"/>
      <c r="H86" s="70"/>
      <c r="I86" s="71"/>
      <c r="J86" s="71"/>
      <c r="K86" s="34" t="s">
        <v>65</v>
      </c>
      <c r="L86" s="78">
        <v>86</v>
      </c>
      <c r="M86" s="78"/>
      <c r="N86" s="73"/>
      <c r="O86" s="80" t="s">
        <v>305</v>
      </c>
      <c r="P86" s="82">
        <v>43733.327465277776</v>
      </c>
      <c r="Q86" s="80" t="s">
        <v>320</v>
      </c>
      <c r="R86" s="80"/>
      <c r="S86" s="80"/>
      <c r="T86" s="80" t="s">
        <v>343</v>
      </c>
      <c r="U86" s="80"/>
      <c r="V86" s="84" t="s">
        <v>380</v>
      </c>
      <c r="W86" s="82">
        <v>43733.327465277776</v>
      </c>
      <c r="X86" s="86">
        <v>43733</v>
      </c>
      <c r="Y86" s="88" t="s">
        <v>424</v>
      </c>
      <c r="Z86" s="84" t="s">
        <v>478</v>
      </c>
      <c r="AA86" s="80"/>
      <c r="AB86" s="80"/>
      <c r="AC86" s="88" t="s">
        <v>532</v>
      </c>
      <c r="AD86" s="80"/>
      <c r="AE86" s="80" t="b">
        <v>0</v>
      </c>
      <c r="AF86" s="80">
        <v>0</v>
      </c>
      <c r="AG86" s="88" t="s">
        <v>558</v>
      </c>
      <c r="AH86" s="80" t="b">
        <v>0</v>
      </c>
      <c r="AI86" s="80" t="s">
        <v>565</v>
      </c>
      <c r="AJ86" s="80"/>
      <c r="AK86" s="88" t="s">
        <v>558</v>
      </c>
      <c r="AL86" s="80" t="b">
        <v>0</v>
      </c>
      <c r="AM86" s="80">
        <v>14</v>
      </c>
      <c r="AN86" s="88" t="s">
        <v>556</v>
      </c>
      <c r="AO86" s="80" t="s">
        <v>570</v>
      </c>
      <c r="AP86" s="80" t="b">
        <v>0</v>
      </c>
      <c r="AQ86" s="88" t="s">
        <v>556</v>
      </c>
      <c r="AR86" s="80" t="s">
        <v>219</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8">
        <v>1</v>
      </c>
      <c r="BG86" s="49">
        <v>2.9411764705882355</v>
      </c>
      <c r="BH86" s="48">
        <v>0</v>
      </c>
      <c r="BI86" s="49">
        <v>0</v>
      </c>
      <c r="BJ86" s="48">
        <v>0</v>
      </c>
      <c r="BK86" s="49">
        <v>0</v>
      </c>
      <c r="BL86" s="48">
        <v>33</v>
      </c>
      <c r="BM86" s="49">
        <v>97.05882352941177</v>
      </c>
      <c r="BN86" s="48">
        <v>34</v>
      </c>
    </row>
    <row r="87" spans="1:66" ht="15">
      <c r="A87" s="65" t="s">
        <v>281</v>
      </c>
      <c r="B87" s="65" t="s">
        <v>297</v>
      </c>
      <c r="C87" s="66" t="s">
        <v>1377</v>
      </c>
      <c r="D87" s="67">
        <v>4</v>
      </c>
      <c r="E87" s="68" t="s">
        <v>132</v>
      </c>
      <c r="F87" s="69">
        <v>30</v>
      </c>
      <c r="G87" s="66"/>
      <c r="H87" s="70"/>
      <c r="I87" s="71"/>
      <c r="J87" s="71"/>
      <c r="K87" s="34" t="s">
        <v>65</v>
      </c>
      <c r="L87" s="78">
        <v>87</v>
      </c>
      <c r="M87" s="78"/>
      <c r="N87" s="73"/>
      <c r="O87" s="80" t="s">
        <v>307</v>
      </c>
      <c r="P87" s="82">
        <v>43733.34730324074</v>
      </c>
      <c r="Q87" s="80" t="s">
        <v>320</v>
      </c>
      <c r="R87" s="80"/>
      <c r="S87" s="80"/>
      <c r="T87" s="80" t="s">
        <v>343</v>
      </c>
      <c r="U87" s="80"/>
      <c r="V87" s="84" t="s">
        <v>381</v>
      </c>
      <c r="W87" s="82">
        <v>43733.34730324074</v>
      </c>
      <c r="X87" s="86">
        <v>43733</v>
      </c>
      <c r="Y87" s="88" t="s">
        <v>425</v>
      </c>
      <c r="Z87" s="84" t="s">
        <v>479</v>
      </c>
      <c r="AA87" s="80"/>
      <c r="AB87" s="80"/>
      <c r="AC87" s="88" t="s">
        <v>533</v>
      </c>
      <c r="AD87" s="80"/>
      <c r="AE87" s="80" t="b">
        <v>0</v>
      </c>
      <c r="AF87" s="80">
        <v>0</v>
      </c>
      <c r="AG87" s="88" t="s">
        <v>558</v>
      </c>
      <c r="AH87" s="80" t="b">
        <v>0</v>
      </c>
      <c r="AI87" s="80" t="s">
        <v>565</v>
      </c>
      <c r="AJ87" s="80"/>
      <c r="AK87" s="88" t="s">
        <v>558</v>
      </c>
      <c r="AL87" s="80" t="b">
        <v>0</v>
      </c>
      <c r="AM87" s="80">
        <v>14</v>
      </c>
      <c r="AN87" s="88" t="s">
        <v>556</v>
      </c>
      <c r="AO87" s="80" t="s">
        <v>571</v>
      </c>
      <c r="AP87" s="80" t="b">
        <v>0</v>
      </c>
      <c r="AQ87" s="88" t="s">
        <v>556</v>
      </c>
      <c r="AR87" s="80" t="s">
        <v>219</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c r="BG87" s="49"/>
      <c r="BH87" s="48"/>
      <c r="BI87" s="49"/>
      <c r="BJ87" s="48"/>
      <c r="BK87" s="49"/>
      <c r="BL87" s="48"/>
      <c r="BM87" s="49"/>
      <c r="BN87" s="48"/>
    </row>
    <row r="88" spans="1:66" ht="15">
      <c r="A88" s="65" t="s">
        <v>281</v>
      </c>
      <c r="B88" s="65" t="s">
        <v>268</v>
      </c>
      <c r="C88" s="66" t="s">
        <v>1377</v>
      </c>
      <c r="D88" s="67">
        <v>4</v>
      </c>
      <c r="E88" s="68" t="s">
        <v>132</v>
      </c>
      <c r="F88" s="69">
        <v>30</v>
      </c>
      <c r="G88" s="66"/>
      <c r="H88" s="70"/>
      <c r="I88" s="71"/>
      <c r="J88" s="71"/>
      <c r="K88" s="34" t="s">
        <v>65</v>
      </c>
      <c r="L88" s="78">
        <v>88</v>
      </c>
      <c r="M88" s="78"/>
      <c r="N88" s="73"/>
      <c r="O88" s="80" t="s">
        <v>305</v>
      </c>
      <c r="P88" s="82">
        <v>43733.34730324074</v>
      </c>
      <c r="Q88" s="80" t="s">
        <v>320</v>
      </c>
      <c r="R88" s="80"/>
      <c r="S88" s="80"/>
      <c r="T88" s="80" t="s">
        <v>343</v>
      </c>
      <c r="U88" s="80"/>
      <c r="V88" s="84" t="s">
        <v>381</v>
      </c>
      <c r="W88" s="82">
        <v>43733.34730324074</v>
      </c>
      <c r="X88" s="86">
        <v>43733</v>
      </c>
      <c r="Y88" s="88" t="s">
        <v>425</v>
      </c>
      <c r="Z88" s="84" t="s">
        <v>479</v>
      </c>
      <c r="AA88" s="80"/>
      <c r="AB88" s="80"/>
      <c r="AC88" s="88" t="s">
        <v>533</v>
      </c>
      <c r="AD88" s="80"/>
      <c r="AE88" s="80" t="b">
        <v>0</v>
      </c>
      <c r="AF88" s="80">
        <v>0</v>
      </c>
      <c r="AG88" s="88" t="s">
        <v>558</v>
      </c>
      <c r="AH88" s="80" t="b">
        <v>0</v>
      </c>
      <c r="AI88" s="80" t="s">
        <v>565</v>
      </c>
      <c r="AJ88" s="80"/>
      <c r="AK88" s="88" t="s">
        <v>558</v>
      </c>
      <c r="AL88" s="80" t="b">
        <v>0</v>
      </c>
      <c r="AM88" s="80">
        <v>14</v>
      </c>
      <c r="AN88" s="88" t="s">
        <v>556</v>
      </c>
      <c r="AO88" s="80" t="s">
        <v>571</v>
      </c>
      <c r="AP88" s="80" t="b">
        <v>0</v>
      </c>
      <c r="AQ88" s="88" t="s">
        <v>556</v>
      </c>
      <c r="AR88" s="80" t="s">
        <v>219</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2</v>
      </c>
      <c r="BF88" s="48"/>
      <c r="BG88" s="49"/>
      <c r="BH88" s="48"/>
      <c r="BI88" s="49"/>
      <c r="BJ88" s="48"/>
      <c r="BK88" s="49"/>
      <c r="BL88" s="48"/>
      <c r="BM88" s="49"/>
      <c r="BN88" s="48"/>
    </row>
    <row r="89" spans="1:66" ht="15">
      <c r="A89" s="65" t="s">
        <v>281</v>
      </c>
      <c r="B89" s="65" t="s">
        <v>299</v>
      </c>
      <c r="C89" s="66" t="s">
        <v>1377</v>
      </c>
      <c r="D89" s="67">
        <v>4</v>
      </c>
      <c r="E89" s="68" t="s">
        <v>132</v>
      </c>
      <c r="F89" s="69">
        <v>30</v>
      </c>
      <c r="G89" s="66"/>
      <c r="H89" s="70"/>
      <c r="I89" s="71"/>
      <c r="J89" s="71"/>
      <c r="K89" s="34" t="s">
        <v>65</v>
      </c>
      <c r="L89" s="78">
        <v>89</v>
      </c>
      <c r="M89" s="78"/>
      <c r="N89" s="73"/>
      <c r="O89" s="80" t="s">
        <v>305</v>
      </c>
      <c r="P89" s="82">
        <v>43733.34730324074</v>
      </c>
      <c r="Q89" s="80" t="s">
        <v>320</v>
      </c>
      <c r="R89" s="80"/>
      <c r="S89" s="80"/>
      <c r="T89" s="80" t="s">
        <v>343</v>
      </c>
      <c r="U89" s="80"/>
      <c r="V89" s="84" t="s">
        <v>381</v>
      </c>
      <c r="W89" s="82">
        <v>43733.34730324074</v>
      </c>
      <c r="X89" s="86">
        <v>43733</v>
      </c>
      <c r="Y89" s="88" t="s">
        <v>425</v>
      </c>
      <c r="Z89" s="84" t="s">
        <v>479</v>
      </c>
      <c r="AA89" s="80"/>
      <c r="AB89" s="80"/>
      <c r="AC89" s="88" t="s">
        <v>533</v>
      </c>
      <c r="AD89" s="80"/>
      <c r="AE89" s="80" t="b">
        <v>0</v>
      </c>
      <c r="AF89" s="80">
        <v>0</v>
      </c>
      <c r="AG89" s="88" t="s">
        <v>558</v>
      </c>
      <c r="AH89" s="80" t="b">
        <v>0</v>
      </c>
      <c r="AI89" s="80" t="s">
        <v>565</v>
      </c>
      <c r="AJ89" s="80"/>
      <c r="AK89" s="88" t="s">
        <v>558</v>
      </c>
      <c r="AL89" s="80" t="b">
        <v>0</v>
      </c>
      <c r="AM89" s="80">
        <v>14</v>
      </c>
      <c r="AN89" s="88" t="s">
        <v>556</v>
      </c>
      <c r="AO89" s="80" t="s">
        <v>571</v>
      </c>
      <c r="AP89" s="80" t="b">
        <v>0</v>
      </c>
      <c r="AQ89" s="88" t="s">
        <v>556</v>
      </c>
      <c r="AR89" s="80" t="s">
        <v>219</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8">
        <v>1</v>
      </c>
      <c r="BG89" s="49">
        <v>2.9411764705882355</v>
      </c>
      <c r="BH89" s="48">
        <v>0</v>
      </c>
      <c r="BI89" s="49">
        <v>0</v>
      </c>
      <c r="BJ89" s="48">
        <v>0</v>
      </c>
      <c r="BK89" s="49">
        <v>0</v>
      </c>
      <c r="BL89" s="48">
        <v>33</v>
      </c>
      <c r="BM89" s="49">
        <v>97.05882352941177</v>
      </c>
      <c r="BN89" s="48">
        <v>34</v>
      </c>
    </row>
    <row r="90" spans="1:66" ht="15">
      <c r="A90" s="65" t="s">
        <v>282</v>
      </c>
      <c r="B90" s="65" t="s">
        <v>297</v>
      </c>
      <c r="C90" s="66" t="s">
        <v>1377</v>
      </c>
      <c r="D90" s="67">
        <v>4</v>
      </c>
      <c r="E90" s="68" t="s">
        <v>132</v>
      </c>
      <c r="F90" s="69">
        <v>30</v>
      </c>
      <c r="G90" s="66"/>
      <c r="H90" s="70"/>
      <c r="I90" s="71"/>
      <c r="J90" s="71"/>
      <c r="K90" s="34" t="s">
        <v>65</v>
      </c>
      <c r="L90" s="78">
        <v>90</v>
      </c>
      <c r="M90" s="78"/>
      <c r="N90" s="73"/>
      <c r="O90" s="80" t="s">
        <v>307</v>
      </c>
      <c r="P90" s="82">
        <v>43733.38429398148</v>
      </c>
      <c r="Q90" s="80" t="s">
        <v>320</v>
      </c>
      <c r="R90" s="80"/>
      <c r="S90" s="80"/>
      <c r="T90" s="80" t="s">
        <v>343</v>
      </c>
      <c r="U90" s="80"/>
      <c r="V90" s="84" t="s">
        <v>382</v>
      </c>
      <c r="W90" s="82">
        <v>43733.38429398148</v>
      </c>
      <c r="X90" s="86">
        <v>43733</v>
      </c>
      <c r="Y90" s="88" t="s">
        <v>426</v>
      </c>
      <c r="Z90" s="84" t="s">
        <v>480</v>
      </c>
      <c r="AA90" s="80"/>
      <c r="AB90" s="80"/>
      <c r="AC90" s="88" t="s">
        <v>534</v>
      </c>
      <c r="AD90" s="80"/>
      <c r="AE90" s="80" t="b">
        <v>0</v>
      </c>
      <c r="AF90" s="80">
        <v>0</v>
      </c>
      <c r="AG90" s="88" t="s">
        <v>558</v>
      </c>
      <c r="AH90" s="80" t="b">
        <v>0</v>
      </c>
      <c r="AI90" s="80" t="s">
        <v>565</v>
      </c>
      <c r="AJ90" s="80"/>
      <c r="AK90" s="88" t="s">
        <v>558</v>
      </c>
      <c r="AL90" s="80" t="b">
        <v>0</v>
      </c>
      <c r="AM90" s="80">
        <v>14</v>
      </c>
      <c r="AN90" s="88" t="s">
        <v>556</v>
      </c>
      <c r="AO90" s="80" t="s">
        <v>571</v>
      </c>
      <c r="AP90" s="80" t="b">
        <v>0</v>
      </c>
      <c r="AQ90" s="88" t="s">
        <v>556</v>
      </c>
      <c r="AR90" s="80" t="s">
        <v>219</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c r="BG90" s="49"/>
      <c r="BH90" s="48"/>
      <c r="BI90" s="49"/>
      <c r="BJ90" s="48"/>
      <c r="BK90" s="49"/>
      <c r="BL90" s="48"/>
      <c r="BM90" s="49"/>
      <c r="BN90" s="48"/>
    </row>
    <row r="91" spans="1:66" ht="15">
      <c r="A91" s="65" t="s">
        <v>282</v>
      </c>
      <c r="B91" s="65" t="s">
        <v>268</v>
      </c>
      <c r="C91" s="66" t="s">
        <v>1377</v>
      </c>
      <c r="D91" s="67">
        <v>4</v>
      </c>
      <c r="E91" s="68" t="s">
        <v>132</v>
      </c>
      <c r="F91" s="69">
        <v>30</v>
      </c>
      <c r="G91" s="66"/>
      <c r="H91" s="70"/>
      <c r="I91" s="71"/>
      <c r="J91" s="71"/>
      <c r="K91" s="34" t="s">
        <v>65</v>
      </c>
      <c r="L91" s="78">
        <v>91</v>
      </c>
      <c r="M91" s="78"/>
      <c r="N91" s="73"/>
      <c r="O91" s="80" t="s">
        <v>305</v>
      </c>
      <c r="P91" s="82">
        <v>43733.38429398148</v>
      </c>
      <c r="Q91" s="80" t="s">
        <v>320</v>
      </c>
      <c r="R91" s="80"/>
      <c r="S91" s="80"/>
      <c r="T91" s="80" t="s">
        <v>343</v>
      </c>
      <c r="U91" s="80"/>
      <c r="V91" s="84" t="s">
        <v>382</v>
      </c>
      <c r="W91" s="82">
        <v>43733.38429398148</v>
      </c>
      <c r="X91" s="86">
        <v>43733</v>
      </c>
      <c r="Y91" s="88" t="s">
        <v>426</v>
      </c>
      <c r="Z91" s="84" t="s">
        <v>480</v>
      </c>
      <c r="AA91" s="80"/>
      <c r="AB91" s="80"/>
      <c r="AC91" s="88" t="s">
        <v>534</v>
      </c>
      <c r="AD91" s="80"/>
      <c r="AE91" s="80" t="b">
        <v>0</v>
      </c>
      <c r="AF91" s="80">
        <v>0</v>
      </c>
      <c r="AG91" s="88" t="s">
        <v>558</v>
      </c>
      <c r="AH91" s="80" t="b">
        <v>0</v>
      </c>
      <c r="AI91" s="80" t="s">
        <v>565</v>
      </c>
      <c r="AJ91" s="80"/>
      <c r="AK91" s="88" t="s">
        <v>558</v>
      </c>
      <c r="AL91" s="80" t="b">
        <v>0</v>
      </c>
      <c r="AM91" s="80">
        <v>14</v>
      </c>
      <c r="AN91" s="88" t="s">
        <v>556</v>
      </c>
      <c r="AO91" s="80" t="s">
        <v>571</v>
      </c>
      <c r="AP91" s="80" t="b">
        <v>0</v>
      </c>
      <c r="AQ91" s="88" t="s">
        <v>556</v>
      </c>
      <c r="AR91" s="80" t="s">
        <v>219</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2</v>
      </c>
      <c r="BF91" s="48"/>
      <c r="BG91" s="49"/>
      <c r="BH91" s="48"/>
      <c r="BI91" s="49"/>
      <c r="BJ91" s="48"/>
      <c r="BK91" s="49"/>
      <c r="BL91" s="48"/>
      <c r="BM91" s="49"/>
      <c r="BN91" s="48"/>
    </row>
    <row r="92" spans="1:66" ht="15">
      <c r="A92" s="65" t="s">
        <v>282</v>
      </c>
      <c r="B92" s="65" t="s">
        <v>299</v>
      </c>
      <c r="C92" s="66" t="s">
        <v>1377</v>
      </c>
      <c r="D92" s="67">
        <v>4</v>
      </c>
      <c r="E92" s="68" t="s">
        <v>132</v>
      </c>
      <c r="F92" s="69">
        <v>30</v>
      </c>
      <c r="G92" s="66"/>
      <c r="H92" s="70"/>
      <c r="I92" s="71"/>
      <c r="J92" s="71"/>
      <c r="K92" s="34" t="s">
        <v>65</v>
      </c>
      <c r="L92" s="78">
        <v>92</v>
      </c>
      <c r="M92" s="78"/>
      <c r="N92" s="73"/>
      <c r="O92" s="80" t="s">
        <v>305</v>
      </c>
      <c r="P92" s="82">
        <v>43733.38429398148</v>
      </c>
      <c r="Q92" s="80" t="s">
        <v>320</v>
      </c>
      <c r="R92" s="80"/>
      <c r="S92" s="80"/>
      <c r="T92" s="80" t="s">
        <v>343</v>
      </c>
      <c r="U92" s="80"/>
      <c r="V92" s="84" t="s">
        <v>382</v>
      </c>
      <c r="W92" s="82">
        <v>43733.38429398148</v>
      </c>
      <c r="X92" s="86">
        <v>43733</v>
      </c>
      <c r="Y92" s="88" t="s">
        <v>426</v>
      </c>
      <c r="Z92" s="84" t="s">
        <v>480</v>
      </c>
      <c r="AA92" s="80"/>
      <c r="AB92" s="80"/>
      <c r="AC92" s="88" t="s">
        <v>534</v>
      </c>
      <c r="AD92" s="80"/>
      <c r="AE92" s="80" t="b">
        <v>0</v>
      </c>
      <c r="AF92" s="80">
        <v>0</v>
      </c>
      <c r="AG92" s="88" t="s">
        <v>558</v>
      </c>
      <c r="AH92" s="80" t="b">
        <v>0</v>
      </c>
      <c r="AI92" s="80" t="s">
        <v>565</v>
      </c>
      <c r="AJ92" s="80"/>
      <c r="AK92" s="88" t="s">
        <v>558</v>
      </c>
      <c r="AL92" s="80" t="b">
        <v>0</v>
      </c>
      <c r="AM92" s="80">
        <v>14</v>
      </c>
      <c r="AN92" s="88" t="s">
        <v>556</v>
      </c>
      <c r="AO92" s="80" t="s">
        <v>571</v>
      </c>
      <c r="AP92" s="80" t="b">
        <v>0</v>
      </c>
      <c r="AQ92" s="88" t="s">
        <v>556</v>
      </c>
      <c r="AR92" s="80" t="s">
        <v>219</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8">
        <v>1</v>
      </c>
      <c r="BG92" s="49">
        <v>2.9411764705882355</v>
      </c>
      <c r="BH92" s="48">
        <v>0</v>
      </c>
      <c r="BI92" s="49">
        <v>0</v>
      </c>
      <c r="BJ92" s="48">
        <v>0</v>
      </c>
      <c r="BK92" s="49">
        <v>0</v>
      </c>
      <c r="BL92" s="48">
        <v>33</v>
      </c>
      <c r="BM92" s="49">
        <v>97.05882352941177</v>
      </c>
      <c r="BN92" s="48">
        <v>34</v>
      </c>
    </row>
    <row r="93" spans="1:66" ht="15">
      <c r="A93" s="65" t="s">
        <v>283</v>
      </c>
      <c r="B93" s="65" t="s">
        <v>284</v>
      </c>
      <c r="C93" s="66" t="s">
        <v>1377</v>
      </c>
      <c r="D93" s="67">
        <v>4</v>
      </c>
      <c r="E93" s="68" t="s">
        <v>132</v>
      </c>
      <c r="F93" s="69">
        <v>30</v>
      </c>
      <c r="G93" s="66"/>
      <c r="H93" s="70"/>
      <c r="I93" s="71"/>
      <c r="J93" s="71"/>
      <c r="K93" s="34" t="s">
        <v>65</v>
      </c>
      <c r="L93" s="78">
        <v>93</v>
      </c>
      <c r="M93" s="78"/>
      <c r="N93" s="73"/>
      <c r="O93" s="80" t="s">
        <v>307</v>
      </c>
      <c r="P93" s="82">
        <v>43733.39</v>
      </c>
      <c r="Q93" s="80" t="s">
        <v>311</v>
      </c>
      <c r="R93" s="80"/>
      <c r="S93" s="80"/>
      <c r="T93" s="80" t="s">
        <v>343</v>
      </c>
      <c r="U93" s="80"/>
      <c r="V93" s="84" t="s">
        <v>383</v>
      </c>
      <c r="W93" s="82">
        <v>43733.39</v>
      </c>
      <c r="X93" s="86">
        <v>43733</v>
      </c>
      <c r="Y93" s="88" t="s">
        <v>427</v>
      </c>
      <c r="Z93" s="84" t="s">
        <v>481</v>
      </c>
      <c r="AA93" s="80"/>
      <c r="AB93" s="80"/>
      <c r="AC93" s="88" t="s">
        <v>535</v>
      </c>
      <c r="AD93" s="80"/>
      <c r="AE93" s="80" t="b">
        <v>0</v>
      </c>
      <c r="AF93" s="80">
        <v>0</v>
      </c>
      <c r="AG93" s="88" t="s">
        <v>558</v>
      </c>
      <c r="AH93" s="80" t="b">
        <v>0</v>
      </c>
      <c r="AI93" s="80" t="s">
        <v>566</v>
      </c>
      <c r="AJ93" s="80"/>
      <c r="AK93" s="88" t="s">
        <v>558</v>
      </c>
      <c r="AL93" s="80" t="b">
        <v>0</v>
      </c>
      <c r="AM93" s="80">
        <v>7</v>
      </c>
      <c r="AN93" s="88" t="s">
        <v>536</v>
      </c>
      <c r="AO93" s="80" t="s">
        <v>570</v>
      </c>
      <c r="AP93" s="80" t="b">
        <v>0</v>
      </c>
      <c r="AQ93" s="88" t="s">
        <v>536</v>
      </c>
      <c r="AR93" s="80" t="s">
        <v>219</v>
      </c>
      <c r="AS93" s="80">
        <v>0</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1</v>
      </c>
      <c r="BF93" s="48"/>
      <c r="BG93" s="49"/>
      <c r="BH93" s="48"/>
      <c r="BI93" s="49"/>
      <c r="BJ93" s="48"/>
      <c r="BK93" s="49"/>
      <c r="BL93" s="48"/>
      <c r="BM93" s="49"/>
      <c r="BN93" s="48"/>
    </row>
    <row r="94" spans="1:66" ht="15">
      <c r="A94" s="65" t="s">
        <v>283</v>
      </c>
      <c r="B94" s="65" t="s">
        <v>297</v>
      </c>
      <c r="C94" s="66" t="s">
        <v>1377</v>
      </c>
      <c r="D94" s="67">
        <v>4</v>
      </c>
      <c r="E94" s="68" t="s">
        <v>132</v>
      </c>
      <c r="F94" s="69">
        <v>30</v>
      </c>
      <c r="G94" s="66"/>
      <c r="H94" s="70"/>
      <c r="I94" s="71"/>
      <c r="J94" s="71"/>
      <c r="K94" s="34" t="s">
        <v>65</v>
      </c>
      <c r="L94" s="78">
        <v>94</v>
      </c>
      <c r="M94" s="78"/>
      <c r="N94" s="73"/>
      <c r="O94" s="80" t="s">
        <v>305</v>
      </c>
      <c r="P94" s="82">
        <v>43733.39</v>
      </c>
      <c r="Q94" s="80" t="s">
        <v>311</v>
      </c>
      <c r="R94" s="80"/>
      <c r="S94" s="80"/>
      <c r="T94" s="80" t="s">
        <v>343</v>
      </c>
      <c r="U94" s="80"/>
      <c r="V94" s="84" t="s">
        <v>383</v>
      </c>
      <c r="W94" s="82">
        <v>43733.39</v>
      </c>
      <c r="X94" s="86">
        <v>43733</v>
      </c>
      <c r="Y94" s="88" t="s">
        <v>427</v>
      </c>
      <c r="Z94" s="84" t="s">
        <v>481</v>
      </c>
      <c r="AA94" s="80"/>
      <c r="AB94" s="80"/>
      <c r="AC94" s="88" t="s">
        <v>535</v>
      </c>
      <c r="AD94" s="80"/>
      <c r="AE94" s="80" t="b">
        <v>0</v>
      </c>
      <c r="AF94" s="80">
        <v>0</v>
      </c>
      <c r="AG94" s="88" t="s">
        <v>558</v>
      </c>
      <c r="AH94" s="80" t="b">
        <v>0</v>
      </c>
      <c r="AI94" s="80" t="s">
        <v>566</v>
      </c>
      <c r="AJ94" s="80"/>
      <c r="AK94" s="88" t="s">
        <v>558</v>
      </c>
      <c r="AL94" s="80" t="b">
        <v>0</v>
      </c>
      <c r="AM94" s="80">
        <v>7</v>
      </c>
      <c r="AN94" s="88" t="s">
        <v>536</v>
      </c>
      <c r="AO94" s="80" t="s">
        <v>570</v>
      </c>
      <c r="AP94" s="80" t="b">
        <v>0</v>
      </c>
      <c r="AQ94" s="88" t="s">
        <v>536</v>
      </c>
      <c r="AR94" s="80" t="s">
        <v>219</v>
      </c>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8"/>
      <c r="BG94" s="49"/>
      <c r="BH94" s="48"/>
      <c r="BI94" s="49"/>
      <c r="BJ94" s="48"/>
      <c r="BK94" s="49"/>
      <c r="BL94" s="48"/>
      <c r="BM94" s="49"/>
      <c r="BN94" s="48"/>
    </row>
    <row r="95" spans="1:66" ht="15">
      <c r="A95" s="65" t="s">
        <v>283</v>
      </c>
      <c r="B95" s="65" t="s">
        <v>268</v>
      </c>
      <c r="C95" s="66" t="s">
        <v>1377</v>
      </c>
      <c r="D95" s="67">
        <v>4</v>
      </c>
      <c r="E95" s="68" t="s">
        <v>132</v>
      </c>
      <c r="F95" s="69">
        <v>30</v>
      </c>
      <c r="G95" s="66"/>
      <c r="H95" s="70"/>
      <c r="I95" s="71"/>
      <c r="J95" s="71"/>
      <c r="K95" s="34" t="s">
        <v>65</v>
      </c>
      <c r="L95" s="78">
        <v>95</v>
      </c>
      <c r="M95" s="78"/>
      <c r="N95" s="73"/>
      <c r="O95" s="80" t="s">
        <v>305</v>
      </c>
      <c r="P95" s="82">
        <v>43733.39</v>
      </c>
      <c r="Q95" s="80" t="s">
        <v>311</v>
      </c>
      <c r="R95" s="80"/>
      <c r="S95" s="80"/>
      <c r="T95" s="80" t="s">
        <v>343</v>
      </c>
      <c r="U95" s="80"/>
      <c r="V95" s="84" t="s">
        <v>383</v>
      </c>
      <c r="W95" s="82">
        <v>43733.39</v>
      </c>
      <c r="X95" s="86">
        <v>43733</v>
      </c>
      <c r="Y95" s="88" t="s">
        <v>427</v>
      </c>
      <c r="Z95" s="84" t="s">
        <v>481</v>
      </c>
      <c r="AA95" s="80"/>
      <c r="AB95" s="80"/>
      <c r="AC95" s="88" t="s">
        <v>535</v>
      </c>
      <c r="AD95" s="80"/>
      <c r="AE95" s="80" t="b">
        <v>0</v>
      </c>
      <c r="AF95" s="80">
        <v>0</v>
      </c>
      <c r="AG95" s="88" t="s">
        <v>558</v>
      </c>
      <c r="AH95" s="80" t="b">
        <v>0</v>
      </c>
      <c r="AI95" s="80" t="s">
        <v>566</v>
      </c>
      <c r="AJ95" s="80"/>
      <c r="AK95" s="88" t="s">
        <v>558</v>
      </c>
      <c r="AL95" s="80" t="b">
        <v>0</v>
      </c>
      <c r="AM95" s="80">
        <v>7</v>
      </c>
      <c r="AN95" s="88" t="s">
        <v>536</v>
      </c>
      <c r="AO95" s="80" t="s">
        <v>570</v>
      </c>
      <c r="AP95" s="80" t="b">
        <v>0</v>
      </c>
      <c r="AQ95" s="88" t="s">
        <v>536</v>
      </c>
      <c r="AR95" s="80" t="s">
        <v>219</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2</v>
      </c>
      <c r="BF95" s="48"/>
      <c r="BG95" s="49"/>
      <c r="BH95" s="48"/>
      <c r="BI95" s="49"/>
      <c r="BJ95" s="48"/>
      <c r="BK95" s="49"/>
      <c r="BL95" s="48"/>
      <c r="BM95" s="49"/>
      <c r="BN95" s="48"/>
    </row>
    <row r="96" spans="1:66" ht="15">
      <c r="A96" s="65" t="s">
        <v>283</v>
      </c>
      <c r="B96" s="65" t="s">
        <v>299</v>
      </c>
      <c r="C96" s="66" t="s">
        <v>1377</v>
      </c>
      <c r="D96" s="67">
        <v>4</v>
      </c>
      <c r="E96" s="68" t="s">
        <v>132</v>
      </c>
      <c r="F96" s="69">
        <v>30</v>
      </c>
      <c r="G96" s="66"/>
      <c r="H96" s="70"/>
      <c r="I96" s="71"/>
      <c r="J96" s="71"/>
      <c r="K96" s="34" t="s">
        <v>65</v>
      </c>
      <c r="L96" s="78">
        <v>96</v>
      </c>
      <c r="M96" s="78"/>
      <c r="N96" s="73"/>
      <c r="O96" s="80" t="s">
        <v>305</v>
      </c>
      <c r="P96" s="82">
        <v>43733.39</v>
      </c>
      <c r="Q96" s="80" t="s">
        <v>311</v>
      </c>
      <c r="R96" s="80"/>
      <c r="S96" s="80"/>
      <c r="T96" s="80" t="s">
        <v>343</v>
      </c>
      <c r="U96" s="80"/>
      <c r="V96" s="84" t="s">
        <v>383</v>
      </c>
      <c r="W96" s="82">
        <v>43733.39</v>
      </c>
      <c r="X96" s="86">
        <v>43733</v>
      </c>
      <c r="Y96" s="88" t="s">
        <v>427</v>
      </c>
      <c r="Z96" s="84" t="s">
        <v>481</v>
      </c>
      <c r="AA96" s="80"/>
      <c r="AB96" s="80"/>
      <c r="AC96" s="88" t="s">
        <v>535</v>
      </c>
      <c r="AD96" s="80"/>
      <c r="AE96" s="80" t="b">
        <v>0</v>
      </c>
      <c r="AF96" s="80">
        <v>0</v>
      </c>
      <c r="AG96" s="88" t="s">
        <v>558</v>
      </c>
      <c r="AH96" s="80" t="b">
        <v>0</v>
      </c>
      <c r="AI96" s="80" t="s">
        <v>566</v>
      </c>
      <c r="AJ96" s="80"/>
      <c r="AK96" s="88" t="s">
        <v>558</v>
      </c>
      <c r="AL96" s="80" t="b">
        <v>0</v>
      </c>
      <c r="AM96" s="80">
        <v>7</v>
      </c>
      <c r="AN96" s="88" t="s">
        <v>536</v>
      </c>
      <c r="AO96" s="80" t="s">
        <v>570</v>
      </c>
      <c r="AP96" s="80" t="b">
        <v>0</v>
      </c>
      <c r="AQ96" s="88" t="s">
        <v>536</v>
      </c>
      <c r="AR96" s="80" t="s">
        <v>219</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8">
        <v>0</v>
      </c>
      <c r="BG96" s="49">
        <v>0</v>
      </c>
      <c r="BH96" s="48">
        <v>0</v>
      </c>
      <c r="BI96" s="49">
        <v>0</v>
      </c>
      <c r="BJ96" s="48">
        <v>0</v>
      </c>
      <c r="BK96" s="49">
        <v>0</v>
      </c>
      <c r="BL96" s="48">
        <v>35</v>
      </c>
      <c r="BM96" s="49">
        <v>100</v>
      </c>
      <c r="BN96" s="48">
        <v>35</v>
      </c>
    </row>
    <row r="97" spans="1:66" ht="15">
      <c r="A97" s="65" t="s">
        <v>284</v>
      </c>
      <c r="B97" s="65" t="s">
        <v>297</v>
      </c>
      <c r="C97" s="66" t="s">
        <v>1377</v>
      </c>
      <c r="D97" s="67">
        <v>4</v>
      </c>
      <c r="E97" s="68" t="s">
        <v>132</v>
      </c>
      <c r="F97" s="69">
        <v>30</v>
      </c>
      <c r="G97" s="66"/>
      <c r="H97" s="70"/>
      <c r="I97" s="71"/>
      <c r="J97" s="71"/>
      <c r="K97" s="34" t="s">
        <v>65</v>
      </c>
      <c r="L97" s="78">
        <v>97</v>
      </c>
      <c r="M97" s="78"/>
      <c r="N97" s="73"/>
      <c r="O97" s="80" t="s">
        <v>305</v>
      </c>
      <c r="P97" s="82">
        <v>43716.49275462963</v>
      </c>
      <c r="Q97" s="80" t="s">
        <v>311</v>
      </c>
      <c r="R97" s="84" t="s">
        <v>333</v>
      </c>
      <c r="S97" s="80" t="s">
        <v>338</v>
      </c>
      <c r="T97" s="80" t="s">
        <v>343</v>
      </c>
      <c r="U97" s="80"/>
      <c r="V97" s="84" t="s">
        <v>384</v>
      </c>
      <c r="W97" s="82">
        <v>43716.49275462963</v>
      </c>
      <c r="X97" s="86">
        <v>43716</v>
      </c>
      <c r="Y97" s="88" t="s">
        <v>428</v>
      </c>
      <c r="Z97" s="84" t="s">
        <v>482</v>
      </c>
      <c r="AA97" s="80"/>
      <c r="AB97" s="80"/>
      <c r="AC97" s="88" t="s">
        <v>536</v>
      </c>
      <c r="AD97" s="80"/>
      <c r="AE97" s="80" t="b">
        <v>0</v>
      </c>
      <c r="AF97" s="80">
        <v>4</v>
      </c>
      <c r="AG97" s="88" t="s">
        <v>558</v>
      </c>
      <c r="AH97" s="80" t="b">
        <v>0</v>
      </c>
      <c r="AI97" s="80" t="s">
        <v>566</v>
      </c>
      <c r="AJ97" s="80"/>
      <c r="AK97" s="88" t="s">
        <v>558</v>
      </c>
      <c r="AL97" s="80" t="b">
        <v>0</v>
      </c>
      <c r="AM97" s="80">
        <v>7</v>
      </c>
      <c r="AN97" s="88" t="s">
        <v>558</v>
      </c>
      <c r="AO97" s="80" t="s">
        <v>571</v>
      </c>
      <c r="AP97" s="80" t="b">
        <v>0</v>
      </c>
      <c r="AQ97" s="88" t="s">
        <v>536</v>
      </c>
      <c r="AR97" s="80" t="s">
        <v>307</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8"/>
      <c r="BG97" s="49"/>
      <c r="BH97" s="48"/>
      <c r="BI97" s="49"/>
      <c r="BJ97" s="48"/>
      <c r="BK97" s="49"/>
      <c r="BL97" s="48"/>
      <c r="BM97" s="49"/>
      <c r="BN97" s="48"/>
    </row>
    <row r="98" spans="1:66" ht="15">
      <c r="A98" s="65" t="s">
        <v>284</v>
      </c>
      <c r="B98" s="65" t="s">
        <v>268</v>
      </c>
      <c r="C98" s="66" t="s">
        <v>1377</v>
      </c>
      <c r="D98" s="67">
        <v>4</v>
      </c>
      <c r="E98" s="68" t="s">
        <v>132</v>
      </c>
      <c r="F98" s="69">
        <v>30</v>
      </c>
      <c r="G98" s="66"/>
      <c r="H98" s="70"/>
      <c r="I98" s="71"/>
      <c r="J98" s="71"/>
      <c r="K98" s="34" t="s">
        <v>65</v>
      </c>
      <c r="L98" s="78">
        <v>98</v>
      </c>
      <c r="M98" s="78"/>
      <c r="N98" s="73"/>
      <c r="O98" s="80" t="s">
        <v>305</v>
      </c>
      <c r="P98" s="82">
        <v>43716.49275462963</v>
      </c>
      <c r="Q98" s="80" t="s">
        <v>311</v>
      </c>
      <c r="R98" s="84" t="s">
        <v>333</v>
      </c>
      <c r="S98" s="80" t="s">
        <v>338</v>
      </c>
      <c r="T98" s="80" t="s">
        <v>343</v>
      </c>
      <c r="U98" s="80"/>
      <c r="V98" s="84" t="s">
        <v>384</v>
      </c>
      <c r="W98" s="82">
        <v>43716.49275462963</v>
      </c>
      <c r="X98" s="86">
        <v>43716</v>
      </c>
      <c r="Y98" s="88" t="s">
        <v>428</v>
      </c>
      <c r="Z98" s="84" t="s">
        <v>482</v>
      </c>
      <c r="AA98" s="80"/>
      <c r="AB98" s="80"/>
      <c r="AC98" s="88" t="s">
        <v>536</v>
      </c>
      <c r="AD98" s="80"/>
      <c r="AE98" s="80" t="b">
        <v>0</v>
      </c>
      <c r="AF98" s="80">
        <v>4</v>
      </c>
      <c r="AG98" s="88" t="s">
        <v>558</v>
      </c>
      <c r="AH98" s="80" t="b">
        <v>0</v>
      </c>
      <c r="AI98" s="80" t="s">
        <v>566</v>
      </c>
      <c r="AJ98" s="80"/>
      <c r="AK98" s="88" t="s">
        <v>558</v>
      </c>
      <c r="AL98" s="80" t="b">
        <v>0</v>
      </c>
      <c r="AM98" s="80">
        <v>7</v>
      </c>
      <c r="AN98" s="88" t="s">
        <v>558</v>
      </c>
      <c r="AO98" s="80" t="s">
        <v>571</v>
      </c>
      <c r="AP98" s="80" t="b">
        <v>0</v>
      </c>
      <c r="AQ98" s="88" t="s">
        <v>536</v>
      </c>
      <c r="AR98" s="80" t="s">
        <v>307</v>
      </c>
      <c r="AS98" s="80">
        <v>0</v>
      </c>
      <c r="AT98" s="80">
        <v>0</v>
      </c>
      <c r="AU98" s="80"/>
      <c r="AV98" s="80"/>
      <c r="AW98" s="80"/>
      <c r="AX98" s="80"/>
      <c r="AY98" s="80"/>
      <c r="AZ98" s="80"/>
      <c r="BA98" s="80"/>
      <c r="BB98" s="80"/>
      <c r="BC98">
        <v>1</v>
      </c>
      <c r="BD98" s="79" t="str">
        <f>REPLACE(INDEX(GroupVertices[Group],MATCH(Edges[[#This Row],[Vertex 1]],GroupVertices[Vertex],0)),1,1,"")</f>
        <v>1</v>
      </c>
      <c r="BE98" s="79" t="str">
        <f>REPLACE(INDEX(GroupVertices[Group],MATCH(Edges[[#This Row],[Vertex 2]],GroupVertices[Vertex],0)),1,1,"")</f>
        <v>2</v>
      </c>
      <c r="BF98" s="48"/>
      <c r="BG98" s="49"/>
      <c r="BH98" s="48"/>
      <c r="BI98" s="49"/>
      <c r="BJ98" s="48"/>
      <c r="BK98" s="49"/>
      <c r="BL98" s="48"/>
      <c r="BM98" s="49"/>
      <c r="BN98" s="48"/>
    </row>
    <row r="99" spans="1:66" ht="15">
      <c r="A99" s="65" t="s">
        <v>284</v>
      </c>
      <c r="B99" s="65" t="s">
        <v>299</v>
      </c>
      <c r="C99" s="66" t="s">
        <v>1377</v>
      </c>
      <c r="D99" s="67">
        <v>4</v>
      </c>
      <c r="E99" s="68" t="s">
        <v>132</v>
      </c>
      <c r="F99" s="69">
        <v>30</v>
      </c>
      <c r="G99" s="66"/>
      <c r="H99" s="70"/>
      <c r="I99" s="71"/>
      <c r="J99" s="71"/>
      <c r="K99" s="34" t="s">
        <v>65</v>
      </c>
      <c r="L99" s="78">
        <v>99</v>
      </c>
      <c r="M99" s="78"/>
      <c r="N99" s="73"/>
      <c r="O99" s="80" t="s">
        <v>305</v>
      </c>
      <c r="P99" s="82">
        <v>43716.49275462963</v>
      </c>
      <c r="Q99" s="80" t="s">
        <v>311</v>
      </c>
      <c r="R99" s="84" t="s">
        <v>333</v>
      </c>
      <c r="S99" s="80" t="s">
        <v>338</v>
      </c>
      <c r="T99" s="80" t="s">
        <v>343</v>
      </c>
      <c r="U99" s="80"/>
      <c r="V99" s="84" t="s">
        <v>384</v>
      </c>
      <c r="W99" s="82">
        <v>43716.49275462963</v>
      </c>
      <c r="X99" s="86">
        <v>43716</v>
      </c>
      <c r="Y99" s="88" t="s">
        <v>428</v>
      </c>
      <c r="Z99" s="84" t="s">
        <v>482</v>
      </c>
      <c r="AA99" s="80"/>
      <c r="AB99" s="80"/>
      <c r="AC99" s="88" t="s">
        <v>536</v>
      </c>
      <c r="AD99" s="80"/>
      <c r="AE99" s="80" t="b">
        <v>0</v>
      </c>
      <c r="AF99" s="80">
        <v>4</v>
      </c>
      <c r="AG99" s="88" t="s">
        <v>558</v>
      </c>
      <c r="AH99" s="80" t="b">
        <v>0</v>
      </c>
      <c r="AI99" s="80" t="s">
        <v>566</v>
      </c>
      <c r="AJ99" s="80"/>
      <c r="AK99" s="88" t="s">
        <v>558</v>
      </c>
      <c r="AL99" s="80" t="b">
        <v>0</v>
      </c>
      <c r="AM99" s="80">
        <v>7</v>
      </c>
      <c r="AN99" s="88" t="s">
        <v>558</v>
      </c>
      <c r="AO99" s="80" t="s">
        <v>571</v>
      </c>
      <c r="AP99" s="80" t="b">
        <v>0</v>
      </c>
      <c r="AQ99" s="88" t="s">
        <v>536</v>
      </c>
      <c r="AR99" s="80" t="s">
        <v>307</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v>0</v>
      </c>
      <c r="BG99" s="49">
        <v>0</v>
      </c>
      <c r="BH99" s="48">
        <v>0</v>
      </c>
      <c r="BI99" s="49">
        <v>0</v>
      </c>
      <c r="BJ99" s="48">
        <v>0</v>
      </c>
      <c r="BK99" s="49">
        <v>0</v>
      </c>
      <c r="BL99" s="48">
        <v>35</v>
      </c>
      <c r="BM99" s="49">
        <v>100</v>
      </c>
      <c r="BN99" s="48">
        <v>35</v>
      </c>
    </row>
    <row r="100" spans="1:66" ht="15">
      <c r="A100" s="65" t="s">
        <v>285</v>
      </c>
      <c r="B100" s="65" t="s">
        <v>284</v>
      </c>
      <c r="C100" s="66" t="s">
        <v>1377</v>
      </c>
      <c r="D100" s="67">
        <v>4</v>
      </c>
      <c r="E100" s="68" t="s">
        <v>132</v>
      </c>
      <c r="F100" s="69">
        <v>30</v>
      </c>
      <c r="G100" s="66"/>
      <c r="H100" s="70"/>
      <c r="I100" s="71"/>
      <c r="J100" s="71"/>
      <c r="K100" s="34" t="s">
        <v>65</v>
      </c>
      <c r="L100" s="78">
        <v>100</v>
      </c>
      <c r="M100" s="78"/>
      <c r="N100" s="73"/>
      <c r="O100" s="80" t="s">
        <v>307</v>
      </c>
      <c r="P100" s="82">
        <v>43733.39113425926</v>
      </c>
      <c r="Q100" s="80" t="s">
        <v>311</v>
      </c>
      <c r="R100" s="80"/>
      <c r="S100" s="80"/>
      <c r="T100" s="80" t="s">
        <v>343</v>
      </c>
      <c r="U100" s="80"/>
      <c r="V100" s="84" t="s">
        <v>385</v>
      </c>
      <c r="W100" s="82">
        <v>43733.39113425926</v>
      </c>
      <c r="X100" s="86">
        <v>43733</v>
      </c>
      <c r="Y100" s="88" t="s">
        <v>429</v>
      </c>
      <c r="Z100" s="84" t="s">
        <v>483</v>
      </c>
      <c r="AA100" s="80"/>
      <c r="AB100" s="80"/>
      <c r="AC100" s="88" t="s">
        <v>537</v>
      </c>
      <c r="AD100" s="80"/>
      <c r="AE100" s="80" t="b">
        <v>0</v>
      </c>
      <c r="AF100" s="80">
        <v>0</v>
      </c>
      <c r="AG100" s="88" t="s">
        <v>558</v>
      </c>
      <c r="AH100" s="80" t="b">
        <v>0</v>
      </c>
      <c r="AI100" s="80" t="s">
        <v>566</v>
      </c>
      <c r="AJ100" s="80"/>
      <c r="AK100" s="88" t="s">
        <v>558</v>
      </c>
      <c r="AL100" s="80" t="b">
        <v>0</v>
      </c>
      <c r="AM100" s="80">
        <v>7</v>
      </c>
      <c r="AN100" s="88" t="s">
        <v>536</v>
      </c>
      <c r="AO100" s="80" t="s">
        <v>570</v>
      </c>
      <c r="AP100" s="80" t="b">
        <v>0</v>
      </c>
      <c r="AQ100" s="88" t="s">
        <v>536</v>
      </c>
      <c r="AR100" s="80" t="s">
        <v>219</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1</v>
      </c>
      <c r="BF100" s="48"/>
      <c r="BG100" s="49"/>
      <c r="BH100" s="48"/>
      <c r="BI100" s="49"/>
      <c r="BJ100" s="48"/>
      <c r="BK100" s="49"/>
      <c r="BL100" s="48"/>
      <c r="BM100" s="49"/>
      <c r="BN100" s="48"/>
    </row>
    <row r="101" spans="1:66" ht="15">
      <c r="A101" s="65" t="s">
        <v>285</v>
      </c>
      <c r="B101" s="65" t="s">
        <v>297</v>
      </c>
      <c r="C101" s="66" t="s">
        <v>1377</v>
      </c>
      <c r="D101" s="67">
        <v>4</v>
      </c>
      <c r="E101" s="68" t="s">
        <v>132</v>
      </c>
      <c r="F101" s="69">
        <v>30</v>
      </c>
      <c r="G101" s="66"/>
      <c r="H101" s="70"/>
      <c r="I101" s="71"/>
      <c r="J101" s="71"/>
      <c r="K101" s="34" t="s">
        <v>65</v>
      </c>
      <c r="L101" s="78">
        <v>101</v>
      </c>
      <c r="M101" s="78"/>
      <c r="N101" s="73"/>
      <c r="O101" s="80" t="s">
        <v>305</v>
      </c>
      <c r="P101" s="82">
        <v>43733.39113425926</v>
      </c>
      <c r="Q101" s="80" t="s">
        <v>311</v>
      </c>
      <c r="R101" s="80"/>
      <c r="S101" s="80"/>
      <c r="T101" s="80" t="s">
        <v>343</v>
      </c>
      <c r="U101" s="80"/>
      <c r="V101" s="84" t="s">
        <v>385</v>
      </c>
      <c r="W101" s="82">
        <v>43733.39113425926</v>
      </c>
      <c r="X101" s="86">
        <v>43733</v>
      </c>
      <c r="Y101" s="88" t="s">
        <v>429</v>
      </c>
      <c r="Z101" s="84" t="s">
        <v>483</v>
      </c>
      <c r="AA101" s="80"/>
      <c r="AB101" s="80"/>
      <c r="AC101" s="88" t="s">
        <v>537</v>
      </c>
      <c r="AD101" s="80"/>
      <c r="AE101" s="80" t="b">
        <v>0</v>
      </c>
      <c r="AF101" s="80">
        <v>0</v>
      </c>
      <c r="AG101" s="88" t="s">
        <v>558</v>
      </c>
      <c r="AH101" s="80" t="b">
        <v>0</v>
      </c>
      <c r="AI101" s="80" t="s">
        <v>566</v>
      </c>
      <c r="AJ101" s="80"/>
      <c r="AK101" s="88" t="s">
        <v>558</v>
      </c>
      <c r="AL101" s="80" t="b">
        <v>0</v>
      </c>
      <c r="AM101" s="80">
        <v>7</v>
      </c>
      <c r="AN101" s="88" t="s">
        <v>536</v>
      </c>
      <c r="AO101" s="80" t="s">
        <v>570</v>
      </c>
      <c r="AP101" s="80" t="b">
        <v>0</v>
      </c>
      <c r="AQ101" s="88" t="s">
        <v>536</v>
      </c>
      <c r="AR101" s="80" t="s">
        <v>219</v>
      </c>
      <c r="AS101" s="80">
        <v>0</v>
      </c>
      <c r="AT101" s="80">
        <v>0</v>
      </c>
      <c r="AU101" s="80"/>
      <c r="AV101" s="80"/>
      <c r="AW101" s="80"/>
      <c r="AX101" s="80"/>
      <c r="AY101" s="80"/>
      <c r="AZ101" s="80"/>
      <c r="BA101" s="80"/>
      <c r="BB101" s="80"/>
      <c r="BC101">
        <v>1</v>
      </c>
      <c r="BD101" s="79" t="str">
        <f>REPLACE(INDEX(GroupVertices[Group],MATCH(Edges[[#This Row],[Vertex 1]],GroupVertices[Vertex],0)),1,1,"")</f>
        <v>1</v>
      </c>
      <c r="BE101" s="79" t="str">
        <f>REPLACE(INDEX(GroupVertices[Group],MATCH(Edges[[#This Row],[Vertex 2]],GroupVertices[Vertex],0)),1,1,"")</f>
        <v>1</v>
      </c>
      <c r="BF101" s="48"/>
      <c r="BG101" s="49"/>
      <c r="BH101" s="48"/>
      <c r="BI101" s="49"/>
      <c r="BJ101" s="48"/>
      <c r="BK101" s="49"/>
      <c r="BL101" s="48"/>
      <c r="BM101" s="49"/>
      <c r="BN101" s="48"/>
    </row>
    <row r="102" spans="1:66" ht="15">
      <c r="A102" s="65" t="s">
        <v>285</v>
      </c>
      <c r="B102" s="65" t="s">
        <v>268</v>
      </c>
      <c r="C102" s="66" t="s">
        <v>1377</v>
      </c>
      <c r="D102" s="67">
        <v>4</v>
      </c>
      <c r="E102" s="68" t="s">
        <v>132</v>
      </c>
      <c r="F102" s="69">
        <v>30</v>
      </c>
      <c r="G102" s="66"/>
      <c r="H102" s="70"/>
      <c r="I102" s="71"/>
      <c r="J102" s="71"/>
      <c r="K102" s="34" t="s">
        <v>65</v>
      </c>
      <c r="L102" s="78">
        <v>102</v>
      </c>
      <c r="M102" s="78"/>
      <c r="N102" s="73"/>
      <c r="O102" s="80" t="s">
        <v>305</v>
      </c>
      <c r="P102" s="82">
        <v>43733.39113425926</v>
      </c>
      <c r="Q102" s="80" t="s">
        <v>311</v>
      </c>
      <c r="R102" s="80"/>
      <c r="S102" s="80"/>
      <c r="T102" s="80" t="s">
        <v>343</v>
      </c>
      <c r="U102" s="80"/>
      <c r="V102" s="84" t="s">
        <v>385</v>
      </c>
      <c r="W102" s="82">
        <v>43733.39113425926</v>
      </c>
      <c r="X102" s="86">
        <v>43733</v>
      </c>
      <c r="Y102" s="88" t="s">
        <v>429</v>
      </c>
      <c r="Z102" s="84" t="s">
        <v>483</v>
      </c>
      <c r="AA102" s="80"/>
      <c r="AB102" s="80"/>
      <c r="AC102" s="88" t="s">
        <v>537</v>
      </c>
      <c r="AD102" s="80"/>
      <c r="AE102" s="80" t="b">
        <v>0</v>
      </c>
      <c r="AF102" s="80">
        <v>0</v>
      </c>
      <c r="AG102" s="88" t="s">
        <v>558</v>
      </c>
      <c r="AH102" s="80" t="b">
        <v>0</v>
      </c>
      <c r="AI102" s="80" t="s">
        <v>566</v>
      </c>
      <c r="AJ102" s="80"/>
      <c r="AK102" s="88" t="s">
        <v>558</v>
      </c>
      <c r="AL102" s="80" t="b">
        <v>0</v>
      </c>
      <c r="AM102" s="80">
        <v>7</v>
      </c>
      <c r="AN102" s="88" t="s">
        <v>536</v>
      </c>
      <c r="AO102" s="80" t="s">
        <v>570</v>
      </c>
      <c r="AP102" s="80" t="b">
        <v>0</v>
      </c>
      <c r="AQ102" s="88" t="s">
        <v>536</v>
      </c>
      <c r="AR102" s="80" t="s">
        <v>219</v>
      </c>
      <c r="AS102" s="80">
        <v>0</v>
      </c>
      <c r="AT102" s="80">
        <v>0</v>
      </c>
      <c r="AU102" s="80"/>
      <c r="AV102" s="80"/>
      <c r="AW102" s="80"/>
      <c r="AX102" s="80"/>
      <c r="AY102" s="80"/>
      <c r="AZ102" s="80"/>
      <c r="BA102" s="80"/>
      <c r="BB102" s="80"/>
      <c r="BC102">
        <v>1</v>
      </c>
      <c r="BD102" s="79" t="str">
        <f>REPLACE(INDEX(GroupVertices[Group],MATCH(Edges[[#This Row],[Vertex 1]],GroupVertices[Vertex],0)),1,1,"")</f>
        <v>1</v>
      </c>
      <c r="BE102" s="79" t="str">
        <f>REPLACE(INDEX(GroupVertices[Group],MATCH(Edges[[#This Row],[Vertex 2]],GroupVertices[Vertex],0)),1,1,"")</f>
        <v>2</v>
      </c>
      <c r="BF102" s="48"/>
      <c r="BG102" s="49"/>
      <c r="BH102" s="48"/>
      <c r="BI102" s="49"/>
      <c r="BJ102" s="48"/>
      <c r="BK102" s="49"/>
      <c r="BL102" s="48"/>
      <c r="BM102" s="49"/>
      <c r="BN102" s="48"/>
    </row>
    <row r="103" spans="1:66" ht="15">
      <c r="A103" s="65" t="s">
        <v>285</v>
      </c>
      <c r="B103" s="65" t="s">
        <v>299</v>
      </c>
      <c r="C103" s="66" t="s">
        <v>1377</v>
      </c>
      <c r="D103" s="67">
        <v>4</v>
      </c>
      <c r="E103" s="68" t="s">
        <v>132</v>
      </c>
      <c r="F103" s="69">
        <v>30</v>
      </c>
      <c r="G103" s="66"/>
      <c r="H103" s="70"/>
      <c r="I103" s="71"/>
      <c r="J103" s="71"/>
      <c r="K103" s="34" t="s">
        <v>65</v>
      </c>
      <c r="L103" s="78">
        <v>103</v>
      </c>
      <c r="M103" s="78"/>
      <c r="N103" s="73"/>
      <c r="O103" s="80" t="s">
        <v>305</v>
      </c>
      <c r="P103" s="82">
        <v>43733.39113425926</v>
      </c>
      <c r="Q103" s="80" t="s">
        <v>311</v>
      </c>
      <c r="R103" s="80"/>
      <c r="S103" s="80"/>
      <c r="T103" s="80" t="s">
        <v>343</v>
      </c>
      <c r="U103" s="80"/>
      <c r="V103" s="84" t="s">
        <v>385</v>
      </c>
      <c r="W103" s="82">
        <v>43733.39113425926</v>
      </c>
      <c r="X103" s="86">
        <v>43733</v>
      </c>
      <c r="Y103" s="88" t="s">
        <v>429</v>
      </c>
      <c r="Z103" s="84" t="s">
        <v>483</v>
      </c>
      <c r="AA103" s="80"/>
      <c r="AB103" s="80"/>
      <c r="AC103" s="88" t="s">
        <v>537</v>
      </c>
      <c r="AD103" s="80"/>
      <c r="AE103" s="80" t="b">
        <v>0</v>
      </c>
      <c r="AF103" s="80">
        <v>0</v>
      </c>
      <c r="AG103" s="88" t="s">
        <v>558</v>
      </c>
      <c r="AH103" s="80" t="b">
        <v>0</v>
      </c>
      <c r="AI103" s="80" t="s">
        <v>566</v>
      </c>
      <c r="AJ103" s="80"/>
      <c r="AK103" s="88" t="s">
        <v>558</v>
      </c>
      <c r="AL103" s="80" t="b">
        <v>0</v>
      </c>
      <c r="AM103" s="80">
        <v>7</v>
      </c>
      <c r="AN103" s="88" t="s">
        <v>536</v>
      </c>
      <c r="AO103" s="80" t="s">
        <v>570</v>
      </c>
      <c r="AP103" s="80" t="b">
        <v>0</v>
      </c>
      <c r="AQ103" s="88" t="s">
        <v>536</v>
      </c>
      <c r="AR103" s="80" t="s">
        <v>219</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1</v>
      </c>
      <c r="BF103" s="48">
        <v>0</v>
      </c>
      <c r="BG103" s="49">
        <v>0</v>
      </c>
      <c r="BH103" s="48">
        <v>0</v>
      </c>
      <c r="BI103" s="49">
        <v>0</v>
      </c>
      <c r="BJ103" s="48">
        <v>0</v>
      </c>
      <c r="BK103" s="49">
        <v>0</v>
      </c>
      <c r="BL103" s="48">
        <v>35</v>
      </c>
      <c r="BM103" s="49">
        <v>100</v>
      </c>
      <c r="BN103" s="48">
        <v>35</v>
      </c>
    </row>
    <row r="104" spans="1:66" ht="15">
      <c r="A104" s="65" t="s">
        <v>286</v>
      </c>
      <c r="B104" s="65" t="s">
        <v>304</v>
      </c>
      <c r="C104" s="66" t="s">
        <v>1377</v>
      </c>
      <c r="D104" s="67">
        <v>4</v>
      </c>
      <c r="E104" s="68" t="s">
        <v>132</v>
      </c>
      <c r="F104" s="69">
        <v>30</v>
      </c>
      <c r="G104" s="66"/>
      <c r="H104" s="70"/>
      <c r="I104" s="71"/>
      <c r="J104" s="71"/>
      <c r="K104" s="34" t="s">
        <v>65</v>
      </c>
      <c r="L104" s="78">
        <v>104</v>
      </c>
      <c r="M104" s="78"/>
      <c r="N104" s="73"/>
      <c r="O104" s="80" t="s">
        <v>305</v>
      </c>
      <c r="P104" s="82">
        <v>43733.38306712963</v>
      </c>
      <c r="Q104" s="80" t="s">
        <v>321</v>
      </c>
      <c r="R104" s="80"/>
      <c r="S104" s="80"/>
      <c r="T104" s="80" t="s">
        <v>344</v>
      </c>
      <c r="U104" s="80"/>
      <c r="V104" s="84" t="s">
        <v>386</v>
      </c>
      <c r="W104" s="82">
        <v>43733.38306712963</v>
      </c>
      <c r="X104" s="86">
        <v>43733</v>
      </c>
      <c r="Y104" s="88" t="s">
        <v>430</v>
      </c>
      <c r="Z104" s="84" t="s">
        <v>484</v>
      </c>
      <c r="AA104" s="80"/>
      <c r="AB104" s="80"/>
      <c r="AC104" s="88" t="s">
        <v>538</v>
      </c>
      <c r="AD104" s="88" t="s">
        <v>547</v>
      </c>
      <c r="AE104" s="80" t="b">
        <v>0</v>
      </c>
      <c r="AF104" s="80">
        <v>1</v>
      </c>
      <c r="AG104" s="88" t="s">
        <v>560</v>
      </c>
      <c r="AH104" s="80" t="b">
        <v>0</v>
      </c>
      <c r="AI104" s="80" t="s">
        <v>568</v>
      </c>
      <c r="AJ104" s="80"/>
      <c r="AK104" s="88" t="s">
        <v>558</v>
      </c>
      <c r="AL104" s="80" t="b">
        <v>0</v>
      </c>
      <c r="AM104" s="80">
        <v>0</v>
      </c>
      <c r="AN104" s="88" t="s">
        <v>558</v>
      </c>
      <c r="AO104" s="80" t="s">
        <v>572</v>
      </c>
      <c r="AP104" s="80" t="b">
        <v>0</v>
      </c>
      <c r="AQ104" s="88" t="s">
        <v>547</v>
      </c>
      <c r="AR104" s="80" t="s">
        <v>219</v>
      </c>
      <c r="AS104" s="80">
        <v>0</v>
      </c>
      <c r="AT104" s="80">
        <v>0</v>
      </c>
      <c r="AU104" s="80"/>
      <c r="AV104" s="80"/>
      <c r="AW104" s="80"/>
      <c r="AX104" s="80"/>
      <c r="AY104" s="80"/>
      <c r="AZ104" s="80"/>
      <c r="BA104" s="80"/>
      <c r="BB104" s="80"/>
      <c r="BC104">
        <v>1</v>
      </c>
      <c r="BD104" s="79" t="str">
        <f>REPLACE(INDEX(GroupVertices[Group],MATCH(Edges[[#This Row],[Vertex 1]],GroupVertices[Vertex],0)),1,1,"")</f>
        <v>3</v>
      </c>
      <c r="BE104" s="79" t="str">
        <f>REPLACE(INDEX(GroupVertices[Group],MATCH(Edges[[#This Row],[Vertex 2]],GroupVertices[Vertex],0)),1,1,"")</f>
        <v>3</v>
      </c>
      <c r="BF104" s="48"/>
      <c r="BG104" s="49"/>
      <c r="BH104" s="48"/>
      <c r="BI104" s="49"/>
      <c r="BJ104" s="48"/>
      <c r="BK104" s="49"/>
      <c r="BL104" s="48"/>
      <c r="BM104" s="49"/>
      <c r="BN104" s="48"/>
    </row>
    <row r="105" spans="1:66" ht="15">
      <c r="A105" s="65" t="s">
        <v>286</v>
      </c>
      <c r="B105" s="65" t="s">
        <v>268</v>
      </c>
      <c r="C105" s="66" t="s">
        <v>1377</v>
      </c>
      <c r="D105" s="67">
        <v>4</v>
      </c>
      <c r="E105" s="68" t="s">
        <v>132</v>
      </c>
      <c r="F105" s="69">
        <v>30</v>
      </c>
      <c r="G105" s="66"/>
      <c r="H105" s="70"/>
      <c r="I105" s="71"/>
      <c r="J105" s="71"/>
      <c r="K105" s="34" t="s">
        <v>65</v>
      </c>
      <c r="L105" s="78">
        <v>105</v>
      </c>
      <c r="M105" s="78"/>
      <c r="N105" s="73"/>
      <c r="O105" s="80" t="s">
        <v>305</v>
      </c>
      <c r="P105" s="82">
        <v>43733.38306712963</v>
      </c>
      <c r="Q105" s="80" t="s">
        <v>321</v>
      </c>
      <c r="R105" s="80"/>
      <c r="S105" s="80"/>
      <c r="T105" s="80" t="s">
        <v>344</v>
      </c>
      <c r="U105" s="80"/>
      <c r="V105" s="84" t="s">
        <v>386</v>
      </c>
      <c r="W105" s="82">
        <v>43733.38306712963</v>
      </c>
      <c r="X105" s="86">
        <v>43733</v>
      </c>
      <c r="Y105" s="88" t="s">
        <v>430</v>
      </c>
      <c r="Z105" s="84" t="s">
        <v>484</v>
      </c>
      <c r="AA105" s="80"/>
      <c r="AB105" s="80"/>
      <c r="AC105" s="88" t="s">
        <v>538</v>
      </c>
      <c r="AD105" s="88" t="s">
        <v>547</v>
      </c>
      <c r="AE105" s="80" t="b">
        <v>0</v>
      </c>
      <c r="AF105" s="80">
        <v>1</v>
      </c>
      <c r="AG105" s="88" t="s">
        <v>560</v>
      </c>
      <c r="AH105" s="80" t="b">
        <v>0</v>
      </c>
      <c r="AI105" s="80" t="s">
        <v>568</v>
      </c>
      <c r="AJ105" s="80"/>
      <c r="AK105" s="88" t="s">
        <v>558</v>
      </c>
      <c r="AL105" s="80" t="b">
        <v>0</v>
      </c>
      <c r="AM105" s="80">
        <v>0</v>
      </c>
      <c r="AN105" s="88" t="s">
        <v>558</v>
      </c>
      <c r="AO105" s="80" t="s">
        <v>572</v>
      </c>
      <c r="AP105" s="80" t="b">
        <v>0</v>
      </c>
      <c r="AQ105" s="88" t="s">
        <v>547</v>
      </c>
      <c r="AR105" s="80" t="s">
        <v>219</v>
      </c>
      <c r="AS105" s="80">
        <v>0</v>
      </c>
      <c r="AT105" s="80">
        <v>0</v>
      </c>
      <c r="AU105" s="80"/>
      <c r="AV105" s="80"/>
      <c r="AW105" s="80"/>
      <c r="AX105" s="80"/>
      <c r="AY105" s="80"/>
      <c r="AZ105" s="80"/>
      <c r="BA105" s="80"/>
      <c r="BB105" s="80"/>
      <c r="BC105">
        <v>1</v>
      </c>
      <c r="BD105" s="79" t="str">
        <f>REPLACE(INDEX(GroupVertices[Group],MATCH(Edges[[#This Row],[Vertex 1]],GroupVertices[Vertex],0)),1,1,"")</f>
        <v>3</v>
      </c>
      <c r="BE105" s="79" t="str">
        <f>REPLACE(INDEX(GroupVertices[Group],MATCH(Edges[[#This Row],[Vertex 2]],GroupVertices[Vertex],0)),1,1,"")</f>
        <v>2</v>
      </c>
      <c r="BF105" s="48"/>
      <c r="BG105" s="49"/>
      <c r="BH105" s="48"/>
      <c r="BI105" s="49"/>
      <c r="BJ105" s="48"/>
      <c r="BK105" s="49"/>
      <c r="BL105" s="48"/>
      <c r="BM105" s="49"/>
      <c r="BN105" s="48"/>
    </row>
    <row r="106" spans="1:66" ht="15">
      <c r="A106" s="65" t="s">
        <v>286</v>
      </c>
      <c r="B106" s="65" t="s">
        <v>287</v>
      </c>
      <c r="C106" s="66" t="s">
        <v>1377</v>
      </c>
      <c r="D106" s="67">
        <v>4</v>
      </c>
      <c r="E106" s="68" t="s">
        <v>132</v>
      </c>
      <c r="F106" s="69">
        <v>30</v>
      </c>
      <c r="G106" s="66"/>
      <c r="H106" s="70"/>
      <c r="I106" s="71"/>
      <c r="J106" s="71"/>
      <c r="K106" s="34" t="s">
        <v>66</v>
      </c>
      <c r="L106" s="78">
        <v>106</v>
      </c>
      <c r="M106" s="78"/>
      <c r="N106" s="73"/>
      <c r="O106" s="80" t="s">
        <v>306</v>
      </c>
      <c r="P106" s="82">
        <v>43733.38306712963</v>
      </c>
      <c r="Q106" s="80" t="s">
        <v>321</v>
      </c>
      <c r="R106" s="80"/>
      <c r="S106" s="80"/>
      <c r="T106" s="80" t="s">
        <v>344</v>
      </c>
      <c r="U106" s="80"/>
      <c r="V106" s="84" t="s">
        <v>386</v>
      </c>
      <c r="W106" s="82">
        <v>43733.38306712963</v>
      </c>
      <c r="X106" s="86">
        <v>43733</v>
      </c>
      <c r="Y106" s="88" t="s">
        <v>430</v>
      </c>
      <c r="Z106" s="84" t="s">
        <v>484</v>
      </c>
      <c r="AA106" s="80"/>
      <c r="AB106" s="80"/>
      <c r="AC106" s="88" t="s">
        <v>538</v>
      </c>
      <c r="AD106" s="88" t="s">
        <v>547</v>
      </c>
      <c r="AE106" s="80" t="b">
        <v>0</v>
      </c>
      <c r="AF106" s="80">
        <v>1</v>
      </c>
      <c r="AG106" s="88" t="s">
        <v>560</v>
      </c>
      <c r="AH106" s="80" t="b">
        <v>0</v>
      </c>
      <c r="AI106" s="80" t="s">
        <v>568</v>
      </c>
      <c r="AJ106" s="80"/>
      <c r="AK106" s="88" t="s">
        <v>558</v>
      </c>
      <c r="AL106" s="80" t="b">
        <v>0</v>
      </c>
      <c r="AM106" s="80">
        <v>0</v>
      </c>
      <c r="AN106" s="88" t="s">
        <v>558</v>
      </c>
      <c r="AO106" s="80" t="s">
        <v>572</v>
      </c>
      <c r="AP106" s="80" t="b">
        <v>0</v>
      </c>
      <c r="AQ106" s="88" t="s">
        <v>547</v>
      </c>
      <c r="AR106" s="80" t="s">
        <v>219</v>
      </c>
      <c r="AS106" s="80">
        <v>0</v>
      </c>
      <c r="AT106" s="80">
        <v>0</v>
      </c>
      <c r="AU106" s="80"/>
      <c r="AV106" s="80"/>
      <c r="AW106" s="80"/>
      <c r="AX106" s="80"/>
      <c r="AY106" s="80"/>
      <c r="AZ106" s="80"/>
      <c r="BA106" s="80"/>
      <c r="BB106" s="80"/>
      <c r="BC106">
        <v>1</v>
      </c>
      <c r="BD106" s="79" t="str">
        <f>REPLACE(INDEX(GroupVertices[Group],MATCH(Edges[[#This Row],[Vertex 1]],GroupVertices[Vertex],0)),1,1,"")</f>
        <v>3</v>
      </c>
      <c r="BE106" s="79" t="str">
        <f>REPLACE(INDEX(GroupVertices[Group],MATCH(Edges[[#This Row],[Vertex 2]],GroupVertices[Vertex],0)),1,1,"")</f>
        <v>3</v>
      </c>
      <c r="BF106" s="48">
        <v>0</v>
      </c>
      <c r="BG106" s="49">
        <v>0</v>
      </c>
      <c r="BH106" s="48">
        <v>0</v>
      </c>
      <c r="BI106" s="49">
        <v>0</v>
      </c>
      <c r="BJ106" s="48">
        <v>0</v>
      </c>
      <c r="BK106" s="49">
        <v>0</v>
      </c>
      <c r="BL106" s="48">
        <v>11</v>
      </c>
      <c r="BM106" s="49">
        <v>100</v>
      </c>
      <c r="BN106" s="48">
        <v>11</v>
      </c>
    </row>
    <row r="107" spans="1:66" ht="15">
      <c r="A107" s="65" t="s">
        <v>287</v>
      </c>
      <c r="B107" s="65" t="s">
        <v>286</v>
      </c>
      <c r="C107" s="66" t="s">
        <v>1377</v>
      </c>
      <c r="D107" s="67">
        <v>4</v>
      </c>
      <c r="E107" s="68" t="s">
        <v>132</v>
      </c>
      <c r="F107" s="69">
        <v>30</v>
      </c>
      <c r="G107" s="66"/>
      <c r="H107" s="70"/>
      <c r="I107" s="71"/>
      <c r="J107" s="71"/>
      <c r="K107" s="34" t="s">
        <v>66</v>
      </c>
      <c r="L107" s="78">
        <v>107</v>
      </c>
      <c r="M107" s="78"/>
      <c r="N107" s="73"/>
      <c r="O107" s="80" t="s">
        <v>306</v>
      </c>
      <c r="P107" s="82">
        <v>43733.38869212963</v>
      </c>
      <c r="Q107" s="80" t="s">
        <v>322</v>
      </c>
      <c r="R107" s="80"/>
      <c r="S107" s="80"/>
      <c r="T107" s="80"/>
      <c r="U107" s="80"/>
      <c r="V107" s="84" t="s">
        <v>387</v>
      </c>
      <c r="W107" s="82">
        <v>43733.38869212963</v>
      </c>
      <c r="X107" s="86">
        <v>43733</v>
      </c>
      <c r="Y107" s="88" t="s">
        <v>431</v>
      </c>
      <c r="Z107" s="84" t="s">
        <v>485</v>
      </c>
      <c r="AA107" s="80"/>
      <c r="AB107" s="80"/>
      <c r="AC107" s="88" t="s">
        <v>539</v>
      </c>
      <c r="AD107" s="88" t="s">
        <v>538</v>
      </c>
      <c r="AE107" s="80" t="b">
        <v>0</v>
      </c>
      <c r="AF107" s="80">
        <v>0</v>
      </c>
      <c r="AG107" s="88" t="s">
        <v>561</v>
      </c>
      <c r="AH107" s="80" t="b">
        <v>0</v>
      </c>
      <c r="AI107" s="80" t="s">
        <v>568</v>
      </c>
      <c r="AJ107" s="80"/>
      <c r="AK107" s="88" t="s">
        <v>558</v>
      </c>
      <c r="AL107" s="80" t="b">
        <v>0</v>
      </c>
      <c r="AM107" s="80">
        <v>0</v>
      </c>
      <c r="AN107" s="88" t="s">
        <v>558</v>
      </c>
      <c r="AO107" s="80" t="s">
        <v>570</v>
      </c>
      <c r="AP107" s="80" t="b">
        <v>0</v>
      </c>
      <c r="AQ107" s="88" t="s">
        <v>538</v>
      </c>
      <c r="AR107" s="80" t="s">
        <v>219</v>
      </c>
      <c r="AS107" s="80">
        <v>0</v>
      </c>
      <c r="AT107" s="80">
        <v>0</v>
      </c>
      <c r="AU107" s="80"/>
      <c r="AV107" s="80"/>
      <c r="AW107" s="80"/>
      <c r="AX107" s="80"/>
      <c r="AY107" s="80"/>
      <c r="AZ107" s="80"/>
      <c r="BA107" s="80"/>
      <c r="BB107" s="80"/>
      <c r="BC107">
        <v>1</v>
      </c>
      <c r="BD107" s="79" t="str">
        <f>REPLACE(INDEX(GroupVertices[Group],MATCH(Edges[[#This Row],[Vertex 1]],GroupVertices[Vertex],0)),1,1,"")</f>
        <v>3</v>
      </c>
      <c r="BE107" s="79" t="str">
        <f>REPLACE(INDEX(GroupVertices[Group],MATCH(Edges[[#This Row],[Vertex 2]],GroupVertices[Vertex],0)),1,1,"")</f>
        <v>3</v>
      </c>
      <c r="BF107" s="48"/>
      <c r="BG107" s="49"/>
      <c r="BH107" s="48"/>
      <c r="BI107" s="49"/>
      <c r="BJ107" s="48"/>
      <c r="BK107" s="49"/>
      <c r="BL107" s="48"/>
      <c r="BM107" s="49"/>
      <c r="BN107" s="48"/>
    </row>
    <row r="108" spans="1:66" ht="15">
      <c r="A108" s="65" t="s">
        <v>288</v>
      </c>
      <c r="B108" s="65" t="s">
        <v>304</v>
      </c>
      <c r="C108" s="66" t="s">
        <v>1377</v>
      </c>
      <c r="D108" s="67">
        <v>4</v>
      </c>
      <c r="E108" s="68" t="s">
        <v>132</v>
      </c>
      <c r="F108" s="69">
        <v>30</v>
      </c>
      <c r="G108" s="66"/>
      <c r="H108" s="70"/>
      <c r="I108" s="71"/>
      <c r="J108" s="71"/>
      <c r="K108" s="34" t="s">
        <v>65</v>
      </c>
      <c r="L108" s="78">
        <v>108</v>
      </c>
      <c r="M108" s="78"/>
      <c r="N108" s="73"/>
      <c r="O108" s="80" t="s">
        <v>305</v>
      </c>
      <c r="P108" s="82">
        <v>43733.3771412037</v>
      </c>
      <c r="Q108" s="80" t="s">
        <v>323</v>
      </c>
      <c r="R108" s="80"/>
      <c r="S108" s="80"/>
      <c r="T108" s="80"/>
      <c r="U108" s="80"/>
      <c r="V108" s="84" t="s">
        <v>388</v>
      </c>
      <c r="W108" s="82">
        <v>43733.3771412037</v>
      </c>
      <c r="X108" s="86">
        <v>43733</v>
      </c>
      <c r="Y108" s="88" t="s">
        <v>432</v>
      </c>
      <c r="Z108" s="84" t="s">
        <v>486</v>
      </c>
      <c r="AA108" s="80"/>
      <c r="AB108" s="80"/>
      <c r="AC108" s="88" t="s">
        <v>540</v>
      </c>
      <c r="AD108" s="88" t="s">
        <v>547</v>
      </c>
      <c r="AE108" s="80" t="b">
        <v>0</v>
      </c>
      <c r="AF108" s="80">
        <v>1</v>
      </c>
      <c r="AG108" s="88" t="s">
        <v>560</v>
      </c>
      <c r="AH108" s="80" t="b">
        <v>0</v>
      </c>
      <c r="AI108" s="80" t="s">
        <v>568</v>
      </c>
      <c r="AJ108" s="80"/>
      <c r="AK108" s="88" t="s">
        <v>558</v>
      </c>
      <c r="AL108" s="80" t="b">
        <v>0</v>
      </c>
      <c r="AM108" s="80">
        <v>0</v>
      </c>
      <c r="AN108" s="88" t="s">
        <v>558</v>
      </c>
      <c r="AO108" s="80" t="s">
        <v>570</v>
      </c>
      <c r="AP108" s="80" t="b">
        <v>0</v>
      </c>
      <c r="AQ108" s="88" t="s">
        <v>547</v>
      </c>
      <c r="AR108" s="80" t="s">
        <v>219</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3</v>
      </c>
      <c r="BF108" s="48"/>
      <c r="BG108" s="49"/>
      <c r="BH108" s="48"/>
      <c r="BI108" s="49"/>
      <c r="BJ108" s="48"/>
      <c r="BK108" s="49"/>
      <c r="BL108" s="48"/>
      <c r="BM108" s="49"/>
      <c r="BN108" s="48"/>
    </row>
    <row r="109" spans="1:66" ht="15">
      <c r="A109" s="65" t="s">
        <v>288</v>
      </c>
      <c r="B109" s="65" t="s">
        <v>268</v>
      </c>
      <c r="C109" s="66" t="s">
        <v>1377</v>
      </c>
      <c r="D109" s="67">
        <v>4</v>
      </c>
      <c r="E109" s="68" t="s">
        <v>132</v>
      </c>
      <c r="F109" s="69">
        <v>30</v>
      </c>
      <c r="G109" s="66"/>
      <c r="H109" s="70"/>
      <c r="I109" s="71"/>
      <c r="J109" s="71"/>
      <c r="K109" s="34" t="s">
        <v>65</v>
      </c>
      <c r="L109" s="78">
        <v>109</v>
      </c>
      <c r="M109" s="78"/>
      <c r="N109" s="73"/>
      <c r="O109" s="80" t="s">
        <v>305</v>
      </c>
      <c r="P109" s="82">
        <v>43733.3771412037</v>
      </c>
      <c r="Q109" s="80" t="s">
        <v>323</v>
      </c>
      <c r="R109" s="80"/>
      <c r="S109" s="80"/>
      <c r="T109" s="80"/>
      <c r="U109" s="80"/>
      <c r="V109" s="84" t="s">
        <v>388</v>
      </c>
      <c r="W109" s="82">
        <v>43733.3771412037</v>
      </c>
      <c r="X109" s="86">
        <v>43733</v>
      </c>
      <c r="Y109" s="88" t="s">
        <v>432</v>
      </c>
      <c r="Z109" s="84" t="s">
        <v>486</v>
      </c>
      <c r="AA109" s="80"/>
      <c r="AB109" s="80"/>
      <c r="AC109" s="88" t="s">
        <v>540</v>
      </c>
      <c r="AD109" s="88" t="s">
        <v>547</v>
      </c>
      <c r="AE109" s="80" t="b">
        <v>0</v>
      </c>
      <c r="AF109" s="80">
        <v>1</v>
      </c>
      <c r="AG109" s="88" t="s">
        <v>560</v>
      </c>
      <c r="AH109" s="80" t="b">
        <v>0</v>
      </c>
      <c r="AI109" s="80" t="s">
        <v>568</v>
      </c>
      <c r="AJ109" s="80"/>
      <c r="AK109" s="88" t="s">
        <v>558</v>
      </c>
      <c r="AL109" s="80" t="b">
        <v>0</v>
      </c>
      <c r="AM109" s="80">
        <v>0</v>
      </c>
      <c r="AN109" s="88" t="s">
        <v>558</v>
      </c>
      <c r="AO109" s="80" t="s">
        <v>570</v>
      </c>
      <c r="AP109" s="80" t="b">
        <v>0</v>
      </c>
      <c r="AQ109" s="88" t="s">
        <v>547</v>
      </c>
      <c r="AR109" s="80" t="s">
        <v>219</v>
      </c>
      <c r="AS109" s="80">
        <v>0</v>
      </c>
      <c r="AT109" s="80">
        <v>0</v>
      </c>
      <c r="AU109" s="80"/>
      <c r="AV109" s="80"/>
      <c r="AW109" s="80"/>
      <c r="AX109" s="80"/>
      <c r="AY109" s="80"/>
      <c r="AZ109" s="80"/>
      <c r="BA109" s="80"/>
      <c r="BB109" s="80"/>
      <c r="BC109">
        <v>1</v>
      </c>
      <c r="BD109" s="79" t="str">
        <f>REPLACE(INDEX(GroupVertices[Group],MATCH(Edges[[#This Row],[Vertex 1]],GroupVertices[Vertex],0)),1,1,"")</f>
        <v>3</v>
      </c>
      <c r="BE109" s="79" t="str">
        <f>REPLACE(INDEX(GroupVertices[Group],MATCH(Edges[[#This Row],[Vertex 2]],GroupVertices[Vertex],0)),1,1,"")</f>
        <v>2</v>
      </c>
      <c r="BF109" s="48"/>
      <c r="BG109" s="49"/>
      <c r="BH109" s="48"/>
      <c r="BI109" s="49"/>
      <c r="BJ109" s="48"/>
      <c r="BK109" s="49"/>
      <c r="BL109" s="48"/>
      <c r="BM109" s="49"/>
      <c r="BN109" s="48"/>
    </row>
    <row r="110" spans="1:66" ht="15">
      <c r="A110" s="65" t="s">
        <v>288</v>
      </c>
      <c r="B110" s="65" t="s">
        <v>287</v>
      </c>
      <c r="C110" s="66" t="s">
        <v>1377</v>
      </c>
      <c r="D110" s="67">
        <v>4</v>
      </c>
      <c r="E110" s="68" t="s">
        <v>132</v>
      </c>
      <c r="F110" s="69">
        <v>30</v>
      </c>
      <c r="G110" s="66"/>
      <c r="H110" s="70"/>
      <c r="I110" s="71"/>
      <c r="J110" s="71"/>
      <c r="K110" s="34" t="s">
        <v>66</v>
      </c>
      <c r="L110" s="78">
        <v>110</v>
      </c>
      <c r="M110" s="78"/>
      <c r="N110" s="73"/>
      <c r="O110" s="80" t="s">
        <v>306</v>
      </c>
      <c r="P110" s="82">
        <v>43733.3771412037</v>
      </c>
      <c r="Q110" s="80" t="s">
        <v>323</v>
      </c>
      <c r="R110" s="80"/>
      <c r="S110" s="80"/>
      <c r="T110" s="80"/>
      <c r="U110" s="80"/>
      <c r="V110" s="84" t="s">
        <v>388</v>
      </c>
      <c r="W110" s="82">
        <v>43733.3771412037</v>
      </c>
      <c r="X110" s="86">
        <v>43733</v>
      </c>
      <c r="Y110" s="88" t="s">
        <v>432</v>
      </c>
      <c r="Z110" s="84" t="s">
        <v>486</v>
      </c>
      <c r="AA110" s="80"/>
      <c r="AB110" s="80"/>
      <c r="AC110" s="88" t="s">
        <v>540</v>
      </c>
      <c r="AD110" s="88" t="s">
        <v>547</v>
      </c>
      <c r="AE110" s="80" t="b">
        <v>0</v>
      </c>
      <c r="AF110" s="80">
        <v>1</v>
      </c>
      <c r="AG110" s="88" t="s">
        <v>560</v>
      </c>
      <c r="AH110" s="80" t="b">
        <v>0</v>
      </c>
      <c r="AI110" s="80" t="s">
        <v>568</v>
      </c>
      <c r="AJ110" s="80"/>
      <c r="AK110" s="88" t="s">
        <v>558</v>
      </c>
      <c r="AL110" s="80" t="b">
        <v>0</v>
      </c>
      <c r="AM110" s="80">
        <v>0</v>
      </c>
      <c r="AN110" s="88" t="s">
        <v>558</v>
      </c>
      <c r="AO110" s="80" t="s">
        <v>570</v>
      </c>
      <c r="AP110" s="80" t="b">
        <v>0</v>
      </c>
      <c r="AQ110" s="88" t="s">
        <v>547</v>
      </c>
      <c r="AR110" s="80" t="s">
        <v>219</v>
      </c>
      <c r="AS110" s="80">
        <v>0</v>
      </c>
      <c r="AT110" s="80">
        <v>0</v>
      </c>
      <c r="AU110" s="80"/>
      <c r="AV110" s="80"/>
      <c r="AW110" s="80"/>
      <c r="AX110" s="80"/>
      <c r="AY110" s="80"/>
      <c r="AZ110" s="80"/>
      <c r="BA110" s="80"/>
      <c r="BB110" s="80"/>
      <c r="BC110">
        <v>1</v>
      </c>
      <c r="BD110" s="79" t="str">
        <f>REPLACE(INDEX(GroupVertices[Group],MATCH(Edges[[#This Row],[Vertex 1]],GroupVertices[Vertex],0)),1,1,"")</f>
        <v>3</v>
      </c>
      <c r="BE110" s="79" t="str">
        <f>REPLACE(INDEX(GroupVertices[Group],MATCH(Edges[[#This Row],[Vertex 2]],GroupVertices[Vertex],0)),1,1,"")</f>
        <v>3</v>
      </c>
      <c r="BF110" s="48">
        <v>0</v>
      </c>
      <c r="BG110" s="49">
        <v>0</v>
      </c>
      <c r="BH110" s="48">
        <v>0</v>
      </c>
      <c r="BI110" s="49">
        <v>0</v>
      </c>
      <c r="BJ110" s="48">
        <v>0</v>
      </c>
      <c r="BK110" s="49">
        <v>0</v>
      </c>
      <c r="BL110" s="48">
        <v>11</v>
      </c>
      <c r="BM110" s="49">
        <v>100</v>
      </c>
      <c r="BN110" s="48">
        <v>11</v>
      </c>
    </row>
    <row r="111" spans="1:66" ht="15">
      <c r="A111" s="65" t="s">
        <v>287</v>
      </c>
      <c r="B111" s="65" t="s">
        <v>288</v>
      </c>
      <c r="C111" s="66" t="s">
        <v>1378</v>
      </c>
      <c r="D111" s="67">
        <v>10</v>
      </c>
      <c r="E111" s="68" t="s">
        <v>132</v>
      </c>
      <c r="F111" s="69">
        <v>10</v>
      </c>
      <c r="G111" s="66"/>
      <c r="H111" s="70"/>
      <c r="I111" s="71"/>
      <c r="J111" s="71"/>
      <c r="K111" s="34" t="s">
        <v>66</v>
      </c>
      <c r="L111" s="78">
        <v>111</v>
      </c>
      <c r="M111" s="78"/>
      <c r="N111" s="73"/>
      <c r="O111" s="80" t="s">
        <v>306</v>
      </c>
      <c r="P111" s="82">
        <v>43733.3878587963</v>
      </c>
      <c r="Q111" s="80" t="s">
        <v>324</v>
      </c>
      <c r="R111" s="80"/>
      <c r="S111" s="80"/>
      <c r="T111" s="80"/>
      <c r="U111" s="80"/>
      <c r="V111" s="84" t="s">
        <v>387</v>
      </c>
      <c r="W111" s="82">
        <v>43733.3878587963</v>
      </c>
      <c r="X111" s="86">
        <v>43733</v>
      </c>
      <c r="Y111" s="88" t="s">
        <v>433</v>
      </c>
      <c r="Z111" s="84" t="s">
        <v>487</v>
      </c>
      <c r="AA111" s="80"/>
      <c r="AB111" s="80"/>
      <c r="AC111" s="88" t="s">
        <v>541</v>
      </c>
      <c r="AD111" s="88" t="s">
        <v>540</v>
      </c>
      <c r="AE111" s="80" t="b">
        <v>0</v>
      </c>
      <c r="AF111" s="80">
        <v>1</v>
      </c>
      <c r="AG111" s="88" t="s">
        <v>562</v>
      </c>
      <c r="AH111" s="80" t="b">
        <v>0</v>
      </c>
      <c r="AI111" s="80" t="s">
        <v>568</v>
      </c>
      <c r="AJ111" s="80"/>
      <c r="AK111" s="88" t="s">
        <v>558</v>
      </c>
      <c r="AL111" s="80" t="b">
        <v>0</v>
      </c>
      <c r="AM111" s="80">
        <v>0</v>
      </c>
      <c r="AN111" s="88" t="s">
        <v>558</v>
      </c>
      <c r="AO111" s="80" t="s">
        <v>570</v>
      </c>
      <c r="AP111" s="80" t="b">
        <v>0</v>
      </c>
      <c r="AQ111" s="88" t="s">
        <v>540</v>
      </c>
      <c r="AR111" s="80" t="s">
        <v>219</v>
      </c>
      <c r="AS111" s="80">
        <v>0</v>
      </c>
      <c r="AT111" s="80">
        <v>0</v>
      </c>
      <c r="AU111" s="80"/>
      <c r="AV111" s="80"/>
      <c r="AW111" s="80"/>
      <c r="AX111" s="80"/>
      <c r="AY111" s="80"/>
      <c r="AZ111" s="80"/>
      <c r="BA111" s="80"/>
      <c r="BB111" s="80"/>
      <c r="BC111">
        <v>2</v>
      </c>
      <c r="BD111" s="79" t="str">
        <f>REPLACE(INDEX(GroupVertices[Group],MATCH(Edges[[#This Row],[Vertex 1]],GroupVertices[Vertex],0)),1,1,"")</f>
        <v>3</v>
      </c>
      <c r="BE111" s="79" t="str">
        <f>REPLACE(INDEX(GroupVertices[Group],MATCH(Edges[[#This Row],[Vertex 2]],GroupVertices[Vertex],0)),1,1,"")</f>
        <v>3</v>
      </c>
      <c r="BF111" s="48">
        <v>0</v>
      </c>
      <c r="BG111" s="49">
        <v>0</v>
      </c>
      <c r="BH111" s="48">
        <v>0</v>
      </c>
      <c r="BI111" s="49">
        <v>0</v>
      </c>
      <c r="BJ111" s="48">
        <v>0</v>
      </c>
      <c r="BK111" s="49">
        <v>0</v>
      </c>
      <c r="BL111" s="48">
        <v>18</v>
      </c>
      <c r="BM111" s="49">
        <v>100</v>
      </c>
      <c r="BN111" s="48">
        <v>18</v>
      </c>
    </row>
    <row r="112" spans="1:66" ht="15">
      <c r="A112" s="65" t="s">
        <v>287</v>
      </c>
      <c r="B112" s="65" t="s">
        <v>288</v>
      </c>
      <c r="C112" s="66" t="s">
        <v>1378</v>
      </c>
      <c r="D112" s="67">
        <v>10</v>
      </c>
      <c r="E112" s="68" t="s">
        <v>132</v>
      </c>
      <c r="F112" s="69">
        <v>10</v>
      </c>
      <c r="G112" s="66"/>
      <c r="H112" s="70"/>
      <c r="I112" s="71"/>
      <c r="J112" s="71"/>
      <c r="K112" s="34" t="s">
        <v>66</v>
      </c>
      <c r="L112" s="78">
        <v>112</v>
      </c>
      <c r="M112" s="78"/>
      <c r="N112" s="73"/>
      <c r="O112" s="80" t="s">
        <v>306</v>
      </c>
      <c r="P112" s="82">
        <v>43733.39575231481</v>
      </c>
      <c r="Q112" s="80" t="s">
        <v>325</v>
      </c>
      <c r="R112" s="80"/>
      <c r="S112" s="80"/>
      <c r="T112" s="80"/>
      <c r="U112" s="80"/>
      <c r="V112" s="84" t="s">
        <v>387</v>
      </c>
      <c r="W112" s="82">
        <v>43733.39575231481</v>
      </c>
      <c r="X112" s="86">
        <v>43733</v>
      </c>
      <c r="Y112" s="88" t="s">
        <v>434</v>
      </c>
      <c r="Z112" s="84" t="s">
        <v>488</v>
      </c>
      <c r="AA112" s="80"/>
      <c r="AB112" s="80"/>
      <c r="AC112" s="88" t="s">
        <v>542</v>
      </c>
      <c r="AD112" s="88" t="s">
        <v>541</v>
      </c>
      <c r="AE112" s="80" t="b">
        <v>0</v>
      </c>
      <c r="AF112" s="80">
        <v>1</v>
      </c>
      <c r="AG112" s="88" t="s">
        <v>560</v>
      </c>
      <c r="AH112" s="80" t="b">
        <v>0</v>
      </c>
      <c r="AI112" s="80" t="s">
        <v>568</v>
      </c>
      <c r="AJ112" s="80"/>
      <c r="AK112" s="88" t="s">
        <v>558</v>
      </c>
      <c r="AL112" s="80" t="b">
        <v>0</v>
      </c>
      <c r="AM112" s="80">
        <v>0</v>
      </c>
      <c r="AN112" s="88" t="s">
        <v>558</v>
      </c>
      <c r="AO112" s="80" t="s">
        <v>574</v>
      </c>
      <c r="AP112" s="80" t="b">
        <v>0</v>
      </c>
      <c r="AQ112" s="88" t="s">
        <v>541</v>
      </c>
      <c r="AR112" s="80" t="s">
        <v>219</v>
      </c>
      <c r="AS112" s="80">
        <v>0</v>
      </c>
      <c r="AT112" s="80">
        <v>0</v>
      </c>
      <c r="AU112" s="80"/>
      <c r="AV112" s="80"/>
      <c r="AW112" s="80"/>
      <c r="AX112" s="80"/>
      <c r="AY112" s="80"/>
      <c r="AZ112" s="80"/>
      <c r="BA112" s="80"/>
      <c r="BB112" s="80"/>
      <c r="BC112">
        <v>2</v>
      </c>
      <c r="BD112" s="79" t="str">
        <f>REPLACE(INDEX(GroupVertices[Group],MATCH(Edges[[#This Row],[Vertex 1]],GroupVertices[Vertex],0)),1,1,"")</f>
        <v>3</v>
      </c>
      <c r="BE112" s="79" t="str">
        <f>REPLACE(INDEX(GroupVertices[Group],MATCH(Edges[[#This Row],[Vertex 2]],GroupVertices[Vertex],0)),1,1,"")</f>
        <v>3</v>
      </c>
      <c r="BF112" s="48">
        <v>0</v>
      </c>
      <c r="BG112" s="49">
        <v>0</v>
      </c>
      <c r="BH112" s="48">
        <v>0</v>
      </c>
      <c r="BI112" s="49">
        <v>0</v>
      </c>
      <c r="BJ112" s="48">
        <v>0</v>
      </c>
      <c r="BK112" s="49">
        <v>0</v>
      </c>
      <c r="BL112" s="48">
        <v>10</v>
      </c>
      <c r="BM112" s="49">
        <v>100</v>
      </c>
      <c r="BN112" s="48">
        <v>10</v>
      </c>
    </row>
    <row r="113" spans="1:66" ht="15">
      <c r="A113" s="65" t="s">
        <v>289</v>
      </c>
      <c r="B113" s="65" t="s">
        <v>297</v>
      </c>
      <c r="C113" s="66" t="s">
        <v>1377</v>
      </c>
      <c r="D113" s="67">
        <v>4</v>
      </c>
      <c r="E113" s="68" t="s">
        <v>132</v>
      </c>
      <c r="F113" s="69">
        <v>30</v>
      </c>
      <c r="G113" s="66"/>
      <c r="H113" s="70"/>
      <c r="I113" s="71"/>
      <c r="J113" s="71"/>
      <c r="K113" s="34" t="s">
        <v>65</v>
      </c>
      <c r="L113" s="78">
        <v>113</v>
      </c>
      <c r="M113" s="78"/>
      <c r="N113" s="73"/>
      <c r="O113" s="80" t="s">
        <v>307</v>
      </c>
      <c r="P113" s="82">
        <v>43733.529398148145</v>
      </c>
      <c r="Q113" s="80" t="s">
        <v>320</v>
      </c>
      <c r="R113" s="80"/>
      <c r="S113" s="80"/>
      <c r="T113" s="80" t="s">
        <v>343</v>
      </c>
      <c r="U113" s="80"/>
      <c r="V113" s="84" t="s">
        <v>389</v>
      </c>
      <c r="W113" s="82">
        <v>43733.529398148145</v>
      </c>
      <c r="X113" s="86">
        <v>43733</v>
      </c>
      <c r="Y113" s="88" t="s">
        <v>435</v>
      </c>
      <c r="Z113" s="84" t="s">
        <v>489</v>
      </c>
      <c r="AA113" s="80"/>
      <c r="AB113" s="80"/>
      <c r="AC113" s="88" t="s">
        <v>543</v>
      </c>
      <c r="AD113" s="80"/>
      <c r="AE113" s="80" t="b">
        <v>0</v>
      </c>
      <c r="AF113" s="80">
        <v>0</v>
      </c>
      <c r="AG113" s="88" t="s">
        <v>558</v>
      </c>
      <c r="AH113" s="80" t="b">
        <v>0</v>
      </c>
      <c r="AI113" s="80" t="s">
        <v>565</v>
      </c>
      <c r="AJ113" s="80"/>
      <c r="AK113" s="88" t="s">
        <v>558</v>
      </c>
      <c r="AL113" s="80" t="b">
        <v>0</v>
      </c>
      <c r="AM113" s="80">
        <v>14</v>
      </c>
      <c r="AN113" s="88" t="s">
        <v>556</v>
      </c>
      <c r="AO113" s="80" t="s">
        <v>571</v>
      </c>
      <c r="AP113" s="80" t="b">
        <v>0</v>
      </c>
      <c r="AQ113" s="88" t="s">
        <v>556</v>
      </c>
      <c r="AR113" s="80" t="s">
        <v>219</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8"/>
      <c r="BG113" s="49"/>
      <c r="BH113" s="48"/>
      <c r="BI113" s="49"/>
      <c r="BJ113" s="48"/>
      <c r="BK113" s="49"/>
      <c r="BL113" s="48"/>
      <c r="BM113" s="49"/>
      <c r="BN113" s="48"/>
    </row>
    <row r="114" spans="1:66" ht="15">
      <c r="A114" s="65" t="s">
        <v>289</v>
      </c>
      <c r="B114" s="65" t="s">
        <v>268</v>
      </c>
      <c r="C114" s="66" t="s">
        <v>1377</v>
      </c>
      <c r="D114" s="67">
        <v>4</v>
      </c>
      <c r="E114" s="68" t="s">
        <v>132</v>
      </c>
      <c r="F114" s="69">
        <v>30</v>
      </c>
      <c r="G114" s="66"/>
      <c r="H114" s="70"/>
      <c r="I114" s="71"/>
      <c r="J114" s="71"/>
      <c r="K114" s="34" t="s">
        <v>65</v>
      </c>
      <c r="L114" s="78">
        <v>114</v>
      </c>
      <c r="M114" s="78"/>
      <c r="N114" s="73"/>
      <c r="O114" s="80" t="s">
        <v>305</v>
      </c>
      <c r="P114" s="82">
        <v>43733.529398148145</v>
      </c>
      <c r="Q114" s="80" t="s">
        <v>320</v>
      </c>
      <c r="R114" s="80"/>
      <c r="S114" s="80"/>
      <c r="T114" s="80" t="s">
        <v>343</v>
      </c>
      <c r="U114" s="80"/>
      <c r="V114" s="84" t="s">
        <v>389</v>
      </c>
      <c r="W114" s="82">
        <v>43733.529398148145</v>
      </c>
      <c r="X114" s="86">
        <v>43733</v>
      </c>
      <c r="Y114" s="88" t="s">
        <v>435</v>
      </c>
      <c r="Z114" s="84" t="s">
        <v>489</v>
      </c>
      <c r="AA114" s="80"/>
      <c r="AB114" s="80"/>
      <c r="AC114" s="88" t="s">
        <v>543</v>
      </c>
      <c r="AD114" s="80"/>
      <c r="AE114" s="80" t="b">
        <v>0</v>
      </c>
      <c r="AF114" s="80">
        <v>0</v>
      </c>
      <c r="AG114" s="88" t="s">
        <v>558</v>
      </c>
      <c r="AH114" s="80" t="b">
        <v>0</v>
      </c>
      <c r="AI114" s="80" t="s">
        <v>565</v>
      </c>
      <c r="AJ114" s="80"/>
      <c r="AK114" s="88" t="s">
        <v>558</v>
      </c>
      <c r="AL114" s="80" t="b">
        <v>0</v>
      </c>
      <c r="AM114" s="80">
        <v>14</v>
      </c>
      <c r="AN114" s="88" t="s">
        <v>556</v>
      </c>
      <c r="AO114" s="80" t="s">
        <v>571</v>
      </c>
      <c r="AP114" s="80" t="b">
        <v>0</v>
      </c>
      <c r="AQ114" s="88" t="s">
        <v>556</v>
      </c>
      <c r="AR114" s="80" t="s">
        <v>219</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2</v>
      </c>
      <c r="BF114" s="48"/>
      <c r="BG114" s="49"/>
      <c r="BH114" s="48"/>
      <c r="BI114" s="49"/>
      <c r="BJ114" s="48"/>
      <c r="BK114" s="49"/>
      <c r="BL114" s="48"/>
      <c r="BM114" s="49"/>
      <c r="BN114" s="48"/>
    </row>
    <row r="115" spans="1:66" ht="15">
      <c r="A115" s="65" t="s">
        <v>289</v>
      </c>
      <c r="B115" s="65" t="s">
        <v>299</v>
      </c>
      <c r="C115" s="66" t="s">
        <v>1377</v>
      </c>
      <c r="D115" s="67">
        <v>4</v>
      </c>
      <c r="E115" s="68" t="s">
        <v>132</v>
      </c>
      <c r="F115" s="69">
        <v>30</v>
      </c>
      <c r="G115" s="66"/>
      <c r="H115" s="70"/>
      <c r="I115" s="71"/>
      <c r="J115" s="71"/>
      <c r="K115" s="34" t="s">
        <v>65</v>
      </c>
      <c r="L115" s="78">
        <v>115</v>
      </c>
      <c r="M115" s="78"/>
      <c r="N115" s="73"/>
      <c r="O115" s="80" t="s">
        <v>305</v>
      </c>
      <c r="P115" s="82">
        <v>43733.529398148145</v>
      </c>
      <c r="Q115" s="80" t="s">
        <v>320</v>
      </c>
      <c r="R115" s="80"/>
      <c r="S115" s="80"/>
      <c r="T115" s="80" t="s">
        <v>343</v>
      </c>
      <c r="U115" s="80"/>
      <c r="V115" s="84" t="s">
        <v>389</v>
      </c>
      <c r="W115" s="82">
        <v>43733.529398148145</v>
      </c>
      <c r="X115" s="86">
        <v>43733</v>
      </c>
      <c r="Y115" s="88" t="s">
        <v>435</v>
      </c>
      <c r="Z115" s="84" t="s">
        <v>489</v>
      </c>
      <c r="AA115" s="80"/>
      <c r="AB115" s="80"/>
      <c r="AC115" s="88" t="s">
        <v>543</v>
      </c>
      <c r="AD115" s="80"/>
      <c r="AE115" s="80" t="b">
        <v>0</v>
      </c>
      <c r="AF115" s="80">
        <v>0</v>
      </c>
      <c r="AG115" s="88" t="s">
        <v>558</v>
      </c>
      <c r="AH115" s="80" t="b">
        <v>0</v>
      </c>
      <c r="AI115" s="80" t="s">
        <v>565</v>
      </c>
      <c r="AJ115" s="80"/>
      <c r="AK115" s="88" t="s">
        <v>558</v>
      </c>
      <c r="AL115" s="80" t="b">
        <v>0</v>
      </c>
      <c r="AM115" s="80">
        <v>14</v>
      </c>
      <c r="AN115" s="88" t="s">
        <v>556</v>
      </c>
      <c r="AO115" s="80" t="s">
        <v>571</v>
      </c>
      <c r="AP115" s="80" t="b">
        <v>0</v>
      </c>
      <c r="AQ115" s="88" t="s">
        <v>556</v>
      </c>
      <c r="AR115" s="80" t="s">
        <v>219</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1</v>
      </c>
      <c r="BF115" s="48">
        <v>1</v>
      </c>
      <c r="BG115" s="49">
        <v>2.9411764705882355</v>
      </c>
      <c r="BH115" s="48">
        <v>0</v>
      </c>
      <c r="BI115" s="49">
        <v>0</v>
      </c>
      <c r="BJ115" s="48">
        <v>0</v>
      </c>
      <c r="BK115" s="49">
        <v>0</v>
      </c>
      <c r="BL115" s="48">
        <v>33</v>
      </c>
      <c r="BM115" s="49">
        <v>97.05882352941177</v>
      </c>
      <c r="BN115" s="48">
        <v>34</v>
      </c>
    </row>
    <row r="116" spans="1:66" ht="15">
      <c r="A116" s="65" t="s">
        <v>290</v>
      </c>
      <c r="B116" s="65" t="s">
        <v>289</v>
      </c>
      <c r="C116" s="66" t="s">
        <v>1377</v>
      </c>
      <c r="D116" s="67">
        <v>4</v>
      </c>
      <c r="E116" s="68" t="s">
        <v>132</v>
      </c>
      <c r="F116" s="69">
        <v>30</v>
      </c>
      <c r="G116" s="66"/>
      <c r="H116" s="70"/>
      <c r="I116" s="71"/>
      <c r="J116" s="71"/>
      <c r="K116" s="34" t="s">
        <v>65</v>
      </c>
      <c r="L116" s="78">
        <v>116</v>
      </c>
      <c r="M116" s="78"/>
      <c r="N116" s="73"/>
      <c r="O116" s="80" t="s">
        <v>305</v>
      </c>
      <c r="P116" s="82">
        <v>43733.53173611111</v>
      </c>
      <c r="Q116" s="80" t="s">
        <v>326</v>
      </c>
      <c r="R116" s="80"/>
      <c r="S116" s="80"/>
      <c r="T116" s="80"/>
      <c r="U116" s="80"/>
      <c r="V116" s="84" t="s">
        <v>390</v>
      </c>
      <c r="W116" s="82">
        <v>43733.53173611111</v>
      </c>
      <c r="X116" s="86">
        <v>43733</v>
      </c>
      <c r="Y116" s="88" t="s">
        <v>436</v>
      </c>
      <c r="Z116" s="84" t="s">
        <v>490</v>
      </c>
      <c r="AA116" s="80"/>
      <c r="AB116" s="80"/>
      <c r="AC116" s="88" t="s">
        <v>544</v>
      </c>
      <c r="AD116" s="88" t="s">
        <v>556</v>
      </c>
      <c r="AE116" s="80" t="b">
        <v>0</v>
      </c>
      <c r="AF116" s="80">
        <v>0</v>
      </c>
      <c r="AG116" s="88" t="s">
        <v>563</v>
      </c>
      <c r="AH116" s="80" t="b">
        <v>0</v>
      </c>
      <c r="AI116" s="80" t="s">
        <v>568</v>
      </c>
      <c r="AJ116" s="80"/>
      <c r="AK116" s="88" t="s">
        <v>558</v>
      </c>
      <c r="AL116" s="80" t="b">
        <v>0</v>
      </c>
      <c r="AM116" s="80">
        <v>0</v>
      </c>
      <c r="AN116" s="88" t="s">
        <v>558</v>
      </c>
      <c r="AO116" s="80" t="s">
        <v>571</v>
      </c>
      <c r="AP116" s="80" t="b">
        <v>0</v>
      </c>
      <c r="AQ116" s="88" t="s">
        <v>556</v>
      </c>
      <c r="AR116" s="80" t="s">
        <v>219</v>
      </c>
      <c r="AS116" s="80">
        <v>0</v>
      </c>
      <c r="AT116" s="80">
        <v>0</v>
      </c>
      <c r="AU116" s="80"/>
      <c r="AV116" s="80"/>
      <c r="AW116" s="80"/>
      <c r="AX116" s="80"/>
      <c r="AY116" s="80"/>
      <c r="AZ116" s="80"/>
      <c r="BA116" s="80"/>
      <c r="BB116" s="80"/>
      <c r="BC116">
        <v>1</v>
      </c>
      <c r="BD116" s="79" t="str">
        <f>REPLACE(INDEX(GroupVertices[Group],MATCH(Edges[[#This Row],[Vertex 1]],GroupVertices[Vertex],0)),1,1,"")</f>
        <v>1</v>
      </c>
      <c r="BE116" s="79" t="str">
        <f>REPLACE(INDEX(GroupVertices[Group],MATCH(Edges[[#This Row],[Vertex 2]],GroupVertices[Vertex],0)),1,1,"")</f>
        <v>1</v>
      </c>
      <c r="BF116" s="48"/>
      <c r="BG116" s="49"/>
      <c r="BH116" s="48"/>
      <c r="BI116" s="49"/>
      <c r="BJ116" s="48"/>
      <c r="BK116" s="49"/>
      <c r="BL116" s="48"/>
      <c r="BM116" s="49"/>
      <c r="BN116" s="48"/>
    </row>
    <row r="117" spans="1:66" ht="15">
      <c r="A117" s="65" t="s">
        <v>290</v>
      </c>
      <c r="B117" s="65" t="s">
        <v>268</v>
      </c>
      <c r="C117" s="66" t="s">
        <v>1377</v>
      </c>
      <c r="D117" s="67">
        <v>4</v>
      </c>
      <c r="E117" s="68" t="s">
        <v>132</v>
      </c>
      <c r="F117" s="69">
        <v>30</v>
      </c>
      <c r="G117" s="66"/>
      <c r="H117" s="70"/>
      <c r="I117" s="71"/>
      <c r="J117" s="71"/>
      <c r="K117" s="34" t="s">
        <v>65</v>
      </c>
      <c r="L117" s="78">
        <v>117</v>
      </c>
      <c r="M117" s="78"/>
      <c r="N117" s="73"/>
      <c r="O117" s="80" t="s">
        <v>305</v>
      </c>
      <c r="P117" s="82">
        <v>43733.53173611111</v>
      </c>
      <c r="Q117" s="80" t="s">
        <v>326</v>
      </c>
      <c r="R117" s="80"/>
      <c r="S117" s="80"/>
      <c r="T117" s="80"/>
      <c r="U117" s="80"/>
      <c r="V117" s="84" t="s">
        <v>390</v>
      </c>
      <c r="W117" s="82">
        <v>43733.53173611111</v>
      </c>
      <c r="X117" s="86">
        <v>43733</v>
      </c>
      <c r="Y117" s="88" t="s">
        <v>436</v>
      </c>
      <c r="Z117" s="84" t="s">
        <v>490</v>
      </c>
      <c r="AA117" s="80"/>
      <c r="AB117" s="80"/>
      <c r="AC117" s="88" t="s">
        <v>544</v>
      </c>
      <c r="AD117" s="88" t="s">
        <v>556</v>
      </c>
      <c r="AE117" s="80" t="b">
        <v>0</v>
      </c>
      <c r="AF117" s="80">
        <v>0</v>
      </c>
      <c r="AG117" s="88" t="s">
        <v>563</v>
      </c>
      <c r="AH117" s="80" t="b">
        <v>0</v>
      </c>
      <c r="AI117" s="80" t="s">
        <v>568</v>
      </c>
      <c r="AJ117" s="80"/>
      <c r="AK117" s="88" t="s">
        <v>558</v>
      </c>
      <c r="AL117" s="80" t="b">
        <v>0</v>
      </c>
      <c r="AM117" s="80">
        <v>0</v>
      </c>
      <c r="AN117" s="88" t="s">
        <v>558</v>
      </c>
      <c r="AO117" s="80" t="s">
        <v>571</v>
      </c>
      <c r="AP117" s="80" t="b">
        <v>0</v>
      </c>
      <c r="AQ117" s="88" t="s">
        <v>556</v>
      </c>
      <c r="AR117" s="80" t="s">
        <v>219</v>
      </c>
      <c r="AS117" s="80">
        <v>0</v>
      </c>
      <c r="AT117" s="80">
        <v>0</v>
      </c>
      <c r="AU117" s="80"/>
      <c r="AV117" s="80"/>
      <c r="AW117" s="80"/>
      <c r="AX117" s="80"/>
      <c r="AY117" s="80"/>
      <c r="AZ117" s="80"/>
      <c r="BA117" s="80"/>
      <c r="BB117" s="80"/>
      <c r="BC117">
        <v>1</v>
      </c>
      <c r="BD117" s="79" t="str">
        <f>REPLACE(INDEX(GroupVertices[Group],MATCH(Edges[[#This Row],[Vertex 1]],GroupVertices[Vertex],0)),1,1,"")</f>
        <v>1</v>
      </c>
      <c r="BE117" s="79" t="str">
        <f>REPLACE(INDEX(GroupVertices[Group],MATCH(Edges[[#This Row],[Vertex 2]],GroupVertices[Vertex],0)),1,1,"")</f>
        <v>2</v>
      </c>
      <c r="BF117" s="48"/>
      <c r="BG117" s="49"/>
      <c r="BH117" s="48"/>
      <c r="BI117" s="49"/>
      <c r="BJ117" s="48"/>
      <c r="BK117" s="49"/>
      <c r="BL117" s="48"/>
      <c r="BM117" s="49"/>
      <c r="BN117" s="48"/>
    </row>
    <row r="118" spans="1:66" ht="15">
      <c r="A118" s="65" t="s">
        <v>290</v>
      </c>
      <c r="B118" s="65" t="s">
        <v>299</v>
      </c>
      <c r="C118" s="66" t="s">
        <v>1377</v>
      </c>
      <c r="D118" s="67">
        <v>4</v>
      </c>
      <c r="E118" s="68" t="s">
        <v>132</v>
      </c>
      <c r="F118" s="69">
        <v>30</v>
      </c>
      <c r="G118" s="66"/>
      <c r="H118" s="70"/>
      <c r="I118" s="71"/>
      <c r="J118" s="71"/>
      <c r="K118" s="34" t="s">
        <v>65</v>
      </c>
      <c r="L118" s="78">
        <v>118</v>
      </c>
      <c r="M118" s="78"/>
      <c r="N118" s="73"/>
      <c r="O118" s="80" t="s">
        <v>305</v>
      </c>
      <c r="P118" s="82">
        <v>43733.53173611111</v>
      </c>
      <c r="Q118" s="80" t="s">
        <v>326</v>
      </c>
      <c r="R118" s="80"/>
      <c r="S118" s="80"/>
      <c r="T118" s="80"/>
      <c r="U118" s="80"/>
      <c r="V118" s="84" t="s">
        <v>390</v>
      </c>
      <c r="W118" s="82">
        <v>43733.53173611111</v>
      </c>
      <c r="X118" s="86">
        <v>43733</v>
      </c>
      <c r="Y118" s="88" t="s">
        <v>436</v>
      </c>
      <c r="Z118" s="84" t="s">
        <v>490</v>
      </c>
      <c r="AA118" s="80"/>
      <c r="AB118" s="80"/>
      <c r="AC118" s="88" t="s">
        <v>544</v>
      </c>
      <c r="AD118" s="88" t="s">
        <v>556</v>
      </c>
      <c r="AE118" s="80" t="b">
        <v>0</v>
      </c>
      <c r="AF118" s="80">
        <v>0</v>
      </c>
      <c r="AG118" s="88" t="s">
        <v>563</v>
      </c>
      <c r="AH118" s="80" t="b">
        <v>0</v>
      </c>
      <c r="AI118" s="80" t="s">
        <v>568</v>
      </c>
      <c r="AJ118" s="80"/>
      <c r="AK118" s="88" t="s">
        <v>558</v>
      </c>
      <c r="AL118" s="80" t="b">
        <v>0</v>
      </c>
      <c r="AM118" s="80">
        <v>0</v>
      </c>
      <c r="AN118" s="88" t="s">
        <v>558</v>
      </c>
      <c r="AO118" s="80" t="s">
        <v>571</v>
      </c>
      <c r="AP118" s="80" t="b">
        <v>0</v>
      </c>
      <c r="AQ118" s="88" t="s">
        <v>556</v>
      </c>
      <c r="AR118" s="80" t="s">
        <v>219</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8"/>
      <c r="BG118" s="49"/>
      <c r="BH118" s="48"/>
      <c r="BI118" s="49"/>
      <c r="BJ118" s="48"/>
      <c r="BK118" s="49"/>
      <c r="BL118" s="48"/>
      <c r="BM118" s="49"/>
      <c r="BN118" s="48"/>
    </row>
    <row r="119" spans="1:66" ht="15">
      <c r="A119" s="65" t="s">
        <v>290</v>
      </c>
      <c r="B119" s="65" t="s">
        <v>297</v>
      </c>
      <c r="C119" s="66" t="s">
        <v>1377</v>
      </c>
      <c r="D119" s="67">
        <v>4</v>
      </c>
      <c r="E119" s="68" t="s">
        <v>132</v>
      </c>
      <c r="F119" s="69">
        <v>30</v>
      </c>
      <c r="G119" s="66"/>
      <c r="H119" s="70"/>
      <c r="I119" s="71"/>
      <c r="J119" s="71"/>
      <c r="K119" s="34" t="s">
        <v>65</v>
      </c>
      <c r="L119" s="78">
        <v>119</v>
      </c>
      <c r="M119" s="78"/>
      <c r="N119" s="73"/>
      <c r="O119" s="80" t="s">
        <v>306</v>
      </c>
      <c r="P119" s="82">
        <v>43733.53173611111</v>
      </c>
      <c r="Q119" s="80" t="s">
        <v>326</v>
      </c>
      <c r="R119" s="80"/>
      <c r="S119" s="80"/>
      <c r="T119" s="80"/>
      <c r="U119" s="80"/>
      <c r="V119" s="84" t="s">
        <v>390</v>
      </c>
      <c r="W119" s="82">
        <v>43733.53173611111</v>
      </c>
      <c r="X119" s="86">
        <v>43733</v>
      </c>
      <c r="Y119" s="88" t="s">
        <v>436</v>
      </c>
      <c r="Z119" s="84" t="s">
        <v>490</v>
      </c>
      <c r="AA119" s="80"/>
      <c r="AB119" s="80"/>
      <c r="AC119" s="88" t="s">
        <v>544</v>
      </c>
      <c r="AD119" s="88" t="s">
        <v>556</v>
      </c>
      <c r="AE119" s="80" t="b">
        <v>0</v>
      </c>
      <c r="AF119" s="80">
        <v>0</v>
      </c>
      <c r="AG119" s="88" t="s">
        <v>563</v>
      </c>
      <c r="AH119" s="80" t="b">
        <v>0</v>
      </c>
      <c r="AI119" s="80" t="s">
        <v>568</v>
      </c>
      <c r="AJ119" s="80"/>
      <c r="AK119" s="88" t="s">
        <v>558</v>
      </c>
      <c r="AL119" s="80" t="b">
        <v>0</v>
      </c>
      <c r="AM119" s="80">
        <v>0</v>
      </c>
      <c r="AN119" s="88" t="s">
        <v>558</v>
      </c>
      <c r="AO119" s="80" t="s">
        <v>571</v>
      </c>
      <c r="AP119" s="80" t="b">
        <v>0</v>
      </c>
      <c r="AQ119" s="88" t="s">
        <v>556</v>
      </c>
      <c r="AR119" s="80" t="s">
        <v>219</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8">
        <v>0</v>
      </c>
      <c r="BG119" s="49">
        <v>0</v>
      </c>
      <c r="BH119" s="48">
        <v>1</v>
      </c>
      <c r="BI119" s="49">
        <v>12.5</v>
      </c>
      <c r="BJ119" s="48">
        <v>0</v>
      </c>
      <c r="BK119" s="49">
        <v>0</v>
      </c>
      <c r="BL119" s="48">
        <v>7</v>
      </c>
      <c r="BM119" s="49">
        <v>87.5</v>
      </c>
      <c r="BN119" s="48">
        <v>8</v>
      </c>
    </row>
    <row r="120" spans="1:66" ht="15">
      <c r="A120" s="65" t="s">
        <v>291</v>
      </c>
      <c r="B120" s="65" t="s">
        <v>297</v>
      </c>
      <c r="C120" s="66" t="s">
        <v>1377</v>
      </c>
      <c r="D120" s="67">
        <v>4</v>
      </c>
      <c r="E120" s="68" t="s">
        <v>132</v>
      </c>
      <c r="F120" s="69">
        <v>30</v>
      </c>
      <c r="G120" s="66"/>
      <c r="H120" s="70"/>
      <c r="I120" s="71"/>
      <c r="J120" s="71"/>
      <c r="K120" s="34" t="s">
        <v>65</v>
      </c>
      <c r="L120" s="78">
        <v>120</v>
      </c>
      <c r="M120" s="78"/>
      <c r="N120" s="73"/>
      <c r="O120" s="80" t="s">
        <v>307</v>
      </c>
      <c r="P120" s="82">
        <v>43733.55525462963</v>
      </c>
      <c r="Q120" s="80" t="s">
        <v>320</v>
      </c>
      <c r="R120" s="80"/>
      <c r="S120" s="80"/>
      <c r="T120" s="80" t="s">
        <v>343</v>
      </c>
      <c r="U120" s="80"/>
      <c r="V120" s="84" t="s">
        <v>391</v>
      </c>
      <c r="W120" s="82">
        <v>43733.55525462963</v>
      </c>
      <c r="X120" s="86">
        <v>43733</v>
      </c>
      <c r="Y120" s="88" t="s">
        <v>437</v>
      </c>
      <c r="Z120" s="84" t="s">
        <v>491</v>
      </c>
      <c r="AA120" s="80"/>
      <c r="AB120" s="80"/>
      <c r="AC120" s="88" t="s">
        <v>545</v>
      </c>
      <c r="AD120" s="80"/>
      <c r="AE120" s="80" t="b">
        <v>0</v>
      </c>
      <c r="AF120" s="80">
        <v>0</v>
      </c>
      <c r="AG120" s="88" t="s">
        <v>558</v>
      </c>
      <c r="AH120" s="80" t="b">
        <v>0</v>
      </c>
      <c r="AI120" s="80" t="s">
        <v>565</v>
      </c>
      <c r="AJ120" s="80"/>
      <c r="AK120" s="88" t="s">
        <v>558</v>
      </c>
      <c r="AL120" s="80" t="b">
        <v>0</v>
      </c>
      <c r="AM120" s="80">
        <v>14</v>
      </c>
      <c r="AN120" s="88" t="s">
        <v>556</v>
      </c>
      <c r="AO120" s="80" t="s">
        <v>570</v>
      </c>
      <c r="AP120" s="80" t="b">
        <v>0</v>
      </c>
      <c r="AQ120" s="88" t="s">
        <v>556</v>
      </c>
      <c r="AR120" s="80" t="s">
        <v>219</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8"/>
      <c r="BG120" s="49"/>
      <c r="BH120" s="48"/>
      <c r="BI120" s="49"/>
      <c r="BJ120" s="48"/>
      <c r="BK120" s="49"/>
      <c r="BL120" s="48"/>
      <c r="BM120" s="49"/>
      <c r="BN120" s="48"/>
    </row>
    <row r="121" spans="1:66" ht="15">
      <c r="A121" s="65" t="s">
        <v>291</v>
      </c>
      <c r="B121" s="65" t="s">
        <v>268</v>
      </c>
      <c r="C121" s="66" t="s">
        <v>1377</v>
      </c>
      <c r="D121" s="67">
        <v>4</v>
      </c>
      <c r="E121" s="68" t="s">
        <v>132</v>
      </c>
      <c r="F121" s="69">
        <v>30</v>
      </c>
      <c r="G121" s="66"/>
      <c r="H121" s="70"/>
      <c r="I121" s="71"/>
      <c r="J121" s="71"/>
      <c r="K121" s="34" t="s">
        <v>65</v>
      </c>
      <c r="L121" s="78">
        <v>121</v>
      </c>
      <c r="M121" s="78"/>
      <c r="N121" s="73"/>
      <c r="O121" s="80" t="s">
        <v>305</v>
      </c>
      <c r="P121" s="82">
        <v>43733.55525462963</v>
      </c>
      <c r="Q121" s="80" t="s">
        <v>320</v>
      </c>
      <c r="R121" s="80"/>
      <c r="S121" s="80"/>
      <c r="T121" s="80" t="s">
        <v>343</v>
      </c>
      <c r="U121" s="80"/>
      <c r="V121" s="84" t="s">
        <v>391</v>
      </c>
      <c r="W121" s="82">
        <v>43733.55525462963</v>
      </c>
      <c r="X121" s="86">
        <v>43733</v>
      </c>
      <c r="Y121" s="88" t="s">
        <v>437</v>
      </c>
      <c r="Z121" s="84" t="s">
        <v>491</v>
      </c>
      <c r="AA121" s="80"/>
      <c r="AB121" s="80"/>
      <c r="AC121" s="88" t="s">
        <v>545</v>
      </c>
      <c r="AD121" s="80"/>
      <c r="AE121" s="80" t="b">
        <v>0</v>
      </c>
      <c r="AF121" s="80">
        <v>0</v>
      </c>
      <c r="AG121" s="88" t="s">
        <v>558</v>
      </c>
      <c r="AH121" s="80" t="b">
        <v>0</v>
      </c>
      <c r="AI121" s="80" t="s">
        <v>565</v>
      </c>
      <c r="AJ121" s="80"/>
      <c r="AK121" s="88" t="s">
        <v>558</v>
      </c>
      <c r="AL121" s="80" t="b">
        <v>0</v>
      </c>
      <c r="AM121" s="80">
        <v>14</v>
      </c>
      <c r="AN121" s="88" t="s">
        <v>556</v>
      </c>
      <c r="AO121" s="80" t="s">
        <v>570</v>
      </c>
      <c r="AP121" s="80" t="b">
        <v>0</v>
      </c>
      <c r="AQ121" s="88" t="s">
        <v>556</v>
      </c>
      <c r="AR121" s="80" t="s">
        <v>219</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2</v>
      </c>
      <c r="BF121" s="48"/>
      <c r="BG121" s="49"/>
      <c r="BH121" s="48"/>
      <c r="BI121" s="49"/>
      <c r="BJ121" s="48"/>
      <c r="BK121" s="49"/>
      <c r="BL121" s="48"/>
      <c r="BM121" s="49"/>
      <c r="BN121" s="48"/>
    </row>
    <row r="122" spans="1:66" ht="15">
      <c r="A122" s="65" t="s">
        <v>291</v>
      </c>
      <c r="B122" s="65" t="s">
        <v>299</v>
      </c>
      <c r="C122" s="66" t="s">
        <v>1377</v>
      </c>
      <c r="D122" s="67">
        <v>4</v>
      </c>
      <c r="E122" s="68" t="s">
        <v>132</v>
      </c>
      <c r="F122" s="69">
        <v>30</v>
      </c>
      <c r="G122" s="66"/>
      <c r="H122" s="70"/>
      <c r="I122" s="71"/>
      <c r="J122" s="71"/>
      <c r="K122" s="34" t="s">
        <v>65</v>
      </c>
      <c r="L122" s="78">
        <v>122</v>
      </c>
      <c r="M122" s="78"/>
      <c r="N122" s="73"/>
      <c r="O122" s="80" t="s">
        <v>305</v>
      </c>
      <c r="P122" s="82">
        <v>43733.55525462963</v>
      </c>
      <c r="Q122" s="80" t="s">
        <v>320</v>
      </c>
      <c r="R122" s="80"/>
      <c r="S122" s="80"/>
      <c r="T122" s="80" t="s">
        <v>343</v>
      </c>
      <c r="U122" s="80"/>
      <c r="V122" s="84" t="s">
        <v>391</v>
      </c>
      <c r="W122" s="82">
        <v>43733.55525462963</v>
      </c>
      <c r="X122" s="86">
        <v>43733</v>
      </c>
      <c r="Y122" s="88" t="s">
        <v>437</v>
      </c>
      <c r="Z122" s="84" t="s">
        <v>491</v>
      </c>
      <c r="AA122" s="80"/>
      <c r="AB122" s="80"/>
      <c r="AC122" s="88" t="s">
        <v>545</v>
      </c>
      <c r="AD122" s="80"/>
      <c r="AE122" s="80" t="b">
        <v>0</v>
      </c>
      <c r="AF122" s="80">
        <v>0</v>
      </c>
      <c r="AG122" s="88" t="s">
        <v>558</v>
      </c>
      <c r="AH122" s="80" t="b">
        <v>0</v>
      </c>
      <c r="AI122" s="80" t="s">
        <v>565</v>
      </c>
      <c r="AJ122" s="80"/>
      <c r="AK122" s="88" t="s">
        <v>558</v>
      </c>
      <c r="AL122" s="80" t="b">
        <v>0</v>
      </c>
      <c r="AM122" s="80">
        <v>14</v>
      </c>
      <c r="AN122" s="88" t="s">
        <v>556</v>
      </c>
      <c r="AO122" s="80" t="s">
        <v>570</v>
      </c>
      <c r="AP122" s="80" t="b">
        <v>0</v>
      </c>
      <c r="AQ122" s="88" t="s">
        <v>556</v>
      </c>
      <c r="AR122" s="80" t="s">
        <v>219</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48">
        <v>1</v>
      </c>
      <c r="BG122" s="49">
        <v>2.9411764705882355</v>
      </c>
      <c r="BH122" s="48">
        <v>0</v>
      </c>
      <c r="BI122" s="49">
        <v>0</v>
      </c>
      <c r="BJ122" s="48">
        <v>0</v>
      </c>
      <c r="BK122" s="49">
        <v>0</v>
      </c>
      <c r="BL122" s="48">
        <v>33</v>
      </c>
      <c r="BM122" s="49">
        <v>97.05882352941177</v>
      </c>
      <c r="BN122" s="48">
        <v>34</v>
      </c>
    </row>
    <row r="123" spans="1:66" ht="15">
      <c r="A123" s="65" t="s">
        <v>292</v>
      </c>
      <c r="B123" s="65" t="s">
        <v>297</v>
      </c>
      <c r="C123" s="66" t="s">
        <v>1377</v>
      </c>
      <c r="D123" s="67">
        <v>4</v>
      </c>
      <c r="E123" s="68" t="s">
        <v>132</v>
      </c>
      <c r="F123" s="69">
        <v>30</v>
      </c>
      <c r="G123" s="66"/>
      <c r="H123" s="70"/>
      <c r="I123" s="71"/>
      <c r="J123" s="71"/>
      <c r="K123" s="34" t="s">
        <v>65</v>
      </c>
      <c r="L123" s="78">
        <v>123</v>
      </c>
      <c r="M123" s="78"/>
      <c r="N123" s="73"/>
      <c r="O123" s="80" t="s">
        <v>307</v>
      </c>
      <c r="P123" s="82">
        <v>43733.59585648148</v>
      </c>
      <c r="Q123" s="80" t="s">
        <v>320</v>
      </c>
      <c r="R123" s="80"/>
      <c r="S123" s="80"/>
      <c r="T123" s="80" t="s">
        <v>343</v>
      </c>
      <c r="U123" s="80"/>
      <c r="V123" s="84" t="s">
        <v>392</v>
      </c>
      <c r="W123" s="82">
        <v>43733.59585648148</v>
      </c>
      <c r="X123" s="86">
        <v>43733</v>
      </c>
      <c r="Y123" s="88" t="s">
        <v>438</v>
      </c>
      <c r="Z123" s="84" t="s">
        <v>492</v>
      </c>
      <c r="AA123" s="80"/>
      <c r="AB123" s="80"/>
      <c r="AC123" s="88" t="s">
        <v>546</v>
      </c>
      <c r="AD123" s="80"/>
      <c r="AE123" s="80" t="b">
        <v>0</v>
      </c>
      <c r="AF123" s="80">
        <v>0</v>
      </c>
      <c r="AG123" s="88" t="s">
        <v>558</v>
      </c>
      <c r="AH123" s="80" t="b">
        <v>0</v>
      </c>
      <c r="AI123" s="80" t="s">
        <v>565</v>
      </c>
      <c r="AJ123" s="80"/>
      <c r="AK123" s="88" t="s">
        <v>558</v>
      </c>
      <c r="AL123" s="80" t="b">
        <v>0</v>
      </c>
      <c r="AM123" s="80">
        <v>14</v>
      </c>
      <c r="AN123" s="88" t="s">
        <v>556</v>
      </c>
      <c r="AO123" s="80" t="s">
        <v>572</v>
      </c>
      <c r="AP123" s="80" t="b">
        <v>0</v>
      </c>
      <c r="AQ123" s="88" t="s">
        <v>556</v>
      </c>
      <c r="AR123" s="80" t="s">
        <v>219</v>
      </c>
      <c r="AS123" s="80">
        <v>0</v>
      </c>
      <c r="AT123" s="80">
        <v>0</v>
      </c>
      <c r="AU123" s="80"/>
      <c r="AV123" s="80"/>
      <c r="AW123" s="80"/>
      <c r="AX123" s="80"/>
      <c r="AY123" s="80"/>
      <c r="AZ123" s="80"/>
      <c r="BA123" s="80"/>
      <c r="BB123" s="80"/>
      <c r="BC123">
        <v>1</v>
      </c>
      <c r="BD123" s="79" t="str">
        <f>REPLACE(INDEX(GroupVertices[Group],MATCH(Edges[[#This Row],[Vertex 1]],GroupVertices[Vertex],0)),1,1,"")</f>
        <v>1</v>
      </c>
      <c r="BE123" s="79" t="str">
        <f>REPLACE(INDEX(GroupVertices[Group],MATCH(Edges[[#This Row],[Vertex 2]],GroupVertices[Vertex],0)),1,1,"")</f>
        <v>1</v>
      </c>
      <c r="BF123" s="48"/>
      <c r="BG123" s="49"/>
      <c r="BH123" s="48"/>
      <c r="BI123" s="49"/>
      <c r="BJ123" s="48"/>
      <c r="BK123" s="49"/>
      <c r="BL123" s="48"/>
      <c r="BM123" s="49"/>
      <c r="BN123" s="48"/>
    </row>
    <row r="124" spans="1:66" ht="15">
      <c r="A124" s="65" t="s">
        <v>292</v>
      </c>
      <c r="B124" s="65" t="s">
        <v>268</v>
      </c>
      <c r="C124" s="66" t="s">
        <v>1377</v>
      </c>
      <c r="D124" s="67">
        <v>4</v>
      </c>
      <c r="E124" s="68" t="s">
        <v>132</v>
      </c>
      <c r="F124" s="69">
        <v>30</v>
      </c>
      <c r="G124" s="66"/>
      <c r="H124" s="70"/>
      <c r="I124" s="71"/>
      <c r="J124" s="71"/>
      <c r="K124" s="34" t="s">
        <v>65</v>
      </c>
      <c r="L124" s="78">
        <v>124</v>
      </c>
      <c r="M124" s="78"/>
      <c r="N124" s="73"/>
      <c r="O124" s="80" t="s">
        <v>305</v>
      </c>
      <c r="P124" s="82">
        <v>43733.59585648148</v>
      </c>
      <c r="Q124" s="80" t="s">
        <v>320</v>
      </c>
      <c r="R124" s="80"/>
      <c r="S124" s="80"/>
      <c r="T124" s="80" t="s">
        <v>343</v>
      </c>
      <c r="U124" s="80"/>
      <c r="V124" s="84" t="s">
        <v>392</v>
      </c>
      <c r="W124" s="82">
        <v>43733.59585648148</v>
      </c>
      <c r="X124" s="86">
        <v>43733</v>
      </c>
      <c r="Y124" s="88" t="s">
        <v>438</v>
      </c>
      <c r="Z124" s="84" t="s">
        <v>492</v>
      </c>
      <c r="AA124" s="80"/>
      <c r="AB124" s="80"/>
      <c r="AC124" s="88" t="s">
        <v>546</v>
      </c>
      <c r="AD124" s="80"/>
      <c r="AE124" s="80" t="b">
        <v>0</v>
      </c>
      <c r="AF124" s="80">
        <v>0</v>
      </c>
      <c r="AG124" s="88" t="s">
        <v>558</v>
      </c>
      <c r="AH124" s="80" t="b">
        <v>0</v>
      </c>
      <c r="AI124" s="80" t="s">
        <v>565</v>
      </c>
      <c r="AJ124" s="80"/>
      <c r="AK124" s="88" t="s">
        <v>558</v>
      </c>
      <c r="AL124" s="80" t="b">
        <v>0</v>
      </c>
      <c r="AM124" s="80">
        <v>14</v>
      </c>
      <c r="AN124" s="88" t="s">
        <v>556</v>
      </c>
      <c r="AO124" s="80" t="s">
        <v>572</v>
      </c>
      <c r="AP124" s="80" t="b">
        <v>0</v>
      </c>
      <c r="AQ124" s="88" t="s">
        <v>556</v>
      </c>
      <c r="AR124" s="80" t="s">
        <v>219</v>
      </c>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2</v>
      </c>
      <c r="BF124" s="48"/>
      <c r="BG124" s="49"/>
      <c r="BH124" s="48"/>
      <c r="BI124" s="49"/>
      <c r="BJ124" s="48"/>
      <c r="BK124" s="49"/>
      <c r="BL124" s="48"/>
      <c r="BM124" s="49"/>
      <c r="BN124" s="48"/>
    </row>
    <row r="125" spans="1:66" ht="15">
      <c r="A125" s="65" t="s">
        <v>292</v>
      </c>
      <c r="B125" s="65" t="s">
        <v>299</v>
      </c>
      <c r="C125" s="66" t="s">
        <v>1377</v>
      </c>
      <c r="D125" s="67">
        <v>4</v>
      </c>
      <c r="E125" s="68" t="s">
        <v>132</v>
      </c>
      <c r="F125" s="69">
        <v>30</v>
      </c>
      <c r="G125" s="66"/>
      <c r="H125" s="70"/>
      <c r="I125" s="71"/>
      <c r="J125" s="71"/>
      <c r="K125" s="34" t="s">
        <v>65</v>
      </c>
      <c r="L125" s="78">
        <v>125</v>
      </c>
      <c r="M125" s="78"/>
      <c r="N125" s="73"/>
      <c r="O125" s="80" t="s">
        <v>305</v>
      </c>
      <c r="P125" s="82">
        <v>43733.59585648148</v>
      </c>
      <c r="Q125" s="80" t="s">
        <v>320</v>
      </c>
      <c r="R125" s="80"/>
      <c r="S125" s="80"/>
      <c r="T125" s="80" t="s">
        <v>343</v>
      </c>
      <c r="U125" s="80"/>
      <c r="V125" s="84" t="s">
        <v>392</v>
      </c>
      <c r="W125" s="82">
        <v>43733.59585648148</v>
      </c>
      <c r="X125" s="86">
        <v>43733</v>
      </c>
      <c r="Y125" s="88" t="s">
        <v>438</v>
      </c>
      <c r="Z125" s="84" t="s">
        <v>492</v>
      </c>
      <c r="AA125" s="80"/>
      <c r="AB125" s="80"/>
      <c r="AC125" s="88" t="s">
        <v>546</v>
      </c>
      <c r="AD125" s="80"/>
      <c r="AE125" s="80" t="b">
        <v>0</v>
      </c>
      <c r="AF125" s="80">
        <v>0</v>
      </c>
      <c r="AG125" s="88" t="s">
        <v>558</v>
      </c>
      <c r="AH125" s="80" t="b">
        <v>0</v>
      </c>
      <c r="AI125" s="80" t="s">
        <v>565</v>
      </c>
      <c r="AJ125" s="80"/>
      <c r="AK125" s="88" t="s">
        <v>558</v>
      </c>
      <c r="AL125" s="80" t="b">
        <v>0</v>
      </c>
      <c r="AM125" s="80">
        <v>14</v>
      </c>
      <c r="AN125" s="88" t="s">
        <v>556</v>
      </c>
      <c r="AO125" s="80" t="s">
        <v>572</v>
      </c>
      <c r="AP125" s="80" t="b">
        <v>0</v>
      </c>
      <c r="AQ125" s="88" t="s">
        <v>556</v>
      </c>
      <c r="AR125" s="80" t="s">
        <v>219</v>
      </c>
      <c r="AS125" s="80">
        <v>0</v>
      </c>
      <c r="AT125" s="80">
        <v>0</v>
      </c>
      <c r="AU125" s="80"/>
      <c r="AV125" s="80"/>
      <c r="AW125" s="80"/>
      <c r="AX125" s="80"/>
      <c r="AY125" s="80"/>
      <c r="AZ125" s="80"/>
      <c r="BA125" s="80"/>
      <c r="BB125" s="80"/>
      <c r="BC125">
        <v>1</v>
      </c>
      <c r="BD125" s="79" t="str">
        <f>REPLACE(INDEX(GroupVertices[Group],MATCH(Edges[[#This Row],[Vertex 1]],GroupVertices[Vertex],0)),1,1,"")</f>
        <v>1</v>
      </c>
      <c r="BE125" s="79" t="str">
        <f>REPLACE(INDEX(GroupVertices[Group],MATCH(Edges[[#This Row],[Vertex 2]],GroupVertices[Vertex],0)),1,1,"")</f>
        <v>1</v>
      </c>
      <c r="BF125" s="48">
        <v>1</v>
      </c>
      <c r="BG125" s="49">
        <v>2.9411764705882355</v>
      </c>
      <c r="BH125" s="48">
        <v>0</v>
      </c>
      <c r="BI125" s="49">
        <v>0</v>
      </c>
      <c r="BJ125" s="48">
        <v>0</v>
      </c>
      <c r="BK125" s="49">
        <v>0</v>
      </c>
      <c r="BL125" s="48">
        <v>33</v>
      </c>
      <c r="BM125" s="49">
        <v>97.05882352941177</v>
      </c>
      <c r="BN125" s="48">
        <v>34</v>
      </c>
    </row>
    <row r="126" spans="1:66" ht="15">
      <c r="A126" s="65" t="s">
        <v>287</v>
      </c>
      <c r="B126" s="65" t="s">
        <v>304</v>
      </c>
      <c r="C126" s="66" t="s">
        <v>1378</v>
      </c>
      <c r="D126" s="67">
        <v>10</v>
      </c>
      <c r="E126" s="68" t="s">
        <v>132</v>
      </c>
      <c r="F126" s="69">
        <v>10</v>
      </c>
      <c r="G126" s="66"/>
      <c r="H126" s="70"/>
      <c r="I126" s="71"/>
      <c r="J126" s="71"/>
      <c r="K126" s="34" t="s">
        <v>65</v>
      </c>
      <c r="L126" s="78">
        <v>126</v>
      </c>
      <c r="M126" s="78"/>
      <c r="N126" s="73"/>
      <c r="O126" s="80" t="s">
        <v>305</v>
      </c>
      <c r="P126" s="82">
        <v>43733.32859953704</v>
      </c>
      <c r="Q126" s="80" t="s">
        <v>327</v>
      </c>
      <c r="R126" s="80"/>
      <c r="S126" s="80"/>
      <c r="T126" s="80"/>
      <c r="U126" s="84" t="s">
        <v>355</v>
      </c>
      <c r="V126" s="84" t="s">
        <v>355</v>
      </c>
      <c r="W126" s="82">
        <v>43733.32859953704</v>
      </c>
      <c r="X126" s="86">
        <v>43733</v>
      </c>
      <c r="Y126" s="88" t="s">
        <v>439</v>
      </c>
      <c r="Z126" s="84" t="s">
        <v>493</v>
      </c>
      <c r="AA126" s="80"/>
      <c r="AB126" s="80"/>
      <c r="AC126" s="88" t="s">
        <v>547</v>
      </c>
      <c r="AD126" s="80"/>
      <c r="AE126" s="80" t="b">
        <v>0</v>
      </c>
      <c r="AF126" s="80">
        <v>3</v>
      </c>
      <c r="AG126" s="88" t="s">
        <v>558</v>
      </c>
      <c r="AH126" s="80" t="b">
        <v>0</v>
      </c>
      <c r="AI126" s="80" t="s">
        <v>565</v>
      </c>
      <c r="AJ126" s="80"/>
      <c r="AK126" s="88" t="s">
        <v>558</v>
      </c>
      <c r="AL126" s="80" t="b">
        <v>0</v>
      </c>
      <c r="AM126" s="80">
        <v>0</v>
      </c>
      <c r="AN126" s="88" t="s">
        <v>558</v>
      </c>
      <c r="AO126" s="80" t="s">
        <v>574</v>
      </c>
      <c r="AP126" s="80" t="b">
        <v>0</v>
      </c>
      <c r="AQ126" s="88" t="s">
        <v>547</v>
      </c>
      <c r="AR126" s="80" t="s">
        <v>219</v>
      </c>
      <c r="AS126" s="80">
        <v>0</v>
      </c>
      <c r="AT126" s="80">
        <v>0</v>
      </c>
      <c r="AU126" s="80"/>
      <c r="AV126" s="80"/>
      <c r="AW126" s="80"/>
      <c r="AX126" s="80"/>
      <c r="AY126" s="80"/>
      <c r="AZ126" s="80"/>
      <c r="BA126" s="80"/>
      <c r="BB126" s="80"/>
      <c r="BC126">
        <v>5</v>
      </c>
      <c r="BD126" s="79" t="str">
        <f>REPLACE(INDEX(GroupVertices[Group],MATCH(Edges[[#This Row],[Vertex 1]],GroupVertices[Vertex],0)),1,1,"")</f>
        <v>3</v>
      </c>
      <c r="BE126" s="79" t="str">
        <f>REPLACE(INDEX(GroupVertices[Group],MATCH(Edges[[#This Row],[Vertex 2]],GroupVertices[Vertex],0)),1,1,"")</f>
        <v>3</v>
      </c>
      <c r="BF126" s="48"/>
      <c r="BG126" s="49"/>
      <c r="BH126" s="48"/>
      <c r="BI126" s="49"/>
      <c r="BJ126" s="48"/>
      <c r="BK126" s="49"/>
      <c r="BL126" s="48"/>
      <c r="BM126" s="49"/>
      <c r="BN126" s="48"/>
    </row>
    <row r="127" spans="1:66" ht="15">
      <c r="A127" s="65" t="s">
        <v>287</v>
      </c>
      <c r="B127" s="65" t="s">
        <v>304</v>
      </c>
      <c r="C127" s="66" t="s">
        <v>1378</v>
      </c>
      <c r="D127" s="67">
        <v>10</v>
      </c>
      <c r="E127" s="68" t="s">
        <v>132</v>
      </c>
      <c r="F127" s="69">
        <v>10</v>
      </c>
      <c r="G127" s="66"/>
      <c r="H127" s="70"/>
      <c r="I127" s="71"/>
      <c r="J127" s="71"/>
      <c r="K127" s="34" t="s">
        <v>65</v>
      </c>
      <c r="L127" s="78">
        <v>127</v>
      </c>
      <c r="M127" s="78"/>
      <c r="N127" s="73"/>
      <c r="O127" s="80" t="s">
        <v>305</v>
      </c>
      <c r="P127" s="82">
        <v>43733.33025462963</v>
      </c>
      <c r="Q127" s="80" t="s">
        <v>328</v>
      </c>
      <c r="R127" s="80"/>
      <c r="S127" s="80"/>
      <c r="T127" s="80"/>
      <c r="U127" s="80"/>
      <c r="V127" s="84" t="s">
        <v>387</v>
      </c>
      <c r="W127" s="82">
        <v>43733.33025462963</v>
      </c>
      <c r="X127" s="86">
        <v>43733</v>
      </c>
      <c r="Y127" s="88" t="s">
        <v>440</v>
      </c>
      <c r="Z127" s="84" t="s">
        <v>494</v>
      </c>
      <c r="AA127" s="80"/>
      <c r="AB127" s="80"/>
      <c r="AC127" s="88" t="s">
        <v>548</v>
      </c>
      <c r="AD127" s="88" t="s">
        <v>547</v>
      </c>
      <c r="AE127" s="80" t="b">
        <v>0</v>
      </c>
      <c r="AF127" s="80">
        <v>1</v>
      </c>
      <c r="AG127" s="88" t="s">
        <v>560</v>
      </c>
      <c r="AH127" s="80" t="b">
        <v>0</v>
      </c>
      <c r="AI127" s="80" t="s">
        <v>565</v>
      </c>
      <c r="AJ127" s="80"/>
      <c r="AK127" s="88" t="s">
        <v>558</v>
      </c>
      <c r="AL127" s="80" t="b">
        <v>0</v>
      </c>
      <c r="AM127" s="80">
        <v>0</v>
      </c>
      <c r="AN127" s="88" t="s">
        <v>558</v>
      </c>
      <c r="AO127" s="80" t="s">
        <v>574</v>
      </c>
      <c r="AP127" s="80" t="b">
        <v>0</v>
      </c>
      <c r="AQ127" s="88" t="s">
        <v>547</v>
      </c>
      <c r="AR127" s="80" t="s">
        <v>219</v>
      </c>
      <c r="AS127" s="80">
        <v>0</v>
      </c>
      <c r="AT127" s="80">
        <v>0</v>
      </c>
      <c r="AU127" s="80"/>
      <c r="AV127" s="80"/>
      <c r="AW127" s="80"/>
      <c r="AX127" s="80"/>
      <c r="AY127" s="80"/>
      <c r="AZ127" s="80"/>
      <c r="BA127" s="80"/>
      <c r="BB127" s="80"/>
      <c r="BC127">
        <v>5</v>
      </c>
      <c r="BD127" s="79" t="str">
        <f>REPLACE(INDEX(GroupVertices[Group],MATCH(Edges[[#This Row],[Vertex 1]],GroupVertices[Vertex],0)),1,1,"")</f>
        <v>3</v>
      </c>
      <c r="BE127" s="79" t="str">
        <f>REPLACE(INDEX(GroupVertices[Group],MATCH(Edges[[#This Row],[Vertex 2]],GroupVertices[Vertex],0)),1,1,"")</f>
        <v>3</v>
      </c>
      <c r="BF127" s="48"/>
      <c r="BG127" s="49"/>
      <c r="BH127" s="48"/>
      <c r="BI127" s="49"/>
      <c r="BJ127" s="48"/>
      <c r="BK127" s="49"/>
      <c r="BL127" s="48"/>
      <c r="BM127" s="49"/>
      <c r="BN127" s="48"/>
    </row>
    <row r="128" spans="1:66" ht="15">
      <c r="A128" s="65" t="s">
        <v>287</v>
      </c>
      <c r="B128" s="65" t="s">
        <v>304</v>
      </c>
      <c r="C128" s="66" t="s">
        <v>1378</v>
      </c>
      <c r="D128" s="67">
        <v>10</v>
      </c>
      <c r="E128" s="68" t="s">
        <v>132</v>
      </c>
      <c r="F128" s="69">
        <v>10</v>
      </c>
      <c r="G128" s="66"/>
      <c r="H128" s="70"/>
      <c r="I128" s="71"/>
      <c r="J128" s="71"/>
      <c r="K128" s="34" t="s">
        <v>65</v>
      </c>
      <c r="L128" s="78">
        <v>128</v>
      </c>
      <c r="M128" s="78"/>
      <c r="N128" s="73"/>
      <c r="O128" s="80" t="s">
        <v>305</v>
      </c>
      <c r="P128" s="82">
        <v>43733.3878587963</v>
      </c>
      <c r="Q128" s="80" t="s">
        <v>324</v>
      </c>
      <c r="R128" s="80"/>
      <c r="S128" s="80"/>
      <c r="T128" s="80"/>
      <c r="U128" s="80"/>
      <c r="V128" s="84" t="s">
        <v>387</v>
      </c>
      <c r="W128" s="82">
        <v>43733.3878587963</v>
      </c>
      <c r="X128" s="86">
        <v>43733</v>
      </c>
      <c r="Y128" s="88" t="s">
        <v>433</v>
      </c>
      <c r="Z128" s="84" t="s">
        <v>487</v>
      </c>
      <c r="AA128" s="80"/>
      <c r="AB128" s="80"/>
      <c r="AC128" s="88" t="s">
        <v>541</v>
      </c>
      <c r="AD128" s="88" t="s">
        <v>540</v>
      </c>
      <c r="AE128" s="80" t="b">
        <v>0</v>
      </c>
      <c r="AF128" s="80">
        <v>1</v>
      </c>
      <c r="AG128" s="88" t="s">
        <v>562</v>
      </c>
      <c r="AH128" s="80" t="b">
        <v>0</v>
      </c>
      <c r="AI128" s="80" t="s">
        <v>568</v>
      </c>
      <c r="AJ128" s="80"/>
      <c r="AK128" s="88" t="s">
        <v>558</v>
      </c>
      <c r="AL128" s="80" t="b">
        <v>0</v>
      </c>
      <c r="AM128" s="80">
        <v>0</v>
      </c>
      <c r="AN128" s="88" t="s">
        <v>558</v>
      </c>
      <c r="AO128" s="80" t="s">
        <v>570</v>
      </c>
      <c r="AP128" s="80" t="b">
        <v>0</v>
      </c>
      <c r="AQ128" s="88" t="s">
        <v>540</v>
      </c>
      <c r="AR128" s="80" t="s">
        <v>219</v>
      </c>
      <c r="AS128" s="80">
        <v>0</v>
      </c>
      <c r="AT128" s="80">
        <v>0</v>
      </c>
      <c r="AU128" s="80"/>
      <c r="AV128" s="80"/>
      <c r="AW128" s="80"/>
      <c r="AX128" s="80"/>
      <c r="AY128" s="80"/>
      <c r="AZ128" s="80"/>
      <c r="BA128" s="80"/>
      <c r="BB128" s="80"/>
      <c r="BC128">
        <v>5</v>
      </c>
      <c r="BD128" s="79" t="str">
        <f>REPLACE(INDEX(GroupVertices[Group],MATCH(Edges[[#This Row],[Vertex 1]],GroupVertices[Vertex],0)),1,1,"")</f>
        <v>3</v>
      </c>
      <c r="BE128" s="79" t="str">
        <f>REPLACE(INDEX(GroupVertices[Group],MATCH(Edges[[#This Row],[Vertex 2]],GroupVertices[Vertex],0)),1,1,"")</f>
        <v>3</v>
      </c>
      <c r="BF128" s="48"/>
      <c r="BG128" s="49"/>
      <c r="BH128" s="48"/>
      <c r="BI128" s="49"/>
      <c r="BJ128" s="48"/>
      <c r="BK128" s="49"/>
      <c r="BL128" s="48"/>
      <c r="BM128" s="49"/>
      <c r="BN128" s="48"/>
    </row>
    <row r="129" spans="1:66" ht="15">
      <c r="A129" s="65" t="s">
        <v>287</v>
      </c>
      <c r="B129" s="65" t="s">
        <v>304</v>
      </c>
      <c r="C129" s="66" t="s">
        <v>1378</v>
      </c>
      <c r="D129" s="67">
        <v>10</v>
      </c>
      <c r="E129" s="68" t="s">
        <v>132</v>
      </c>
      <c r="F129" s="69">
        <v>10</v>
      </c>
      <c r="G129" s="66"/>
      <c r="H129" s="70"/>
      <c r="I129" s="71"/>
      <c r="J129" s="71"/>
      <c r="K129" s="34" t="s">
        <v>65</v>
      </c>
      <c r="L129" s="78">
        <v>129</v>
      </c>
      <c r="M129" s="78"/>
      <c r="N129" s="73"/>
      <c r="O129" s="80" t="s">
        <v>305</v>
      </c>
      <c r="P129" s="82">
        <v>43733.38869212963</v>
      </c>
      <c r="Q129" s="80" t="s">
        <v>322</v>
      </c>
      <c r="R129" s="80"/>
      <c r="S129" s="80"/>
      <c r="T129" s="80"/>
      <c r="U129" s="80"/>
      <c r="V129" s="84" t="s">
        <v>387</v>
      </c>
      <c r="W129" s="82">
        <v>43733.38869212963</v>
      </c>
      <c r="X129" s="86">
        <v>43733</v>
      </c>
      <c r="Y129" s="88" t="s">
        <v>431</v>
      </c>
      <c r="Z129" s="84" t="s">
        <v>485</v>
      </c>
      <c r="AA129" s="80"/>
      <c r="AB129" s="80"/>
      <c r="AC129" s="88" t="s">
        <v>539</v>
      </c>
      <c r="AD129" s="88" t="s">
        <v>538</v>
      </c>
      <c r="AE129" s="80" t="b">
        <v>0</v>
      </c>
      <c r="AF129" s="80">
        <v>0</v>
      </c>
      <c r="AG129" s="88" t="s">
        <v>561</v>
      </c>
      <c r="AH129" s="80" t="b">
        <v>0</v>
      </c>
      <c r="AI129" s="80" t="s">
        <v>568</v>
      </c>
      <c r="AJ129" s="80"/>
      <c r="AK129" s="88" t="s">
        <v>558</v>
      </c>
      <c r="AL129" s="80" t="b">
        <v>0</v>
      </c>
      <c r="AM129" s="80">
        <v>0</v>
      </c>
      <c r="AN129" s="88" t="s">
        <v>558</v>
      </c>
      <c r="AO129" s="80" t="s">
        <v>570</v>
      </c>
      <c r="AP129" s="80" t="b">
        <v>0</v>
      </c>
      <c r="AQ129" s="88" t="s">
        <v>538</v>
      </c>
      <c r="AR129" s="80" t="s">
        <v>219</v>
      </c>
      <c r="AS129" s="80">
        <v>0</v>
      </c>
      <c r="AT129" s="80">
        <v>0</v>
      </c>
      <c r="AU129" s="80"/>
      <c r="AV129" s="80"/>
      <c r="AW129" s="80"/>
      <c r="AX129" s="80"/>
      <c r="AY129" s="80"/>
      <c r="AZ129" s="80"/>
      <c r="BA129" s="80"/>
      <c r="BB129" s="80"/>
      <c r="BC129">
        <v>5</v>
      </c>
      <c r="BD129" s="79" t="str">
        <f>REPLACE(INDEX(GroupVertices[Group],MATCH(Edges[[#This Row],[Vertex 1]],GroupVertices[Vertex],0)),1,1,"")</f>
        <v>3</v>
      </c>
      <c r="BE129" s="79" t="str">
        <f>REPLACE(INDEX(GroupVertices[Group],MATCH(Edges[[#This Row],[Vertex 2]],GroupVertices[Vertex],0)),1,1,"")</f>
        <v>3</v>
      </c>
      <c r="BF129" s="48"/>
      <c r="BG129" s="49"/>
      <c r="BH129" s="48"/>
      <c r="BI129" s="49"/>
      <c r="BJ129" s="48"/>
      <c r="BK129" s="49"/>
      <c r="BL129" s="48"/>
      <c r="BM129" s="49"/>
      <c r="BN129" s="48"/>
    </row>
    <row r="130" spans="1:66" ht="15">
      <c r="A130" s="65" t="s">
        <v>287</v>
      </c>
      <c r="B130" s="65" t="s">
        <v>304</v>
      </c>
      <c r="C130" s="66" t="s">
        <v>1378</v>
      </c>
      <c r="D130" s="67">
        <v>10</v>
      </c>
      <c r="E130" s="68" t="s">
        <v>132</v>
      </c>
      <c r="F130" s="69">
        <v>10</v>
      </c>
      <c r="G130" s="66"/>
      <c r="H130" s="70"/>
      <c r="I130" s="71"/>
      <c r="J130" s="71"/>
      <c r="K130" s="34" t="s">
        <v>65</v>
      </c>
      <c r="L130" s="78">
        <v>130</v>
      </c>
      <c r="M130" s="78"/>
      <c r="N130" s="73"/>
      <c r="O130" s="80" t="s">
        <v>305</v>
      </c>
      <c r="P130" s="82">
        <v>43733.39575231481</v>
      </c>
      <c r="Q130" s="80" t="s">
        <v>325</v>
      </c>
      <c r="R130" s="80"/>
      <c r="S130" s="80"/>
      <c r="T130" s="80"/>
      <c r="U130" s="80"/>
      <c r="V130" s="84" t="s">
        <v>387</v>
      </c>
      <c r="W130" s="82">
        <v>43733.39575231481</v>
      </c>
      <c r="X130" s="86">
        <v>43733</v>
      </c>
      <c r="Y130" s="88" t="s">
        <v>434</v>
      </c>
      <c r="Z130" s="84" t="s">
        <v>488</v>
      </c>
      <c r="AA130" s="80"/>
      <c r="AB130" s="80"/>
      <c r="AC130" s="88" t="s">
        <v>542</v>
      </c>
      <c r="AD130" s="88" t="s">
        <v>541</v>
      </c>
      <c r="AE130" s="80" t="b">
        <v>0</v>
      </c>
      <c r="AF130" s="80">
        <v>1</v>
      </c>
      <c r="AG130" s="88" t="s">
        <v>560</v>
      </c>
      <c r="AH130" s="80" t="b">
        <v>0</v>
      </c>
      <c r="AI130" s="80" t="s">
        <v>568</v>
      </c>
      <c r="AJ130" s="80"/>
      <c r="AK130" s="88" t="s">
        <v>558</v>
      </c>
      <c r="AL130" s="80" t="b">
        <v>0</v>
      </c>
      <c r="AM130" s="80">
        <v>0</v>
      </c>
      <c r="AN130" s="88" t="s">
        <v>558</v>
      </c>
      <c r="AO130" s="80" t="s">
        <v>574</v>
      </c>
      <c r="AP130" s="80" t="b">
        <v>0</v>
      </c>
      <c r="AQ130" s="88" t="s">
        <v>541</v>
      </c>
      <c r="AR130" s="80" t="s">
        <v>219</v>
      </c>
      <c r="AS130" s="80">
        <v>0</v>
      </c>
      <c r="AT130" s="80">
        <v>0</v>
      </c>
      <c r="AU130" s="80"/>
      <c r="AV130" s="80"/>
      <c r="AW130" s="80"/>
      <c r="AX130" s="80"/>
      <c r="AY130" s="80"/>
      <c r="AZ130" s="80"/>
      <c r="BA130" s="80"/>
      <c r="BB130" s="80"/>
      <c r="BC130">
        <v>5</v>
      </c>
      <c r="BD130" s="79" t="str">
        <f>REPLACE(INDEX(GroupVertices[Group],MATCH(Edges[[#This Row],[Vertex 1]],GroupVertices[Vertex],0)),1,1,"")</f>
        <v>3</v>
      </c>
      <c r="BE130" s="79" t="str">
        <f>REPLACE(INDEX(GroupVertices[Group],MATCH(Edges[[#This Row],[Vertex 2]],GroupVertices[Vertex],0)),1,1,"")</f>
        <v>3</v>
      </c>
      <c r="BF130" s="48"/>
      <c r="BG130" s="49"/>
      <c r="BH130" s="48"/>
      <c r="BI130" s="49"/>
      <c r="BJ130" s="48"/>
      <c r="BK130" s="49"/>
      <c r="BL130" s="48"/>
      <c r="BM130" s="49"/>
      <c r="BN130" s="48"/>
    </row>
    <row r="131" spans="1:66" ht="15">
      <c r="A131" s="65" t="s">
        <v>293</v>
      </c>
      <c r="B131" s="65" t="s">
        <v>304</v>
      </c>
      <c r="C131" s="66" t="s">
        <v>1377</v>
      </c>
      <c r="D131" s="67">
        <v>4</v>
      </c>
      <c r="E131" s="68" t="s">
        <v>132</v>
      </c>
      <c r="F131" s="69">
        <v>30</v>
      </c>
      <c r="G131" s="66"/>
      <c r="H131" s="70"/>
      <c r="I131" s="71"/>
      <c r="J131" s="71"/>
      <c r="K131" s="34" t="s">
        <v>65</v>
      </c>
      <c r="L131" s="78">
        <v>131</v>
      </c>
      <c r="M131" s="78"/>
      <c r="N131" s="73"/>
      <c r="O131" s="80" t="s">
        <v>305</v>
      </c>
      <c r="P131" s="82">
        <v>43733.60189814815</v>
      </c>
      <c r="Q131" s="80" t="s">
        <v>329</v>
      </c>
      <c r="R131" s="80"/>
      <c r="S131" s="80"/>
      <c r="T131" s="80"/>
      <c r="U131" s="80"/>
      <c r="V131" s="84" t="s">
        <v>393</v>
      </c>
      <c r="W131" s="82">
        <v>43733.60189814815</v>
      </c>
      <c r="X131" s="86">
        <v>43733</v>
      </c>
      <c r="Y131" s="88" t="s">
        <v>441</v>
      </c>
      <c r="Z131" s="84" t="s">
        <v>495</v>
      </c>
      <c r="AA131" s="80"/>
      <c r="AB131" s="80"/>
      <c r="AC131" s="88" t="s">
        <v>549</v>
      </c>
      <c r="AD131" s="88" t="s">
        <v>548</v>
      </c>
      <c r="AE131" s="80" t="b">
        <v>0</v>
      </c>
      <c r="AF131" s="80">
        <v>1</v>
      </c>
      <c r="AG131" s="88" t="s">
        <v>560</v>
      </c>
      <c r="AH131" s="80" t="b">
        <v>0</v>
      </c>
      <c r="AI131" s="80" t="s">
        <v>565</v>
      </c>
      <c r="AJ131" s="80"/>
      <c r="AK131" s="88" t="s">
        <v>558</v>
      </c>
      <c r="AL131" s="80" t="b">
        <v>0</v>
      </c>
      <c r="AM131" s="80">
        <v>0</v>
      </c>
      <c r="AN131" s="88" t="s">
        <v>558</v>
      </c>
      <c r="AO131" s="80" t="s">
        <v>572</v>
      </c>
      <c r="AP131" s="80" t="b">
        <v>0</v>
      </c>
      <c r="AQ131" s="88" t="s">
        <v>548</v>
      </c>
      <c r="AR131" s="80" t="s">
        <v>219</v>
      </c>
      <c r="AS131" s="80">
        <v>0</v>
      </c>
      <c r="AT131" s="80">
        <v>0</v>
      </c>
      <c r="AU131" s="80" t="s">
        <v>575</v>
      </c>
      <c r="AV131" s="80" t="s">
        <v>577</v>
      </c>
      <c r="AW131" s="80" t="s">
        <v>578</v>
      </c>
      <c r="AX131" s="80" t="s">
        <v>579</v>
      </c>
      <c r="AY131" s="80" t="s">
        <v>581</v>
      </c>
      <c r="AZ131" s="80" t="s">
        <v>583</v>
      </c>
      <c r="BA131" s="80" t="s">
        <v>585</v>
      </c>
      <c r="BB131" s="84" t="s">
        <v>587</v>
      </c>
      <c r="BC131">
        <v>1</v>
      </c>
      <c r="BD131" s="79" t="str">
        <f>REPLACE(INDEX(GroupVertices[Group],MATCH(Edges[[#This Row],[Vertex 1]],GroupVertices[Vertex],0)),1,1,"")</f>
        <v>3</v>
      </c>
      <c r="BE131" s="79" t="str">
        <f>REPLACE(INDEX(GroupVertices[Group],MATCH(Edges[[#This Row],[Vertex 2]],GroupVertices[Vertex],0)),1,1,"")</f>
        <v>3</v>
      </c>
      <c r="BF131" s="48"/>
      <c r="BG131" s="49"/>
      <c r="BH131" s="48"/>
      <c r="BI131" s="49"/>
      <c r="BJ131" s="48"/>
      <c r="BK131" s="49"/>
      <c r="BL131" s="48"/>
      <c r="BM131" s="49"/>
      <c r="BN131" s="48"/>
    </row>
    <row r="132" spans="1:66" ht="15">
      <c r="A132" s="65" t="s">
        <v>287</v>
      </c>
      <c r="B132" s="65" t="s">
        <v>268</v>
      </c>
      <c r="C132" s="66" t="s">
        <v>1378</v>
      </c>
      <c r="D132" s="67">
        <v>10</v>
      </c>
      <c r="E132" s="68" t="s">
        <v>132</v>
      </c>
      <c r="F132" s="69">
        <v>10</v>
      </c>
      <c r="G132" s="66"/>
      <c r="H132" s="70"/>
      <c r="I132" s="71"/>
      <c r="J132" s="71"/>
      <c r="K132" s="34" t="s">
        <v>65</v>
      </c>
      <c r="L132" s="78">
        <v>132</v>
      </c>
      <c r="M132" s="78"/>
      <c r="N132" s="73"/>
      <c r="O132" s="80" t="s">
        <v>305</v>
      </c>
      <c r="P132" s="82">
        <v>43733.32859953704</v>
      </c>
      <c r="Q132" s="80" t="s">
        <v>327</v>
      </c>
      <c r="R132" s="80"/>
      <c r="S132" s="80"/>
      <c r="T132" s="80"/>
      <c r="U132" s="84" t="s">
        <v>355</v>
      </c>
      <c r="V132" s="84" t="s">
        <v>355</v>
      </c>
      <c r="W132" s="82">
        <v>43733.32859953704</v>
      </c>
      <c r="X132" s="86">
        <v>43733</v>
      </c>
      <c r="Y132" s="88" t="s">
        <v>439</v>
      </c>
      <c r="Z132" s="84" t="s">
        <v>493</v>
      </c>
      <c r="AA132" s="80"/>
      <c r="AB132" s="80"/>
      <c r="AC132" s="88" t="s">
        <v>547</v>
      </c>
      <c r="AD132" s="80"/>
      <c r="AE132" s="80" t="b">
        <v>0</v>
      </c>
      <c r="AF132" s="80">
        <v>3</v>
      </c>
      <c r="AG132" s="88" t="s">
        <v>558</v>
      </c>
      <c r="AH132" s="80" t="b">
        <v>0</v>
      </c>
      <c r="AI132" s="80" t="s">
        <v>565</v>
      </c>
      <c r="AJ132" s="80"/>
      <c r="AK132" s="88" t="s">
        <v>558</v>
      </c>
      <c r="AL132" s="80" t="b">
        <v>0</v>
      </c>
      <c r="AM132" s="80">
        <v>0</v>
      </c>
      <c r="AN132" s="88" t="s">
        <v>558</v>
      </c>
      <c r="AO132" s="80" t="s">
        <v>574</v>
      </c>
      <c r="AP132" s="80" t="b">
        <v>0</v>
      </c>
      <c r="AQ132" s="88" t="s">
        <v>547</v>
      </c>
      <c r="AR132" s="80" t="s">
        <v>219</v>
      </c>
      <c r="AS132" s="80">
        <v>0</v>
      </c>
      <c r="AT132" s="80">
        <v>0</v>
      </c>
      <c r="AU132" s="80"/>
      <c r="AV132" s="80"/>
      <c r="AW132" s="80"/>
      <c r="AX132" s="80"/>
      <c r="AY132" s="80"/>
      <c r="AZ132" s="80"/>
      <c r="BA132" s="80"/>
      <c r="BB132" s="80"/>
      <c r="BC132">
        <v>5</v>
      </c>
      <c r="BD132" s="79" t="str">
        <f>REPLACE(INDEX(GroupVertices[Group],MATCH(Edges[[#This Row],[Vertex 1]],GroupVertices[Vertex],0)),1,1,"")</f>
        <v>3</v>
      </c>
      <c r="BE132" s="79" t="str">
        <f>REPLACE(INDEX(GroupVertices[Group],MATCH(Edges[[#This Row],[Vertex 2]],GroupVertices[Vertex],0)),1,1,"")</f>
        <v>2</v>
      </c>
      <c r="BF132" s="48">
        <v>2</v>
      </c>
      <c r="BG132" s="49">
        <v>5.2631578947368425</v>
      </c>
      <c r="BH132" s="48">
        <v>0</v>
      </c>
      <c r="BI132" s="49">
        <v>0</v>
      </c>
      <c r="BJ132" s="48">
        <v>0</v>
      </c>
      <c r="BK132" s="49">
        <v>0</v>
      </c>
      <c r="BL132" s="48">
        <v>36</v>
      </c>
      <c r="BM132" s="49">
        <v>94.73684210526316</v>
      </c>
      <c r="BN132" s="48">
        <v>38</v>
      </c>
    </row>
    <row r="133" spans="1:66" ht="15">
      <c r="A133" s="65" t="s">
        <v>287</v>
      </c>
      <c r="B133" s="65" t="s">
        <v>268</v>
      </c>
      <c r="C133" s="66" t="s">
        <v>1378</v>
      </c>
      <c r="D133" s="67">
        <v>10</v>
      </c>
      <c r="E133" s="68" t="s">
        <v>132</v>
      </c>
      <c r="F133" s="69">
        <v>10</v>
      </c>
      <c r="G133" s="66"/>
      <c r="H133" s="70"/>
      <c r="I133" s="71"/>
      <c r="J133" s="71"/>
      <c r="K133" s="34" t="s">
        <v>65</v>
      </c>
      <c r="L133" s="78">
        <v>133</v>
      </c>
      <c r="M133" s="78"/>
      <c r="N133" s="73"/>
      <c r="O133" s="80" t="s">
        <v>306</v>
      </c>
      <c r="P133" s="82">
        <v>43733.33025462963</v>
      </c>
      <c r="Q133" s="80" t="s">
        <v>328</v>
      </c>
      <c r="R133" s="80"/>
      <c r="S133" s="80"/>
      <c r="T133" s="80"/>
      <c r="U133" s="80"/>
      <c r="V133" s="84" t="s">
        <v>387</v>
      </c>
      <c r="W133" s="82">
        <v>43733.33025462963</v>
      </c>
      <c r="X133" s="86">
        <v>43733</v>
      </c>
      <c r="Y133" s="88" t="s">
        <v>440</v>
      </c>
      <c r="Z133" s="84" t="s">
        <v>494</v>
      </c>
      <c r="AA133" s="80"/>
      <c r="AB133" s="80"/>
      <c r="AC133" s="88" t="s">
        <v>548</v>
      </c>
      <c r="AD133" s="88" t="s">
        <v>547</v>
      </c>
      <c r="AE133" s="80" t="b">
        <v>0</v>
      </c>
      <c r="AF133" s="80">
        <v>1</v>
      </c>
      <c r="AG133" s="88" t="s">
        <v>560</v>
      </c>
      <c r="AH133" s="80" t="b">
        <v>0</v>
      </c>
      <c r="AI133" s="80" t="s">
        <v>565</v>
      </c>
      <c r="AJ133" s="80"/>
      <c r="AK133" s="88" t="s">
        <v>558</v>
      </c>
      <c r="AL133" s="80" t="b">
        <v>0</v>
      </c>
      <c r="AM133" s="80">
        <v>0</v>
      </c>
      <c r="AN133" s="88" t="s">
        <v>558</v>
      </c>
      <c r="AO133" s="80" t="s">
        <v>574</v>
      </c>
      <c r="AP133" s="80" t="b">
        <v>0</v>
      </c>
      <c r="AQ133" s="88" t="s">
        <v>547</v>
      </c>
      <c r="AR133" s="80" t="s">
        <v>219</v>
      </c>
      <c r="AS133" s="80">
        <v>0</v>
      </c>
      <c r="AT133" s="80">
        <v>0</v>
      </c>
      <c r="AU133" s="80"/>
      <c r="AV133" s="80"/>
      <c r="AW133" s="80"/>
      <c r="AX133" s="80"/>
      <c r="AY133" s="80"/>
      <c r="AZ133" s="80"/>
      <c r="BA133" s="80"/>
      <c r="BB133" s="80"/>
      <c r="BC133">
        <v>5</v>
      </c>
      <c r="BD133" s="79" t="str">
        <f>REPLACE(INDEX(GroupVertices[Group],MATCH(Edges[[#This Row],[Vertex 1]],GroupVertices[Vertex],0)),1,1,"")</f>
        <v>3</v>
      </c>
      <c r="BE133" s="79" t="str">
        <f>REPLACE(INDEX(GroupVertices[Group],MATCH(Edges[[#This Row],[Vertex 2]],GroupVertices[Vertex],0)),1,1,"")</f>
        <v>2</v>
      </c>
      <c r="BF133" s="48">
        <v>1</v>
      </c>
      <c r="BG133" s="49">
        <v>3.225806451612903</v>
      </c>
      <c r="BH133" s="48">
        <v>0</v>
      </c>
      <c r="BI133" s="49">
        <v>0</v>
      </c>
      <c r="BJ133" s="48">
        <v>0</v>
      </c>
      <c r="BK133" s="49">
        <v>0</v>
      </c>
      <c r="BL133" s="48">
        <v>30</v>
      </c>
      <c r="BM133" s="49">
        <v>96.7741935483871</v>
      </c>
      <c r="BN133" s="48">
        <v>31</v>
      </c>
    </row>
    <row r="134" spans="1:66" ht="15">
      <c r="A134" s="65" t="s">
        <v>287</v>
      </c>
      <c r="B134" s="65" t="s">
        <v>268</v>
      </c>
      <c r="C134" s="66" t="s">
        <v>1378</v>
      </c>
      <c r="D134" s="67">
        <v>10</v>
      </c>
      <c r="E134" s="68" t="s">
        <v>132</v>
      </c>
      <c r="F134" s="69">
        <v>10</v>
      </c>
      <c r="G134" s="66"/>
      <c r="H134" s="70"/>
      <c r="I134" s="71"/>
      <c r="J134" s="71"/>
      <c r="K134" s="34" t="s">
        <v>65</v>
      </c>
      <c r="L134" s="78">
        <v>134</v>
      </c>
      <c r="M134" s="78"/>
      <c r="N134" s="73"/>
      <c r="O134" s="80" t="s">
        <v>305</v>
      </c>
      <c r="P134" s="82">
        <v>43733.3878587963</v>
      </c>
      <c r="Q134" s="80" t="s">
        <v>324</v>
      </c>
      <c r="R134" s="80"/>
      <c r="S134" s="80"/>
      <c r="T134" s="80"/>
      <c r="U134" s="80"/>
      <c r="V134" s="84" t="s">
        <v>387</v>
      </c>
      <c r="W134" s="82">
        <v>43733.3878587963</v>
      </c>
      <c r="X134" s="86">
        <v>43733</v>
      </c>
      <c r="Y134" s="88" t="s">
        <v>433</v>
      </c>
      <c r="Z134" s="84" t="s">
        <v>487</v>
      </c>
      <c r="AA134" s="80"/>
      <c r="AB134" s="80"/>
      <c r="AC134" s="88" t="s">
        <v>541</v>
      </c>
      <c r="AD134" s="88" t="s">
        <v>540</v>
      </c>
      <c r="AE134" s="80" t="b">
        <v>0</v>
      </c>
      <c r="AF134" s="80">
        <v>1</v>
      </c>
      <c r="AG134" s="88" t="s">
        <v>562</v>
      </c>
      <c r="AH134" s="80" t="b">
        <v>0</v>
      </c>
      <c r="AI134" s="80" t="s">
        <v>568</v>
      </c>
      <c r="AJ134" s="80"/>
      <c r="AK134" s="88" t="s">
        <v>558</v>
      </c>
      <c r="AL134" s="80" t="b">
        <v>0</v>
      </c>
      <c r="AM134" s="80">
        <v>0</v>
      </c>
      <c r="AN134" s="88" t="s">
        <v>558</v>
      </c>
      <c r="AO134" s="80" t="s">
        <v>570</v>
      </c>
      <c r="AP134" s="80" t="b">
        <v>0</v>
      </c>
      <c r="AQ134" s="88" t="s">
        <v>540</v>
      </c>
      <c r="AR134" s="80" t="s">
        <v>219</v>
      </c>
      <c r="AS134" s="80">
        <v>0</v>
      </c>
      <c r="AT134" s="80">
        <v>0</v>
      </c>
      <c r="AU134" s="80"/>
      <c r="AV134" s="80"/>
      <c r="AW134" s="80"/>
      <c r="AX134" s="80"/>
      <c r="AY134" s="80"/>
      <c r="AZ134" s="80"/>
      <c r="BA134" s="80"/>
      <c r="BB134" s="80"/>
      <c r="BC134">
        <v>5</v>
      </c>
      <c r="BD134" s="79" t="str">
        <f>REPLACE(INDEX(GroupVertices[Group],MATCH(Edges[[#This Row],[Vertex 1]],GroupVertices[Vertex],0)),1,1,"")</f>
        <v>3</v>
      </c>
      <c r="BE134" s="79" t="str">
        <f>REPLACE(INDEX(GroupVertices[Group],MATCH(Edges[[#This Row],[Vertex 2]],GroupVertices[Vertex],0)),1,1,"")</f>
        <v>2</v>
      </c>
      <c r="BF134" s="48"/>
      <c r="BG134" s="49"/>
      <c r="BH134" s="48"/>
      <c r="BI134" s="49"/>
      <c r="BJ134" s="48"/>
      <c r="BK134" s="49"/>
      <c r="BL134" s="48"/>
      <c r="BM134" s="49"/>
      <c r="BN134" s="48"/>
    </row>
    <row r="135" spans="1:66" ht="15">
      <c r="A135" s="65" t="s">
        <v>287</v>
      </c>
      <c r="B135" s="65" t="s">
        <v>268</v>
      </c>
      <c r="C135" s="66" t="s">
        <v>1378</v>
      </c>
      <c r="D135" s="67">
        <v>10</v>
      </c>
      <c r="E135" s="68" t="s">
        <v>132</v>
      </c>
      <c r="F135" s="69">
        <v>10</v>
      </c>
      <c r="G135" s="66"/>
      <c r="H135" s="70"/>
      <c r="I135" s="71"/>
      <c r="J135" s="71"/>
      <c r="K135" s="34" t="s">
        <v>65</v>
      </c>
      <c r="L135" s="78">
        <v>135</v>
      </c>
      <c r="M135" s="78"/>
      <c r="N135" s="73"/>
      <c r="O135" s="80" t="s">
        <v>305</v>
      </c>
      <c r="P135" s="82">
        <v>43733.38869212963</v>
      </c>
      <c r="Q135" s="80" t="s">
        <v>322</v>
      </c>
      <c r="R135" s="80"/>
      <c r="S135" s="80"/>
      <c r="T135" s="80"/>
      <c r="U135" s="80"/>
      <c r="V135" s="84" t="s">
        <v>387</v>
      </c>
      <c r="W135" s="82">
        <v>43733.38869212963</v>
      </c>
      <c r="X135" s="86">
        <v>43733</v>
      </c>
      <c r="Y135" s="88" t="s">
        <v>431</v>
      </c>
      <c r="Z135" s="84" t="s">
        <v>485</v>
      </c>
      <c r="AA135" s="80"/>
      <c r="AB135" s="80"/>
      <c r="AC135" s="88" t="s">
        <v>539</v>
      </c>
      <c r="AD135" s="88" t="s">
        <v>538</v>
      </c>
      <c r="AE135" s="80" t="b">
        <v>0</v>
      </c>
      <c r="AF135" s="80">
        <v>0</v>
      </c>
      <c r="AG135" s="88" t="s">
        <v>561</v>
      </c>
      <c r="AH135" s="80" t="b">
        <v>0</v>
      </c>
      <c r="AI135" s="80" t="s">
        <v>568</v>
      </c>
      <c r="AJ135" s="80"/>
      <c r="AK135" s="88" t="s">
        <v>558</v>
      </c>
      <c r="AL135" s="80" t="b">
        <v>0</v>
      </c>
      <c r="AM135" s="80">
        <v>0</v>
      </c>
      <c r="AN135" s="88" t="s">
        <v>558</v>
      </c>
      <c r="AO135" s="80" t="s">
        <v>570</v>
      </c>
      <c r="AP135" s="80" t="b">
        <v>0</v>
      </c>
      <c r="AQ135" s="88" t="s">
        <v>538</v>
      </c>
      <c r="AR135" s="80" t="s">
        <v>219</v>
      </c>
      <c r="AS135" s="80">
        <v>0</v>
      </c>
      <c r="AT135" s="80">
        <v>0</v>
      </c>
      <c r="AU135" s="80"/>
      <c r="AV135" s="80"/>
      <c r="AW135" s="80"/>
      <c r="AX135" s="80"/>
      <c r="AY135" s="80"/>
      <c r="AZ135" s="80"/>
      <c r="BA135" s="80"/>
      <c r="BB135" s="80"/>
      <c r="BC135">
        <v>5</v>
      </c>
      <c r="BD135" s="79" t="str">
        <f>REPLACE(INDEX(GroupVertices[Group],MATCH(Edges[[#This Row],[Vertex 1]],GroupVertices[Vertex],0)),1,1,"")</f>
        <v>3</v>
      </c>
      <c r="BE135" s="79" t="str">
        <f>REPLACE(INDEX(GroupVertices[Group],MATCH(Edges[[#This Row],[Vertex 2]],GroupVertices[Vertex],0)),1,1,"")</f>
        <v>2</v>
      </c>
      <c r="BF135" s="48">
        <v>0</v>
      </c>
      <c r="BG135" s="49">
        <v>0</v>
      </c>
      <c r="BH135" s="48">
        <v>0</v>
      </c>
      <c r="BI135" s="49">
        <v>0</v>
      </c>
      <c r="BJ135" s="48">
        <v>0</v>
      </c>
      <c r="BK135" s="49">
        <v>0</v>
      </c>
      <c r="BL135" s="48">
        <v>26</v>
      </c>
      <c r="BM135" s="49">
        <v>100</v>
      </c>
      <c r="BN135" s="48">
        <v>26</v>
      </c>
    </row>
    <row r="136" spans="1:66" ht="15">
      <c r="A136" s="65" t="s">
        <v>287</v>
      </c>
      <c r="B136" s="65" t="s">
        <v>268</v>
      </c>
      <c r="C136" s="66" t="s">
        <v>1378</v>
      </c>
      <c r="D136" s="67">
        <v>10</v>
      </c>
      <c r="E136" s="68" t="s">
        <v>132</v>
      </c>
      <c r="F136" s="69">
        <v>10</v>
      </c>
      <c r="G136" s="66"/>
      <c r="H136" s="70"/>
      <c r="I136" s="71"/>
      <c r="J136" s="71"/>
      <c r="K136" s="34" t="s">
        <v>65</v>
      </c>
      <c r="L136" s="78">
        <v>136</v>
      </c>
      <c r="M136" s="78"/>
      <c r="N136" s="73"/>
      <c r="O136" s="80" t="s">
        <v>305</v>
      </c>
      <c r="P136" s="82">
        <v>43733.39575231481</v>
      </c>
      <c r="Q136" s="80" t="s">
        <v>325</v>
      </c>
      <c r="R136" s="80"/>
      <c r="S136" s="80"/>
      <c r="T136" s="80"/>
      <c r="U136" s="80"/>
      <c r="V136" s="84" t="s">
        <v>387</v>
      </c>
      <c r="W136" s="82">
        <v>43733.39575231481</v>
      </c>
      <c r="X136" s="86">
        <v>43733</v>
      </c>
      <c r="Y136" s="88" t="s">
        <v>434</v>
      </c>
      <c r="Z136" s="84" t="s">
        <v>488</v>
      </c>
      <c r="AA136" s="80"/>
      <c r="AB136" s="80"/>
      <c r="AC136" s="88" t="s">
        <v>542</v>
      </c>
      <c r="AD136" s="88" t="s">
        <v>541</v>
      </c>
      <c r="AE136" s="80" t="b">
        <v>0</v>
      </c>
      <c r="AF136" s="80">
        <v>1</v>
      </c>
      <c r="AG136" s="88" t="s">
        <v>560</v>
      </c>
      <c r="AH136" s="80" t="b">
        <v>0</v>
      </c>
      <c r="AI136" s="80" t="s">
        <v>568</v>
      </c>
      <c r="AJ136" s="80"/>
      <c r="AK136" s="88" t="s">
        <v>558</v>
      </c>
      <c r="AL136" s="80" t="b">
        <v>0</v>
      </c>
      <c r="AM136" s="80">
        <v>0</v>
      </c>
      <c r="AN136" s="88" t="s">
        <v>558</v>
      </c>
      <c r="AO136" s="80" t="s">
        <v>574</v>
      </c>
      <c r="AP136" s="80" t="b">
        <v>0</v>
      </c>
      <c r="AQ136" s="88" t="s">
        <v>541</v>
      </c>
      <c r="AR136" s="80" t="s">
        <v>219</v>
      </c>
      <c r="AS136" s="80">
        <v>0</v>
      </c>
      <c r="AT136" s="80">
        <v>0</v>
      </c>
      <c r="AU136" s="80"/>
      <c r="AV136" s="80"/>
      <c r="AW136" s="80"/>
      <c r="AX136" s="80"/>
      <c r="AY136" s="80"/>
      <c r="AZ136" s="80"/>
      <c r="BA136" s="80"/>
      <c r="BB136" s="80"/>
      <c r="BC136">
        <v>5</v>
      </c>
      <c r="BD136" s="79" t="str">
        <f>REPLACE(INDEX(GroupVertices[Group],MATCH(Edges[[#This Row],[Vertex 1]],GroupVertices[Vertex],0)),1,1,"")</f>
        <v>3</v>
      </c>
      <c r="BE136" s="79" t="str">
        <f>REPLACE(INDEX(GroupVertices[Group],MATCH(Edges[[#This Row],[Vertex 2]],GroupVertices[Vertex],0)),1,1,"")</f>
        <v>2</v>
      </c>
      <c r="BF136" s="48"/>
      <c r="BG136" s="49"/>
      <c r="BH136" s="48"/>
      <c r="BI136" s="49"/>
      <c r="BJ136" s="48"/>
      <c r="BK136" s="49"/>
      <c r="BL136" s="48"/>
      <c r="BM136" s="49"/>
      <c r="BN136" s="48"/>
    </row>
    <row r="137" spans="1:66" ht="15">
      <c r="A137" s="65" t="s">
        <v>293</v>
      </c>
      <c r="B137" s="65" t="s">
        <v>287</v>
      </c>
      <c r="C137" s="66" t="s">
        <v>1377</v>
      </c>
      <c r="D137" s="67">
        <v>4</v>
      </c>
      <c r="E137" s="68" t="s">
        <v>132</v>
      </c>
      <c r="F137" s="69">
        <v>30</v>
      </c>
      <c r="G137" s="66"/>
      <c r="H137" s="70"/>
      <c r="I137" s="71"/>
      <c r="J137" s="71"/>
      <c r="K137" s="34" t="s">
        <v>65</v>
      </c>
      <c r="L137" s="78">
        <v>137</v>
      </c>
      <c r="M137" s="78"/>
      <c r="N137" s="73"/>
      <c r="O137" s="80" t="s">
        <v>306</v>
      </c>
      <c r="P137" s="82">
        <v>43733.60189814815</v>
      </c>
      <c r="Q137" s="80" t="s">
        <v>329</v>
      </c>
      <c r="R137" s="80"/>
      <c r="S137" s="80"/>
      <c r="T137" s="80"/>
      <c r="U137" s="80"/>
      <c r="V137" s="84" t="s">
        <v>393</v>
      </c>
      <c r="W137" s="82">
        <v>43733.60189814815</v>
      </c>
      <c r="X137" s="86">
        <v>43733</v>
      </c>
      <c r="Y137" s="88" t="s">
        <v>441</v>
      </c>
      <c r="Z137" s="84" t="s">
        <v>495</v>
      </c>
      <c r="AA137" s="80"/>
      <c r="AB137" s="80"/>
      <c r="AC137" s="88" t="s">
        <v>549</v>
      </c>
      <c r="AD137" s="88" t="s">
        <v>548</v>
      </c>
      <c r="AE137" s="80" t="b">
        <v>0</v>
      </c>
      <c r="AF137" s="80">
        <v>1</v>
      </c>
      <c r="AG137" s="88" t="s">
        <v>560</v>
      </c>
      <c r="AH137" s="80" t="b">
        <v>0</v>
      </c>
      <c r="AI137" s="80" t="s">
        <v>565</v>
      </c>
      <c r="AJ137" s="80"/>
      <c r="AK137" s="88" t="s">
        <v>558</v>
      </c>
      <c r="AL137" s="80" t="b">
        <v>0</v>
      </c>
      <c r="AM137" s="80">
        <v>0</v>
      </c>
      <c r="AN137" s="88" t="s">
        <v>558</v>
      </c>
      <c r="AO137" s="80" t="s">
        <v>572</v>
      </c>
      <c r="AP137" s="80" t="b">
        <v>0</v>
      </c>
      <c r="AQ137" s="88" t="s">
        <v>548</v>
      </c>
      <c r="AR137" s="80" t="s">
        <v>219</v>
      </c>
      <c r="AS137" s="80">
        <v>0</v>
      </c>
      <c r="AT137" s="80">
        <v>0</v>
      </c>
      <c r="AU137" s="80" t="s">
        <v>575</v>
      </c>
      <c r="AV137" s="80" t="s">
        <v>577</v>
      </c>
      <c r="AW137" s="80" t="s">
        <v>578</v>
      </c>
      <c r="AX137" s="80" t="s">
        <v>579</v>
      </c>
      <c r="AY137" s="80" t="s">
        <v>581</v>
      </c>
      <c r="AZ137" s="80" t="s">
        <v>583</v>
      </c>
      <c r="BA137" s="80" t="s">
        <v>585</v>
      </c>
      <c r="BB137" s="84" t="s">
        <v>587</v>
      </c>
      <c r="BC137">
        <v>1</v>
      </c>
      <c r="BD137" s="79" t="str">
        <f>REPLACE(INDEX(GroupVertices[Group],MATCH(Edges[[#This Row],[Vertex 1]],GroupVertices[Vertex],0)),1,1,"")</f>
        <v>3</v>
      </c>
      <c r="BE137" s="79" t="str">
        <f>REPLACE(INDEX(GroupVertices[Group],MATCH(Edges[[#This Row],[Vertex 2]],GroupVertices[Vertex],0)),1,1,"")</f>
        <v>3</v>
      </c>
      <c r="BF137" s="48"/>
      <c r="BG137" s="49"/>
      <c r="BH137" s="48"/>
      <c r="BI137" s="49"/>
      <c r="BJ137" s="48"/>
      <c r="BK137" s="49"/>
      <c r="BL137" s="48"/>
      <c r="BM137" s="49"/>
      <c r="BN137" s="48"/>
    </row>
    <row r="138" spans="1:66" ht="15">
      <c r="A138" s="65" t="s">
        <v>293</v>
      </c>
      <c r="B138" s="65" t="s">
        <v>268</v>
      </c>
      <c r="C138" s="66" t="s">
        <v>1378</v>
      </c>
      <c r="D138" s="67">
        <v>10</v>
      </c>
      <c r="E138" s="68" t="s">
        <v>132</v>
      </c>
      <c r="F138" s="69">
        <v>10</v>
      </c>
      <c r="G138" s="66"/>
      <c r="H138" s="70"/>
      <c r="I138" s="71"/>
      <c r="J138" s="71"/>
      <c r="K138" s="34" t="s">
        <v>65</v>
      </c>
      <c r="L138" s="78">
        <v>138</v>
      </c>
      <c r="M138" s="78"/>
      <c r="N138" s="73"/>
      <c r="O138" s="80" t="s">
        <v>305</v>
      </c>
      <c r="P138" s="82">
        <v>43733.50795138889</v>
      </c>
      <c r="Q138" s="80" t="s">
        <v>330</v>
      </c>
      <c r="R138" s="80"/>
      <c r="S138" s="80"/>
      <c r="T138" s="80" t="s">
        <v>345</v>
      </c>
      <c r="U138" s="84" t="s">
        <v>356</v>
      </c>
      <c r="V138" s="84" t="s">
        <v>356</v>
      </c>
      <c r="W138" s="82">
        <v>43733.50795138889</v>
      </c>
      <c r="X138" s="86">
        <v>43733</v>
      </c>
      <c r="Y138" s="88" t="s">
        <v>442</v>
      </c>
      <c r="Z138" s="84" t="s">
        <v>496</v>
      </c>
      <c r="AA138" s="80"/>
      <c r="AB138" s="80"/>
      <c r="AC138" s="88" t="s">
        <v>550</v>
      </c>
      <c r="AD138" s="80"/>
      <c r="AE138" s="80" t="b">
        <v>0</v>
      </c>
      <c r="AF138" s="80">
        <v>10</v>
      </c>
      <c r="AG138" s="88" t="s">
        <v>558</v>
      </c>
      <c r="AH138" s="80" t="b">
        <v>0</v>
      </c>
      <c r="AI138" s="80" t="s">
        <v>565</v>
      </c>
      <c r="AJ138" s="80"/>
      <c r="AK138" s="88" t="s">
        <v>558</v>
      </c>
      <c r="AL138" s="80" t="b">
        <v>0</v>
      </c>
      <c r="AM138" s="80">
        <v>0</v>
      </c>
      <c r="AN138" s="88" t="s">
        <v>558</v>
      </c>
      <c r="AO138" s="80" t="s">
        <v>572</v>
      </c>
      <c r="AP138" s="80" t="b">
        <v>0</v>
      </c>
      <c r="AQ138" s="88" t="s">
        <v>550</v>
      </c>
      <c r="AR138" s="80" t="s">
        <v>219</v>
      </c>
      <c r="AS138" s="80">
        <v>0</v>
      </c>
      <c r="AT138" s="80">
        <v>0</v>
      </c>
      <c r="AU138" s="80" t="s">
        <v>575</v>
      </c>
      <c r="AV138" s="80" t="s">
        <v>577</v>
      </c>
      <c r="AW138" s="80" t="s">
        <v>578</v>
      </c>
      <c r="AX138" s="80" t="s">
        <v>579</v>
      </c>
      <c r="AY138" s="80" t="s">
        <v>581</v>
      </c>
      <c r="AZ138" s="80" t="s">
        <v>583</v>
      </c>
      <c r="BA138" s="80" t="s">
        <v>585</v>
      </c>
      <c r="BB138" s="84" t="s">
        <v>587</v>
      </c>
      <c r="BC138">
        <v>2</v>
      </c>
      <c r="BD138" s="79" t="str">
        <f>REPLACE(INDEX(GroupVertices[Group],MATCH(Edges[[#This Row],[Vertex 1]],GroupVertices[Vertex],0)),1,1,"")</f>
        <v>3</v>
      </c>
      <c r="BE138" s="79" t="str">
        <f>REPLACE(INDEX(GroupVertices[Group],MATCH(Edges[[#This Row],[Vertex 2]],GroupVertices[Vertex],0)),1,1,"")</f>
        <v>2</v>
      </c>
      <c r="BF138" s="48">
        <v>1</v>
      </c>
      <c r="BG138" s="49">
        <v>5.555555555555555</v>
      </c>
      <c r="BH138" s="48">
        <v>1</v>
      </c>
      <c r="BI138" s="49">
        <v>5.555555555555555</v>
      </c>
      <c r="BJ138" s="48">
        <v>0</v>
      </c>
      <c r="BK138" s="49">
        <v>0</v>
      </c>
      <c r="BL138" s="48">
        <v>16</v>
      </c>
      <c r="BM138" s="49">
        <v>88.88888888888889</v>
      </c>
      <c r="BN138" s="48">
        <v>18</v>
      </c>
    </row>
    <row r="139" spans="1:66" ht="15">
      <c r="A139" s="65" t="s">
        <v>293</v>
      </c>
      <c r="B139" s="65" t="s">
        <v>268</v>
      </c>
      <c r="C139" s="66" t="s">
        <v>1378</v>
      </c>
      <c r="D139" s="67">
        <v>10</v>
      </c>
      <c r="E139" s="68" t="s">
        <v>132</v>
      </c>
      <c r="F139" s="69">
        <v>10</v>
      </c>
      <c r="G139" s="66"/>
      <c r="H139" s="70"/>
      <c r="I139" s="71"/>
      <c r="J139" s="71"/>
      <c r="K139" s="34" t="s">
        <v>65</v>
      </c>
      <c r="L139" s="78">
        <v>139</v>
      </c>
      <c r="M139" s="78"/>
      <c r="N139" s="73"/>
      <c r="O139" s="80" t="s">
        <v>305</v>
      </c>
      <c r="P139" s="82">
        <v>43733.60189814815</v>
      </c>
      <c r="Q139" s="80" t="s">
        <v>329</v>
      </c>
      <c r="R139" s="80"/>
      <c r="S139" s="80"/>
      <c r="T139" s="80"/>
      <c r="U139" s="80"/>
      <c r="V139" s="84" t="s">
        <v>393</v>
      </c>
      <c r="W139" s="82">
        <v>43733.60189814815</v>
      </c>
      <c r="X139" s="86">
        <v>43733</v>
      </c>
      <c r="Y139" s="88" t="s">
        <v>441</v>
      </c>
      <c r="Z139" s="84" t="s">
        <v>495</v>
      </c>
      <c r="AA139" s="80"/>
      <c r="AB139" s="80"/>
      <c r="AC139" s="88" t="s">
        <v>549</v>
      </c>
      <c r="AD139" s="88" t="s">
        <v>548</v>
      </c>
      <c r="AE139" s="80" t="b">
        <v>0</v>
      </c>
      <c r="AF139" s="80">
        <v>1</v>
      </c>
      <c r="AG139" s="88" t="s">
        <v>560</v>
      </c>
      <c r="AH139" s="80" t="b">
        <v>0</v>
      </c>
      <c r="AI139" s="80" t="s">
        <v>565</v>
      </c>
      <c r="AJ139" s="80"/>
      <c r="AK139" s="88" t="s">
        <v>558</v>
      </c>
      <c r="AL139" s="80" t="b">
        <v>0</v>
      </c>
      <c r="AM139" s="80">
        <v>0</v>
      </c>
      <c r="AN139" s="88" t="s">
        <v>558</v>
      </c>
      <c r="AO139" s="80" t="s">
        <v>572</v>
      </c>
      <c r="AP139" s="80" t="b">
        <v>0</v>
      </c>
      <c r="AQ139" s="88" t="s">
        <v>548</v>
      </c>
      <c r="AR139" s="80" t="s">
        <v>219</v>
      </c>
      <c r="AS139" s="80">
        <v>0</v>
      </c>
      <c r="AT139" s="80">
        <v>0</v>
      </c>
      <c r="AU139" s="80" t="s">
        <v>575</v>
      </c>
      <c r="AV139" s="80" t="s">
        <v>577</v>
      </c>
      <c r="AW139" s="80" t="s">
        <v>578</v>
      </c>
      <c r="AX139" s="80" t="s">
        <v>579</v>
      </c>
      <c r="AY139" s="80" t="s">
        <v>581</v>
      </c>
      <c r="AZ139" s="80" t="s">
        <v>583</v>
      </c>
      <c r="BA139" s="80" t="s">
        <v>585</v>
      </c>
      <c r="BB139" s="84" t="s">
        <v>587</v>
      </c>
      <c r="BC139">
        <v>2</v>
      </c>
      <c r="BD139" s="79" t="str">
        <f>REPLACE(INDEX(GroupVertices[Group],MATCH(Edges[[#This Row],[Vertex 1]],GroupVertices[Vertex],0)),1,1,"")</f>
        <v>3</v>
      </c>
      <c r="BE139" s="79" t="str">
        <f>REPLACE(INDEX(GroupVertices[Group],MATCH(Edges[[#This Row],[Vertex 2]],GroupVertices[Vertex],0)),1,1,"")</f>
        <v>2</v>
      </c>
      <c r="BF139" s="48">
        <v>0</v>
      </c>
      <c r="BG139" s="49">
        <v>0</v>
      </c>
      <c r="BH139" s="48">
        <v>0</v>
      </c>
      <c r="BI139" s="49">
        <v>0</v>
      </c>
      <c r="BJ139" s="48">
        <v>0</v>
      </c>
      <c r="BK139" s="49">
        <v>0</v>
      </c>
      <c r="BL139" s="48">
        <v>6</v>
      </c>
      <c r="BM139" s="49">
        <v>100</v>
      </c>
      <c r="BN139" s="48">
        <v>6</v>
      </c>
    </row>
    <row r="140" spans="1:66" ht="15">
      <c r="A140" s="65" t="s">
        <v>294</v>
      </c>
      <c r="B140" s="65" t="s">
        <v>295</v>
      </c>
      <c r="C140" s="66" t="s">
        <v>1377</v>
      </c>
      <c r="D140" s="67">
        <v>4</v>
      </c>
      <c r="E140" s="68" t="s">
        <v>132</v>
      </c>
      <c r="F140" s="69">
        <v>30</v>
      </c>
      <c r="G140" s="66"/>
      <c r="H140" s="70"/>
      <c r="I140" s="71"/>
      <c r="J140" s="71"/>
      <c r="K140" s="34" t="s">
        <v>66</v>
      </c>
      <c r="L140" s="78">
        <v>140</v>
      </c>
      <c r="M140" s="78"/>
      <c r="N140" s="73"/>
      <c r="O140" s="80" t="s">
        <v>305</v>
      </c>
      <c r="P140" s="82">
        <v>43733.63814814815</v>
      </c>
      <c r="Q140" s="80" t="s">
        <v>331</v>
      </c>
      <c r="R140" s="80"/>
      <c r="S140" s="80"/>
      <c r="T140" s="80" t="s">
        <v>346</v>
      </c>
      <c r="U140" s="84" t="s">
        <v>357</v>
      </c>
      <c r="V140" s="84" t="s">
        <v>357</v>
      </c>
      <c r="W140" s="82">
        <v>43733.63814814815</v>
      </c>
      <c r="X140" s="86">
        <v>43733</v>
      </c>
      <c r="Y140" s="88" t="s">
        <v>443</v>
      </c>
      <c r="Z140" s="84" t="s">
        <v>497</v>
      </c>
      <c r="AA140" s="80"/>
      <c r="AB140" s="80"/>
      <c r="AC140" s="88" t="s">
        <v>551</v>
      </c>
      <c r="AD140" s="80"/>
      <c r="AE140" s="80" t="b">
        <v>0</v>
      </c>
      <c r="AF140" s="80">
        <v>3</v>
      </c>
      <c r="AG140" s="88" t="s">
        <v>558</v>
      </c>
      <c r="AH140" s="80" t="b">
        <v>0</v>
      </c>
      <c r="AI140" s="80" t="s">
        <v>565</v>
      </c>
      <c r="AJ140" s="80"/>
      <c r="AK140" s="88" t="s">
        <v>558</v>
      </c>
      <c r="AL140" s="80" t="b">
        <v>0</v>
      </c>
      <c r="AM140" s="80">
        <v>2</v>
      </c>
      <c r="AN140" s="88" t="s">
        <v>558</v>
      </c>
      <c r="AO140" s="80" t="s">
        <v>570</v>
      </c>
      <c r="AP140" s="80" t="b">
        <v>0</v>
      </c>
      <c r="AQ140" s="88" t="s">
        <v>551</v>
      </c>
      <c r="AR140" s="80" t="s">
        <v>219</v>
      </c>
      <c r="AS140" s="80">
        <v>0</v>
      </c>
      <c r="AT140" s="80">
        <v>0</v>
      </c>
      <c r="AU140" s="80" t="s">
        <v>576</v>
      </c>
      <c r="AV140" s="80" t="s">
        <v>577</v>
      </c>
      <c r="AW140" s="80" t="s">
        <v>578</v>
      </c>
      <c r="AX140" s="80" t="s">
        <v>580</v>
      </c>
      <c r="AY140" s="80" t="s">
        <v>582</v>
      </c>
      <c r="AZ140" s="80" t="s">
        <v>584</v>
      </c>
      <c r="BA140" s="80" t="s">
        <v>586</v>
      </c>
      <c r="BB140" s="84" t="s">
        <v>588</v>
      </c>
      <c r="BC140">
        <v>1</v>
      </c>
      <c r="BD140" s="79" t="str">
        <f>REPLACE(INDEX(GroupVertices[Group],MATCH(Edges[[#This Row],[Vertex 1]],GroupVertices[Vertex],0)),1,1,"")</f>
        <v>1</v>
      </c>
      <c r="BE140" s="79" t="str">
        <f>REPLACE(INDEX(GroupVertices[Group],MATCH(Edges[[#This Row],[Vertex 2]],GroupVertices[Vertex],0)),1,1,"")</f>
        <v>1</v>
      </c>
      <c r="BF140" s="48">
        <v>0</v>
      </c>
      <c r="BG140" s="49">
        <v>0</v>
      </c>
      <c r="BH140" s="48">
        <v>0</v>
      </c>
      <c r="BI140" s="49">
        <v>0</v>
      </c>
      <c r="BJ140" s="48">
        <v>0</v>
      </c>
      <c r="BK140" s="49">
        <v>0</v>
      </c>
      <c r="BL140" s="48">
        <v>14</v>
      </c>
      <c r="BM140" s="49">
        <v>100</v>
      </c>
      <c r="BN140" s="48">
        <v>14</v>
      </c>
    </row>
    <row r="141" spans="1:66" ht="15">
      <c r="A141" s="65" t="s">
        <v>294</v>
      </c>
      <c r="B141" s="65" t="s">
        <v>299</v>
      </c>
      <c r="C141" s="66" t="s">
        <v>1377</v>
      </c>
      <c r="D141" s="67">
        <v>4</v>
      </c>
      <c r="E141" s="68" t="s">
        <v>132</v>
      </c>
      <c r="F141" s="69">
        <v>30</v>
      </c>
      <c r="G141" s="66"/>
      <c r="H141" s="70"/>
      <c r="I141" s="71"/>
      <c r="J141" s="71"/>
      <c r="K141" s="34" t="s">
        <v>65</v>
      </c>
      <c r="L141" s="78">
        <v>141</v>
      </c>
      <c r="M141" s="78"/>
      <c r="N141" s="73"/>
      <c r="O141" s="80" t="s">
        <v>305</v>
      </c>
      <c r="P141" s="82">
        <v>43733.63814814815</v>
      </c>
      <c r="Q141" s="80" t="s">
        <v>331</v>
      </c>
      <c r="R141" s="80"/>
      <c r="S141" s="80"/>
      <c r="T141" s="80" t="s">
        <v>346</v>
      </c>
      <c r="U141" s="84" t="s">
        <v>357</v>
      </c>
      <c r="V141" s="84" t="s">
        <v>357</v>
      </c>
      <c r="W141" s="82">
        <v>43733.63814814815</v>
      </c>
      <c r="X141" s="86">
        <v>43733</v>
      </c>
      <c r="Y141" s="88" t="s">
        <v>443</v>
      </c>
      <c r="Z141" s="84" t="s">
        <v>497</v>
      </c>
      <c r="AA141" s="80"/>
      <c r="AB141" s="80"/>
      <c r="AC141" s="88" t="s">
        <v>551</v>
      </c>
      <c r="AD141" s="80"/>
      <c r="AE141" s="80" t="b">
        <v>0</v>
      </c>
      <c r="AF141" s="80">
        <v>3</v>
      </c>
      <c r="AG141" s="88" t="s">
        <v>558</v>
      </c>
      <c r="AH141" s="80" t="b">
        <v>0</v>
      </c>
      <c r="AI141" s="80" t="s">
        <v>565</v>
      </c>
      <c r="AJ141" s="80"/>
      <c r="AK141" s="88" t="s">
        <v>558</v>
      </c>
      <c r="AL141" s="80" t="b">
        <v>0</v>
      </c>
      <c r="AM141" s="80">
        <v>2</v>
      </c>
      <c r="AN141" s="88" t="s">
        <v>558</v>
      </c>
      <c r="AO141" s="80" t="s">
        <v>570</v>
      </c>
      <c r="AP141" s="80" t="b">
        <v>0</v>
      </c>
      <c r="AQ141" s="88" t="s">
        <v>551</v>
      </c>
      <c r="AR141" s="80" t="s">
        <v>219</v>
      </c>
      <c r="AS141" s="80">
        <v>0</v>
      </c>
      <c r="AT141" s="80">
        <v>0</v>
      </c>
      <c r="AU141" s="80" t="s">
        <v>576</v>
      </c>
      <c r="AV141" s="80" t="s">
        <v>577</v>
      </c>
      <c r="AW141" s="80" t="s">
        <v>578</v>
      </c>
      <c r="AX141" s="80" t="s">
        <v>580</v>
      </c>
      <c r="AY141" s="80" t="s">
        <v>582</v>
      </c>
      <c r="AZ141" s="80" t="s">
        <v>584</v>
      </c>
      <c r="BA141" s="80" t="s">
        <v>586</v>
      </c>
      <c r="BB141" s="84" t="s">
        <v>588</v>
      </c>
      <c r="BC141">
        <v>1</v>
      </c>
      <c r="BD141" s="79" t="str">
        <f>REPLACE(INDEX(GroupVertices[Group],MATCH(Edges[[#This Row],[Vertex 1]],GroupVertices[Vertex],0)),1,1,"")</f>
        <v>1</v>
      </c>
      <c r="BE141" s="79" t="str">
        <f>REPLACE(INDEX(GroupVertices[Group],MATCH(Edges[[#This Row],[Vertex 2]],GroupVertices[Vertex],0)),1,1,"")</f>
        <v>1</v>
      </c>
      <c r="BF141" s="48"/>
      <c r="BG141" s="49"/>
      <c r="BH141" s="48"/>
      <c r="BI141" s="49"/>
      <c r="BJ141" s="48"/>
      <c r="BK141" s="49"/>
      <c r="BL141" s="48"/>
      <c r="BM141" s="49"/>
      <c r="BN141" s="48"/>
    </row>
    <row r="142" spans="1:66" ht="15">
      <c r="A142" s="65" t="s">
        <v>294</v>
      </c>
      <c r="B142" s="65" t="s">
        <v>297</v>
      </c>
      <c r="C142" s="66" t="s">
        <v>1377</v>
      </c>
      <c r="D142" s="67">
        <v>4</v>
      </c>
      <c r="E142" s="68" t="s">
        <v>132</v>
      </c>
      <c r="F142" s="69">
        <v>30</v>
      </c>
      <c r="G142" s="66"/>
      <c r="H142" s="70"/>
      <c r="I142" s="71"/>
      <c r="J142" s="71"/>
      <c r="K142" s="34" t="s">
        <v>65</v>
      </c>
      <c r="L142" s="78">
        <v>142</v>
      </c>
      <c r="M142" s="78"/>
      <c r="N142" s="73"/>
      <c r="O142" s="80" t="s">
        <v>305</v>
      </c>
      <c r="P142" s="82">
        <v>43733.63814814815</v>
      </c>
      <c r="Q142" s="80" t="s">
        <v>331</v>
      </c>
      <c r="R142" s="80"/>
      <c r="S142" s="80"/>
      <c r="T142" s="80" t="s">
        <v>346</v>
      </c>
      <c r="U142" s="84" t="s">
        <v>357</v>
      </c>
      <c r="V142" s="84" t="s">
        <v>357</v>
      </c>
      <c r="W142" s="82">
        <v>43733.63814814815</v>
      </c>
      <c r="X142" s="86">
        <v>43733</v>
      </c>
      <c r="Y142" s="88" t="s">
        <v>443</v>
      </c>
      <c r="Z142" s="84" t="s">
        <v>497</v>
      </c>
      <c r="AA142" s="80"/>
      <c r="AB142" s="80"/>
      <c r="AC142" s="88" t="s">
        <v>551</v>
      </c>
      <c r="AD142" s="80"/>
      <c r="AE142" s="80" t="b">
        <v>0</v>
      </c>
      <c r="AF142" s="80">
        <v>3</v>
      </c>
      <c r="AG142" s="88" t="s">
        <v>558</v>
      </c>
      <c r="AH142" s="80" t="b">
        <v>0</v>
      </c>
      <c r="AI142" s="80" t="s">
        <v>565</v>
      </c>
      <c r="AJ142" s="80"/>
      <c r="AK142" s="88" t="s">
        <v>558</v>
      </c>
      <c r="AL142" s="80" t="b">
        <v>0</v>
      </c>
      <c r="AM142" s="80">
        <v>2</v>
      </c>
      <c r="AN142" s="88" t="s">
        <v>558</v>
      </c>
      <c r="AO142" s="80" t="s">
        <v>570</v>
      </c>
      <c r="AP142" s="80" t="b">
        <v>0</v>
      </c>
      <c r="AQ142" s="88" t="s">
        <v>551</v>
      </c>
      <c r="AR142" s="80" t="s">
        <v>219</v>
      </c>
      <c r="AS142" s="80">
        <v>0</v>
      </c>
      <c r="AT142" s="80">
        <v>0</v>
      </c>
      <c r="AU142" s="80" t="s">
        <v>576</v>
      </c>
      <c r="AV142" s="80" t="s">
        <v>577</v>
      </c>
      <c r="AW142" s="80" t="s">
        <v>578</v>
      </c>
      <c r="AX142" s="80" t="s">
        <v>580</v>
      </c>
      <c r="AY142" s="80" t="s">
        <v>582</v>
      </c>
      <c r="AZ142" s="80" t="s">
        <v>584</v>
      </c>
      <c r="BA142" s="80" t="s">
        <v>586</v>
      </c>
      <c r="BB142" s="84" t="s">
        <v>588</v>
      </c>
      <c r="BC142">
        <v>1</v>
      </c>
      <c r="BD142" s="79" t="str">
        <f>REPLACE(INDEX(GroupVertices[Group],MATCH(Edges[[#This Row],[Vertex 1]],GroupVertices[Vertex],0)),1,1,"")</f>
        <v>1</v>
      </c>
      <c r="BE142" s="79" t="str">
        <f>REPLACE(INDEX(GroupVertices[Group],MATCH(Edges[[#This Row],[Vertex 2]],GroupVertices[Vertex],0)),1,1,"")</f>
        <v>1</v>
      </c>
      <c r="BF142" s="48"/>
      <c r="BG142" s="49"/>
      <c r="BH142" s="48"/>
      <c r="BI142" s="49"/>
      <c r="BJ142" s="48"/>
      <c r="BK142" s="49"/>
      <c r="BL142" s="48"/>
      <c r="BM142" s="49"/>
      <c r="BN142" s="48"/>
    </row>
    <row r="143" spans="1:66" ht="15">
      <c r="A143" s="65" t="s">
        <v>294</v>
      </c>
      <c r="B143" s="65" t="s">
        <v>268</v>
      </c>
      <c r="C143" s="66" t="s">
        <v>1377</v>
      </c>
      <c r="D143" s="67">
        <v>4</v>
      </c>
      <c r="E143" s="68" t="s">
        <v>132</v>
      </c>
      <c r="F143" s="69">
        <v>30</v>
      </c>
      <c r="G143" s="66"/>
      <c r="H143" s="70"/>
      <c r="I143" s="71"/>
      <c r="J143" s="71"/>
      <c r="K143" s="34" t="s">
        <v>65</v>
      </c>
      <c r="L143" s="78">
        <v>143</v>
      </c>
      <c r="M143" s="78"/>
      <c r="N143" s="73"/>
      <c r="O143" s="80" t="s">
        <v>305</v>
      </c>
      <c r="P143" s="82">
        <v>43733.63814814815</v>
      </c>
      <c r="Q143" s="80" t="s">
        <v>331</v>
      </c>
      <c r="R143" s="80"/>
      <c r="S143" s="80"/>
      <c r="T143" s="80" t="s">
        <v>346</v>
      </c>
      <c r="U143" s="84" t="s">
        <v>357</v>
      </c>
      <c r="V143" s="84" t="s">
        <v>357</v>
      </c>
      <c r="W143" s="82">
        <v>43733.63814814815</v>
      </c>
      <c r="X143" s="86">
        <v>43733</v>
      </c>
      <c r="Y143" s="88" t="s">
        <v>443</v>
      </c>
      <c r="Z143" s="84" t="s">
        <v>497</v>
      </c>
      <c r="AA143" s="80"/>
      <c r="AB143" s="80"/>
      <c r="AC143" s="88" t="s">
        <v>551</v>
      </c>
      <c r="AD143" s="80"/>
      <c r="AE143" s="80" t="b">
        <v>0</v>
      </c>
      <c r="AF143" s="80">
        <v>3</v>
      </c>
      <c r="AG143" s="88" t="s">
        <v>558</v>
      </c>
      <c r="AH143" s="80" t="b">
        <v>0</v>
      </c>
      <c r="AI143" s="80" t="s">
        <v>565</v>
      </c>
      <c r="AJ143" s="80"/>
      <c r="AK143" s="88" t="s">
        <v>558</v>
      </c>
      <c r="AL143" s="80" t="b">
        <v>0</v>
      </c>
      <c r="AM143" s="80">
        <v>2</v>
      </c>
      <c r="AN143" s="88" t="s">
        <v>558</v>
      </c>
      <c r="AO143" s="80" t="s">
        <v>570</v>
      </c>
      <c r="AP143" s="80" t="b">
        <v>0</v>
      </c>
      <c r="AQ143" s="88" t="s">
        <v>551</v>
      </c>
      <c r="AR143" s="80" t="s">
        <v>219</v>
      </c>
      <c r="AS143" s="80">
        <v>0</v>
      </c>
      <c r="AT143" s="80">
        <v>0</v>
      </c>
      <c r="AU143" s="80" t="s">
        <v>576</v>
      </c>
      <c r="AV143" s="80" t="s">
        <v>577</v>
      </c>
      <c r="AW143" s="80" t="s">
        <v>578</v>
      </c>
      <c r="AX143" s="80" t="s">
        <v>580</v>
      </c>
      <c r="AY143" s="80" t="s">
        <v>582</v>
      </c>
      <c r="AZ143" s="80" t="s">
        <v>584</v>
      </c>
      <c r="BA143" s="80" t="s">
        <v>586</v>
      </c>
      <c r="BB143" s="84" t="s">
        <v>588</v>
      </c>
      <c r="BC143">
        <v>1</v>
      </c>
      <c r="BD143" s="79" t="str">
        <f>REPLACE(INDEX(GroupVertices[Group],MATCH(Edges[[#This Row],[Vertex 1]],GroupVertices[Vertex],0)),1,1,"")</f>
        <v>1</v>
      </c>
      <c r="BE143" s="79" t="str">
        <f>REPLACE(INDEX(GroupVertices[Group],MATCH(Edges[[#This Row],[Vertex 2]],GroupVertices[Vertex],0)),1,1,"")</f>
        <v>2</v>
      </c>
      <c r="BF143" s="48"/>
      <c r="BG143" s="49"/>
      <c r="BH143" s="48"/>
      <c r="BI143" s="49"/>
      <c r="BJ143" s="48"/>
      <c r="BK143" s="49"/>
      <c r="BL143" s="48"/>
      <c r="BM143" s="49"/>
      <c r="BN143" s="48"/>
    </row>
    <row r="144" spans="1:66" ht="15">
      <c r="A144" s="65" t="s">
        <v>295</v>
      </c>
      <c r="B144" s="65" t="s">
        <v>294</v>
      </c>
      <c r="C144" s="66" t="s">
        <v>1377</v>
      </c>
      <c r="D144" s="67">
        <v>4</v>
      </c>
      <c r="E144" s="68" t="s">
        <v>132</v>
      </c>
      <c r="F144" s="69">
        <v>30</v>
      </c>
      <c r="G144" s="66"/>
      <c r="H144" s="70"/>
      <c r="I144" s="71"/>
      <c r="J144" s="71"/>
      <c r="K144" s="34" t="s">
        <v>66</v>
      </c>
      <c r="L144" s="78">
        <v>144</v>
      </c>
      <c r="M144" s="78"/>
      <c r="N144" s="73"/>
      <c r="O144" s="80" t="s">
        <v>307</v>
      </c>
      <c r="P144" s="82">
        <v>43733.63863425926</v>
      </c>
      <c r="Q144" s="80" t="s">
        <v>331</v>
      </c>
      <c r="R144" s="80"/>
      <c r="S144" s="80"/>
      <c r="T144" s="80" t="s">
        <v>346</v>
      </c>
      <c r="U144" s="80"/>
      <c r="V144" s="84" t="s">
        <v>394</v>
      </c>
      <c r="W144" s="82">
        <v>43733.63863425926</v>
      </c>
      <c r="X144" s="86">
        <v>43733</v>
      </c>
      <c r="Y144" s="88" t="s">
        <v>444</v>
      </c>
      <c r="Z144" s="84" t="s">
        <v>498</v>
      </c>
      <c r="AA144" s="80"/>
      <c r="AB144" s="80"/>
      <c r="AC144" s="88" t="s">
        <v>552</v>
      </c>
      <c r="AD144" s="80"/>
      <c r="AE144" s="80" t="b">
        <v>0</v>
      </c>
      <c r="AF144" s="80">
        <v>0</v>
      </c>
      <c r="AG144" s="88" t="s">
        <v>558</v>
      </c>
      <c r="AH144" s="80" t="b">
        <v>0</v>
      </c>
      <c r="AI144" s="80" t="s">
        <v>565</v>
      </c>
      <c r="AJ144" s="80"/>
      <c r="AK144" s="88" t="s">
        <v>558</v>
      </c>
      <c r="AL144" s="80" t="b">
        <v>0</v>
      </c>
      <c r="AM144" s="80">
        <v>2</v>
      </c>
      <c r="AN144" s="88" t="s">
        <v>551</v>
      </c>
      <c r="AO144" s="80" t="s">
        <v>571</v>
      </c>
      <c r="AP144" s="80" t="b">
        <v>0</v>
      </c>
      <c r="AQ144" s="88" t="s">
        <v>551</v>
      </c>
      <c r="AR144" s="80" t="s">
        <v>219</v>
      </c>
      <c r="AS144" s="80">
        <v>0</v>
      </c>
      <c r="AT144" s="80">
        <v>0</v>
      </c>
      <c r="AU144" s="80"/>
      <c r="AV144" s="80"/>
      <c r="AW144" s="80"/>
      <c r="AX144" s="80"/>
      <c r="AY144" s="80"/>
      <c r="AZ144" s="80"/>
      <c r="BA144" s="80"/>
      <c r="BB144" s="80"/>
      <c r="BC144">
        <v>1</v>
      </c>
      <c r="BD144" s="79" t="str">
        <f>REPLACE(INDEX(GroupVertices[Group],MATCH(Edges[[#This Row],[Vertex 1]],GroupVertices[Vertex],0)),1,1,"")</f>
        <v>1</v>
      </c>
      <c r="BE144" s="79" t="str">
        <f>REPLACE(INDEX(GroupVertices[Group],MATCH(Edges[[#This Row],[Vertex 2]],GroupVertices[Vertex],0)),1,1,"")</f>
        <v>1</v>
      </c>
      <c r="BF144" s="48"/>
      <c r="BG144" s="49"/>
      <c r="BH144" s="48"/>
      <c r="BI144" s="49"/>
      <c r="BJ144" s="48"/>
      <c r="BK144" s="49"/>
      <c r="BL144" s="48"/>
      <c r="BM144" s="49"/>
      <c r="BN144" s="48"/>
    </row>
    <row r="145" spans="1:66" ht="15">
      <c r="A145" s="65" t="s">
        <v>296</v>
      </c>
      <c r="B145" s="65" t="s">
        <v>294</v>
      </c>
      <c r="C145" s="66" t="s">
        <v>1377</v>
      </c>
      <c r="D145" s="67">
        <v>4</v>
      </c>
      <c r="E145" s="68" t="s">
        <v>132</v>
      </c>
      <c r="F145" s="69">
        <v>30</v>
      </c>
      <c r="G145" s="66"/>
      <c r="H145" s="70"/>
      <c r="I145" s="71"/>
      <c r="J145" s="71"/>
      <c r="K145" s="34" t="s">
        <v>65</v>
      </c>
      <c r="L145" s="78">
        <v>145</v>
      </c>
      <c r="M145" s="78"/>
      <c r="N145" s="73"/>
      <c r="O145" s="80" t="s">
        <v>307</v>
      </c>
      <c r="P145" s="82">
        <v>43733.65332175926</v>
      </c>
      <c r="Q145" s="80" t="s">
        <v>331</v>
      </c>
      <c r="R145" s="80"/>
      <c r="S145" s="80"/>
      <c r="T145" s="80" t="s">
        <v>346</v>
      </c>
      <c r="U145" s="80"/>
      <c r="V145" s="84" t="s">
        <v>395</v>
      </c>
      <c r="W145" s="82">
        <v>43733.65332175926</v>
      </c>
      <c r="X145" s="86">
        <v>43733</v>
      </c>
      <c r="Y145" s="88" t="s">
        <v>445</v>
      </c>
      <c r="Z145" s="84" t="s">
        <v>499</v>
      </c>
      <c r="AA145" s="80"/>
      <c r="AB145" s="80"/>
      <c r="AC145" s="88" t="s">
        <v>553</v>
      </c>
      <c r="AD145" s="80"/>
      <c r="AE145" s="80" t="b">
        <v>0</v>
      </c>
      <c r="AF145" s="80">
        <v>0</v>
      </c>
      <c r="AG145" s="88" t="s">
        <v>558</v>
      </c>
      <c r="AH145" s="80" t="b">
        <v>0</v>
      </c>
      <c r="AI145" s="80" t="s">
        <v>565</v>
      </c>
      <c r="AJ145" s="80"/>
      <c r="AK145" s="88" t="s">
        <v>558</v>
      </c>
      <c r="AL145" s="80" t="b">
        <v>0</v>
      </c>
      <c r="AM145" s="80">
        <v>2</v>
      </c>
      <c r="AN145" s="88" t="s">
        <v>551</v>
      </c>
      <c r="AO145" s="80" t="s">
        <v>570</v>
      </c>
      <c r="AP145" s="80" t="b">
        <v>0</v>
      </c>
      <c r="AQ145" s="88" t="s">
        <v>551</v>
      </c>
      <c r="AR145" s="80" t="s">
        <v>219</v>
      </c>
      <c r="AS145" s="80">
        <v>0</v>
      </c>
      <c r="AT145" s="80">
        <v>0</v>
      </c>
      <c r="AU145" s="80"/>
      <c r="AV145" s="80"/>
      <c r="AW145" s="80"/>
      <c r="AX145" s="80"/>
      <c r="AY145" s="80"/>
      <c r="AZ145" s="80"/>
      <c r="BA145" s="80"/>
      <c r="BB145" s="80"/>
      <c r="BC145">
        <v>1</v>
      </c>
      <c r="BD145" s="79" t="str">
        <f>REPLACE(INDEX(GroupVertices[Group],MATCH(Edges[[#This Row],[Vertex 1]],GroupVertices[Vertex],0)),1,1,"")</f>
        <v>1</v>
      </c>
      <c r="BE145" s="79" t="str">
        <f>REPLACE(INDEX(GroupVertices[Group],MATCH(Edges[[#This Row],[Vertex 2]],GroupVertices[Vertex],0)),1,1,"")</f>
        <v>1</v>
      </c>
      <c r="BF145" s="48"/>
      <c r="BG145" s="49"/>
      <c r="BH145" s="48"/>
      <c r="BI145" s="49"/>
      <c r="BJ145" s="48"/>
      <c r="BK145" s="49"/>
      <c r="BL145" s="48"/>
      <c r="BM145" s="49"/>
      <c r="BN145" s="48"/>
    </row>
    <row r="146" spans="1:66" ht="15">
      <c r="A146" s="65" t="s">
        <v>295</v>
      </c>
      <c r="B146" s="65" t="s">
        <v>299</v>
      </c>
      <c r="C146" s="66" t="s">
        <v>1377</v>
      </c>
      <c r="D146" s="67">
        <v>4</v>
      </c>
      <c r="E146" s="68" t="s">
        <v>132</v>
      </c>
      <c r="F146" s="69">
        <v>30</v>
      </c>
      <c r="G146" s="66"/>
      <c r="H146" s="70"/>
      <c r="I146" s="71"/>
      <c r="J146" s="71"/>
      <c r="K146" s="34" t="s">
        <v>65</v>
      </c>
      <c r="L146" s="78">
        <v>146</v>
      </c>
      <c r="M146" s="78"/>
      <c r="N146" s="73"/>
      <c r="O146" s="80" t="s">
        <v>305</v>
      </c>
      <c r="P146" s="82">
        <v>43733.63863425926</v>
      </c>
      <c r="Q146" s="80" t="s">
        <v>331</v>
      </c>
      <c r="R146" s="80"/>
      <c r="S146" s="80"/>
      <c r="T146" s="80" t="s">
        <v>346</v>
      </c>
      <c r="U146" s="80"/>
      <c r="V146" s="84" t="s">
        <v>394</v>
      </c>
      <c r="W146" s="82">
        <v>43733.63863425926</v>
      </c>
      <c r="X146" s="86">
        <v>43733</v>
      </c>
      <c r="Y146" s="88" t="s">
        <v>444</v>
      </c>
      <c r="Z146" s="84" t="s">
        <v>498</v>
      </c>
      <c r="AA146" s="80"/>
      <c r="AB146" s="80"/>
      <c r="AC146" s="88" t="s">
        <v>552</v>
      </c>
      <c r="AD146" s="80"/>
      <c r="AE146" s="80" t="b">
        <v>0</v>
      </c>
      <c r="AF146" s="80">
        <v>0</v>
      </c>
      <c r="AG146" s="88" t="s">
        <v>558</v>
      </c>
      <c r="AH146" s="80" t="b">
        <v>0</v>
      </c>
      <c r="AI146" s="80" t="s">
        <v>565</v>
      </c>
      <c r="AJ146" s="80"/>
      <c r="AK146" s="88" t="s">
        <v>558</v>
      </c>
      <c r="AL146" s="80" t="b">
        <v>0</v>
      </c>
      <c r="AM146" s="80">
        <v>2</v>
      </c>
      <c r="AN146" s="88" t="s">
        <v>551</v>
      </c>
      <c r="AO146" s="80" t="s">
        <v>571</v>
      </c>
      <c r="AP146" s="80" t="b">
        <v>0</v>
      </c>
      <c r="AQ146" s="88" t="s">
        <v>551</v>
      </c>
      <c r="AR146" s="80" t="s">
        <v>219</v>
      </c>
      <c r="AS146" s="80">
        <v>0</v>
      </c>
      <c r="AT146" s="80">
        <v>0</v>
      </c>
      <c r="AU146" s="80"/>
      <c r="AV146" s="80"/>
      <c r="AW146" s="80"/>
      <c r="AX146" s="80"/>
      <c r="AY146" s="80"/>
      <c r="AZ146" s="80"/>
      <c r="BA146" s="80"/>
      <c r="BB146" s="80"/>
      <c r="BC146">
        <v>1</v>
      </c>
      <c r="BD146" s="79" t="str">
        <f>REPLACE(INDEX(GroupVertices[Group],MATCH(Edges[[#This Row],[Vertex 1]],GroupVertices[Vertex],0)),1,1,"")</f>
        <v>1</v>
      </c>
      <c r="BE146" s="79" t="str">
        <f>REPLACE(INDEX(GroupVertices[Group],MATCH(Edges[[#This Row],[Vertex 2]],GroupVertices[Vertex],0)),1,1,"")</f>
        <v>1</v>
      </c>
      <c r="BF146" s="48"/>
      <c r="BG146" s="49"/>
      <c r="BH146" s="48"/>
      <c r="BI146" s="49"/>
      <c r="BJ146" s="48"/>
      <c r="BK146" s="49"/>
      <c r="BL146" s="48"/>
      <c r="BM146" s="49"/>
      <c r="BN146" s="48"/>
    </row>
    <row r="147" spans="1:66" ht="15">
      <c r="A147" s="65" t="s">
        <v>295</v>
      </c>
      <c r="B147" s="65" t="s">
        <v>297</v>
      </c>
      <c r="C147" s="66" t="s">
        <v>1377</v>
      </c>
      <c r="D147" s="67">
        <v>4</v>
      </c>
      <c r="E147" s="68" t="s">
        <v>132</v>
      </c>
      <c r="F147" s="69">
        <v>30</v>
      </c>
      <c r="G147" s="66"/>
      <c r="H147" s="70"/>
      <c r="I147" s="71"/>
      <c r="J147" s="71"/>
      <c r="K147" s="34" t="s">
        <v>65</v>
      </c>
      <c r="L147" s="78">
        <v>147</v>
      </c>
      <c r="M147" s="78"/>
      <c r="N147" s="73"/>
      <c r="O147" s="80" t="s">
        <v>305</v>
      </c>
      <c r="P147" s="82">
        <v>43733.63863425926</v>
      </c>
      <c r="Q147" s="80" t="s">
        <v>331</v>
      </c>
      <c r="R147" s="80"/>
      <c r="S147" s="80"/>
      <c r="T147" s="80" t="s">
        <v>346</v>
      </c>
      <c r="U147" s="80"/>
      <c r="V147" s="84" t="s">
        <v>394</v>
      </c>
      <c r="W147" s="82">
        <v>43733.63863425926</v>
      </c>
      <c r="X147" s="86">
        <v>43733</v>
      </c>
      <c r="Y147" s="88" t="s">
        <v>444</v>
      </c>
      <c r="Z147" s="84" t="s">
        <v>498</v>
      </c>
      <c r="AA147" s="80"/>
      <c r="AB147" s="80"/>
      <c r="AC147" s="88" t="s">
        <v>552</v>
      </c>
      <c r="AD147" s="80"/>
      <c r="AE147" s="80" t="b">
        <v>0</v>
      </c>
      <c r="AF147" s="80">
        <v>0</v>
      </c>
      <c r="AG147" s="88" t="s">
        <v>558</v>
      </c>
      <c r="AH147" s="80" t="b">
        <v>0</v>
      </c>
      <c r="AI147" s="80" t="s">
        <v>565</v>
      </c>
      <c r="AJ147" s="80"/>
      <c r="AK147" s="88" t="s">
        <v>558</v>
      </c>
      <c r="AL147" s="80" t="b">
        <v>0</v>
      </c>
      <c r="AM147" s="80">
        <v>2</v>
      </c>
      <c r="AN147" s="88" t="s">
        <v>551</v>
      </c>
      <c r="AO147" s="80" t="s">
        <v>571</v>
      </c>
      <c r="AP147" s="80" t="b">
        <v>0</v>
      </c>
      <c r="AQ147" s="88" t="s">
        <v>551</v>
      </c>
      <c r="AR147" s="80" t="s">
        <v>219</v>
      </c>
      <c r="AS147" s="80">
        <v>0</v>
      </c>
      <c r="AT147" s="80">
        <v>0</v>
      </c>
      <c r="AU147" s="80"/>
      <c r="AV147" s="80"/>
      <c r="AW147" s="80"/>
      <c r="AX147" s="80"/>
      <c r="AY147" s="80"/>
      <c r="AZ147" s="80"/>
      <c r="BA147" s="80"/>
      <c r="BB147" s="80"/>
      <c r="BC147">
        <v>1</v>
      </c>
      <c r="BD147" s="79" t="str">
        <f>REPLACE(INDEX(GroupVertices[Group],MATCH(Edges[[#This Row],[Vertex 1]],GroupVertices[Vertex],0)),1,1,"")</f>
        <v>1</v>
      </c>
      <c r="BE147" s="79" t="str">
        <f>REPLACE(INDEX(GroupVertices[Group],MATCH(Edges[[#This Row],[Vertex 2]],GroupVertices[Vertex],0)),1,1,"")</f>
        <v>1</v>
      </c>
      <c r="BF147" s="48"/>
      <c r="BG147" s="49"/>
      <c r="BH147" s="48"/>
      <c r="BI147" s="49"/>
      <c r="BJ147" s="48"/>
      <c r="BK147" s="49"/>
      <c r="BL147" s="48"/>
      <c r="BM147" s="49"/>
      <c r="BN147" s="48"/>
    </row>
    <row r="148" spans="1:66" ht="15">
      <c r="A148" s="65" t="s">
        <v>295</v>
      </c>
      <c r="B148" s="65" t="s">
        <v>268</v>
      </c>
      <c r="C148" s="66" t="s">
        <v>1377</v>
      </c>
      <c r="D148" s="67">
        <v>4</v>
      </c>
      <c r="E148" s="68" t="s">
        <v>132</v>
      </c>
      <c r="F148" s="69">
        <v>30</v>
      </c>
      <c r="G148" s="66"/>
      <c r="H148" s="70"/>
      <c r="I148" s="71"/>
      <c r="J148" s="71"/>
      <c r="K148" s="34" t="s">
        <v>65</v>
      </c>
      <c r="L148" s="78">
        <v>148</v>
      </c>
      <c r="M148" s="78"/>
      <c r="N148" s="73"/>
      <c r="O148" s="80" t="s">
        <v>305</v>
      </c>
      <c r="P148" s="82">
        <v>43733.63863425926</v>
      </c>
      <c r="Q148" s="80" t="s">
        <v>331</v>
      </c>
      <c r="R148" s="80"/>
      <c r="S148" s="80"/>
      <c r="T148" s="80" t="s">
        <v>346</v>
      </c>
      <c r="U148" s="80"/>
      <c r="V148" s="84" t="s">
        <v>394</v>
      </c>
      <c r="W148" s="82">
        <v>43733.63863425926</v>
      </c>
      <c r="X148" s="86">
        <v>43733</v>
      </c>
      <c r="Y148" s="88" t="s">
        <v>444</v>
      </c>
      <c r="Z148" s="84" t="s">
        <v>498</v>
      </c>
      <c r="AA148" s="80"/>
      <c r="AB148" s="80"/>
      <c r="AC148" s="88" t="s">
        <v>552</v>
      </c>
      <c r="AD148" s="80"/>
      <c r="AE148" s="80" t="b">
        <v>0</v>
      </c>
      <c r="AF148" s="80">
        <v>0</v>
      </c>
      <c r="AG148" s="88" t="s">
        <v>558</v>
      </c>
      <c r="AH148" s="80" t="b">
        <v>0</v>
      </c>
      <c r="AI148" s="80" t="s">
        <v>565</v>
      </c>
      <c r="AJ148" s="80"/>
      <c r="AK148" s="88" t="s">
        <v>558</v>
      </c>
      <c r="AL148" s="80" t="b">
        <v>0</v>
      </c>
      <c r="AM148" s="80">
        <v>2</v>
      </c>
      <c r="AN148" s="88" t="s">
        <v>551</v>
      </c>
      <c r="AO148" s="80" t="s">
        <v>571</v>
      </c>
      <c r="AP148" s="80" t="b">
        <v>0</v>
      </c>
      <c r="AQ148" s="88" t="s">
        <v>551</v>
      </c>
      <c r="AR148" s="80" t="s">
        <v>219</v>
      </c>
      <c r="AS148" s="80">
        <v>0</v>
      </c>
      <c r="AT148" s="80">
        <v>0</v>
      </c>
      <c r="AU148" s="80"/>
      <c r="AV148" s="80"/>
      <c r="AW148" s="80"/>
      <c r="AX148" s="80"/>
      <c r="AY148" s="80"/>
      <c r="AZ148" s="80"/>
      <c r="BA148" s="80"/>
      <c r="BB148" s="80"/>
      <c r="BC148">
        <v>1</v>
      </c>
      <c r="BD148" s="79" t="str">
        <f>REPLACE(INDEX(GroupVertices[Group],MATCH(Edges[[#This Row],[Vertex 1]],GroupVertices[Vertex],0)),1,1,"")</f>
        <v>1</v>
      </c>
      <c r="BE148" s="79" t="str">
        <f>REPLACE(INDEX(GroupVertices[Group],MATCH(Edges[[#This Row],[Vertex 2]],GroupVertices[Vertex],0)),1,1,"")</f>
        <v>2</v>
      </c>
      <c r="BF148" s="48">
        <v>0</v>
      </c>
      <c r="BG148" s="49">
        <v>0</v>
      </c>
      <c r="BH148" s="48">
        <v>0</v>
      </c>
      <c r="BI148" s="49">
        <v>0</v>
      </c>
      <c r="BJ148" s="48">
        <v>0</v>
      </c>
      <c r="BK148" s="49">
        <v>0</v>
      </c>
      <c r="BL148" s="48">
        <v>14</v>
      </c>
      <c r="BM148" s="49">
        <v>100</v>
      </c>
      <c r="BN148" s="48">
        <v>14</v>
      </c>
    </row>
    <row r="149" spans="1:66" ht="15">
      <c r="A149" s="65" t="s">
        <v>296</v>
      </c>
      <c r="B149" s="65" t="s">
        <v>295</v>
      </c>
      <c r="C149" s="66" t="s">
        <v>1377</v>
      </c>
      <c r="D149" s="67">
        <v>4</v>
      </c>
      <c r="E149" s="68" t="s">
        <v>132</v>
      </c>
      <c r="F149" s="69">
        <v>30</v>
      </c>
      <c r="G149" s="66"/>
      <c r="H149" s="70"/>
      <c r="I149" s="71"/>
      <c r="J149" s="71"/>
      <c r="K149" s="34" t="s">
        <v>65</v>
      </c>
      <c r="L149" s="78">
        <v>149</v>
      </c>
      <c r="M149" s="78"/>
      <c r="N149" s="73"/>
      <c r="O149" s="80" t="s">
        <v>305</v>
      </c>
      <c r="P149" s="82">
        <v>43733.65332175926</v>
      </c>
      <c r="Q149" s="80" t="s">
        <v>331</v>
      </c>
      <c r="R149" s="80"/>
      <c r="S149" s="80"/>
      <c r="T149" s="80" t="s">
        <v>346</v>
      </c>
      <c r="U149" s="80"/>
      <c r="V149" s="84" t="s">
        <v>395</v>
      </c>
      <c r="W149" s="82">
        <v>43733.65332175926</v>
      </c>
      <c r="X149" s="86">
        <v>43733</v>
      </c>
      <c r="Y149" s="88" t="s">
        <v>445</v>
      </c>
      <c r="Z149" s="84" t="s">
        <v>499</v>
      </c>
      <c r="AA149" s="80"/>
      <c r="AB149" s="80"/>
      <c r="AC149" s="88" t="s">
        <v>553</v>
      </c>
      <c r="AD149" s="80"/>
      <c r="AE149" s="80" t="b">
        <v>0</v>
      </c>
      <c r="AF149" s="80">
        <v>0</v>
      </c>
      <c r="AG149" s="88" t="s">
        <v>558</v>
      </c>
      <c r="AH149" s="80" t="b">
        <v>0</v>
      </c>
      <c r="AI149" s="80" t="s">
        <v>565</v>
      </c>
      <c r="AJ149" s="80"/>
      <c r="AK149" s="88" t="s">
        <v>558</v>
      </c>
      <c r="AL149" s="80" t="b">
        <v>0</v>
      </c>
      <c r="AM149" s="80">
        <v>2</v>
      </c>
      <c r="AN149" s="88" t="s">
        <v>551</v>
      </c>
      <c r="AO149" s="80" t="s">
        <v>570</v>
      </c>
      <c r="AP149" s="80" t="b">
        <v>0</v>
      </c>
      <c r="AQ149" s="88" t="s">
        <v>551</v>
      </c>
      <c r="AR149" s="80" t="s">
        <v>219</v>
      </c>
      <c r="AS149" s="80">
        <v>0</v>
      </c>
      <c r="AT149" s="80">
        <v>0</v>
      </c>
      <c r="AU149" s="80"/>
      <c r="AV149" s="80"/>
      <c r="AW149" s="80"/>
      <c r="AX149" s="80"/>
      <c r="AY149" s="80"/>
      <c r="AZ149" s="80"/>
      <c r="BA149" s="80"/>
      <c r="BB149" s="80"/>
      <c r="BC149">
        <v>1</v>
      </c>
      <c r="BD149" s="79" t="str">
        <f>REPLACE(INDEX(GroupVertices[Group],MATCH(Edges[[#This Row],[Vertex 1]],GroupVertices[Vertex],0)),1,1,"")</f>
        <v>1</v>
      </c>
      <c r="BE149" s="79" t="str">
        <f>REPLACE(INDEX(GroupVertices[Group],MATCH(Edges[[#This Row],[Vertex 2]],GroupVertices[Vertex],0)),1,1,"")</f>
        <v>1</v>
      </c>
      <c r="BF149" s="48"/>
      <c r="BG149" s="49"/>
      <c r="BH149" s="48"/>
      <c r="BI149" s="49"/>
      <c r="BJ149" s="48"/>
      <c r="BK149" s="49"/>
      <c r="BL149" s="48"/>
      <c r="BM149" s="49"/>
      <c r="BN149" s="48"/>
    </row>
    <row r="150" spans="1:66" ht="15">
      <c r="A150" s="65" t="s">
        <v>297</v>
      </c>
      <c r="B150" s="65" t="s">
        <v>299</v>
      </c>
      <c r="C150" s="66" t="s">
        <v>1378</v>
      </c>
      <c r="D150" s="67">
        <v>10</v>
      </c>
      <c r="E150" s="68" t="s">
        <v>132</v>
      </c>
      <c r="F150" s="69">
        <v>10</v>
      </c>
      <c r="G150" s="66"/>
      <c r="H150" s="70"/>
      <c r="I150" s="71"/>
      <c r="J150" s="71"/>
      <c r="K150" s="34" t="s">
        <v>65</v>
      </c>
      <c r="L150" s="78">
        <v>150</v>
      </c>
      <c r="M150" s="78"/>
      <c r="N150" s="73"/>
      <c r="O150" s="80" t="s">
        <v>305</v>
      </c>
      <c r="P150" s="82">
        <v>43729.710439814815</v>
      </c>
      <c r="Q150" s="80" t="s">
        <v>312</v>
      </c>
      <c r="R150" s="80" t="s">
        <v>334</v>
      </c>
      <c r="S150" s="80" t="s">
        <v>339</v>
      </c>
      <c r="T150" s="80" t="s">
        <v>343</v>
      </c>
      <c r="U150" s="84" t="s">
        <v>358</v>
      </c>
      <c r="V150" s="84" t="s">
        <v>358</v>
      </c>
      <c r="W150" s="82">
        <v>43729.710439814815</v>
      </c>
      <c r="X150" s="86">
        <v>43729</v>
      </c>
      <c r="Y150" s="88" t="s">
        <v>446</v>
      </c>
      <c r="Z150" s="84" t="s">
        <v>500</v>
      </c>
      <c r="AA150" s="80"/>
      <c r="AB150" s="80"/>
      <c r="AC150" s="88" t="s">
        <v>554</v>
      </c>
      <c r="AD150" s="80"/>
      <c r="AE150" s="80" t="b">
        <v>0</v>
      </c>
      <c r="AF150" s="80">
        <v>11</v>
      </c>
      <c r="AG150" s="88" t="s">
        <v>558</v>
      </c>
      <c r="AH150" s="80" t="b">
        <v>0</v>
      </c>
      <c r="AI150" s="80" t="s">
        <v>565</v>
      </c>
      <c r="AJ150" s="80"/>
      <c r="AK150" s="88" t="s">
        <v>558</v>
      </c>
      <c r="AL150" s="80" t="b">
        <v>0</v>
      </c>
      <c r="AM150" s="80">
        <v>3</v>
      </c>
      <c r="AN150" s="88" t="s">
        <v>558</v>
      </c>
      <c r="AO150" s="80" t="s">
        <v>569</v>
      </c>
      <c r="AP150" s="80" t="b">
        <v>0</v>
      </c>
      <c r="AQ150" s="88" t="s">
        <v>554</v>
      </c>
      <c r="AR150" s="80" t="s">
        <v>219</v>
      </c>
      <c r="AS150" s="80">
        <v>0</v>
      </c>
      <c r="AT150" s="80">
        <v>0</v>
      </c>
      <c r="AU150" s="80"/>
      <c r="AV150" s="80"/>
      <c r="AW150" s="80"/>
      <c r="AX150" s="80"/>
      <c r="AY150" s="80"/>
      <c r="AZ150" s="80"/>
      <c r="BA150" s="80"/>
      <c r="BB150" s="80"/>
      <c r="BC150">
        <v>3</v>
      </c>
      <c r="BD150" s="79" t="str">
        <f>REPLACE(INDEX(GroupVertices[Group],MATCH(Edges[[#This Row],[Vertex 1]],GroupVertices[Vertex],0)),1,1,"")</f>
        <v>1</v>
      </c>
      <c r="BE150" s="79" t="str">
        <f>REPLACE(INDEX(GroupVertices[Group],MATCH(Edges[[#This Row],[Vertex 2]],GroupVertices[Vertex],0)),1,1,"")</f>
        <v>1</v>
      </c>
      <c r="BF150" s="48">
        <v>1</v>
      </c>
      <c r="BG150" s="49">
        <v>2.857142857142857</v>
      </c>
      <c r="BH150" s="48">
        <v>0</v>
      </c>
      <c r="BI150" s="49">
        <v>0</v>
      </c>
      <c r="BJ150" s="48">
        <v>0</v>
      </c>
      <c r="BK150" s="49">
        <v>0</v>
      </c>
      <c r="BL150" s="48">
        <v>34</v>
      </c>
      <c r="BM150" s="49">
        <v>97.14285714285714</v>
      </c>
      <c r="BN150" s="48">
        <v>35</v>
      </c>
    </row>
    <row r="151" spans="1:66" ht="15">
      <c r="A151" s="65" t="s">
        <v>297</v>
      </c>
      <c r="B151" s="65" t="s">
        <v>299</v>
      </c>
      <c r="C151" s="66" t="s">
        <v>1378</v>
      </c>
      <c r="D151" s="67">
        <v>10</v>
      </c>
      <c r="E151" s="68" t="s">
        <v>132</v>
      </c>
      <c r="F151" s="69">
        <v>10</v>
      </c>
      <c r="G151" s="66"/>
      <c r="H151" s="70"/>
      <c r="I151" s="71"/>
      <c r="J151" s="71"/>
      <c r="K151" s="34" t="s">
        <v>65</v>
      </c>
      <c r="L151" s="78">
        <v>151</v>
      </c>
      <c r="M151" s="78"/>
      <c r="N151" s="73"/>
      <c r="O151" s="80" t="s">
        <v>305</v>
      </c>
      <c r="P151" s="82">
        <v>43730.5222337963</v>
      </c>
      <c r="Q151" s="80" t="s">
        <v>314</v>
      </c>
      <c r="R151" s="80" t="s">
        <v>335</v>
      </c>
      <c r="S151" s="80" t="s">
        <v>340</v>
      </c>
      <c r="T151" s="80" t="s">
        <v>343</v>
      </c>
      <c r="U151" s="84" t="s">
        <v>359</v>
      </c>
      <c r="V151" s="84" t="s">
        <v>359</v>
      </c>
      <c r="W151" s="82">
        <v>43730.5222337963</v>
      </c>
      <c r="X151" s="86">
        <v>43730</v>
      </c>
      <c r="Y151" s="88" t="s">
        <v>447</v>
      </c>
      <c r="Z151" s="84" t="s">
        <v>501</v>
      </c>
      <c r="AA151" s="80"/>
      <c r="AB151" s="80"/>
      <c r="AC151" s="88" t="s">
        <v>555</v>
      </c>
      <c r="AD151" s="80"/>
      <c r="AE151" s="80" t="b">
        <v>0</v>
      </c>
      <c r="AF151" s="80">
        <v>12</v>
      </c>
      <c r="AG151" s="88" t="s">
        <v>558</v>
      </c>
      <c r="AH151" s="80" t="b">
        <v>0</v>
      </c>
      <c r="AI151" s="80" t="s">
        <v>565</v>
      </c>
      <c r="AJ151" s="80"/>
      <c r="AK151" s="88" t="s">
        <v>558</v>
      </c>
      <c r="AL151" s="80" t="b">
        <v>0</v>
      </c>
      <c r="AM151" s="80">
        <v>3</v>
      </c>
      <c r="AN151" s="88" t="s">
        <v>558</v>
      </c>
      <c r="AO151" s="80" t="s">
        <v>569</v>
      </c>
      <c r="AP151" s="80" t="b">
        <v>0</v>
      </c>
      <c r="AQ151" s="88" t="s">
        <v>555</v>
      </c>
      <c r="AR151" s="80" t="s">
        <v>219</v>
      </c>
      <c r="AS151" s="80">
        <v>0</v>
      </c>
      <c r="AT151" s="80">
        <v>0</v>
      </c>
      <c r="AU151" s="80"/>
      <c r="AV151" s="80"/>
      <c r="AW151" s="80"/>
      <c r="AX151" s="80"/>
      <c r="AY151" s="80"/>
      <c r="AZ151" s="80"/>
      <c r="BA151" s="80"/>
      <c r="BB151" s="80"/>
      <c r="BC151">
        <v>3</v>
      </c>
      <c r="BD151" s="79" t="str">
        <f>REPLACE(INDEX(GroupVertices[Group],MATCH(Edges[[#This Row],[Vertex 1]],GroupVertices[Vertex],0)),1,1,"")</f>
        <v>1</v>
      </c>
      <c r="BE151" s="79" t="str">
        <f>REPLACE(INDEX(GroupVertices[Group],MATCH(Edges[[#This Row],[Vertex 2]],GroupVertices[Vertex],0)),1,1,"")</f>
        <v>1</v>
      </c>
      <c r="BF151" s="48">
        <v>0</v>
      </c>
      <c r="BG151" s="49">
        <v>0</v>
      </c>
      <c r="BH151" s="48">
        <v>0</v>
      </c>
      <c r="BI151" s="49">
        <v>0</v>
      </c>
      <c r="BJ151" s="48">
        <v>0</v>
      </c>
      <c r="BK151" s="49">
        <v>0</v>
      </c>
      <c r="BL151" s="48">
        <v>37</v>
      </c>
      <c r="BM151" s="49">
        <v>100</v>
      </c>
      <c r="BN151" s="48">
        <v>37</v>
      </c>
    </row>
    <row r="152" spans="1:66" ht="15">
      <c r="A152" s="65" t="s">
        <v>297</v>
      </c>
      <c r="B152" s="65" t="s">
        <v>299</v>
      </c>
      <c r="C152" s="66" t="s">
        <v>1378</v>
      </c>
      <c r="D152" s="67">
        <v>10</v>
      </c>
      <c r="E152" s="68" t="s">
        <v>132</v>
      </c>
      <c r="F152" s="69">
        <v>10</v>
      </c>
      <c r="G152" s="66"/>
      <c r="H152" s="70"/>
      <c r="I152" s="71"/>
      <c r="J152" s="71"/>
      <c r="K152" s="34" t="s">
        <v>65</v>
      </c>
      <c r="L152" s="78">
        <v>152</v>
      </c>
      <c r="M152" s="78"/>
      <c r="N152" s="73"/>
      <c r="O152" s="80" t="s">
        <v>305</v>
      </c>
      <c r="P152" s="82">
        <v>43732.650405092594</v>
      </c>
      <c r="Q152" s="80" t="s">
        <v>320</v>
      </c>
      <c r="R152" s="80" t="s">
        <v>336</v>
      </c>
      <c r="S152" s="80" t="s">
        <v>340</v>
      </c>
      <c r="T152" s="80" t="s">
        <v>343</v>
      </c>
      <c r="U152" s="84" t="s">
        <v>360</v>
      </c>
      <c r="V152" s="84" t="s">
        <v>360</v>
      </c>
      <c r="W152" s="82">
        <v>43732.650405092594</v>
      </c>
      <c r="X152" s="86">
        <v>43732</v>
      </c>
      <c r="Y152" s="88" t="s">
        <v>448</v>
      </c>
      <c r="Z152" s="84" t="s">
        <v>502</v>
      </c>
      <c r="AA152" s="80"/>
      <c r="AB152" s="80"/>
      <c r="AC152" s="88" t="s">
        <v>556</v>
      </c>
      <c r="AD152" s="80"/>
      <c r="AE152" s="80" t="b">
        <v>0</v>
      </c>
      <c r="AF152" s="80">
        <v>50</v>
      </c>
      <c r="AG152" s="88" t="s">
        <v>558</v>
      </c>
      <c r="AH152" s="80" t="b">
        <v>0</v>
      </c>
      <c r="AI152" s="80" t="s">
        <v>565</v>
      </c>
      <c r="AJ152" s="80"/>
      <c r="AK152" s="88" t="s">
        <v>558</v>
      </c>
      <c r="AL152" s="80" t="b">
        <v>0</v>
      </c>
      <c r="AM152" s="80">
        <v>14</v>
      </c>
      <c r="AN152" s="88" t="s">
        <v>558</v>
      </c>
      <c r="AO152" s="80" t="s">
        <v>571</v>
      </c>
      <c r="AP152" s="80" t="b">
        <v>0</v>
      </c>
      <c r="AQ152" s="88" t="s">
        <v>556</v>
      </c>
      <c r="AR152" s="80" t="s">
        <v>219</v>
      </c>
      <c r="AS152" s="80">
        <v>0</v>
      </c>
      <c r="AT152" s="80">
        <v>0</v>
      </c>
      <c r="AU152" s="80"/>
      <c r="AV152" s="80"/>
      <c r="AW152" s="80"/>
      <c r="AX152" s="80"/>
      <c r="AY152" s="80"/>
      <c r="AZ152" s="80"/>
      <c r="BA152" s="80"/>
      <c r="BB152" s="80"/>
      <c r="BC152">
        <v>3</v>
      </c>
      <c r="BD152" s="79" t="str">
        <f>REPLACE(INDEX(GroupVertices[Group],MATCH(Edges[[#This Row],[Vertex 1]],GroupVertices[Vertex],0)),1,1,"")</f>
        <v>1</v>
      </c>
      <c r="BE152" s="79" t="str">
        <f>REPLACE(INDEX(GroupVertices[Group],MATCH(Edges[[#This Row],[Vertex 2]],GroupVertices[Vertex],0)),1,1,"")</f>
        <v>1</v>
      </c>
      <c r="BF152" s="48">
        <v>1</v>
      </c>
      <c r="BG152" s="49">
        <v>2.9411764705882355</v>
      </c>
      <c r="BH152" s="48">
        <v>0</v>
      </c>
      <c r="BI152" s="49">
        <v>0</v>
      </c>
      <c r="BJ152" s="48">
        <v>0</v>
      </c>
      <c r="BK152" s="49">
        <v>0</v>
      </c>
      <c r="BL152" s="48">
        <v>33</v>
      </c>
      <c r="BM152" s="49">
        <v>97.05882352941177</v>
      </c>
      <c r="BN152" s="48">
        <v>34</v>
      </c>
    </row>
    <row r="153" spans="1:66" ht="15">
      <c r="A153" s="65" t="s">
        <v>296</v>
      </c>
      <c r="B153" s="65" t="s">
        <v>299</v>
      </c>
      <c r="C153" s="66" t="s">
        <v>1377</v>
      </c>
      <c r="D153" s="67">
        <v>4</v>
      </c>
      <c r="E153" s="68" t="s">
        <v>132</v>
      </c>
      <c r="F153" s="69">
        <v>30</v>
      </c>
      <c r="G153" s="66"/>
      <c r="H153" s="70"/>
      <c r="I153" s="71"/>
      <c r="J153" s="71"/>
      <c r="K153" s="34" t="s">
        <v>65</v>
      </c>
      <c r="L153" s="78">
        <v>153</v>
      </c>
      <c r="M153" s="78"/>
      <c r="N153" s="73"/>
      <c r="O153" s="80" t="s">
        <v>305</v>
      </c>
      <c r="P153" s="82">
        <v>43733.65332175926</v>
      </c>
      <c r="Q153" s="80" t="s">
        <v>331</v>
      </c>
      <c r="R153" s="80"/>
      <c r="S153" s="80"/>
      <c r="T153" s="80" t="s">
        <v>346</v>
      </c>
      <c r="U153" s="80"/>
      <c r="V153" s="84" t="s">
        <v>395</v>
      </c>
      <c r="W153" s="82">
        <v>43733.65332175926</v>
      </c>
      <c r="X153" s="86">
        <v>43733</v>
      </c>
      <c r="Y153" s="88" t="s">
        <v>445</v>
      </c>
      <c r="Z153" s="84" t="s">
        <v>499</v>
      </c>
      <c r="AA153" s="80"/>
      <c r="AB153" s="80"/>
      <c r="AC153" s="88" t="s">
        <v>553</v>
      </c>
      <c r="AD153" s="80"/>
      <c r="AE153" s="80" t="b">
        <v>0</v>
      </c>
      <c r="AF153" s="80">
        <v>0</v>
      </c>
      <c r="AG153" s="88" t="s">
        <v>558</v>
      </c>
      <c r="AH153" s="80" t="b">
        <v>0</v>
      </c>
      <c r="AI153" s="80" t="s">
        <v>565</v>
      </c>
      <c r="AJ153" s="80"/>
      <c r="AK153" s="88" t="s">
        <v>558</v>
      </c>
      <c r="AL153" s="80" t="b">
        <v>0</v>
      </c>
      <c r="AM153" s="80">
        <v>2</v>
      </c>
      <c r="AN153" s="88" t="s">
        <v>551</v>
      </c>
      <c r="AO153" s="80" t="s">
        <v>570</v>
      </c>
      <c r="AP153" s="80" t="b">
        <v>0</v>
      </c>
      <c r="AQ153" s="88" t="s">
        <v>551</v>
      </c>
      <c r="AR153" s="80" t="s">
        <v>219</v>
      </c>
      <c r="AS153" s="80">
        <v>0</v>
      </c>
      <c r="AT153" s="80">
        <v>0</v>
      </c>
      <c r="AU153" s="80"/>
      <c r="AV153" s="80"/>
      <c r="AW153" s="80"/>
      <c r="AX153" s="80"/>
      <c r="AY153" s="80"/>
      <c r="AZ153" s="80"/>
      <c r="BA153" s="80"/>
      <c r="BB153" s="80"/>
      <c r="BC153">
        <v>1</v>
      </c>
      <c r="BD153" s="79" t="str">
        <f>REPLACE(INDEX(GroupVertices[Group],MATCH(Edges[[#This Row],[Vertex 1]],GroupVertices[Vertex],0)),1,1,"")</f>
        <v>1</v>
      </c>
      <c r="BE153" s="79" t="str">
        <f>REPLACE(INDEX(GroupVertices[Group],MATCH(Edges[[#This Row],[Vertex 2]],GroupVertices[Vertex],0)),1,1,"")</f>
        <v>1</v>
      </c>
      <c r="BF153" s="48"/>
      <c r="BG153" s="49"/>
      <c r="BH153" s="48"/>
      <c r="BI153" s="49"/>
      <c r="BJ153" s="48"/>
      <c r="BK153" s="49"/>
      <c r="BL153" s="48"/>
      <c r="BM153" s="49"/>
      <c r="BN153" s="48"/>
    </row>
    <row r="154" spans="1:66" ht="15">
      <c r="A154" s="65" t="s">
        <v>297</v>
      </c>
      <c r="B154" s="65" t="s">
        <v>268</v>
      </c>
      <c r="C154" s="66" t="s">
        <v>1378</v>
      </c>
      <c r="D154" s="67">
        <v>10</v>
      </c>
      <c r="E154" s="68" t="s">
        <v>132</v>
      </c>
      <c r="F154" s="69">
        <v>10</v>
      </c>
      <c r="G154" s="66"/>
      <c r="H154" s="70"/>
      <c r="I154" s="71"/>
      <c r="J154" s="71"/>
      <c r="K154" s="34" t="s">
        <v>65</v>
      </c>
      <c r="L154" s="78">
        <v>154</v>
      </c>
      <c r="M154" s="78"/>
      <c r="N154" s="73"/>
      <c r="O154" s="80" t="s">
        <v>305</v>
      </c>
      <c r="P154" s="82">
        <v>43729.710439814815</v>
      </c>
      <c r="Q154" s="80" t="s">
        <v>312</v>
      </c>
      <c r="R154" s="80" t="s">
        <v>334</v>
      </c>
      <c r="S154" s="80" t="s">
        <v>339</v>
      </c>
      <c r="T154" s="80" t="s">
        <v>343</v>
      </c>
      <c r="U154" s="84" t="s">
        <v>358</v>
      </c>
      <c r="V154" s="84" t="s">
        <v>358</v>
      </c>
      <c r="W154" s="82">
        <v>43729.710439814815</v>
      </c>
      <c r="X154" s="86">
        <v>43729</v>
      </c>
      <c r="Y154" s="88" t="s">
        <v>446</v>
      </c>
      <c r="Z154" s="84" t="s">
        <v>500</v>
      </c>
      <c r="AA154" s="80"/>
      <c r="AB154" s="80"/>
      <c r="AC154" s="88" t="s">
        <v>554</v>
      </c>
      <c r="AD154" s="80"/>
      <c r="AE154" s="80" t="b">
        <v>0</v>
      </c>
      <c r="AF154" s="80">
        <v>11</v>
      </c>
      <c r="AG154" s="88" t="s">
        <v>558</v>
      </c>
      <c r="AH154" s="80" t="b">
        <v>0</v>
      </c>
      <c r="AI154" s="80" t="s">
        <v>565</v>
      </c>
      <c r="AJ154" s="80"/>
      <c r="AK154" s="88" t="s">
        <v>558</v>
      </c>
      <c r="AL154" s="80" t="b">
        <v>0</v>
      </c>
      <c r="AM154" s="80">
        <v>3</v>
      </c>
      <c r="AN154" s="88" t="s">
        <v>558</v>
      </c>
      <c r="AO154" s="80" t="s">
        <v>569</v>
      </c>
      <c r="AP154" s="80" t="b">
        <v>0</v>
      </c>
      <c r="AQ154" s="88" t="s">
        <v>554</v>
      </c>
      <c r="AR154" s="80" t="s">
        <v>219</v>
      </c>
      <c r="AS154" s="80">
        <v>0</v>
      </c>
      <c r="AT154" s="80">
        <v>0</v>
      </c>
      <c r="AU154" s="80"/>
      <c r="AV154" s="80"/>
      <c r="AW154" s="80"/>
      <c r="AX154" s="80"/>
      <c r="AY154" s="80"/>
      <c r="AZ154" s="80"/>
      <c r="BA154" s="80"/>
      <c r="BB154" s="80"/>
      <c r="BC154">
        <v>3</v>
      </c>
      <c r="BD154" s="79" t="str">
        <f>REPLACE(INDEX(GroupVertices[Group],MATCH(Edges[[#This Row],[Vertex 1]],GroupVertices[Vertex],0)),1,1,"")</f>
        <v>1</v>
      </c>
      <c r="BE154" s="79" t="str">
        <f>REPLACE(INDEX(GroupVertices[Group],MATCH(Edges[[#This Row],[Vertex 2]],GroupVertices[Vertex],0)),1,1,"")</f>
        <v>2</v>
      </c>
      <c r="BF154" s="48"/>
      <c r="BG154" s="49"/>
      <c r="BH154" s="48"/>
      <c r="BI154" s="49"/>
      <c r="BJ154" s="48"/>
      <c r="BK154" s="49"/>
      <c r="BL154" s="48"/>
      <c r="BM154" s="49"/>
      <c r="BN154" s="48"/>
    </row>
    <row r="155" spans="1:66" ht="15">
      <c r="A155" s="65" t="s">
        <v>297</v>
      </c>
      <c r="B155" s="65" t="s">
        <v>268</v>
      </c>
      <c r="C155" s="66" t="s">
        <v>1378</v>
      </c>
      <c r="D155" s="67">
        <v>10</v>
      </c>
      <c r="E155" s="68" t="s">
        <v>132</v>
      </c>
      <c r="F155" s="69">
        <v>10</v>
      </c>
      <c r="G155" s="66"/>
      <c r="H155" s="70"/>
      <c r="I155" s="71"/>
      <c r="J155" s="71"/>
      <c r="K155" s="34" t="s">
        <v>65</v>
      </c>
      <c r="L155" s="78">
        <v>155</v>
      </c>
      <c r="M155" s="78"/>
      <c r="N155" s="73"/>
      <c r="O155" s="80" t="s">
        <v>305</v>
      </c>
      <c r="P155" s="82">
        <v>43730.5222337963</v>
      </c>
      <c r="Q155" s="80" t="s">
        <v>314</v>
      </c>
      <c r="R155" s="80" t="s">
        <v>335</v>
      </c>
      <c r="S155" s="80" t="s">
        <v>340</v>
      </c>
      <c r="T155" s="80" t="s">
        <v>343</v>
      </c>
      <c r="U155" s="84" t="s">
        <v>359</v>
      </c>
      <c r="V155" s="84" t="s">
        <v>359</v>
      </c>
      <c r="W155" s="82">
        <v>43730.5222337963</v>
      </c>
      <c r="X155" s="86">
        <v>43730</v>
      </c>
      <c r="Y155" s="88" t="s">
        <v>447</v>
      </c>
      <c r="Z155" s="84" t="s">
        <v>501</v>
      </c>
      <c r="AA155" s="80"/>
      <c r="AB155" s="80"/>
      <c r="AC155" s="88" t="s">
        <v>555</v>
      </c>
      <c r="AD155" s="80"/>
      <c r="AE155" s="80" t="b">
        <v>0</v>
      </c>
      <c r="AF155" s="80">
        <v>12</v>
      </c>
      <c r="AG155" s="88" t="s">
        <v>558</v>
      </c>
      <c r="AH155" s="80" t="b">
        <v>0</v>
      </c>
      <c r="AI155" s="80" t="s">
        <v>565</v>
      </c>
      <c r="AJ155" s="80"/>
      <c r="AK155" s="88" t="s">
        <v>558</v>
      </c>
      <c r="AL155" s="80" t="b">
        <v>0</v>
      </c>
      <c r="AM155" s="80">
        <v>3</v>
      </c>
      <c r="AN155" s="88" t="s">
        <v>558</v>
      </c>
      <c r="AO155" s="80" t="s">
        <v>569</v>
      </c>
      <c r="AP155" s="80" t="b">
        <v>0</v>
      </c>
      <c r="AQ155" s="88" t="s">
        <v>555</v>
      </c>
      <c r="AR155" s="80" t="s">
        <v>219</v>
      </c>
      <c r="AS155" s="80">
        <v>0</v>
      </c>
      <c r="AT155" s="80">
        <v>0</v>
      </c>
      <c r="AU155" s="80"/>
      <c r="AV155" s="80"/>
      <c r="AW155" s="80"/>
      <c r="AX155" s="80"/>
      <c r="AY155" s="80"/>
      <c r="AZ155" s="80"/>
      <c r="BA155" s="80"/>
      <c r="BB155" s="80"/>
      <c r="BC155">
        <v>3</v>
      </c>
      <c r="BD155" s="79" t="str">
        <f>REPLACE(INDEX(GroupVertices[Group],MATCH(Edges[[#This Row],[Vertex 1]],GroupVertices[Vertex],0)),1,1,"")</f>
        <v>1</v>
      </c>
      <c r="BE155" s="79" t="str">
        <f>REPLACE(INDEX(GroupVertices[Group],MATCH(Edges[[#This Row],[Vertex 2]],GroupVertices[Vertex],0)),1,1,"")</f>
        <v>2</v>
      </c>
      <c r="BF155" s="48"/>
      <c r="BG155" s="49"/>
      <c r="BH155" s="48"/>
      <c r="BI155" s="49"/>
      <c r="BJ155" s="48"/>
      <c r="BK155" s="49"/>
      <c r="BL155" s="48"/>
      <c r="BM155" s="49"/>
      <c r="BN155" s="48"/>
    </row>
    <row r="156" spans="1:66" ht="15">
      <c r="A156" s="65" t="s">
        <v>297</v>
      </c>
      <c r="B156" s="65" t="s">
        <v>268</v>
      </c>
      <c r="C156" s="66" t="s">
        <v>1378</v>
      </c>
      <c r="D156" s="67">
        <v>10</v>
      </c>
      <c r="E156" s="68" t="s">
        <v>132</v>
      </c>
      <c r="F156" s="69">
        <v>10</v>
      </c>
      <c r="G156" s="66"/>
      <c r="H156" s="70"/>
      <c r="I156" s="71"/>
      <c r="J156" s="71"/>
      <c r="K156" s="34" t="s">
        <v>65</v>
      </c>
      <c r="L156" s="78">
        <v>156</v>
      </c>
      <c r="M156" s="78"/>
      <c r="N156" s="73"/>
      <c r="O156" s="80" t="s">
        <v>305</v>
      </c>
      <c r="P156" s="82">
        <v>43732.650405092594</v>
      </c>
      <c r="Q156" s="80" t="s">
        <v>320</v>
      </c>
      <c r="R156" s="80" t="s">
        <v>336</v>
      </c>
      <c r="S156" s="80" t="s">
        <v>340</v>
      </c>
      <c r="T156" s="80" t="s">
        <v>343</v>
      </c>
      <c r="U156" s="84" t="s">
        <v>360</v>
      </c>
      <c r="V156" s="84" t="s">
        <v>360</v>
      </c>
      <c r="W156" s="82">
        <v>43732.650405092594</v>
      </c>
      <c r="X156" s="86">
        <v>43732</v>
      </c>
      <c r="Y156" s="88" t="s">
        <v>448</v>
      </c>
      <c r="Z156" s="84" t="s">
        <v>502</v>
      </c>
      <c r="AA156" s="80"/>
      <c r="AB156" s="80"/>
      <c r="AC156" s="88" t="s">
        <v>556</v>
      </c>
      <c r="AD156" s="80"/>
      <c r="AE156" s="80" t="b">
        <v>0</v>
      </c>
      <c r="AF156" s="80">
        <v>50</v>
      </c>
      <c r="AG156" s="88" t="s">
        <v>558</v>
      </c>
      <c r="AH156" s="80" t="b">
        <v>0</v>
      </c>
      <c r="AI156" s="80" t="s">
        <v>565</v>
      </c>
      <c r="AJ156" s="80"/>
      <c r="AK156" s="88" t="s">
        <v>558</v>
      </c>
      <c r="AL156" s="80" t="b">
        <v>0</v>
      </c>
      <c r="AM156" s="80">
        <v>14</v>
      </c>
      <c r="AN156" s="88" t="s">
        <v>558</v>
      </c>
      <c r="AO156" s="80" t="s">
        <v>571</v>
      </c>
      <c r="AP156" s="80" t="b">
        <v>0</v>
      </c>
      <c r="AQ156" s="88" t="s">
        <v>556</v>
      </c>
      <c r="AR156" s="80" t="s">
        <v>219</v>
      </c>
      <c r="AS156" s="80">
        <v>0</v>
      </c>
      <c r="AT156" s="80">
        <v>0</v>
      </c>
      <c r="AU156" s="80"/>
      <c r="AV156" s="80"/>
      <c r="AW156" s="80"/>
      <c r="AX156" s="80"/>
      <c r="AY156" s="80"/>
      <c r="AZ156" s="80"/>
      <c r="BA156" s="80"/>
      <c r="BB156" s="80"/>
      <c r="BC156">
        <v>3</v>
      </c>
      <c r="BD156" s="79" t="str">
        <f>REPLACE(INDEX(GroupVertices[Group],MATCH(Edges[[#This Row],[Vertex 1]],GroupVertices[Vertex],0)),1,1,"")</f>
        <v>1</v>
      </c>
      <c r="BE156" s="79" t="str">
        <f>REPLACE(INDEX(GroupVertices[Group],MATCH(Edges[[#This Row],[Vertex 2]],GroupVertices[Vertex],0)),1,1,"")</f>
        <v>2</v>
      </c>
      <c r="BF156" s="48"/>
      <c r="BG156" s="49"/>
      <c r="BH156" s="48"/>
      <c r="BI156" s="49"/>
      <c r="BJ156" s="48"/>
      <c r="BK156" s="49"/>
      <c r="BL156" s="48"/>
      <c r="BM156" s="49"/>
      <c r="BN156" s="48"/>
    </row>
    <row r="157" spans="1:66" ht="15">
      <c r="A157" s="65" t="s">
        <v>296</v>
      </c>
      <c r="B157" s="65" t="s">
        <v>297</v>
      </c>
      <c r="C157" s="66" t="s">
        <v>1377</v>
      </c>
      <c r="D157" s="67">
        <v>4</v>
      </c>
      <c r="E157" s="68" t="s">
        <v>132</v>
      </c>
      <c r="F157" s="69">
        <v>30</v>
      </c>
      <c r="G157" s="66"/>
      <c r="H157" s="70"/>
      <c r="I157" s="71"/>
      <c r="J157" s="71"/>
      <c r="K157" s="34" t="s">
        <v>65</v>
      </c>
      <c r="L157" s="78">
        <v>157</v>
      </c>
      <c r="M157" s="78"/>
      <c r="N157" s="73"/>
      <c r="O157" s="80" t="s">
        <v>305</v>
      </c>
      <c r="P157" s="82">
        <v>43733.65332175926</v>
      </c>
      <c r="Q157" s="80" t="s">
        <v>331</v>
      </c>
      <c r="R157" s="80"/>
      <c r="S157" s="80"/>
      <c r="T157" s="80" t="s">
        <v>346</v>
      </c>
      <c r="U157" s="80"/>
      <c r="V157" s="84" t="s">
        <v>395</v>
      </c>
      <c r="W157" s="82">
        <v>43733.65332175926</v>
      </c>
      <c r="X157" s="86">
        <v>43733</v>
      </c>
      <c r="Y157" s="88" t="s">
        <v>445</v>
      </c>
      <c r="Z157" s="84" t="s">
        <v>499</v>
      </c>
      <c r="AA157" s="80"/>
      <c r="AB157" s="80"/>
      <c r="AC157" s="88" t="s">
        <v>553</v>
      </c>
      <c r="AD157" s="80"/>
      <c r="AE157" s="80" t="b">
        <v>0</v>
      </c>
      <c r="AF157" s="80">
        <v>0</v>
      </c>
      <c r="AG157" s="88" t="s">
        <v>558</v>
      </c>
      <c r="AH157" s="80" t="b">
        <v>0</v>
      </c>
      <c r="AI157" s="80" t="s">
        <v>565</v>
      </c>
      <c r="AJ157" s="80"/>
      <c r="AK157" s="88" t="s">
        <v>558</v>
      </c>
      <c r="AL157" s="80" t="b">
        <v>0</v>
      </c>
      <c r="AM157" s="80">
        <v>2</v>
      </c>
      <c r="AN157" s="88" t="s">
        <v>551</v>
      </c>
      <c r="AO157" s="80" t="s">
        <v>570</v>
      </c>
      <c r="AP157" s="80" t="b">
        <v>0</v>
      </c>
      <c r="AQ157" s="88" t="s">
        <v>551</v>
      </c>
      <c r="AR157" s="80" t="s">
        <v>219</v>
      </c>
      <c r="AS157" s="80">
        <v>0</v>
      </c>
      <c r="AT157" s="80">
        <v>0</v>
      </c>
      <c r="AU157" s="80"/>
      <c r="AV157" s="80"/>
      <c r="AW157" s="80"/>
      <c r="AX157" s="80"/>
      <c r="AY157" s="80"/>
      <c r="AZ157" s="80"/>
      <c r="BA157" s="80"/>
      <c r="BB157" s="80"/>
      <c r="BC157">
        <v>1</v>
      </c>
      <c r="BD157" s="79" t="str">
        <f>REPLACE(INDEX(GroupVertices[Group],MATCH(Edges[[#This Row],[Vertex 1]],GroupVertices[Vertex],0)),1,1,"")</f>
        <v>1</v>
      </c>
      <c r="BE157" s="79" t="str">
        <f>REPLACE(INDEX(GroupVertices[Group],MATCH(Edges[[#This Row],[Vertex 2]],GroupVertices[Vertex],0)),1,1,"")</f>
        <v>1</v>
      </c>
      <c r="BF157" s="48"/>
      <c r="BG157" s="49"/>
      <c r="BH157" s="48"/>
      <c r="BI157" s="49"/>
      <c r="BJ157" s="48"/>
      <c r="BK157" s="49"/>
      <c r="BL157" s="48"/>
      <c r="BM157" s="49"/>
      <c r="BN157" s="48"/>
    </row>
    <row r="158" spans="1:66" ht="15">
      <c r="A158" s="65" t="s">
        <v>268</v>
      </c>
      <c r="B158" s="65" t="s">
        <v>268</v>
      </c>
      <c r="C158" s="66" t="s">
        <v>1377</v>
      </c>
      <c r="D158" s="67">
        <v>4</v>
      </c>
      <c r="E158" s="68" t="s">
        <v>132</v>
      </c>
      <c r="F158" s="69">
        <v>30</v>
      </c>
      <c r="G158" s="66"/>
      <c r="H158" s="70"/>
      <c r="I158" s="71"/>
      <c r="J158" s="71"/>
      <c r="K158" s="34" t="s">
        <v>65</v>
      </c>
      <c r="L158" s="78">
        <v>158</v>
      </c>
      <c r="M158" s="78"/>
      <c r="N158" s="73"/>
      <c r="O158" s="80" t="s">
        <v>219</v>
      </c>
      <c r="P158" s="82">
        <v>43732.65258101852</v>
      </c>
      <c r="Q158" s="80" t="s">
        <v>319</v>
      </c>
      <c r="R158" s="80"/>
      <c r="S158" s="80"/>
      <c r="T158" s="80" t="s">
        <v>347</v>
      </c>
      <c r="U158" s="84" t="s">
        <v>361</v>
      </c>
      <c r="V158" s="84" t="s">
        <v>361</v>
      </c>
      <c r="W158" s="82">
        <v>43732.65258101852</v>
      </c>
      <c r="X158" s="86">
        <v>43732</v>
      </c>
      <c r="Y158" s="88" t="s">
        <v>449</v>
      </c>
      <c r="Z158" s="84" t="s">
        <v>503</v>
      </c>
      <c r="AA158" s="80"/>
      <c r="AB158" s="80"/>
      <c r="AC158" s="88" t="s">
        <v>557</v>
      </c>
      <c r="AD158" s="80"/>
      <c r="AE158" s="80" t="b">
        <v>0</v>
      </c>
      <c r="AF158" s="80">
        <v>7</v>
      </c>
      <c r="AG158" s="88" t="s">
        <v>558</v>
      </c>
      <c r="AH158" s="80" t="b">
        <v>0</v>
      </c>
      <c r="AI158" s="80" t="s">
        <v>565</v>
      </c>
      <c r="AJ158" s="80"/>
      <c r="AK158" s="88" t="s">
        <v>558</v>
      </c>
      <c r="AL158" s="80" t="b">
        <v>0</v>
      </c>
      <c r="AM158" s="80">
        <v>4</v>
      </c>
      <c r="AN158" s="88" t="s">
        <v>558</v>
      </c>
      <c r="AO158" s="80" t="s">
        <v>572</v>
      </c>
      <c r="AP158" s="80" t="b">
        <v>0</v>
      </c>
      <c r="AQ158" s="88" t="s">
        <v>557</v>
      </c>
      <c r="AR158" s="80" t="s">
        <v>307</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2</v>
      </c>
      <c r="BF158" s="48">
        <v>1</v>
      </c>
      <c r="BG158" s="49">
        <v>4.3478260869565215</v>
      </c>
      <c r="BH158" s="48">
        <v>0</v>
      </c>
      <c r="BI158" s="49">
        <v>0</v>
      </c>
      <c r="BJ158" s="48">
        <v>0</v>
      </c>
      <c r="BK158" s="49">
        <v>0</v>
      </c>
      <c r="BL158" s="48">
        <v>22</v>
      </c>
      <c r="BM158" s="49">
        <v>95.65217391304348</v>
      </c>
      <c r="BN158" s="48">
        <v>23</v>
      </c>
    </row>
    <row r="159" spans="1:66" ht="15">
      <c r="A159" s="65" t="s">
        <v>296</v>
      </c>
      <c r="B159" s="65" t="s">
        <v>268</v>
      </c>
      <c r="C159" s="66" t="s">
        <v>1377</v>
      </c>
      <c r="D159" s="67">
        <v>4</v>
      </c>
      <c r="E159" s="68" t="s">
        <v>132</v>
      </c>
      <c r="F159" s="69">
        <v>30</v>
      </c>
      <c r="G159" s="66"/>
      <c r="H159" s="70"/>
      <c r="I159" s="71"/>
      <c r="J159" s="71"/>
      <c r="K159" s="34" t="s">
        <v>65</v>
      </c>
      <c r="L159" s="78">
        <v>159</v>
      </c>
      <c r="M159" s="78"/>
      <c r="N159" s="73"/>
      <c r="O159" s="80" t="s">
        <v>305</v>
      </c>
      <c r="P159" s="82">
        <v>43733.65332175926</v>
      </c>
      <c r="Q159" s="80" t="s">
        <v>331</v>
      </c>
      <c r="R159" s="80"/>
      <c r="S159" s="80"/>
      <c r="T159" s="80" t="s">
        <v>346</v>
      </c>
      <c r="U159" s="80"/>
      <c r="V159" s="84" t="s">
        <v>395</v>
      </c>
      <c r="W159" s="82">
        <v>43733.65332175926</v>
      </c>
      <c r="X159" s="86">
        <v>43733</v>
      </c>
      <c r="Y159" s="88" t="s">
        <v>445</v>
      </c>
      <c r="Z159" s="84" t="s">
        <v>499</v>
      </c>
      <c r="AA159" s="80"/>
      <c r="AB159" s="80"/>
      <c r="AC159" s="88" t="s">
        <v>553</v>
      </c>
      <c r="AD159" s="80"/>
      <c r="AE159" s="80" t="b">
        <v>0</v>
      </c>
      <c r="AF159" s="80">
        <v>0</v>
      </c>
      <c r="AG159" s="88" t="s">
        <v>558</v>
      </c>
      <c r="AH159" s="80" t="b">
        <v>0</v>
      </c>
      <c r="AI159" s="80" t="s">
        <v>565</v>
      </c>
      <c r="AJ159" s="80"/>
      <c r="AK159" s="88" t="s">
        <v>558</v>
      </c>
      <c r="AL159" s="80" t="b">
        <v>0</v>
      </c>
      <c r="AM159" s="80">
        <v>2</v>
      </c>
      <c r="AN159" s="88" t="s">
        <v>551</v>
      </c>
      <c r="AO159" s="80" t="s">
        <v>570</v>
      </c>
      <c r="AP159" s="80" t="b">
        <v>0</v>
      </c>
      <c r="AQ159" s="88" t="s">
        <v>551</v>
      </c>
      <c r="AR159" s="80" t="s">
        <v>219</v>
      </c>
      <c r="AS159" s="80">
        <v>0</v>
      </c>
      <c r="AT159" s="80">
        <v>0</v>
      </c>
      <c r="AU159" s="80"/>
      <c r="AV159" s="80"/>
      <c r="AW159" s="80"/>
      <c r="AX159" s="80"/>
      <c r="AY159" s="80"/>
      <c r="AZ159" s="80"/>
      <c r="BA159" s="80"/>
      <c r="BB159" s="80"/>
      <c r="BC159">
        <v>1</v>
      </c>
      <c r="BD159" s="79" t="str">
        <f>REPLACE(INDEX(GroupVertices[Group],MATCH(Edges[[#This Row],[Vertex 1]],GroupVertices[Vertex],0)),1,1,"")</f>
        <v>1</v>
      </c>
      <c r="BE159" s="79" t="str">
        <f>REPLACE(INDEX(GroupVertices[Group],MATCH(Edges[[#This Row],[Vertex 2]],GroupVertices[Vertex],0)),1,1,"")</f>
        <v>2</v>
      </c>
      <c r="BF159" s="48">
        <v>0</v>
      </c>
      <c r="BG159" s="49">
        <v>0</v>
      </c>
      <c r="BH159" s="48">
        <v>0</v>
      </c>
      <c r="BI159" s="49">
        <v>0</v>
      </c>
      <c r="BJ159" s="48">
        <v>0</v>
      </c>
      <c r="BK159" s="49">
        <v>0</v>
      </c>
      <c r="BL159" s="48">
        <v>14</v>
      </c>
      <c r="BM159" s="49">
        <v>100</v>
      </c>
      <c r="BN159"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hyperlinks>
    <hyperlink ref="R3" r:id="rId1" display="https://gijn.org/2019/09/16/going-to-gijc19-in-hamburg-say-moin-and-a-few-more-tips-to-prepare/"/>
    <hyperlink ref="R4" r:id="rId2" display="https://gijn.org/2019/09/16/going-to-gijc19-in-hamburg-say-moin-and-a-few-more-tips-to-prepare/"/>
    <hyperlink ref="R5" r:id="rId3" display="https://gijn.org/2019/09/16/going-to-gijc19-in-hamburg-say-moin-and-a-few-more-tips-to-prepare/"/>
    <hyperlink ref="R6" r:id="rId4" display="https://gijn.org/2019/09/16/going-to-gijc19-in-hamburg-say-moin-and-a-few-more-tips-to-prepare/"/>
    <hyperlink ref="R26" r:id="rId5" display="https://gijn.org/2019/09/16/going-to-gijc19-in-hamburg-say-moin-and-a-few-more-tips-to-prepare/"/>
    <hyperlink ref="R27" r:id="rId6" display="https://gijn.org/2019/09/16/going-to-gijc19-in-hamburg-say-moin-and-a-few-more-tips-to-prepare/"/>
    <hyperlink ref="R28" r:id="rId7" display="https://gijn.org/2019/09/16/going-to-gijc19-in-hamburg-say-moin-and-a-few-more-tips-to-prepare/"/>
    <hyperlink ref="R29" r:id="rId8" display="https://gijn.org/2019/09/16/going-to-gijc19-in-hamburg-say-moin-and-a-few-more-tips-to-prepare/"/>
    <hyperlink ref="R30" r:id="rId9" display="https://gijn.org/2019/09/16/going-to-gijc19-in-hamburg-say-moin-and-a-few-more-tips-to-prepare/"/>
    <hyperlink ref="R31" r:id="rId10" display="https://gijn.org/2019/09/16/going-to-gijc19-in-hamburg-say-moin-and-a-few-more-tips-to-prepare/"/>
    <hyperlink ref="R32" r:id="rId11" display="https://gijc2019.org/program-gijc19/"/>
    <hyperlink ref="R33" r:id="rId12" display="https://gijc2019.org/program-gijc19/"/>
    <hyperlink ref="R34" r:id="rId13" display="https://gijc2019.org/program-gijc19/"/>
    <hyperlink ref="R97" r:id="rId14" display="https://gijc2019.org/program-gijc19/"/>
    <hyperlink ref="R98" r:id="rId15" display="https://gijc2019.org/program-gijc19/"/>
    <hyperlink ref="R99" r:id="rId16" display="https://gijc2019.org/program-gijc19/"/>
    <hyperlink ref="U3" r:id="rId17" display="https://pbs.twimg.com/media/EErfoYyWwAAOWcZ.jpg"/>
    <hyperlink ref="U4" r:id="rId18" display="https://pbs.twimg.com/media/EErfoYyWwAAOWcZ.jpg"/>
    <hyperlink ref="U5" r:id="rId19" display="https://pbs.twimg.com/media/EErfoYyWwAAOWcZ.jpg"/>
    <hyperlink ref="U6" r:id="rId20" display="https://pbs.twimg.com/media/EErfoYyWwAAOWcZ.jpg"/>
    <hyperlink ref="U7" r:id="rId21" display="https://pbs.twimg.com/media/EEutCjhWwAIsHPL.jpg"/>
    <hyperlink ref="U8" r:id="rId22" display="https://pbs.twimg.com/media/EEwKzNRXUAEKQUQ.jpg"/>
    <hyperlink ref="U26" r:id="rId23" display="https://pbs.twimg.com/media/EEpJgRQXsAEeQa2.jpg"/>
    <hyperlink ref="U27" r:id="rId24" display="https://pbs.twimg.com/media/EEpJgRQXsAEeQa2.jpg"/>
    <hyperlink ref="U28" r:id="rId25" display="https://pbs.twimg.com/media/EEpJgRQXsAEeQa2.jpg"/>
    <hyperlink ref="U29" r:id="rId26" display="https://pbs.twimg.com/media/EEqOLjjX4AA7nyL.jpg"/>
    <hyperlink ref="U30" r:id="rId27" display="https://pbs.twimg.com/media/EEqOLjjX4AA7nyL.jpg"/>
    <hyperlink ref="U31" r:id="rId28" display="https://pbs.twimg.com/media/EEqOLjjX4AA7nyL.jpg"/>
    <hyperlink ref="U32" r:id="rId29" display="https://pbs.twimg.com/media/EFH1S3hWwAAcBMS.jpg"/>
    <hyperlink ref="U33" r:id="rId30" display="https://pbs.twimg.com/media/EFH1S3hWwAAcBMS.jpg"/>
    <hyperlink ref="U34" r:id="rId31" display="https://pbs.twimg.com/media/EFH1S3hWwAAcBMS.jpg"/>
    <hyperlink ref="U50" r:id="rId32" display="https://pbs.twimg.com/media/EEupAZRXUAIg5IR.jpg"/>
    <hyperlink ref="U51" r:id="rId33" display="https://pbs.twimg.com/media/EEutCjhWwAIsHPL.jpg"/>
    <hyperlink ref="U53" r:id="rId34" display="https://pbs.twimg.com/media/EEupAZRXUAIg5IR.jpg"/>
    <hyperlink ref="U126" r:id="rId35" display="https://pbs.twimg.com/media/EFS2Q_gW4AA-6LL.png"/>
    <hyperlink ref="U132" r:id="rId36" display="https://pbs.twimg.com/media/EFS2Q_gW4AA-6LL.png"/>
    <hyperlink ref="U138" r:id="rId37" display="https://pbs.twimg.com/media/EFTyFPWWkAMGO9O.jpg"/>
    <hyperlink ref="U140" r:id="rId38" display="https://pbs.twimg.com/media/EFUc_YMWwAAfm3w.jpg"/>
    <hyperlink ref="U141" r:id="rId39" display="https://pbs.twimg.com/media/EFUc_YMWwAAfm3w.jpg"/>
    <hyperlink ref="U142" r:id="rId40" display="https://pbs.twimg.com/media/EFUc_YMWwAAfm3w.jpg"/>
    <hyperlink ref="U143" r:id="rId41" display="https://pbs.twimg.com/media/EFUc_YMWwAAfm3w.jpg"/>
    <hyperlink ref="U150" r:id="rId42" display="https://pbs.twimg.com/media/EFAOdlGX4AA7Q4j.jpg"/>
    <hyperlink ref="U151" r:id="rId43" display="https://pbs.twimg.com/media/EFEaBVgWwAAwFSC.jpg"/>
    <hyperlink ref="U152" r:id="rId44" display="https://pbs.twimg.com/media/EFPXcYlWsAIb2h0.jpg"/>
    <hyperlink ref="U154" r:id="rId45" display="https://pbs.twimg.com/media/EFAOdlGX4AA7Q4j.jpg"/>
    <hyperlink ref="U155" r:id="rId46" display="https://pbs.twimg.com/media/EFEaBVgWwAAwFSC.jpg"/>
    <hyperlink ref="U156" r:id="rId47" display="https://pbs.twimg.com/media/EFPXcYlWsAIb2h0.jpg"/>
    <hyperlink ref="U158" r:id="rId48" display="https://pbs.twimg.com/media/EFPYIW3XsAEHrLU.jpg"/>
    <hyperlink ref="V3" r:id="rId49" display="https://pbs.twimg.com/media/EErfoYyWwAAOWcZ.jpg"/>
    <hyperlink ref="V4" r:id="rId50" display="https://pbs.twimg.com/media/EErfoYyWwAAOWcZ.jpg"/>
    <hyperlink ref="V5" r:id="rId51" display="https://pbs.twimg.com/media/EErfoYyWwAAOWcZ.jpg"/>
    <hyperlink ref="V6" r:id="rId52" display="https://pbs.twimg.com/media/EErfoYyWwAAOWcZ.jpg"/>
    <hyperlink ref="V7" r:id="rId53" display="https://pbs.twimg.com/media/EEutCjhWwAIsHPL.jpg"/>
    <hyperlink ref="V8" r:id="rId54" display="https://pbs.twimg.com/media/EEwKzNRXUAEKQUQ.jpg"/>
    <hyperlink ref="V9" r:id="rId55" display="http://pbs.twimg.com/profile_images/1140378733511139334/yf_v4DGL_normal.jpg"/>
    <hyperlink ref="V10" r:id="rId56" display="http://pbs.twimg.com/profile_images/1140378733511139334/yf_v4DGL_normal.jpg"/>
    <hyperlink ref="V11" r:id="rId57" display="http://pbs.twimg.com/profile_images/1140378733511139334/yf_v4DGL_normal.jpg"/>
    <hyperlink ref="V12" r:id="rId58" display="http://pbs.twimg.com/profile_images/1140378733511139334/yf_v4DGL_normal.jpg"/>
    <hyperlink ref="V13" r:id="rId59" display="http://pbs.twimg.com/profile_images/1139428942958530560/ADNjRjdy_normal.jpg"/>
    <hyperlink ref="V14" r:id="rId60" display="http://pbs.twimg.com/profile_images/1139428942958530560/ADNjRjdy_normal.jpg"/>
    <hyperlink ref="V15" r:id="rId61" display="http://pbs.twimg.com/profile_images/1139428942958530560/ADNjRjdy_normal.jpg"/>
    <hyperlink ref="V16" r:id="rId62" display="http://pbs.twimg.com/profile_images/1145473735425712128/5-sSCRXd_normal.jpg"/>
    <hyperlink ref="V17" r:id="rId63" display="http://pbs.twimg.com/profile_images/1145473735425712128/5-sSCRXd_normal.jpg"/>
    <hyperlink ref="V18" r:id="rId64" display="http://pbs.twimg.com/profile_images/1145473735425712128/5-sSCRXd_normal.jpg"/>
    <hyperlink ref="V19" r:id="rId65" display="http://pbs.twimg.com/profile_images/1145473735425712128/5-sSCRXd_normal.jpg"/>
    <hyperlink ref="V20" r:id="rId66" display="http://pbs.twimg.com/profile_images/1145473735425712128/5-sSCRXd_normal.jpg"/>
    <hyperlink ref="V21" r:id="rId67" display="http://pbs.twimg.com/profile_images/1145473735425712128/5-sSCRXd_normal.jpg"/>
    <hyperlink ref="V22" r:id="rId68" display="http://pbs.twimg.com/profile_images/982017972008087552/Ag5WKNiy_normal.jpg"/>
    <hyperlink ref="V23" r:id="rId69" display="http://pbs.twimg.com/profile_images/982017972008087552/Ag5WKNiy_normal.jpg"/>
    <hyperlink ref="V24" r:id="rId70" display="http://pbs.twimg.com/profile_images/982017972008087552/Ag5WKNiy_normal.jpg"/>
    <hyperlink ref="V25" r:id="rId71" display="http://pbs.twimg.com/profile_images/982017972008087552/Ag5WKNiy_normal.jpg"/>
    <hyperlink ref="V26" r:id="rId72" display="https://pbs.twimg.com/media/EEpJgRQXsAEeQa2.jpg"/>
    <hyperlink ref="V27" r:id="rId73" display="https://pbs.twimg.com/media/EEpJgRQXsAEeQa2.jpg"/>
    <hyperlink ref="V28" r:id="rId74" display="https://pbs.twimg.com/media/EEpJgRQXsAEeQa2.jpg"/>
    <hyperlink ref="V29" r:id="rId75" display="https://pbs.twimg.com/media/EEqOLjjX4AA7nyL.jpg"/>
    <hyperlink ref="V30" r:id="rId76" display="https://pbs.twimg.com/media/EEqOLjjX4AA7nyL.jpg"/>
    <hyperlink ref="V31" r:id="rId77" display="https://pbs.twimg.com/media/EEqOLjjX4AA7nyL.jpg"/>
    <hyperlink ref="V32" r:id="rId78" display="https://pbs.twimg.com/media/EFH1S3hWwAAcBMS.jpg"/>
    <hyperlink ref="V33" r:id="rId79" display="https://pbs.twimg.com/media/EFH1S3hWwAAcBMS.jpg"/>
    <hyperlink ref="V34" r:id="rId80" display="https://pbs.twimg.com/media/EFH1S3hWwAAcBMS.jpg"/>
    <hyperlink ref="V35" r:id="rId81" display="http://pbs.twimg.com/profile_images/905176396300988416/Vy1TaT6U_normal.jpg"/>
    <hyperlink ref="V36" r:id="rId82" display="http://pbs.twimg.com/profile_images/905176396300988416/Vy1TaT6U_normal.jpg"/>
    <hyperlink ref="V37" r:id="rId83" display="http://pbs.twimg.com/profile_images/905176396300988416/Vy1TaT6U_normal.jpg"/>
    <hyperlink ref="V38" r:id="rId84" display="http://pbs.twimg.com/profile_images/905176396300988416/Vy1TaT6U_normal.jpg"/>
    <hyperlink ref="V39" r:id="rId85" display="http://pbs.twimg.com/profile_images/681998730778640386/mTWyKDgJ_normal.jpg"/>
    <hyperlink ref="V40" r:id="rId86" display="http://pbs.twimg.com/profile_images/681998730778640386/mTWyKDgJ_normal.jpg"/>
    <hyperlink ref="V41" r:id="rId87" display="http://pbs.twimg.com/profile_images/681998730778640386/mTWyKDgJ_normal.jpg"/>
    <hyperlink ref="V42" r:id="rId88" display="http://pbs.twimg.com/profile_images/681998730778640386/mTWyKDgJ_normal.jpg"/>
    <hyperlink ref="V43" r:id="rId89" display="http://pbs.twimg.com/profile_images/681998730778640386/mTWyKDgJ_normal.jpg"/>
    <hyperlink ref="V44" r:id="rId90" display="http://pbs.twimg.com/profile_images/231561523/logo_halem_verlag_normal.gif"/>
    <hyperlink ref="V45" r:id="rId91" display="http://pbs.twimg.com/profile_images/231561523/logo_halem_verlag_normal.gif"/>
    <hyperlink ref="V46" r:id="rId92" display="http://pbs.twimg.com/profile_images/231561523/logo_halem_verlag_normal.gif"/>
    <hyperlink ref="V47" r:id="rId93" display="http://pbs.twimg.com/profile_images/231561523/logo_halem_verlag_normal.gif"/>
    <hyperlink ref="V48" r:id="rId94" display="http://pbs.twimg.com/profile_images/231561523/logo_halem_verlag_normal.gif"/>
    <hyperlink ref="V49" r:id="rId95" display="http://pbs.twimg.com/profile_images/231561523/logo_halem_verlag_normal.gif"/>
    <hyperlink ref="V50" r:id="rId96" display="https://pbs.twimg.com/media/EEupAZRXUAIg5IR.jpg"/>
    <hyperlink ref="V51" r:id="rId97" display="https://pbs.twimg.com/media/EEutCjhWwAIsHPL.jpg"/>
    <hyperlink ref="V52" r:id="rId98" display="http://pbs.twimg.com/profile_images/1532958647/WernerKarikatursmall_normal.jpg"/>
    <hyperlink ref="V53" r:id="rId99" display="https://pbs.twimg.com/media/EEupAZRXUAIg5IR.jpg"/>
    <hyperlink ref="V54" r:id="rId100" display="http://pbs.twimg.com/profile_images/1532958647/WernerKarikatursmall_normal.jpg"/>
    <hyperlink ref="V55" r:id="rId101" display="http://pbs.twimg.com/profile_images/1532958647/WernerKarikatursmall_normal.jpg"/>
    <hyperlink ref="V56" r:id="rId102" display="http://pbs.twimg.com/profile_images/1532958647/WernerKarikatursmall_normal.jpg"/>
    <hyperlink ref="V57" r:id="rId103" display="http://pbs.twimg.com/profile_images/1174012695588298754/qQEsDpAJ_normal.jpg"/>
    <hyperlink ref="V58" r:id="rId104" display="http://pbs.twimg.com/profile_images/1130439477279637504/9jMSwGTR_normal.jpg"/>
    <hyperlink ref="V59" r:id="rId105" display="http://pbs.twimg.com/profile_images/1130439477279637504/9jMSwGTR_normal.jpg"/>
    <hyperlink ref="V60" r:id="rId106" display="http://pbs.twimg.com/profile_images/1130439477279637504/9jMSwGTR_normal.jpg"/>
    <hyperlink ref="V61" r:id="rId107" display="http://pbs.twimg.com/profile_images/2902478486/93f199e965527f4decae5c9f0968f93c_normal.jpeg"/>
    <hyperlink ref="V62" r:id="rId108" display="http://pbs.twimg.com/profile_images/2902478486/93f199e965527f4decae5c9f0968f93c_normal.jpeg"/>
    <hyperlink ref="V63" r:id="rId109" display="http://pbs.twimg.com/profile_images/2902478486/93f199e965527f4decae5c9f0968f93c_normal.jpeg"/>
    <hyperlink ref="V64" r:id="rId110" display="http://pbs.twimg.com/profile_images/1175802513708244994/4bwnk_QU_normal.jpg"/>
    <hyperlink ref="V65" r:id="rId111" display="http://pbs.twimg.com/profile_images/1175802513708244994/4bwnk_QU_normal.jpg"/>
    <hyperlink ref="V66" r:id="rId112" display="http://pbs.twimg.com/profile_images/1175802513708244994/4bwnk_QU_normal.jpg"/>
    <hyperlink ref="V67" r:id="rId113" display="http://pbs.twimg.com/profile_images/466259377939165187/ZTHLaUKn_normal.jpeg"/>
    <hyperlink ref="V68" r:id="rId114" display="http://pbs.twimg.com/profile_images/466259377939165187/ZTHLaUKn_normal.jpeg"/>
    <hyperlink ref="V69" r:id="rId115" display="http://pbs.twimg.com/profile_images/466259377939165187/ZTHLaUKn_normal.jpeg"/>
    <hyperlink ref="V70" r:id="rId116" display="http://pbs.twimg.com/profile_images/1166158209452670976/Y2bBa1Lo_normal.jpg"/>
    <hyperlink ref="V71" r:id="rId117" display="http://pbs.twimg.com/profile_images/1166158209452670976/Y2bBa1Lo_normal.jpg"/>
    <hyperlink ref="V72" r:id="rId118" display="http://pbs.twimg.com/profile_images/1166158209452670976/Y2bBa1Lo_normal.jpg"/>
    <hyperlink ref="V73" r:id="rId119" display="http://pbs.twimg.com/profile_images/1052254381389897728/K7x1MIJG_normal.jpg"/>
    <hyperlink ref="V74" r:id="rId120" display="http://pbs.twimg.com/profile_images/2418432643/wrp8331t0pp31bnhdwqd_normal.jpeg"/>
    <hyperlink ref="V75" r:id="rId121" display="http://pbs.twimg.com/profile_images/930097188457377792/DU4wx9Kr_normal.jpg"/>
    <hyperlink ref="V76" r:id="rId122" display="http://pbs.twimg.com/profile_images/930097188457377792/DU4wx9Kr_normal.jpg"/>
    <hyperlink ref="V77" r:id="rId123" display="http://pbs.twimg.com/profile_images/930097188457377792/DU4wx9Kr_normal.jpg"/>
    <hyperlink ref="V78" r:id="rId124" display="http://pbs.twimg.com/profile_images/930097188457377792/DU4wx9Kr_normal.jpg"/>
    <hyperlink ref="V79" r:id="rId125" display="http://pbs.twimg.com/profile_images/930097188457377792/DU4wx9Kr_normal.jpg"/>
    <hyperlink ref="V80" r:id="rId126" display="http://pbs.twimg.com/profile_images/930097188457377792/DU4wx9Kr_normal.jpg"/>
    <hyperlink ref="V81" r:id="rId127" display="http://pbs.twimg.com/profile_images/1145752142847909889/gsu4n-Tw_normal.png"/>
    <hyperlink ref="V82" r:id="rId128" display="http://pbs.twimg.com/profile_images/1145752142847909889/gsu4n-Tw_normal.png"/>
    <hyperlink ref="V83" r:id="rId129" display="http://pbs.twimg.com/profile_images/1145752142847909889/gsu4n-Tw_normal.png"/>
    <hyperlink ref="V84" r:id="rId130" display="http://pbs.twimg.com/profile_images/1170430680473493509/jH0ii8Zt_normal.jpg"/>
    <hyperlink ref="V85" r:id="rId131" display="http://pbs.twimg.com/profile_images/1170430680473493509/jH0ii8Zt_normal.jpg"/>
    <hyperlink ref="V86" r:id="rId132" display="http://pbs.twimg.com/profile_images/1170430680473493509/jH0ii8Zt_normal.jpg"/>
    <hyperlink ref="V87" r:id="rId133" display="http://pbs.twimg.com/profile_images/609648744099921921/H9l9RqzK_normal.jpg"/>
    <hyperlink ref="V88" r:id="rId134" display="http://pbs.twimg.com/profile_images/609648744099921921/H9l9RqzK_normal.jpg"/>
    <hyperlink ref="V89" r:id="rId135" display="http://pbs.twimg.com/profile_images/609648744099921921/H9l9RqzK_normal.jpg"/>
    <hyperlink ref="V90" r:id="rId136" display="http://pbs.twimg.com/profile_images/847687647212392452/dKx00phd_normal.jpg"/>
    <hyperlink ref="V91" r:id="rId137" display="http://pbs.twimg.com/profile_images/847687647212392452/dKx00phd_normal.jpg"/>
    <hyperlink ref="V92" r:id="rId138" display="http://pbs.twimg.com/profile_images/847687647212392452/dKx00phd_normal.jpg"/>
    <hyperlink ref="V93" r:id="rId139" display="http://pbs.twimg.com/profile_images/1025862509516009472/zxorAfX4_normal.jpg"/>
    <hyperlink ref="V94" r:id="rId140" display="http://pbs.twimg.com/profile_images/1025862509516009472/zxorAfX4_normal.jpg"/>
    <hyperlink ref="V95" r:id="rId141" display="http://pbs.twimg.com/profile_images/1025862509516009472/zxorAfX4_normal.jpg"/>
    <hyperlink ref="V96" r:id="rId142" display="http://pbs.twimg.com/profile_images/1025862509516009472/zxorAfX4_normal.jpg"/>
    <hyperlink ref="V97" r:id="rId143" display="http://pbs.twimg.com/profile_images/1137046103835250688/nBr4zGDy_normal.png"/>
    <hyperlink ref="V98" r:id="rId144" display="http://pbs.twimg.com/profile_images/1137046103835250688/nBr4zGDy_normal.png"/>
    <hyperlink ref="V99" r:id="rId145" display="http://pbs.twimg.com/profile_images/1137046103835250688/nBr4zGDy_normal.png"/>
    <hyperlink ref="V100" r:id="rId146" display="http://pbs.twimg.com/profile_images/1067572254526111746/a4bykkbX_normal.jpg"/>
    <hyperlink ref="V101" r:id="rId147" display="http://pbs.twimg.com/profile_images/1067572254526111746/a4bykkbX_normal.jpg"/>
    <hyperlink ref="V102" r:id="rId148" display="http://pbs.twimg.com/profile_images/1067572254526111746/a4bykkbX_normal.jpg"/>
    <hyperlink ref="V103" r:id="rId149" display="http://pbs.twimg.com/profile_images/1067572254526111746/a4bykkbX_normal.jpg"/>
    <hyperlink ref="V104" r:id="rId150" display="http://pbs.twimg.com/profile_images/555474910273753090/jDwSw36c_normal.jpeg"/>
    <hyperlink ref="V105" r:id="rId151" display="http://pbs.twimg.com/profile_images/555474910273753090/jDwSw36c_normal.jpeg"/>
    <hyperlink ref="V106" r:id="rId152" display="http://pbs.twimg.com/profile_images/555474910273753090/jDwSw36c_normal.jpeg"/>
    <hyperlink ref="V107" r:id="rId153" display="http://pbs.twimg.com/profile_images/946309944961355776/9XzB-8lp_normal.jpg"/>
    <hyperlink ref="V108" r:id="rId154" display="http://pbs.twimg.com/profile_images/820745435031699458/eG7Aku41_normal.jpg"/>
    <hyperlink ref="V109" r:id="rId155" display="http://pbs.twimg.com/profile_images/820745435031699458/eG7Aku41_normal.jpg"/>
    <hyperlink ref="V110" r:id="rId156" display="http://pbs.twimg.com/profile_images/820745435031699458/eG7Aku41_normal.jpg"/>
    <hyperlink ref="V111" r:id="rId157" display="http://pbs.twimg.com/profile_images/946309944961355776/9XzB-8lp_normal.jpg"/>
    <hyperlink ref="V112" r:id="rId158" display="http://pbs.twimg.com/profile_images/946309944961355776/9XzB-8lp_normal.jpg"/>
    <hyperlink ref="V113" r:id="rId159" display="http://pbs.twimg.com/profile_images/378800000040049743/570fc41bf3e9323d965fb9d11e19edf4_normal.jpeg"/>
    <hyperlink ref="V114" r:id="rId160" display="http://pbs.twimg.com/profile_images/378800000040049743/570fc41bf3e9323d965fb9d11e19edf4_normal.jpeg"/>
    <hyperlink ref="V115" r:id="rId161" display="http://pbs.twimg.com/profile_images/378800000040049743/570fc41bf3e9323d965fb9d11e19edf4_normal.jpeg"/>
    <hyperlink ref="V116" r:id="rId162" display="http://pbs.twimg.com/profile_images/1072501918168244224/jr01KMaZ_normal.jpg"/>
    <hyperlink ref="V117" r:id="rId163" display="http://pbs.twimg.com/profile_images/1072501918168244224/jr01KMaZ_normal.jpg"/>
    <hyperlink ref="V118" r:id="rId164" display="http://pbs.twimg.com/profile_images/1072501918168244224/jr01KMaZ_normal.jpg"/>
    <hyperlink ref="V119" r:id="rId165" display="http://pbs.twimg.com/profile_images/1072501918168244224/jr01KMaZ_normal.jpg"/>
    <hyperlink ref="V120" r:id="rId166" display="http://pbs.twimg.com/profile_images/1176864538278449153/ef3QNuyV_normal.jpg"/>
    <hyperlink ref="V121" r:id="rId167" display="http://pbs.twimg.com/profile_images/1176864538278449153/ef3QNuyV_normal.jpg"/>
    <hyperlink ref="V122" r:id="rId168" display="http://pbs.twimg.com/profile_images/1176864538278449153/ef3QNuyV_normal.jpg"/>
    <hyperlink ref="V123" r:id="rId169" display="http://pbs.twimg.com/profile_images/1352188786/yoxfinal2_normal.jpg"/>
    <hyperlink ref="V124" r:id="rId170" display="http://pbs.twimg.com/profile_images/1352188786/yoxfinal2_normal.jpg"/>
    <hyperlink ref="V125" r:id="rId171" display="http://pbs.twimg.com/profile_images/1352188786/yoxfinal2_normal.jpg"/>
    <hyperlink ref="V126" r:id="rId172" display="https://pbs.twimg.com/media/EFS2Q_gW4AA-6LL.png"/>
    <hyperlink ref="V127" r:id="rId173" display="http://pbs.twimg.com/profile_images/946309944961355776/9XzB-8lp_normal.jpg"/>
    <hyperlink ref="V128" r:id="rId174" display="http://pbs.twimg.com/profile_images/946309944961355776/9XzB-8lp_normal.jpg"/>
    <hyperlink ref="V129" r:id="rId175" display="http://pbs.twimg.com/profile_images/946309944961355776/9XzB-8lp_normal.jpg"/>
    <hyperlink ref="V130" r:id="rId176" display="http://pbs.twimg.com/profile_images/946309944961355776/9XzB-8lp_normal.jpg"/>
    <hyperlink ref="V131" r:id="rId177" display="http://pbs.twimg.com/profile_images/1071067232871026689/TRXWVbqD_normal.jpg"/>
    <hyperlink ref="V132" r:id="rId178" display="https://pbs.twimg.com/media/EFS2Q_gW4AA-6LL.png"/>
    <hyperlink ref="V133" r:id="rId179" display="http://pbs.twimg.com/profile_images/946309944961355776/9XzB-8lp_normal.jpg"/>
    <hyperlink ref="V134" r:id="rId180" display="http://pbs.twimg.com/profile_images/946309944961355776/9XzB-8lp_normal.jpg"/>
    <hyperlink ref="V135" r:id="rId181" display="http://pbs.twimg.com/profile_images/946309944961355776/9XzB-8lp_normal.jpg"/>
    <hyperlink ref="V136" r:id="rId182" display="http://pbs.twimg.com/profile_images/946309944961355776/9XzB-8lp_normal.jpg"/>
    <hyperlink ref="V137" r:id="rId183" display="http://pbs.twimg.com/profile_images/1071067232871026689/TRXWVbqD_normal.jpg"/>
    <hyperlink ref="V138" r:id="rId184" display="https://pbs.twimg.com/media/EFTyFPWWkAMGO9O.jpg"/>
    <hyperlink ref="V139" r:id="rId185" display="http://pbs.twimg.com/profile_images/1071067232871026689/TRXWVbqD_normal.jpg"/>
    <hyperlink ref="V140" r:id="rId186" display="https://pbs.twimg.com/media/EFUc_YMWwAAfm3w.jpg"/>
    <hyperlink ref="V141" r:id="rId187" display="https://pbs.twimg.com/media/EFUc_YMWwAAfm3w.jpg"/>
    <hyperlink ref="V142" r:id="rId188" display="https://pbs.twimg.com/media/EFUc_YMWwAAfm3w.jpg"/>
    <hyperlink ref="V143" r:id="rId189" display="https://pbs.twimg.com/media/EFUc_YMWwAAfm3w.jpg"/>
    <hyperlink ref="V144" r:id="rId190" display="http://pbs.twimg.com/profile_images/912582480766611456/usXQWY83_normal.jpg"/>
    <hyperlink ref="V145" r:id="rId191" display="http://pbs.twimg.com/profile_images/1176842920026132481/jxbvF4Kb_normal.jpg"/>
    <hyperlink ref="V146" r:id="rId192" display="http://pbs.twimg.com/profile_images/912582480766611456/usXQWY83_normal.jpg"/>
    <hyperlink ref="V147" r:id="rId193" display="http://pbs.twimg.com/profile_images/912582480766611456/usXQWY83_normal.jpg"/>
    <hyperlink ref="V148" r:id="rId194" display="http://pbs.twimg.com/profile_images/912582480766611456/usXQWY83_normal.jpg"/>
    <hyperlink ref="V149" r:id="rId195" display="http://pbs.twimg.com/profile_images/1176842920026132481/jxbvF4Kb_normal.jpg"/>
    <hyperlink ref="V150" r:id="rId196" display="https://pbs.twimg.com/media/EFAOdlGX4AA7Q4j.jpg"/>
    <hyperlink ref="V151" r:id="rId197" display="https://pbs.twimg.com/media/EFEaBVgWwAAwFSC.jpg"/>
    <hyperlink ref="V152" r:id="rId198" display="https://pbs.twimg.com/media/EFPXcYlWsAIb2h0.jpg"/>
    <hyperlink ref="V153" r:id="rId199" display="http://pbs.twimg.com/profile_images/1176842920026132481/jxbvF4Kb_normal.jpg"/>
    <hyperlink ref="V154" r:id="rId200" display="https://pbs.twimg.com/media/EFAOdlGX4AA7Q4j.jpg"/>
    <hyperlink ref="V155" r:id="rId201" display="https://pbs.twimg.com/media/EFEaBVgWwAAwFSC.jpg"/>
    <hyperlink ref="V156" r:id="rId202" display="https://pbs.twimg.com/media/EFPXcYlWsAIb2h0.jpg"/>
    <hyperlink ref="V157" r:id="rId203" display="http://pbs.twimg.com/profile_images/1176842920026132481/jxbvF4Kb_normal.jpg"/>
    <hyperlink ref="V158" r:id="rId204" display="https://pbs.twimg.com/media/EFPYIW3XsAEHrLU.jpg"/>
    <hyperlink ref="V159" r:id="rId205" display="http://pbs.twimg.com/profile_images/1176842920026132481/jxbvF4Kb_normal.jpg"/>
    <hyperlink ref="Z3" r:id="rId206" display="https://twitter.com/gijnru/status/1173996539628441601"/>
    <hyperlink ref="Z4" r:id="rId207" display="https://twitter.com/gijnru/status/1173996539628441601"/>
    <hyperlink ref="Z5" r:id="rId208" display="https://twitter.com/gijnru/status/1173996539628441601"/>
    <hyperlink ref="Z6" r:id="rId209" display="https://twitter.com/gijnru/status/1173996539628441601"/>
    <hyperlink ref="Z7" r:id="rId210" display="https://twitter.com/chirwajoan/status/1174222407005102080"/>
    <hyperlink ref="Z8" r:id="rId211" display="https://twitter.com/iamkabamba/status/1174325983798812673"/>
    <hyperlink ref="Z9" r:id="rId212" display="https://twitter.com/nahidbashatah/status/1174761310359363586"/>
    <hyperlink ref="Z10" r:id="rId213" display="https://twitter.com/nahidbashatah/status/1174761310359363586"/>
    <hyperlink ref="Z11" r:id="rId214" display="https://twitter.com/nahidbashatah/status/1174761310359363586"/>
    <hyperlink ref="Z12" r:id="rId215" display="https://twitter.com/nahidbashatah/status/1174761310359363586"/>
    <hyperlink ref="Z13" r:id="rId216" display="https://twitter.com/nyamwanda/status/1175455545903452162"/>
    <hyperlink ref="Z14" r:id="rId217" display="https://twitter.com/nyamwanda/status/1175455545903452162"/>
    <hyperlink ref="Z15" r:id="rId218" display="https://twitter.com/nyamwanda/status/1175455545903452162"/>
    <hyperlink ref="Z16" r:id="rId219" display="https://twitter.com/nguclayton_/status/1174223012641595398"/>
    <hyperlink ref="Z17" r:id="rId220" display="https://twitter.com/nguclayton_/status/1174223012641595398"/>
    <hyperlink ref="Z18" r:id="rId221" display="https://twitter.com/nguclayton_/status/1174223012641595398"/>
    <hyperlink ref="Z19" r:id="rId222" display="https://twitter.com/nguclayton_/status/1175455958253879297"/>
    <hyperlink ref="Z20" r:id="rId223" display="https://twitter.com/nguclayton_/status/1175455958253879297"/>
    <hyperlink ref="Z21" r:id="rId224" display="https://twitter.com/nguclayton_/status/1175455958253879297"/>
    <hyperlink ref="Z22" r:id="rId225" display="https://twitter.com/2ndleprechaun/status/1175828278097141765"/>
    <hyperlink ref="Z23" r:id="rId226" display="https://twitter.com/2ndleprechaun/status/1175828278097141765"/>
    <hyperlink ref="Z24" r:id="rId227" display="https://twitter.com/2ndleprechaun/status/1175828278097141765"/>
    <hyperlink ref="Z25" r:id="rId228" display="https://twitter.com/2ndleprechaun/status/1175828278097141765"/>
    <hyperlink ref="Z26" r:id="rId229" display="https://twitter.com/gijnbangla/status/1173831472899416069"/>
    <hyperlink ref="Z27" r:id="rId230" display="https://twitter.com/gijnbangla/status/1173831472899416069"/>
    <hyperlink ref="Z28" r:id="rId231" display="https://twitter.com/gijnbangla/status/1173831472899416069"/>
    <hyperlink ref="Z29" r:id="rId232" display="https://twitter.com/gijnbangla/status/1173906983512092672"/>
    <hyperlink ref="Z30" r:id="rId233" display="https://twitter.com/gijnbangla/status/1173906983512092672"/>
    <hyperlink ref="Z31" r:id="rId234" display="https://twitter.com/gijnbangla/status/1173906983512092672"/>
    <hyperlink ref="Z32" r:id="rId235" display="https://twitter.com/gijnbangla/status/1175990683745824768"/>
    <hyperlink ref="Z33" r:id="rId236" display="https://twitter.com/gijnbangla/status/1175990683745824768"/>
    <hyperlink ref="Z34" r:id="rId237" display="https://twitter.com/gijnbangla/status/1175990683745824768"/>
    <hyperlink ref="Z35" r:id="rId238" display="https://twitter.com/chelm/status/1176084218474090496"/>
    <hyperlink ref="Z36" r:id="rId239" display="https://twitter.com/chelm/status/1176084218474090496"/>
    <hyperlink ref="Z37" r:id="rId240" display="https://twitter.com/chelm/status/1176084218474090496"/>
    <hyperlink ref="Z38" r:id="rId241" display="https://twitter.com/chelm/status/1176084218474090496"/>
    <hyperlink ref="Z39" r:id="rId242" display="https://twitter.com/ukrueg/status/1172074967766376449"/>
    <hyperlink ref="Z40" r:id="rId243" display="https://twitter.com/ukrueg/status/1172074967766376449"/>
    <hyperlink ref="Z41" r:id="rId244" display="https://twitter.com/ukrueg/status/1172074967766376449"/>
    <hyperlink ref="Z42" r:id="rId245" display="https://twitter.com/ukrueg/status/1172074967766376449"/>
    <hyperlink ref="Z43" r:id="rId246" display="https://twitter.com/ukrueg/status/1172074967766376449"/>
    <hyperlink ref="Z44" r:id="rId247" display="https://twitter.com/halemverlag/status/1176135367969390592"/>
    <hyperlink ref="Z45" r:id="rId248" display="https://twitter.com/halemverlag/status/1176135367969390592"/>
    <hyperlink ref="Z46" r:id="rId249" display="https://twitter.com/halemverlag/status/1176135367969390592"/>
    <hyperlink ref="Z47" r:id="rId250" display="https://twitter.com/halemverlag/status/1176135367969390592"/>
    <hyperlink ref="Z48" r:id="rId251" display="https://twitter.com/halemverlag/status/1176135367969390592"/>
    <hyperlink ref="Z49" r:id="rId252" display="https://twitter.com/halemverlag/status/1176135367969390592"/>
    <hyperlink ref="Z50" r:id="rId253" display="https://twitter.com/interlinkaca/status/1174217970593226752"/>
    <hyperlink ref="Z51" r:id="rId254" display="https://twitter.com/chirwajoan/status/1174222407005102080"/>
    <hyperlink ref="Z52" r:id="rId255" display="https://twitter.com/wernereggert/status/1174221336937472000"/>
    <hyperlink ref="Z53" r:id="rId256" display="https://twitter.com/interlinkaca/status/1174217970593226752"/>
    <hyperlink ref="Z54" r:id="rId257" display="https://twitter.com/wernereggert/status/1174221336937472000"/>
    <hyperlink ref="Z55" r:id="rId258" display="https://twitter.com/wernereggert/status/1174221336937472000"/>
    <hyperlink ref="Z56" r:id="rId259" display="https://twitter.com/wernereggert/status/1176521727725199362"/>
    <hyperlink ref="Z57" r:id="rId260" display="https://twitter.com/realbeefactor/status/1176521842414239744"/>
    <hyperlink ref="Z58" r:id="rId261" display="https://twitter.com/sherpayo/status/1176525293328175104"/>
    <hyperlink ref="Z59" r:id="rId262" display="https://twitter.com/sherpayo/status/1176525293328175104"/>
    <hyperlink ref="Z60" r:id="rId263" display="https://twitter.com/sherpayo/status/1176525293328175104"/>
    <hyperlink ref="Z61" r:id="rId264" display="https://twitter.com/emmanueldogbevi/status/1176693041366753280"/>
    <hyperlink ref="Z62" r:id="rId265" display="https://twitter.com/emmanueldogbevi/status/1176693041366753280"/>
    <hyperlink ref="Z63" r:id="rId266" display="https://twitter.com/emmanueldogbevi/status/1176693041366753280"/>
    <hyperlink ref="Z64" r:id="rId267" display="https://twitter.com/pm_in_ij/status/1176714279741005825"/>
    <hyperlink ref="Z65" r:id="rId268" display="https://twitter.com/pm_in_ij/status/1176714279741005825"/>
    <hyperlink ref="Z66" r:id="rId269" display="https://twitter.com/pm_in_ij/status/1176714279741005825"/>
    <hyperlink ref="Z67" r:id="rId270" display="https://twitter.com/kaplandave/status/1176720597520388096"/>
    <hyperlink ref="Z68" r:id="rId271" display="https://twitter.com/kaplandave/status/1176720597520388096"/>
    <hyperlink ref="Z69" r:id="rId272" display="https://twitter.com/kaplandave/status/1176720597520388096"/>
    <hyperlink ref="Z70" r:id="rId273" display="https://twitter.com/krishnaktm/status/1176726795560919041"/>
    <hyperlink ref="Z71" r:id="rId274" display="https://twitter.com/krishnaktm/status/1176726795560919041"/>
    <hyperlink ref="Z72" r:id="rId275" display="https://twitter.com/krishnaktm/status/1176726795560919041"/>
    <hyperlink ref="Z73" r:id="rId276" display="https://twitter.com/adellabenda/status/1176727101296320512"/>
    <hyperlink ref="Z74" r:id="rId277" display="https://twitter.com/cmrnepal/status/1176737436958887936"/>
    <hyperlink ref="Z75" r:id="rId278" display="https://twitter.com/koerberlbg/status/1175485355333738501"/>
    <hyperlink ref="Z76" r:id="rId279" display="https://twitter.com/koerberlbg/status/1175485355333738501"/>
    <hyperlink ref="Z77" r:id="rId280" display="https://twitter.com/koerberlbg/status/1175485355333738501"/>
    <hyperlink ref="Z78" r:id="rId281" display="https://twitter.com/koerberlbg/status/1176738730922692610"/>
    <hyperlink ref="Z79" r:id="rId282" display="https://twitter.com/koerberlbg/status/1176738730922692610"/>
    <hyperlink ref="Z80" r:id="rId283" display="https://twitter.com/koerberlbg/status/1176738730922692610"/>
    <hyperlink ref="Z81" r:id="rId284" display="https://twitter.com/johnallannamu/status/1176765484433313792"/>
    <hyperlink ref="Z82" r:id="rId285" display="https://twitter.com/johnallannamu/status/1176765484433313792"/>
    <hyperlink ref="Z83" r:id="rId286" display="https://twitter.com/johnallannamu/status/1176765484433313792"/>
    <hyperlink ref="Z84" r:id="rId287" display="https://twitter.com/hotelshotels254/status/1176766173263929344"/>
    <hyperlink ref="Z85" r:id="rId288" display="https://twitter.com/hotelshotels254/status/1176766173263929344"/>
    <hyperlink ref="Z86" r:id="rId289" display="https://twitter.com/hotelshotels254/status/1176766173263929344"/>
    <hyperlink ref="Z87" r:id="rId290" display="https://twitter.com/bwattanga/status/1176773363840245761"/>
    <hyperlink ref="Z88" r:id="rId291" display="https://twitter.com/bwattanga/status/1176773363840245761"/>
    <hyperlink ref="Z89" r:id="rId292" display="https://twitter.com/bwattanga/status/1176773363840245761"/>
    <hyperlink ref="Z90" r:id="rId293" display="https://twitter.com/danieldrepper/status/1176786765002301440"/>
    <hyperlink ref="Z91" r:id="rId294" display="https://twitter.com/danieldrepper/status/1176786765002301440"/>
    <hyperlink ref="Z92" r:id="rId295" display="https://twitter.com/danieldrepper/status/1176786765002301440"/>
    <hyperlink ref="Z93" r:id="rId296" display="https://twitter.com/jalalothman/status/1176788836636155904"/>
    <hyperlink ref="Z94" r:id="rId297" display="https://twitter.com/jalalothman/status/1176788836636155904"/>
    <hyperlink ref="Z95" r:id="rId298" display="https://twitter.com/jalalothman/status/1176788836636155904"/>
    <hyperlink ref="Z96" r:id="rId299" display="https://twitter.com/jalalothman/status/1176788836636155904"/>
    <hyperlink ref="Z97" r:id="rId300" display="https://twitter.com/gijnarabic/status/1170665476999041025"/>
    <hyperlink ref="Z98" r:id="rId301" display="https://twitter.com/gijnarabic/status/1170665476999041025"/>
    <hyperlink ref="Z99" r:id="rId302" display="https://twitter.com/gijnarabic/status/1170665476999041025"/>
    <hyperlink ref="Z100" r:id="rId303" display="https://twitter.com/lifij2/status/1176789245677232129"/>
    <hyperlink ref="Z101" r:id="rId304" display="https://twitter.com/lifij2/status/1176789245677232129"/>
    <hyperlink ref="Z102" r:id="rId305" display="https://twitter.com/lifij2/status/1176789245677232129"/>
    <hyperlink ref="Z103" r:id="rId306" display="https://twitter.com/lifij2/status/1176789245677232129"/>
    <hyperlink ref="Z104" r:id="rId307" display="https://twitter.com/fotoschreiber/status/1176786321278476289"/>
    <hyperlink ref="Z105" r:id="rId308" display="https://twitter.com/fotoschreiber/status/1176786321278476289"/>
    <hyperlink ref="Z106" r:id="rId309" display="https://twitter.com/fotoschreiber/status/1176786321278476289"/>
    <hyperlink ref="Z107" r:id="rId310" display="https://twitter.com/the_claus/status/1176788360473526272"/>
    <hyperlink ref="Z108" r:id="rId311" display="https://twitter.com/uzlev/status/1176784173987696640"/>
    <hyperlink ref="Z109" r:id="rId312" display="https://twitter.com/uzlev/status/1176784173987696640"/>
    <hyperlink ref="Z110" r:id="rId313" display="https://twitter.com/uzlev/status/1176784173987696640"/>
    <hyperlink ref="Z111" r:id="rId314" display="https://twitter.com/the_claus/status/1176788059431591936"/>
    <hyperlink ref="Z112" r:id="rId315" display="https://twitter.com/the_claus/status/1176790919548416000"/>
    <hyperlink ref="Z113" r:id="rId316" display="https://twitter.com/projour/status/1176839348848877568"/>
    <hyperlink ref="Z114" r:id="rId317" display="https://twitter.com/projour/status/1176839348848877568"/>
    <hyperlink ref="Z115" r:id="rId318" display="https://twitter.com/projour/status/1176839348848877568"/>
    <hyperlink ref="Z116" r:id="rId319" display="https://twitter.com/lilienthalv/status/1176840198212268032"/>
    <hyperlink ref="Z117" r:id="rId320" display="https://twitter.com/lilienthalv/status/1176840198212268032"/>
    <hyperlink ref="Z118" r:id="rId321" display="https://twitter.com/lilienthalv/status/1176840198212268032"/>
    <hyperlink ref="Z119" r:id="rId322" display="https://twitter.com/lilienthalv/status/1176840198212268032"/>
    <hyperlink ref="Z120" r:id="rId323" display="https://twitter.com/violastefanello/status/1176848720010326018"/>
    <hyperlink ref="Z121" r:id="rId324" display="https://twitter.com/violastefanello/status/1176848720010326018"/>
    <hyperlink ref="Z122" r:id="rId325" display="https://twitter.com/violastefanello/status/1176848720010326018"/>
    <hyperlink ref="Z123" r:id="rId326" display="https://twitter.com/aitziberromero/status/1176863433578438656"/>
    <hyperlink ref="Z124" r:id="rId327" display="https://twitter.com/aitziberromero/status/1176863433578438656"/>
    <hyperlink ref="Z125" r:id="rId328" display="https://twitter.com/aitziberromero/status/1176863433578438656"/>
    <hyperlink ref="Z126" r:id="rId329" display="https://twitter.com/the_claus/status/1176766585329115136"/>
    <hyperlink ref="Z127" r:id="rId330" display="https://twitter.com/the_claus/status/1176767182291779584"/>
    <hyperlink ref="Z128" r:id="rId331" display="https://twitter.com/the_claus/status/1176788059431591936"/>
    <hyperlink ref="Z129" r:id="rId332" display="https://twitter.com/the_claus/status/1176788360473526272"/>
    <hyperlink ref="Z130" r:id="rId333" display="https://twitter.com/the_claus/status/1176790919548416000"/>
    <hyperlink ref="Z131" r:id="rId334" display="https://twitter.com/ujjwalacharya/status/1176865624280182786"/>
    <hyperlink ref="Z132" r:id="rId335" display="https://twitter.com/the_claus/status/1176766585329115136"/>
    <hyperlink ref="Z133" r:id="rId336" display="https://twitter.com/the_claus/status/1176767182291779584"/>
    <hyperlink ref="Z134" r:id="rId337" display="https://twitter.com/the_claus/status/1176788059431591936"/>
    <hyperlink ref="Z135" r:id="rId338" display="https://twitter.com/the_claus/status/1176788360473526272"/>
    <hyperlink ref="Z136" r:id="rId339" display="https://twitter.com/the_claus/status/1176790919548416000"/>
    <hyperlink ref="Z137" r:id="rId340" display="https://twitter.com/ujjwalacharya/status/1176865624280182786"/>
    <hyperlink ref="Z138" r:id="rId341" display="https://twitter.com/ujjwalacharya/status/1176831579924156418"/>
    <hyperlink ref="Z139" r:id="rId342" display="https://twitter.com/ujjwalacharya/status/1176865624280182786"/>
    <hyperlink ref="Z140" r:id="rId343" display="https://twitter.com/bikash_pj/status/1176878762144817152"/>
    <hyperlink ref="Z141" r:id="rId344" display="https://twitter.com/bikash_pj/status/1176878762144817152"/>
    <hyperlink ref="Z142" r:id="rId345" display="https://twitter.com/bikash_pj/status/1176878762144817152"/>
    <hyperlink ref="Z143" r:id="rId346" display="https://twitter.com/bikash_pj/status/1176878762144817152"/>
    <hyperlink ref="Z144" r:id="rId347" display="https://twitter.com/hcuhamburg/status/1176878936866906113"/>
    <hyperlink ref="Z145" r:id="rId348" display="https://twitter.com/yazanalrous/status/1176884258117443585"/>
    <hyperlink ref="Z146" r:id="rId349" display="https://twitter.com/hcuhamburg/status/1176878936866906113"/>
    <hyperlink ref="Z147" r:id="rId350" display="https://twitter.com/hcuhamburg/status/1176878936866906113"/>
    <hyperlink ref="Z148" r:id="rId351" display="https://twitter.com/hcuhamburg/status/1176878936866906113"/>
    <hyperlink ref="Z149" r:id="rId352" display="https://twitter.com/yazanalrous/status/1176884258117443585"/>
    <hyperlink ref="Z150" r:id="rId353" display="https://twitter.com/gijn/status/1175455406551896074"/>
    <hyperlink ref="Z151" r:id="rId354" display="https://twitter.com/gijn/status/1175749589397377026"/>
    <hyperlink ref="Z152" r:id="rId355" display="https://twitter.com/gijn/status/1176520816172965890"/>
    <hyperlink ref="Z153" r:id="rId356" display="https://twitter.com/yazanalrous/status/1176884258117443585"/>
    <hyperlink ref="Z154" r:id="rId357" display="https://twitter.com/gijn/status/1175455406551896074"/>
    <hyperlink ref="Z155" r:id="rId358" display="https://twitter.com/gijn/status/1175749589397377026"/>
    <hyperlink ref="Z156" r:id="rId359" display="https://twitter.com/gijn/status/1176520816172965890"/>
    <hyperlink ref="Z157" r:id="rId360" display="https://twitter.com/yazanalrous/status/1176884258117443585"/>
    <hyperlink ref="Z158" r:id="rId361" display="https://twitter.com/interlinkaca/status/1176521602193874944"/>
    <hyperlink ref="Z159" r:id="rId362" display="https://twitter.com/yazanalrous/status/1176884258117443585"/>
    <hyperlink ref="BB131" r:id="rId363" display="https://api.twitter.com/1.1/geo/id/5bcd72da50f0ee77.json"/>
    <hyperlink ref="BB137" r:id="rId364" display="https://api.twitter.com/1.1/geo/id/5bcd72da50f0ee77.json"/>
    <hyperlink ref="BB138" r:id="rId365" display="https://api.twitter.com/1.1/geo/id/5bcd72da50f0ee77.json"/>
    <hyperlink ref="BB139" r:id="rId366" display="https://api.twitter.com/1.1/geo/id/5bcd72da50f0ee77.json"/>
    <hyperlink ref="BB140" r:id="rId367" display="https://api.twitter.com/1.1/geo/id/3003ebdd8101f1d6.json"/>
    <hyperlink ref="BB141" r:id="rId368" display="https://api.twitter.com/1.1/geo/id/3003ebdd8101f1d6.json"/>
    <hyperlink ref="BB142" r:id="rId369" display="https://api.twitter.com/1.1/geo/id/3003ebdd8101f1d6.json"/>
    <hyperlink ref="BB143" r:id="rId370" display="https://api.twitter.com/1.1/geo/id/3003ebdd8101f1d6.json"/>
  </hyperlinks>
  <printOptions/>
  <pageMargins left="0.7" right="0.7" top="0.75" bottom="0.75" header="0.3" footer="0.3"/>
  <pageSetup horizontalDpi="600" verticalDpi="600" orientation="portrait" r:id="rId374"/>
  <legacyDrawing r:id="rId372"/>
  <tableParts>
    <tablePart r:id="rId37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0959E-F81B-4662-810F-B9EE9E42DF0B}">
  <dimension ref="A1:C1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1148</v>
      </c>
      <c r="B2" s="122" t="s">
        <v>1149</v>
      </c>
      <c r="C2" s="52" t="s">
        <v>1150</v>
      </c>
    </row>
    <row r="3" spans="1:3" ht="15">
      <c r="A3" s="121" t="s">
        <v>939</v>
      </c>
      <c r="B3" s="121" t="s">
        <v>939</v>
      </c>
      <c r="C3" s="34">
        <v>67</v>
      </c>
    </row>
    <row r="4" spans="1:3" ht="15">
      <c r="A4" s="121" t="s">
        <v>939</v>
      </c>
      <c r="B4" s="121" t="s">
        <v>940</v>
      </c>
      <c r="C4" s="34">
        <v>30</v>
      </c>
    </row>
    <row r="5" spans="1:3" ht="15">
      <c r="A5" s="121" t="s">
        <v>940</v>
      </c>
      <c r="B5" s="121" t="s">
        <v>939</v>
      </c>
      <c r="C5" s="34">
        <v>4</v>
      </c>
    </row>
    <row r="6" spans="1:3" ht="15">
      <c r="A6" s="121" t="s">
        <v>940</v>
      </c>
      <c r="B6" s="121" t="s">
        <v>940</v>
      </c>
      <c r="C6" s="34">
        <v>18</v>
      </c>
    </row>
    <row r="7" spans="1:3" ht="15">
      <c r="A7" s="121" t="s">
        <v>941</v>
      </c>
      <c r="B7" s="121" t="s">
        <v>940</v>
      </c>
      <c r="C7" s="34">
        <v>9</v>
      </c>
    </row>
    <row r="8" spans="1:3" ht="15">
      <c r="A8" s="121" t="s">
        <v>941</v>
      </c>
      <c r="B8" s="121" t="s">
        <v>941</v>
      </c>
      <c r="C8" s="34">
        <v>14</v>
      </c>
    </row>
    <row r="9" spans="1:3" ht="15">
      <c r="A9" s="121" t="s">
        <v>942</v>
      </c>
      <c r="B9" s="121" t="s">
        <v>939</v>
      </c>
      <c r="C9" s="34">
        <v>4</v>
      </c>
    </row>
    <row r="10" spans="1:3" ht="15">
      <c r="A10" s="121" t="s">
        <v>942</v>
      </c>
      <c r="B10" s="121" t="s">
        <v>940</v>
      </c>
      <c r="C10" s="34">
        <v>2</v>
      </c>
    </row>
    <row r="11" spans="1:3" ht="15">
      <c r="A11" s="121" t="s">
        <v>942</v>
      </c>
      <c r="B11" s="121" t="s">
        <v>942</v>
      </c>
      <c r="C11" s="34">
        <v>5</v>
      </c>
    </row>
    <row r="12" spans="1:3" ht="15">
      <c r="A12" s="121" t="s">
        <v>943</v>
      </c>
      <c r="B12" s="121" t="s">
        <v>939</v>
      </c>
      <c r="C12" s="34">
        <v>2</v>
      </c>
    </row>
    <row r="13" spans="1:3" ht="15">
      <c r="A13" s="121" t="s">
        <v>943</v>
      </c>
      <c r="B13" s="121" t="s">
        <v>940</v>
      </c>
      <c r="C13" s="34">
        <v>1</v>
      </c>
    </row>
    <row r="14" spans="1:3" ht="15">
      <c r="A14" s="121" t="s">
        <v>943</v>
      </c>
      <c r="B14" s="121" t="s">
        <v>943</v>
      </c>
      <c r="C14" s="34">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14901-27A8-4A49-8F5D-C926954762F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1156</v>
      </c>
      <c r="B1" s="13" t="s">
        <v>17</v>
      </c>
    </row>
    <row r="2" spans="1:2" ht="15">
      <c r="A2" s="79" t="s">
        <v>1157</v>
      </c>
      <c r="B2" s="79" t="s">
        <v>1163</v>
      </c>
    </row>
    <row r="3" spans="1:2" ht="15">
      <c r="A3" s="79" t="s">
        <v>1158</v>
      </c>
      <c r="B3" s="79" t="s">
        <v>1164</v>
      </c>
    </row>
    <row r="4" spans="1:2" ht="15">
      <c r="A4" s="79" t="s">
        <v>1159</v>
      </c>
      <c r="B4" s="79" t="s">
        <v>1165</v>
      </c>
    </row>
    <row r="5" spans="1:2" ht="15">
      <c r="A5" s="79" t="s">
        <v>1160</v>
      </c>
      <c r="B5" s="79" t="s">
        <v>1166</v>
      </c>
    </row>
    <row r="6" spans="1:2" ht="15">
      <c r="A6" s="79" t="s">
        <v>1161</v>
      </c>
      <c r="B6" s="79" t="s">
        <v>1167</v>
      </c>
    </row>
    <row r="7" spans="1:2" ht="15">
      <c r="A7" s="79" t="s">
        <v>1162</v>
      </c>
      <c r="B7"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DE066-BA62-4936-882A-51E8A64EE55B}">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1168</v>
      </c>
      <c r="B1" s="13" t="s">
        <v>34</v>
      </c>
    </row>
    <row r="2" spans="1:2" ht="15">
      <c r="A2" s="117" t="s">
        <v>268</v>
      </c>
      <c r="B2" s="79">
        <v>1315.708333</v>
      </c>
    </row>
    <row r="3" spans="1:2" ht="15">
      <c r="A3" s="117" t="s">
        <v>297</v>
      </c>
      <c r="B3" s="79">
        <v>321.5625</v>
      </c>
    </row>
    <row r="4" spans="1:2" ht="15">
      <c r="A4" s="117" t="s">
        <v>299</v>
      </c>
      <c r="B4" s="79">
        <v>320.833333</v>
      </c>
    </row>
    <row r="5" spans="1:2" ht="15">
      <c r="A5" s="117" t="s">
        <v>258</v>
      </c>
      <c r="B5" s="79">
        <v>92.729167</v>
      </c>
    </row>
    <row r="6" spans="1:2" ht="15">
      <c r="A6" s="117" t="s">
        <v>257</v>
      </c>
      <c r="B6" s="79">
        <v>92.729167</v>
      </c>
    </row>
    <row r="7" spans="1:2" ht="15">
      <c r="A7" s="117" t="s">
        <v>266</v>
      </c>
      <c r="B7" s="79">
        <v>89.729167</v>
      </c>
    </row>
    <row r="8" spans="1:2" ht="15">
      <c r="A8" s="117" t="s">
        <v>267</v>
      </c>
      <c r="B8" s="79">
        <v>89.729167</v>
      </c>
    </row>
    <row r="9" spans="1:2" ht="15">
      <c r="A9" s="117" t="s">
        <v>287</v>
      </c>
      <c r="B9" s="79">
        <v>23.5</v>
      </c>
    </row>
    <row r="10" spans="1:2" ht="15">
      <c r="A10" s="117" t="s">
        <v>286</v>
      </c>
      <c r="B10" s="79">
        <v>21.5</v>
      </c>
    </row>
    <row r="11" spans="1:2" ht="15">
      <c r="A11" s="117" t="s">
        <v>288</v>
      </c>
      <c r="B11" s="79">
        <v>21.5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81A0C-307D-4274-97AE-B4F539F95610}">
  <dimension ref="A1:BN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6.7109375" style="0" bestFit="1" customWidth="1"/>
    <col min="63" max="63" width="30.710937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217</v>
      </c>
      <c r="P2" s="13" t="s">
        <v>218</v>
      </c>
      <c r="Q2" s="13" t="s">
        <v>219</v>
      </c>
      <c r="R2" s="13" t="s">
        <v>220</v>
      </c>
      <c r="S2" s="13" t="s">
        <v>221</v>
      </c>
      <c r="T2" s="13" t="s">
        <v>222</v>
      </c>
      <c r="U2" s="13" t="s">
        <v>223</v>
      </c>
      <c r="V2" s="13" t="s">
        <v>224</v>
      </c>
      <c r="W2" s="13" t="s">
        <v>225</v>
      </c>
      <c r="X2" s="13" t="s">
        <v>226</v>
      </c>
      <c r="Y2" s="13" t="s">
        <v>227</v>
      </c>
      <c r="Z2" s="13" t="s">
        <v>228</v>
      </c>
      <c r="AA2" s="13" t="s">
        <v>229</v>
      </c>
      <c r="AB2" s="13" t="s">
        <v>230</v>
      </c>
      <c r="AC2" s="13" t="s">
        <v>231</v>
      </c>
      <c r="AD2" s="13" t="s">
        <v>232</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247</v>
      </c>
      <c r="AT2" s="13" t="s">
        <v>248</v>
      </c>
      <c r="AU2" s="13" t="s">
        <v>249</v>
      </c>
      <c r="AV2" s="13" t="s">
        <v>250</v>
      </c>
      <c r="AW2" s="13" t="s">
        <v>251</v>
      </c>
      <c r="AX2" s="13" t="s">
        <v>252</v>
      </c>
      <c r="AY2" s="13" t="s">
        <v>253</v>
      </c>
      <c r="AZ2" s="13" t="s">
        <v>254</v>
      </c>
      <c r="BA2" s="13" t="s">
        <v>255</v>
      </c>
      <c r="BB2" s="13" t="s">
        <v>256</v>
      </c>
      <c r="BC2" t="s">
        <v>938</v>
      </c>
      <c r="BD2" s="13" t="s">
        <v>950</v>
      </c>
      <c r="BE2" s="13" t="s">
        <v>951</v>
      </c>
      <c r="BF2" s="52" t="s">
        <v>1137</v>
      </c>
      <c r="BG2" s="52" t="s">
        <v>1138</v>
      </c>
      <c r="BH2" s="52" t="s">
        <v>1139</v>
      </c>
      <c r="BI2" s="52" t="s">
        <v>1140</v>
      </c>
      <c r="BJ2" s="52" t="s">
        <v>1141</v>
      </c>
      <c r="BK2" s="52" t="s">
        <v>1142</v>
      </c>
      <c r="BL2" s="52" t="s">
        <v>1143</v>
      </c>
      <c r="BM2" s="52" t="s">
        <v>1144</v>
      </c>
      <c r="BN2" s="52" t="s">
        <v>1145</v>
      </c>
    </row>
    <row r="3" spans="1:66" ht="15" customHeight="1">
      <c r="A3" s="65" t="s">
        <v>257</v>
      </c>
      <c r="B3" s="65" t="s">
        <v>298</v>
      </c>
      <c r="C3" s="66"/>
      <c r="D3" s="67"/>
      <c r="E3" s="68"/>
      <c r="F3" s="69"/>
      <c r="G3" s="66"/>
      <c r="H3" s="70"/>
      <c r="I3" s="71"/>
      <c r="J3" s="71"/>
      <c r="K3" s="34" t="s">
        <v>65</v>
      </c>
      <c r="L3" s="72">
        <v>3</v>
      </c>
      <c r="M3" s="72"/>
      <c r="N3" s="73"/>
      <c r="O3" s="79" t="s">
        <v>305</v>
      </c>
      <c r="P3" s="81">
        <v>43725.6847337963</v>
      </c>
      <c r="Q3" s="79" t="s">
        <v>308</v>
      </c>
      <c r="R3" s="83" t="s">
        <v>332</v>
      </c>
      <c r="S3" s="79" t="s">
        <v>337</v>
      </c>
      <c r="T3" s="79" t="s">
        <v>341</v>
      </c>
      <c r="U3" s="83" t="s">
        <v>348</v>
      </c>
      <c r="V3" s="83" t="s">
        <v>348</v>
      </c>
      <c r="W3" s="81">
        <v>43725.6847337963</v>
      </c>
      <c r="X3" s="85">
        <v>43725</v>
      </c>
      <c r="Y3" s="87" t="s">
        <v>396</v>
      </c>
      <c r="Z3" s="83" t="s">
        <v>450</v>
      </c>
      <c r="AA3" s="79"/>
      <c r="AB3" s="79"/>
      <c r="AC3" s="87" t="s">
        <v>504</v>
      </c>
      <c r="AD3" s="79"/>
      <c r="AE3" s="79" t="b">
        <v>0</v>
      </c>
      <c r="AF3" s="79">
        <v>0</v>
      </c>
      <c r="AG3" s="87" t="s">
        <v>558</v>
      </c>
      <c r="AH3" s="79" t="b">
        <v>0</v>
      </c>
      <c r="AI3" s="79" t="s">
        <v>564</v>
      </c>
      <c r="AJ3" s="79"/>
      <c r="AK3" s="87" t="s">
        <v>558</v>
      </c>
      <c r="AL3" s="79" t="b">
        <v>0</v>
      </c>
      <c r="AM3" s="79">
        <v>0</v>
      </c>
      <c r="AN3" s="87" t="s">
        <v>558</v>
      </c>
      <c r="AO3" s="79" t="s">
        <v>569</v>
      </c>
      <c r="AP3" s="79" t="b">
        <v>0</v>
      </c>
      <c r="AQ3" s="87" t="s">
        <v>504</v>
      </c>
      <c r="AR3" s="79" t="s">
        <v>219</v>
      </c>
      <c r="AS3" s="79">
        <v>0</v>
      </c>
      <c r="AT3" s="79">
        <v>0</v>
      </c>
      <c r="AU3" s="79"/>
      <c r="AV3" s="79"/>
      <c r="AW3" s="79"/>
      <c r="AX3" s="79"/>
      <c r="AY3" s="79"/>
      <c r="AZ3" s="79"/>
      <c r="BA3" s="79"/>
      <c r="BB3" s="79"/>
      <c r="BC3">
        <v>1</v>
      </c>
      <c r="BD3" s="79" t="str">
        <f>REPLACE(INDEX(GroupVertices[Group],MATCH(Edges25[[#This Row],[Vertex 1]],GroupVertices[Vertex],0)),1,1,"")</f>
        <v>5</v>
      </c>
      <c r="BE3" s="79" t="str">
        <f>REPLACE(INDEX(GroupVertices[Group],MATCH(Edges25[[#This Row],[Vertex 2]],GroupVertices[Vertex],0)),1,1,"")</f>
        <v>5</v>
      </c>
      <c r="BF3" s="48"/>
      <c r="BG3" s="49"/>
      <c r="BH3" s="48"/>
      <c r="BI3" s="49"/>
      <c r="BJ3" s="48"/>
      <c r="BK3" s="49"/>
      <c r="BL3" s="48"/>
      <c r="BM3" s="49"/>
      <c r="BN3" s="48"/>
    </row>
    <row r="4" spans="1:66" ht="15" customHeight="1">
      <c r="A4" s="65" t="s">
        <v>258</v>
      </c>
      <c r="B4" s="65" t="s">
        <v>300</v>
      </c>
      <c r="C4" s="66"/>
      <c r="D4" s="67"/>
      <c r="E4" s="68"/>
      <c r="F4" s="69"/>
      <c r="G4" s="66"/>
      <c r="H4" s="70"/>
      <c r="I4" s="71"/>
      <c r="J4" s="71"/>
      <c r="K4" s="34" t="s">
        <v>65</v>
      </c>
      <c r="L4" s="78">
        <v>7</v>
      </c>
      <c r="M4" s="78"/>
      <c r="N4" s="73"/>
      <c r="O4" s="80" t="s">
        <v>305</v>
      </c>
      <c r="P4" s="82">
        <v>43726.30800925926</v>
      </c>
      <c r="Q4" s="80" t="s">
        <v>309</v>
      </c>
      <c r="R4" s="80"/>
      <c r="S4" s="80"/>
      <c r="T4" s="80" t="s">
        <v>342</v>
      </c>
      <c r="U4" s="84" t="s">
        <v>349</v>
      </c>
      <c r="V4" s="84" t="s">
        <v>349</v>
      </c>
      <c r="W4" s="82">
        <v>43726.30800925926</v>
      </c>
      <c r="X4" s="86">
        <v>43726</v>
      </c>
      <c r="Y4" s="88" t="s">
        <v>397</v>
      </c>
      <c r="Z4" s="84" t="s">
        <v>451</v>
      </c>
      <c r="AA4" s="80"/>
      <c r="AB4" s="80"/>
      <c r="AC4" s="88" t="s">
        <v>505</v>
      </c>
      <c r="AD4" s="80"/>
      <c r="AE4" s="80" t="b">
        <v>0</v>
      </c>
      <c r="AF4" s="80">
        <v>2</v>
      </c>
      <c r="AG4" s="88" t="s">
        <v>558</v>
      </c>
      <c r="AH4" s="80" t="b">
        <v>0</v>
      </c>
      <c r="AI4" s="80" t="s">
        <v>565</v>
      </c>
      <c r="AJ4" s="80"/>
      <c r="AK4" s="88" t="s">
        <v>558</v>
      </c>
      <c r="AL4" s="80" t="b">
        <v>0</v>
      </c>
      <c r="AM4" s="80">
        <v>0</v>
      </c>
      <c r="AN4" s="88" t="s">
        <v>558</v>
      </c>
      <c r="AO4" s="80" t="s">
        <v>570</v>
      </c>
      <c r="AP4" s="80" t="b">
        <v>0</v>
      </c>
      <c r="AQ4" s="88" t="s">
        <v>505</v>
      </c>
      <c r="AR4" s="80" t="s">
        <v>219</v>
      </c>
      <c r="AS4" s="80">
        <v>0</v>
      </c>
      <c r="AT4" s="80">
        <v>0</v>
      </c>
      <c r="AU4" s="80"/>
      <c r="AV4" s="80"/>
      <c r="AW4" s="80"/>
      <c r="AX4" s="80"/>
      <c r="AY4" s="80"/>
      <c r="AZ4" s="80"/>
      <c r="BA4" s="80"/>
      <c r="BB4" s="80"/>
      <c r="BC4">
        <v>1</v>
      </c>
      <c r="BD4" s="79" t="str">
        <f>REPLACE(INDEX(GroupVertices[Group],MATCH(Edges25[[#This Row],[Vertex 1]],GroupVertices[Vertex],0)),1,1,"")</f>
        <v>2</v>
      </c>
      <c r="BE4" s="79" t="str">
        <f>REPLACE(INDEX(GroupVertices[Group],MATCH(Edges25[[#This Row],[Vertex 2]],GroupVertices[Vertex],0)),1,1,"")</f>
        <v>2</v>
      </c>
      <c r="BF4" s="48">
        <v>1</v>
      </c>
      <c r="BG4" s="49">
        <v>5.555555555555555</v>
      </c>
      <c r="BH4" s="48">
        <v>0</v>
      </c>
      <c r="BI4" s="49">
        <v>0</v>
      </c>
      <c r="BJ4" s="48">
        <v>0</v>
      </c>
      <c r="BK4" s="49">
        <v>0</v>
      </c>
      <c r="BL4" s="48">
        <v>17</v>
      </c>
      <c r="BM4" s="49">
        <v>94.44444444444444</v>
      </c>
      <c r="BN4" s="48">
        <v>18</v>
      </c>
    </row>
    <row r="5" spans="1:66" ht="15">
      <c r="A5" s="65" t="s">
        <v>259</v>
      </c>
      <c r="B5" s="65" t="s">
        <v>268</v>
      </c>
      <c r="C5" s="66"/>
      <c r="D5" s="67"/>
      <c r="E5" s="68"/>
      <c r="F5" s="69"/>
      <c r="G5" s="66"/>
      <c r="H5" s="70"/>
      <c r="I5" s="71"/>
      <c r="J5" s="71"/>
      <c r="K5" s="34" t="s">
        <v>65</v>
      </c>
      <c r="L5" s="78">
        <v>8</v>
      </c>
      <c r="M5" s="78"/>
      <c r="N5" s="73"/>
      <c r="O5" s="80" t="s">
        <v>306</v>
      </c>
      <c r="P5" s="82">
        <v>43726.593831018516</v>
      </c>
      <c r="Q5" s="80" t="s">
        <v>310</v>
      </c>
      <c r="R5" s="80"/>
      <c r="S5" s="80"/>
      <c r="T5" s="80"/>
      <c r="U5" s="84" t="s">
        <v>350</v>
      </c>
      <c r="V5" s="84" t="s">
        <v>350</v>
      </c>
      <c r="W5" s="82">
        <v>43726.593831018516</v>
      </c>
      <c r="X5" s="86">
        <v>43726</v>
      </c>
      <c r="Y5" s="88" t="s">
        <v>398</v>
      </c>
      <c r="Z5" s="84" t="s">
        <v>452</v>
      </c>
      <c r="AA5" s="80"/>
      <c r="AB5" s="80"/>
      <c r="AC5" s="88" t="s">
        <v>506</v>
      </c>
      <c r="AD5" s="80"/>
      <c r="AE5" s="80" t="b">
        <v>0</v>
      </c>
      <c r="AF5" s="80">
        <v>0</v>
      </c>
      <c r="AG5" s="88" t="s">
        <v>559</v>
      </c>
      <c r="AH5" s="80" t="b">
        <v>0</v>
      </c>
      <c r="AI5" s="80" t="s">
        <v>565</v>
      </c>
      <c r="AJ5" s="80"/>
      <c r="AK5" s="88" t="s">
        <v>558</v>
      </c>
      <c r="AL5" s="80" t="b">
        <v>0</v>
      </c>
      <c r="AM5" s="80">
        <v>0</v>
      </c>
      <c r="AN5" s="88" t="s">
        <v>558</v>
      </c>
      <c r="AO5" s="80" t="s">
        <v>571</v>
      </c>
      <c r="AP5" s="80" t="b">
        <v>0</v>
      </c>
      <c r="AQ5" s="88" t="s">
        <v>506</v>
      </c>
      <c r="AR5" s="80" t="s">
        <v>219</v>
      </c>
      <c r="AS5" s="80">
        <v>0</v>
      </c>
      <c r="AT5" s="80">
        <v>0</v>
      </c>
      <c r="AU5" s="80"/>
      <c r="AV5" s="80"/>
      <c r="AW5" s="80"/>
      <c r="AX5" s="80"/>
      <c r="AY5" s="80"/>
      <c r="AZ5" s="80"/>
      <c r="BA5" s="80"/>
      <c r="BB5" s="80"/>
      <c r="BC5">
        <v>1</v>
      </c>
      <c r="BD5" s="79" t="str">
        <f>REPLACE(INDEX(GroupVertices[Group],MATCH(Edges25[[#This Row],[Vertex 1]],GroupVertices[Vertex],0)),1,1,"")</f>
        <v>2</v>
      </c>
      <c r="BE5" s="79" t="str">
        <f>REPLACE(INDEX(GroupVertices[Group],MATCH(Edges25[[#This Row],[Vertex 2]],GroupVertices[Vertex],0)),1,1,"")</f>
        <v>2</v>
      </c>
      <c r="BF5" s="48">
        <v>0</v>
      </c>
      <c r="BG5" s="49">
        <v>0</v>
      </c>
      <c r="BH5" s="48">
        <v>0</v>
      </c>
      <c r="BI5" s="49">
        <v>0</v>
      </c>
      <c r="BJ5" s="48">
        <v>0</v>
      </c>
      <c r="BK5" s="49">
        <v>0</v>
      </c>
      <c r="BL5" s="48">
        <v>2</v>
      </c>
      <c r="BM5" s="49">
        <v>100</v>
      </c>
      <c r="BN5" s="48">
        <v>2</v>
      </c>
    </row>
    <row r="6" spans="1:66" ht="15">
      <c r="A6" s="65" t="s">
        <v>260</v>
      </c>
      <c r="B6" s="65" t="s">
        <v>284</v>
      </c>
      <c r="C6" s="66"/>
      <c r="D6" s="67"/>
      <c r="E6" s="68"/>
      <c r="F6" s="69"/>
      <c r="G6" s="66"/>
      <c r="H6" s="70"/>
      <c r="I6" s="71"/>
      <c r="J6" s="71"/>
      <c r="K6" s="34" t="s">
        <v>65</v>
      </c>
      <c r="L6" s="78">
        <v>9</v>
      </c>
      <c r="M6" s="78"/>
      <c r="N6" s="73"/>
      <c r="O6" s="80" t="s">
        <v>307</v>
      </c>
      <c r="P6" s="82">
        <v>43727.79510416667</v>
      </c>
      <c r="Q6" s="80" t="s">
        <v>311</v>
      </c>
      <c r="R6" s="80"/>
      <c r="S6" s="80"/>
      <c r="T6" s="80" t="s">
        <v>343</v>
      </c>
      <c r="U6" s="80"/>
      <c r="V6" s="84" t="s">
        <v>362</v>
      </c>
      <c r="W6" s="82">
        <v>43727.79510416667</v>
      </c>
      <c r="X6" s="86">
        <v>43727</v>
      </c>
      <c r="Y6" s="88" t="s">
        <v>399</v>
      </c>
      <c r="Z6" s="84" t="s">
        <v>453</v>
      </c>
      <c r="AA6" s="80"/>
      <c r="AB6" s="80"/>
      <c r="AC6" s="88" t="s">
        <v>507</v>
      </c>
      <c r="AD6" s="80"/>
      <c r="AE6" s="80" t="b">
        <v>0</v>
      </c>
      <c r="AF6" s="80">
        <v>0</v>
      </c>
      <c r="AG6" s="88" t="s">
        <v>558</v>
      </c>
      <c r="AH6" s="80" t="b">
        <v>0</v>
      </c>
      <c r="AI6" s="80" t="s">
        <v>566</v>
      </c>
      <c r="AJ6" s="80"/>
      <c r="AK6" s="88" t="s">
        <v>558</v>
      </c>
      <c r="AL6" s="80" t="b">
        <v>0</v>
      </c>
      <c r="AM6" s="80">
        <v>7</v>
      </c>
      <c r="AN6" s="88" t="s">
        <v>536</v>
      </c>
      <c r="AO6" s="80" t="s">
        <v>572</v>
      </c>
      <c r="AP6" s="80" t="b">
        <v>0</v>
      </c>
      <c r="AQ6" s="88" t="s">
        <v>536</v>
      </c>
      <c r="AR6" s="80" t="s">
        <v>219</v>
      </c>
      <c r="AS6" s="80">
        <v>0</v>
      </c>
      <c r="AT6" s="80">
        <v>0</v>
      </c>
      <c r="AU6" s="80"/>
      <c r="AV6" s="80"/>
      <c r="AW6" s="80"/>
      <c r="AX6" s="80"/>
      <c r="AY6" s="80"/>
      <c r="AZ6" s="80"/>
      <c r="BA6" s="80"/>
      <c r="BB6" s="80"/>
      <c r="BC6">
        <v>1</v>
      </c>
      <c r="BD6" s="79" t="str">
        <f>REPLACE(INDEX(GroupVertices[Group],MATCH(Edges25[[#This Row],[Vertex 1]],GroupVertices[Vertex],0)),1,1,"")</f>
        <v>1</v>
      </c>
      <c r="BE6" s="79" t="str">
        <f>REPLACE(INDEX(GroupVertices[Group],MATCH(Edges25[[#This Row],[Vertex 2]],GroupVertices[Vertex],0)),1,1,"")</f>
        <v>1</v>
      </c>
      <c r="BF6" s="48">
        <v>0</v>
      </c>
      <c r="BG6" s="49">
        <v>0</v>
      </c>
      <c r="BH6" s="48">
        <v>0</v>
      </c>
      <c r="BI6" s="49">
        <v>0</v>
      </c>
      <c r="BJ6" s="48">
        <v>0</v>
      </c>
      <c r="BK6" s="49">
        <v>0</v>
      </c>
      <c r="BL6" s="48">
        <v>35</v>
      </c>
      <c r="BM6" s="49">
        <v>100</v>
      </c>
      <c r="BN6" s="48">
        <v>35</v>
      </c>
    </row>
    <row r="7" spans="1:66" ht="15">
      <c r="A7" s="65" t="s">
        <v>261</v>
      </c>
      <c r="B7" s="65" t="s">
        <v>297</v>
      </c>
      <c r="C7" s="66"/>
      <c r="D7" s="67"/>
      <c r="E7" s="68"/>
      <c r="F7" s="69"/>
      <c r="G7" s="66"/>
      <c r="H7" s="70"/>
      <c r="I7" s="71"/>
      <c r="J7" s="71"/>
      <c r="K7" s="34" t="s">
        <v>65</v>
      </c>
      <c r="L7" s="78">
        <v>13</v>
      </c>
      <c r="M7" s="78"/>
      <c r="N7" s="73"/>
      <c r="O7" s="80" t="s">
        <v>307</v>
      </c>
      <c r="P7" s="82">
        <v>43729.71082175926</v>
      </c>
      <c r="Q7" s="80" t="s">
        <v>312</v>
      </c>
      <c r="R7" s="80"/>
      <c r="S7" s="80"/>
      <c r="T7" s="80" t="s">
        <v>343</v>
      </c>
      <c r="U7" s="80"/>
      <c r="V7" s="84" t="s">
        <v>363</v>
      </c>
      <c r="W7" s="82">
        <v>43729.71082175926</v>
      </c>
      <c r="X7" s="86">
        <v>43729</v>
      </c>
      <c r="Y7" s="88" t="s">
        <v>400</v>
      </c>
      <c r="Z7" s="84" t="s">
        <v>454</v>
      </c>
      <c r="AA7" s="80"/>
      <c r="AB7" s="80"/>
      <c r="AC7" s="88" t="s">
        <v>508</v>
      </c>
      <c r="AD7" s="80"/>
      <c r="AE7" s="80" t="b">
        <v>0</v>
      </c>
      <c r="AF7" s="80">
        <v>0</v>
      </c>
      <c r="AG7" s="88" t="s">
        <v>558</v>
      </c>
      <c r="AH7" s="80" t="b">
        <v>0</v>
      </c>
      <c r="AI7" s="80" t="s">
        <v>565</v>
      </c>
      <c r="AJ7" s="80"/>
      <c r="AK7" s="88" t="s">
        <v>558</v>
      </c>
      <c r="AL7" s="80" t="b">
        <v>0</v>
      </c>
      <c r="AM7" s="80">
        <v>3</v>
      </c>
      <c r="AN7" s="88" t="s">
        <v>554</v>
      </c>
      <c r="AO7" s="80" t="s">
        <v>572</v>
      </c>
      <c r="AP7" s="80" t="b">
        <v>0</v>
      </c>
      <c r="AQ7" s="88" t="s">
        <v>554</v>
      </c>
      <c r="AR7" s="80" t="s">
        <v>219</v>
      </c>
      <c r="AS7" s="80">
        <v>0</v>
      </c>
      <c r="AT7" s="80">
        <v>0</v>
      </c>
      <c r="AU7" s="80"/>
      <c r="AV7" s="80"/>
      <c r="AW7" s="80"/>
      <c r="AX7" s="80"/>
      <c r="AY7" s="80"/>
      <c r="AZ7" s="80"/>
      <c r="BA7" s="80"/>
      <c r="BB7" s="80"/>
      <c r="BC7">
        <v>1</v>
      </c>
      <c r="BD7" s="79" t="str">
        <f>REPLACE(INDEX(GroupVertices[Group],MATCH(Edges25[[#This Row],[Vertex 1]],GroupVertices[Vertex],0)),1,1,"")</f>
        <v>2</v>
      </c>
      <c r="BE7" s="79" t="str">
        <f>REPLACE(INDEX(GroupVertices[Group],MATCH(Edges25[[#This Row],[Vertex 2]],GroupVertices[Vertex],0)),1,1,"")</f>
        <v>1</v>
      </c>
      <c r="BF7" s="48"/>
      <c r="BG7" s="49"/>
      <c r="BH7" s="48"/>
      <c r="BI7" s="49"/>
      <c r="BJ7" s="48"/>
      <c r="BK7" s="49"/>
      <c r="BL7" s="48"/>
      <c r="BM7" s="49"/>
      <c r="BN7" s="48"/>
    </row>
    <row r="8" spans="1:66" ht="15">
      <c r="A8" s="65" t="s">
        <v>262</v>
      </c>
      <c r="B8" s="65" t="s">
        <v>268</v>
      </c>
      <c r="C8" s="66"/>
      <c r="D8" s="67"/>
      <c r="E8" s="68"/>
      <c r="F8" s="69"/>
      <c r="G8" s="66"/>
      <c r="H8" s="70"/>
      <c r="I8" s="71"/>
      <c r="J8" s="71"/>
      <c r="K8" s="34" t="s">
        <v>65</v>
      </c>
      <c r="L8" s="78">
        <v>16</v>
      </c>
      <c r="M8" s="78"/>
      <c r="N8" s="73"/>
      <c r="O8" s="80" t="s">
        <v>307</v>
      </c>
      <c r="P8" s="82">
        <v>43726.30967592593</v>
      </c>
      <c r="Q8" s="80" t="s">
        <v>313</v>
      </c>
      <c r="R8" s="80"/>
      <c r="S8" s="80"/>
      <c r="T8" s="80"/>
      <c r="U8" s="80"/>
      <c r="V8" s="84" t="s">
        <v>364</v>
      </c>
      <c r="W8" s="82">
        <v>43726.30967592593</v>
      </c>
      <c r="X8" s="86">
        <v>43726</v>
      </c>
      <c r="Y8" s="88" t="s">
        <v>401</v>
      </c>
      <c r="Z8" s="84" t="s">
        <v>455</v>
      </c>
      <c r="AA8" s="80"/>
      <c r="AB8" s="80"/>
      <c r="AC8" s="88" t="s">
        <v>509</v>
      </c>
      <c r="AD8" s="80"/>
      <c r="AE8" s="80" t="b">
        <v>0</v>
      </c>
      <c r="AF8" s="80">
        <v>0</v>
      </c>
      <c r="AG8" s="88" t="s">
        <v>558</v>
      </c>
      <c r="AH8" s="80" t="b">
        <v>0</v>
      </c>
      <c r="AI8" s="80" t="s">
        <v>565</v>
      </c>
      <c r="AJ8" s="80"/>
      <c r="AK8" s="88" t="s">
        <v>558</v>
      </c>
      <c r="AL8" s="80" t="b">
        <v>0</v>
      </c>
      <c r="AM8" s="80">
        <v>2</v>
      </c>
      <c r="AN8" s="88" t="s">
        <v>518</v>
      </c>
      <c r="AO8" s="80" t="s">
        <v>572</v>
      </c>
      <c r="AP8" s="80" t="b">
        <v>0</v>
      </c>
      <c r="AQ8" s="88" t="s">
        <v>518</v>
      </c>
      <c r="AR8" s="80" t="s">
        <v>219</v>
      </c>
      <c r="AS8" s="80">
        <v>0</v>
      </c>
      <c r="AT8" s="80">
        <v>0</v>
      </c>
      <c r="AU8" s="80"/>
      <c r="AV8" s="80"/>
      <c r="AW8" s="80"/>
      <c r="AX8" s="80"/>
      <c r="AY8" s="80"/>
      <c r="AZ8" s="80"/>
      <c r="BA8" s="80"/>
      <c r="BB8" s="80"/>
      <c r="BC8">
        <v>2</v>
      </c>
      <c r="BD8" s="79" t="str">
        <f>REPLACE(INDEX(GroupVertices[Group],MATCH(Edges25[[#This Row],[Vertex 1]],GroupVertices[Vertex],0)),1,1,"")</f>
        <v>2</v>
      </c>
      <c r="BE8" s="79" t="str">
        <f>REPLACE(INDEX(GroupVertices[Group],MATCH(Edges25[[#This Row],[Vertex 2]],GroupVertices[Vertex],0)),1,1,"")</f>
        <v>2</v>
      </c>
      <c r="BF8" s="48"/>
      <c r="BG8" s="49"/>
      <c r="BH8" s="48"/>
      <c r="BI8" s="49"/>
      <c r="BJ8" s="48"/>
      <c r="BK8" s="49"/>
      <c r="BL8" s="48"/>
      <c r="BM8" s="49"/>
      <c r="BN8" s="48"/>
    </row>
    <row r="9" spans="1:66" ht="15">
      <c r="A9" s="65" t="s">
        <v>262</v>
      </c>
      <c r="B9" s="65" t="s">
        <v>297</v>
      </c>
      <c r="C9" s="66"/>
      <c r="D9" s="67"/>
      <c r="E9" s="68"/>
      <c r="F9" s="69"/>
      <c r="G9" s="66"/>
      <c r="H9" s="70"/>
      <c r="I9" s="71"/>
      <c r="J9" s="71"/>
      <c r="K9" s="34" t="s">
        <v>65</v>
      </c>
      <c r="L9" s="78">
        <v>19</v>
      </c>
      <c r="M9" s="78"/>
      <c r="N9" s="73"/>
      <c r="O9" s="80" t="s">
        <v>307</v>
      </c>
      <c r="P9" s="82">
        <v>43729.71196759259</v>
      </c>
      <c r="Q9" s="80" t="s">
        <v>312</v>
      </c>
      <c r="R9" s="80"/>
      <c r="S9" s="80"/>
      <c r="T9" s="80" t="s">
        <v>343</v>
      </c>
      <c r="U9" s="80"/>
      <c r="V9" s="84" t="s">
        <v>364</v>
      </c>
      <c r="W9" s="82">
        <v>43729.71196759259</v>
      </c>
      <c r="X9" s="86">
        <v>43729</v>
      </c>
      <c r="Y9" s="88" t="s">
        <v>402</v>
      </c>
      <c r="Z9" s="84" t="s">
        <v>456</v>
      </c>
      <c r="AA9" s="80"/>
      <c r="AB9" s="80"/>
      <c r="AC9" s="88" t="s">
        <v>510</v>
      </c>
      <c r="AD9" s="80"/>
      <c r="AE9" s="80" t="b">
        <v>0</v>
      </c>
      <c r="AF9" s="80">
        <v>0</v>
      </c>
      <c r="AG9" s="88" t="s">
        <v>558</v>
      </c>
      <c r="AH9" s="80" t="b">
        <v>0</v>
      </c>
      <c r="AI9" s="80" t="s">
        <v>565</v>
      </c>
      <c r="AJ9" s="80"/>
      <c r="AK9" s="88" t="s">
        <v>558</v>
      </c>
      <c r="AL9" s="80" t="b">
        <v>0</v>
      </c>
      <c r="AM9" s="80">
        <v>3</v>
      </c>
      <c r="AN9" s="88" t="s">
        <v>554</v>
      </c>
      <c r="AO9" s="80" t="s">
        <v>572</v>
      </c>
      <c r="AP9" s="80" t="b">
        <v>0</v>
      </c>
      <c r="AQ9" s="88" t="s">
        <v>554</v>
      </c>
      <c r="AR9" s="80" t="s">
        <v>219</v>
      </c>
      <c r="AS9" s="80">
        <v>0</v>
      </c>
      <c r="AT9" s="80">
        <v>0</v>
      </c>
      <c r="AU9" s="80"/>
      <c r="AV9" s="80"/>
      <c r="AW9" s="80"/>
      <c r="AX9" s="80"/>
      <c r="AY9" s="80"/>
      <c r="AZ9" s="80"/>
      <c r="BA9" s="80"/>
      <c r="BB9" s="80"/>
      <c r="BC9">
        <v>1</v>
      </c>
      <c r="BD9" s="79" t="str">
        <f>REPLACE(INDEX(GroupVertices[Group],MATCH(Edges25[[#This Row],[Vertex 1]],GroupVertices[Vertex],0)),1,1,"")</f>
        <v>2</v>
      </c>
      <c r="BE9" s="79" t="str">
        <f>REPLACE(INDEX(GroupVertices[Group],MATCH(Edges25[[#This Row],[Vertex 2]],GroupVertices[Vertex],0)),1,1,"")</f>
        <v>1</v>
      </c>
      <c r="BF9" s="48"/>
      <c r="BG9" s="49"/>
      <c r="BH9" s="48"/>
      <c r="BI9" s="49"/>
      <c r="BJ9" s="48"/>
      <c r="BK9" s="49"/>
      <c r="BL9" s="48"/>
      <c r="BM9" s="49"/>
      <c r="BN9" s="48"/>
    </row>
    <row r="10" spans="1:66" ht="15">
      <c r="A10" s="65" t="s">
        <v>263</v>
      </c>
      <c r="B10" s="65" t="s">
        <v>297</v>
      </c>
      <c r="C10" s="66"/>
      <c r="D10" s="67"/>
      <c r="E10" s="68"/>
      <c r="F10" s="69"/>
      <c r="G10" s="66"/>
      <c r="H10" s="70"/>
      <c r="I10" s="71"/>
      <c r="J10" s="71"/>
      <c r="K10" s="34" t="s">
        <v>65</v>
      </c>
      <c r="L10" s="78">
        <v>22</v>
      </c>
      <c r="M10" s="78"/>
      <c r="N10" s="73"/>
      <c r="O10" s="80" t="s">
        <v>307</v>
      </c>
      <c r="P10" s="82">
        <v>43730.73936342593</v>
      </c>
      <c r="Q10" s="80" t="s">
        <v>314</v>
      </c>
      <c r="R10" s="80"/>
      <c r="S10" s="80"/>
      <c r="T10" s="80" t="s">
        <v>343</v>
      </c>
      <c r="U10" s="80"/>
      <c r="V10" s="84" t="s">
        <v>365</v>
      </c>
      <c r="W10" s="82">
        <v>43730.73936342593</v>
      </c>
      <c r="X10" s="86">
        <v>43730</v>
      </c>
      <c r="Y10" s="88" t="s">
        <v>403</v>
      </c>
      <c r="Z10" s="84" t="s">
        <v>457</v>
      </c>
      <c r="AA10" s="80"/>
      <c r="AB10" s="80"/>
      <c r="AC10" s="88" t="s">
        <v>511</v>
      </c>
      <c r="AD10" s="80"/>
      <c r="AE10" s="80" t="b">
        <v>0</v>
      </c>
      <c r="AF10" s="80">
        <v>0</v>
      </c>
      <c r="AG10" s="88" t="s">
        <v>558</v>
      </c>
      <c r="AH10" s="80" t="b">
        <v>0</v>
      </c>
      <c r="AI10" s="80" t="s">
        <v>565</v>
      </c>
      <c r="AJ10" s="80"/>
      <c r="AK10" s="88" t="s">
        <v>558</v>
      </c>
      <c r="AL10" s="80" t="b">
        <v>0</v>
      </c>
      <c r="AM10" s="80">
        <v>3</v>
      </c>
      <c r="AN10" s="88" t="s">
        <v>555</v>
      </c>
      <c r="AO10" s="80" t="s">
        <v>570</v>
      </c>
      <c r="AP10" s="80" t="b">
        <v>0</v>
      </c>
      <c r="AQ10" s="88" t="s">
        <v>555</v>
      </c>
      <c r="AR10" s="80" t="s">
        <v>219</v>
      </c>
      <c r="AS10" s="80">
        <v>0</v>
      </c>
      <c r="AT10" s="80">
        <v>0</v>
      </c>
      <c r="AU10" s="80"/>
      <c r="AV10" s="80"/>
      <c r="AW10" s="80"/>
      <c r="AX10" s="80"/>
      <c r="AY10" s="80"/>
      <c r="AZ10" s="80"/>
      <c r="BA10" s="80"/>
      <c r="BB10" s="80"/>
      <c r="BC10">
        <v>2</v>
      </c>
      <c r="BD10" s="79" t="str">
        <f>REPLACE(INDEX(GroupVertices[Group],MATCH(Edges25[[#This Row],[Vertex 1]],GroupVertices[Vertex],0)),1,1,"")</f>
        <v>1</v>
      </c>
      <c r="BE10" s="79" t="str">
        <f>REPLACE(INDEX(GroupVertices[Group],MATCH(Edges25[[#This Row],[Vertex 2]],GroupVertices[Vertex],0)),1,1,"")</f>
        <v>1</v>
      </c>
      <c r="BF10" s="48"/>
      <c r="BG10" s="49"/>
      <c r="BH10" s="48"/>
      <c r="BI10" s="49"/>
      <c r="BJ10" s="48"/>
      <c r="BK10" s="49"/>
      <c r="BL10" s="48"/>
      <c r="BM10" s="49"/>
      <c r="BN10" s="48"/>
    </row>
    <row r="11" spans="1:66" ht="15">
      <c r="A11" s="65" t="s">
        <v>264</v>
      </c>
      <c r="B11" s="65" t="s">
        <v>268</v>
      </c>
      <c r="C11" s="66"/>
      <c r="D11" s="67"/>
      <c r="E11" s="68"/>
      <c r="F11" s="69"/>
      <c r="G11" s="66"/>
      <c r="H11" s="70"/>
      <c r="I11" s="71"/>
      <c r="J11" s="71"/>
      <c r="K11" s="34" t="s">
        <v>65</v>
      </c>
      <c r="L11" s="78">
        <v>26</v>
      </c>
      <c r="M11" s="78"/>
      <c r="N11" s="73"/>
      <c r="O11" s="80" t="s">
        <v>305</v>
      </c>
      <c r="P11" s="82">
        <v>43725.22923611111</v>
      </c>
      <c r="Q11" s="80" t="s">
        <v>315</v>
      </c>
      <c r="R11" s="84" t="s">
        <v>332</v>
      </c>
      <c r="S11" s="80" t="s">
        <v>337</v>
      </c>
      <c r="T11" s="80" t="s">
        <v>343</v>
      </c>
      <c r="U11" s="84" t="s">
        <v>351</v>
      </c>
      <c r="V11" s="84" t="s">
        <v>351</v>
      </c>
      <c r="W11" s="82">
        <v>43725.22923611111</v>
      </c>
      <c r="X11" s="86">
        <v>43725</v>
      </c>
      <c r="Y11" s="88" t="s">
        <v>404</v>
      </c>
      <c r="Z11" s="84" t="s">
        <v>458</v>
      </c>
      <c r="AA11" s="80"/>
      <c r="AB11" s="80"/>
      <c r="AC11" s="88" t="s">
        <v>512</v>
      </c>
      <c r="AD11" s="80"/>
      <c r="AE11" s="80" t="b">
        <v>0</v>
      </c>
      <c r="AF11" s="80">
        <v>1</v>
      </c>
      <c r="AG11" s="88" t="s">
        <v>558</v>
      </c>
      <c r="AH11" s="80" t="b">
        <v>0</v>
      </c>
      <c r="AI11" s="80" t="s">
        <v>567</v>
      </c>
      <c r="AJ11" s="80"/>
      <c r="AK11" s="88" t="s">
        <v>558</v>
      </c>
      <c r="AL11" s="80" t="b">
        <v>0</v>
      </c>
      <c r="AM11" s="80">
        <v>0</v>
      </c>
      <c r="AN11" s="88" t="s">
        <v>558</v>
      </c>
      <c r="AO11" s="80" t="s">
        <v>569</v>
      </c>
      <c r="AP11" s="80" t="b">
        <v>0</v>
      </c>
      <c r="AQ11" s="88" t="s">
        <v>512</v>
      </c>
      <c r="AR11" s="80" t="s">
        <v>219</v>
      </c>
      <c r="AS11" s="80">
        <v>0</v>
      </c>
      <c r="AT11" s="80">
        <v>0</v>
      </c>
      <c r="AU11" s="80"/>
      <c r="AV11" s="80"/>
      <c r="AW11" s="80"/>
      <c r="AX11" s="80"/>
      <c r="AY11" s="80"/>
      <c r="AZ11" s="80"/>
      <c r="BA11" s="80"/>
      <c r="BB11" s="80"/>
      <c r="BC11">
        <v>3</v>
      </c>
      <c r="BD11" s="79" t="str">
        <f>REPLACE(INDEX(GroupVertices[Group],MATCH(Edges25[[#This Row],[Vertex 1]],GroupVertices[Vertex],0)),1,1,"")</f>
        <v>1</v>
      </c>
      <c r="BE11" s="79" t="str">
        <f>REPLACE(INDEX(GroupVertices[Group],MATCH(Edges25[[#This Row],[Vertex 2]],GroupVertices[Vertex],0)),1,1,"")</f>
        <v>2</v>
      </c>
      <c r="BF11" s="48"/>
      <c r="BG11" s="49"/>
      <c r="BH11" s="48"/>
      <c r="BI11" s="49"/>
      <c r="BJ11" s="48"/>
      <c r="BK11" s="49"/>
      <c r="BL11" s="48"/>
      <c r="BM11" s="49"/>
      <c r="BN11" s="48"/>
    </row>
    <row r="12" spans="1:66" ht="15">
      <c r="A12" s="65" t="s">
        <v>264</v>
      </c>
      <c r="B12" s="65" t="s">
        <v>268</v>
      </c>
      <c r="C12" s="66"/>
      <c r="D12" s="67"/>
      <c r="E12" s="68"/>
      <c r="F12" s="69"/>
      <c r="G12" s="66"/>
      <c r="H12" s="70"/>
      <c r="I12" s="71"/>
      <c r="J12" s="71"/>
      <c r="K12" s="34" t="s">
        <v>65</v>
      </c>
      <c r="L12" s="78">
        <v>29</v>
      </c>
      <c r="M12" s="78"/>
      <c r="N12" s="73"/>
      <c r="O12" s="80" t="s">
        <v>305</v>
      </c>
      <c r="P12" s="82">
        <v>43725.43760416667</v>
      </c>
      <c r="Q12" s="80" t="s">
        <v>316</v>
      </c>
      <c r="R12" s="84" t="s">
        <v>332</v>
      </c>
      <c r="S12" s="80" t="s">
        <v>337</v>
      </c>
      <c r="T12" s="80" t="s">
        <v>343</v>
      </c>
      <c r="U12" s="84" t="s">
        <v>352</v>
      </c>
      <c r="V12" s="84" t="s">
        <v>352</v>
      </c>
      <c r="W12" s="82">
        <v>43725.43760416667</v>
      </c>
      <c r="X12" s="86">
        <v>43725</v>
      </c>
      <c r="Y12" s="88" t="s">
        <v>405</v>
      </c>
      <c r="Z12" s="84" t="s">
        <v>459</v>
      </c>
      <c r="AA12" s="80"/>
      <c r="AB12" s="80"/>
      <c r="AC12" s="88" t="s">
        <v>513</v>
      </c>
      <c r="AD12" s="80"/>
      <c r="AE12" s="80" t="b">
        <v>0</v>
      </c>
      <c r="AF12" s="80">
        <v>1</v>
      </c>
      <c r="AG12" s="88" t="s">
        <v>558</v>
      </c>
      <c r="AH12" s="80" t="b">
        <v>0</v>
      </c>
      <c r="AI12" s="80" t="s">
        <v>567</v>
      </c>
      <c r="AJ12" s="80"/>
      <c r="AK12" s="88" t="s">
        <v>558</v>
      </c>
      <c r="AL12" s="80" t="b">
        <v>0</v>
      </c>
      <c r="AM12" s="80">
        <v>0</v>
      </c>
      <c r="AN12" s="88" t="s">
        <v>558</v>
      </c>
      <c r="AO12" s="80" t="s">
        <v>569</v>
      </c>
      <c r="AP12" s="80" t="b">
        <v>0</v>
      </c>
      <c r="AQ12" s="88" t="s">
        <v>513</v>
      </c>
      <c r="AR12" s="80" t="s">
        <v>219</v>
      </c>
      <c r="AS12" s="80">
        <v>0</v>
      </c>
      <c r="AT12" s="80">
        <v>0</v>
      </c>
      <c r="AU12" s="80"/>
      <c r="AV12" s="80"/>
      <c r="AW12" s="80"/>
      <c r="AX12" s="80"/>
      <c r="AY12" s="80"/>
      <c r="AZ12" s="80"/>
      <c r="BA12" s="80"/>
      <c r="BB12" s="80"/>
      <c r="BC12">
        <v>3</v>
      </c>
      <c r="BD12" s="79" t="str">
        <f>REPLACE(INDEX(GroupVertices[Group],MATCH(Edges25[[#This Row],[Vertex 1]],GroupVertices[Vertex],0)),1,1,"")</f>
        <v>1</v>
      </c>
      <c r="BE12" s="79" t="str">
        <f>REPLACE(INDEX(GroupVertices[Group],MATCH(Edges25[[#This Row],[Vertex 2]],GroupVertices[Vertex],0)),1,1,"")</f>
        <v>2</v>
      </c>
      <c r="BF12" s="48"/>
      <c r="BG12" s="49"/>
      <c r="BH12" s="48"/>
      <c r="BI12" s="49"/>
      <c r="BJ12" s="48"/>
      <c r="BK12" s="49"/>
      <c r="BL12" s="48"/>
      <c r="BM12" s="49"/>
      <c r="BN12" s="48"/>
    </row>
    <row r="13" spans="1:66" ht="15">
      <c r="A13" s="65" t="s">
        <v>264</v>
      </c>
      <c r="B13" s="65" t="s">
        <v>299</v>
      </c>
      <c r="C13" s="66"/>
      <c r="D13" s="67"/>
      <c r="E13" s="68"/>
      <c r="F13" s="69"/>
      <c r="G13" s="66"/>
      <c r="H13" s="70"/>
      <c r="I13" s="71"/>
      <c r="J13" s="71"/>
      <c r="K13" s="34" t="s">
        <v>65</v>
      </c>
      <c r="L13" s="78">
        <v>32</v>
      </c>
      <c r="M13" s="78"/>
      <c r="N13" s="73"/>
      <c r="O13" s="80" t="s">
        <v>305</v>
      </c>
      <c r="P13" s="82">
        <v>43731.187523148146</v>
      </c>
      <c r="Q13" s="80" t="s">
        <v>317</v>
      </c>
      <c r="R13" s="84" t="s">
        <v>333</v>
      </c>
      <c r="S13" s="80" t="s">
        <v>338</v>
      </c>
      <c r="T13" s="80" t="s">
        <v>343</v>
      </c>
      <c r="U13" s="84" t="s">
        <v>353</v>
      </c>
      <c r="V13" s="84" t="s">
        <v>353</v>
      </c>
      <c r="W13" s="82">
        <v>43731.187523148146</v>
      </c>
      <c r="X13" s="86">
        <v>43731</v>
      </c>
      <c r="Y13" s="88" t="s">
        <v>406</v>
      </c>
      <c r="Z13" s="84" t="s">
        <v>460</v>
      </c>
      <c r="AA13" s="80"/>
      <c r="AB13" s="80"/>
      <c r="AC13" s="88" t="s">
        <v>514</v>
      </c>
      <c r="AD13" s="80"/>
      <c r="AE13" s="80" t="b">
        <v>0</v>
      </c>
      <c r="AF13" s="80">
        <v>0</v>
      </c>
      <c r="AG13" s="88" t="s">
        <v>558</v>
      </c>
      <c r="AH13" s="80" t="b">
        <v>0</v>
      </c>
      <c r="AI13" s="80" t="s">
        <v>567</v>
      </c>
      <c r="AJ13" s="80"/>
      <c r="AK13" s="88" t="s">
        <v>558</v>
      </c>
      <c r="AL13" s="80" t="b">
        <v>0</v>
      </c>
      <c r="AM13" s="80">
        <v>0</v>
      </c>
      <c r="AN13" s="88" t="s">
        <v>558</v>
      </c>
      <c r="AO13" s="80" t="s">
        <v>569</v>
      </c>
      <c r="AP13" s="80" t="b">
        <v>0</v>
      </c>
      <c r="AQ13" s="88" t="s">
        <v>514</v>
      </c>
      <c r="AR13" s="80" t="s">
        <v>219</v>
      </c>
      <c r="AS13" s="80">
        <v>0</v>
      </c>
      <c r="AT13" s="80">
        <v>0</v>
      </c>
      <c r="AU13" s="80"/>
      <c r="AV13" s="80"/>
      <c r="AW13" s="80"/>
      <c r="AX13" s="80"/>
      <c r="AY13" s="80"/>
      <c r="AZ13" s="80"/>
      <c r="BA13" s="80"/>
      <c r="BB13" s="80"/>
      <c r="BC13">
        <v>3</v>
      </c>
      <c r="BD13" s="79" t="str">
        <f>REPLACE(INDEX(GroupVertices[Group],MATCH(Edges25[[#This Row],[Vertex 1]],GroupVertices[Vertex],0)),1,1,"")</f>
        <v>1</v>
      </c>
      <c r="BE13" s="79" t="str">
        <f>REPLACE(INDEX(GroupVertices[Group],MATCH(Edges25[[#This Row],[Vertex 2]],GroupVertices[Vertex],0)),1,1,"")</f>
        <v>1</v>
      </c>
      <c r="BF13" s="48"/>
      <c r="BG13" s="49"/>
      <c r="BH13" s="48"/>
      <c r="BI13" s="49"/>
      <c r="BJ13" s="48"/>
      <c r="BK13" s="49"/>
      <c r="BL13" s="48"/>
      <c r="BM13" s="49"/>
      <c r="BN13" s="48"/>
    </row>
    <row r="14" spans="1:66" ht="15">
      <c r="A14" s="65" t="s">
        <v>265</v>
      </c>
      <c r="B14" s="65" t="s">
        <v>297</v>
      </c>
      <c r="C14" s="66"/>
      <c r="D14" s="67"/>
      <c r="E14" s="68"/>
      <c r="F14" s="69"/>
      <c r="G14" s="66"/>
      <c r="H14" s="70"/>
      <c r="I14" s="71"/>
      <c r="J14" s="71"/>
      <c r="K14" s="34" t="s">
        <v>65</v>
      </c>
      <c r="L14" s="78">
        <v>35</v>
      </c>
      <c r="M14" s="78"/>
      <c r="N14" s="73"/>
      <c r="O14" s="80" t="s">
        <v>307</v>
      </c>
      <c r="P14" s="82">
        <v>43731.445625</v>
      </c>
      <c r="Q14" s="80" t="s">
        <v>314</v>
      </c>
      <c r="R14" s="80"/>
      <c r="S14" s="80"/>
      <c r="T14" s="80" t="s">
        <v>343</v>
      </c>
      <c r="U14" s="80"/>
      <c r="V14" s="84" t="s">
        <v>366</v>
      </c>
      <c r="W14" s="82">
        <v>43731.445625</v>
      </c>
      <c r="X14" s="86">
        <v>43731</v>
      </c>
      <c r="Y14" s="88" t="s">
        <v>407</v>
      </c>
      <c r="Z14" s="84" t="s">
        <v>461</v>
      </c>
      <c r="AA14" s="80"/>
      <c r="AB14" s="80"/>
      <c r="AC14" s="88" t="s">
        <v>515</v>
      </c>
      <c r="AD14" s="80"/>
      <c r="AE14" s="80" t="b">
        <v>0</v>
      </c>
      <c r="AF14" s="80">
        <v>0</v>
      </c>
      <c r="AG14" s="88" t="s">
        <v>558</v>
      </c>
      <c r="AH14" s="80" t="b">
        <v>0</v>
      </c>
      <c r="AI14" s="80" t="s">
        <v>565</v>
      </c>
      <c r="AJ14" s="80"/>
      <c r="AK14" s="88" t="s">
        <v>558</v>
      </c>
      <c r="AL14" s="80" t="b">
        <v>0</v>
      </c>
      <c r="AM14" s="80">
        <v>3</v>
      </c>
      <c r="AN14" s="88" t="s">
        <v>555</v>
      </c>
      <c r="AO14" s="80" t="s">
        <v>571</v>
      </c>
      <c r="AP14" s="80" t="b">
        <v>0</v>
      </c>
      <c r="AQ14" s="88" t="s">
        <v>555</v>
      </c>
      <c r="AR14" s="80" t="s">
        <v>219</v>
      </c>
      <c r="AS14" s="80">
        <v>0</v>
      </c>
      <c r="AT14" s="80">
        <v>0</v>
      </c>
      <c r="AU14" s="80"/>
      <c r="AV14" s="80"/>
      <c r="AW14" s="80"/>
      <c r="AX14" s="80"/>
      <c r="AY14" s="80"/>
      <c r="AZ14" s="80"/>
      <c r="BA14" s="80"/>
      <c r="BB14" s="80"/>
      <c r="BC14">
        <v>2</v>
      </c>
      <c r="BD14" s="79" t="str">
        <f>REPLACE(INDEX(GroupVertices[Group],MATCH(Edges25[[#This Row],[Vertex 1]],GroupVertices[Vertex],0)),1,1,"")</f>
        <v>1</v>
      </c>
      <c r="BE14" s="79" t="str">
        <f>REPLACE(INDEX(GroupVertices[Group],MATCH(Edges25[[#This Row],[Vertex 2]],GroupVertices[Vertex],0)),1,1,"")</f>
        <v>1</v>
      </c>
      <c r="BF14" s="48"/>
      <c r="BG14" s="49"/>
      <c r="BH14" s="48"/>
      <c r="BI14" s="49"/>
      <c r="BJ14" s="48"/>
      <c r="BK14" s="49"/>
      <c r="BL14" s="48"/>
      <c r="BM14" s="49"/>
      <c r="BN14" s="48"/>
    </row>
    <row r="15" spans="1:66" ht="15">
      <c r="A15" s="65" t="s">
        <v>266</v>
      </c>
      <c r="B15" s="65" t="s">
        <v>268</v>
      </c>
      <c r="C15" s="66"/>
      <c r="D15" s="67"/>
      <c r="E15" s="68"/>
      <c r="F15" s="69"/>
      <c r="G15" s="66"/>
      <c r="H15" s="70"/>
      <c r="I15" s="71"/>
      <c r="J15" s="71"/>
      <c r="K15" s="34" t="s">
        <v>65</v>
      </c>
      <c r="L15" s="78">
        <v>39</v>
      </c>
      <c r="M15" s="78"/>
      <c r="N15" s="73"/>
      <c r="O15" s="80" t="s">
        <v>305</v>
      </c>
      <c r="P15" s="82">
        <v>43720.382210648146</v>
      </c>
      <c r="Q15" s="80" t="s">
        <v>318</v>
      </c>
      <c r="R15" s="80"/>
      <c r="S15" s="80"/>
      <c r="T15" s="80" t="s">
        <v>343</v>
      </c>
      <c r="U15" s="80"/>
      <c r="V15" s="84" t="s">
        <v>367</v>
      </c>
      <c r="W15" s="82">
        <v>43720.382210648146</v>
      </c>
      <c r="X15" s="86">
        <v>43720</v>
      </c>
      <c r="Y15" s="88" t="s">
        <v>408</v>
      </c>
      <c r="Z15" s="84" t="s">
        <v>462</v>
      </c>
      <c r="AA15" s="80"/>
      <c r="AB15" s="80"/>
      <c r="AC15" s="88" t="s">
        <v>516</v>
      </c>
      <c r="AD15" s="80"/>
      <c r="AE15" s="80" t="b">
        <v>0</v>
      </c>
      <c r="AF15" s="80">
        <v>10</v>
      </c>
      <c r="AG15" s="88" t="s">
        <v>558</v>
      </c>
      <c r="AH15" s="80" t="b">
        <v>0</v>
      </c>
      <c r="AI15" s="80" t="s">
        <v>565</v>
      </c>
      <c r="AJ15" s="80"/>
      <c r="AK15" s="88" t="s">
        <v>558</v>
      </c>
      <c r="AL15" s="80" t="b">
        <v>0</v>
      </c>
      <c r="AM15" s="80">
        <v>6</v>
      </c>
      <c r="AN15" s="88" t="s">
        <v>558</v>
      </c>
      <c r="AO15" s="80" t="s">
        <v>571</v>
      </c>
      <c r="AP15" s="80" t="b">
        <v>0</v>
      </c>
      <c r="AQ15" s="88" t="s">
        <v>516</v>
      </c>
      <c r="AR15" s="80" t="s">
        <v>307</v>
      </c>
      <c r="AS15" s="80">
        <v>0</v>
      </c>
      <c r="AT15" s="80">
        <v>0</v>
      </c>
      <c r="AU15" s="80"/>
      <c r="AV15" s="80"/>
      <c r="AW15" s="80"/>
      <c r="AX15" s="80"/>
      <c r="AY15" s="80"/>
      <c r="AZ15" s="80"/>
      <c r="BA15" s="80"/>
      <c r="BB15" s="80"/>
      <c r="BC15">
        <v>1</v>
      </c>
      <c r="BD15" s="79" t="str">
        <f>REPLACE(INDEX(GroupVertices[Group],MATCH(Edges25[[#This Row],[Vertex 1]],GroupVertices[Vertex],0)),1,1,"")</f>
        <v>4</v>
      </c>
      <c r="BE15" s="79" t="str">
        <f>REPLACE(INDEX(GroupVertices[Group],MATCH(Edges25[[#This Row],[Vertex 2]],GroupVertices[Vertex],0)),1,1,"")</f>
        <v>2</v>
      </c>
      <c r="BF15" s="48"/>
      <c r="BG15" s="49"/>
      <c r="BH15" s="48"/>
      <c r="BI15" s="49"/>
      <c r="BJ15" s="48"/>
      <c r="BK15" s="49"/>
      <c r="BL15" s="48"/>
      <c r="BM15" s="49"/>
      <c r="BN15" s="48"/>
    </row>
    <row r="16" spans="1:66" ht="15">
      <c r="A16" s="65" t="s">
        <v>267</v>
      </c>
      <c r="B16" s="65" t="s">
        <v>266</v>
      </c>
      <c r="C16" s="66"/>
      <c r="D16" s="67"/>
      <c r="E16" s="68"/>
      <c r="F16" s="69"/>
      <c r="G16" s="66"/>
      <c r="H16" s="70"/>
      <c r="I16" s="71"/>
      <c r="J16" s="71"/>
      <c r="K16" s="34" t="s">
        <v>65</v>
      </c>
      <c r="L16" s="78">
        <v>44</v>
      </c>
      <c r="M16" s="78"/>
      <c r="N16" s="73"/>
      <c r="O16" s="80" t="s">
        <v>307</v>
      </c>
      <c r="P16" s="82">
        <v>43731.58677083333</v>
      </c>
      <c r="Q16" s="80" t="s">
        <v>318</v>
      </c>
      <c r="R16" s="80"/>
      <c r="S16" s="80"/>
      <c r="T16" s="80" t="s">
        <v>343</v>
      </c>
      <c r="U16" s="80"/>
      <c r="V16" s="84" t="s">
        <v>368</v>
      </c>
      <c r="W16" s="82">
        <v>43731.58677083333</v>
      </c>
      <c r="X16" s="86">
        <v>43731</v>
      </c>
      <c r="Y16" s="88" t="s">
        <v>409</v>
      </c>
      <c r="Z16" s="84" t="s">
        <v>463</v>
      </c>
      <c r="AA16" s="80"/>
      <c r="AB16" s="80"/>
      <c r="AC16" s="88" t="s">
        <v>517</v>
      </c>
      <c r="AD16" s="80"/>
      <c r="AE16" s="80" t="b">
        <v>0</v>
      </c>
      <c r="AF16" s="80">
        <v>0</v>
      </c>
      <c r="AG16" s="88" t="s">
        <v>558</v>
      </c>
      <c r="AH16" s="80" t="b">
        <v>0</v>
      </c>
      <c r="AI16" s="80" t="s">
        <v>565</v>
      </c>
      <c r="AJ16" s="80"/>
      <c r="AK16" s="88" t="s">
        <v>558</v>
      </c>
      <c r="AL16" s="80" t="b">
        <v>0</v>
      </c>
      <c r="AM16" s="80">
        <v>6</v>
      </c>
      <c r="AN16" s="88" t="s">
        <v>516</v>
      </c>
      <c r="AO16" s="80" t="s">
        <v>572</v>
      </c>
      <c r="AP16" s="80" t="b">
        <v>0</v>
      </c>
      <c r="AQ16" s="88" t="s">
        <v>516</v>
      </c>
      <c r="AR16" s="80" t="s">
        <v>219</v>
      </c>
      <c r="AS16" s="80">
        <v>0</v>
      </c>
      <c r="AT16" s="80">
        <v>0</v>
      </c>
      <c r="AU16" s="80"/>
      <c r="AV16" s="80"/>
      <c r="AW16" s="80"/>
      <c r="AX16" s="80"/>
      <c r="AY16" s="80"/>
      <c r="AZ16" s="80"/>
      <c r="BA16" s="80"/>
      <c r="BB16" s="80"/>
      <c r="BC16">
        <v>1</v>
      </c>
      <c r="BD16" s="79" t="str">
        <f>REPLACE(INDEX(GroupVertices[Group],MATCH(Edges25[[#This Row],[Vertex 1]],GroupVertices[Vertex],0)),1,1,"")</f>
        <v>4</v>
      </c>
      <c r="BE16" s="79" t="str">
        <f>REPLACE(INDEX(GroupVertices[Group],MATCH(Edges25[[#This Row],[Vertex 2]],GroupVertices[Vertex],0)),1,1,"")</f>
        <v>4</v>
      </c>
      <c r="BF16" s="48"/>
      <c r="BG16" s="49"/>
      <c r="BH16" s="48"/>
      <c r="BI16" s="49"/>
      <c r="BJ16" s="48"/>
      <c r="BK16" s="49"/>
      <c r="BL16" s="48"/>
      <c r="BM16" s="49"/>
      <c r="BN16" s="48"/>
    </row>
    <row r="17" spans="1:66" ht="15">
      <c r="A17" s="65" t="s">
        <v>268</v>
      </c>
      <c r="B17" s="65" t="s">
        <v>258</v>
      </c>
      <c r="C17" s="66"/>
      <c r="D17" s="67"/>
      <c r="E17" s="68"/>
      <c r="F17" s="69"/>
      <c r="G17" s="66"/>
      <c r="H17" s="70"/>
      <c r="I17" s="71"/>
      <c r="J17" s="71"/>
      <c r="K17" s="34" t="s">
        <v>66</v>
      </c>
      <c r="L17" s="78">
        <v>50</v>
      </c>
      <c r="M17" s="78"/>
      <c r="N17" s="73"/>
      <c r="O17" s="80" t="s">
        <v>305</v>
      </c>
      <c r="P17" s="82">
        <v>43726.29576388889</v>
      </c>
      <c r="Q17" s="80" t="s">
        <v>313</v>
      </c>
      <c r="R17" s="80"/>
      <c r="S17" s="80"/>
      <c r="T17" s="80"/>
      <c r="U17" s="84" t="s">
        <v>354</v>
      </c>
      <c r="V17" s="84" t="s">
        <v>354</v>
      </c>
      <c r="W17" s="82">
        <v>43726.29576388889</v>
      </c>
      <c r="X17" s="86">
        <v>43726</v>
      </c>
      <c r="Y17" s="88" t="s">
        <v>410</v>
      </c>
      <c r="Z17" s="84" t="s">
        <v>464</v>
      </c>
      <c r="AA17" s="80"/>
      <c r="AB17" s="80"/>
      <c r="AC17" s="88" t="s">
        <v>518</v>
      </c>
      <c r="AD17" s="80"/>
      <c r="AE17" s="80" t="b">
        <v>0</v>
      </c>
      <c r="AF17" s="80">
        <v>2</v>
      </c>
      <c r="AG17" s="88" t="s">
        <v>558</v>
      </c>
      <c r="AH17" s="80" t="b">
        <v>0</v>
      </c>
      <c r="AI17" s="80" t="s">
        <v>565</v>
      </c>
      <c r="AJ17" s="80"/>
      <c r="AK17" s="88" t="s">
        <v>558</v>
      </c>
      <c r="AL17" s="80" t="b">
        <v>0</v>
      </c>
      <c r="AM17" s="80">
        <v>2</v>
      </c>
      <c r="AN17" s="88" t="s">
        <v>558</v>
      </c>
      <c r="AO17" s="80" t="s">
        <v>572</v>
      </c>
      <c r="AP17" s="80" t="b">
        <v>0</v>
      </c>
      <c r="AQ17" s="88" t="s">
        <v>518</v>
      </c>
      <c r="AR17" s="80" t="s">
        <v>307</v>
      </c>
      <c r="AS17" s="80">
        <v>0</v>
      </c>
      <c r="AT17" s="80">
        <v>0</v>
      </c>
      <c r="AU17" s="80"/>
      <c r="AV17" s="80"/>
      <c r="AW17" s="80"/>
      <c r="AX17" s="80"/>
      <c r="AY17" s="80"/>
      <c r="AZ17" s="80"/>
      <c r="BA17" s="80"/>
      <c r="BB17" s="80"/>
      <c r="BC17">
        <v>1</v>
      </c>
      <c r="BD17" s="79" t="str">
        <f>REPLACE(INDEX(GroupVertices[Group],MATCH(Edges25[[#This Row],[Vertex 1]],GroupVertices[Vertex],0)),1,1,"")</f>
        <v>2</v>
      </c>
      <c r="BE17" s="79" t="str">
        <f>REPLACE(INDEX(GroupVertices[Group],MATCH(Edges25[[#This Row],[Vertex 2]],GroupVertices[Vertex],0)),1,1,"")</f>
        <v>2</v>
      </c>
      <c r="BF17" s="48"/>
      <c r="BG17" s="49"/>
      <c r="BH17" s="48"/>
      <c r="BI17" s="49"/>
      <c r="BJ17" s="48"/>
      <c r="BK17" s="49"/>
      <c r="BL17" s="48"/>
      <c r="BM17" s="49"/>
      <c r="BN17" s="48"/>
    </row>
    <row r="18" spans="1:66" ht="15">
      <c r="A18" s="65" t="s">
        <v>269</v>
      </c>
      <c r="B18" s="65" t="s">
        <v>258</v>
      </c>
      <c r="C18" s="66"/>
      <c r="D18" s="67"/>
      <c r="E18" s="68"/>
      <c r="F18" s="69"/>
      <c r="G18" s="66"/>
      <c r="H18" s="70"/>
      <c r="I18" s="71"/>
      <c r="J18" s="71"/>
      <c r="K18" s="34" t="s">
        <v>65</v>
      </c>
      <c r="L18" s="78">
        <v>52</v>
      </c>
      <c r="M18" s="78"/>
      <c r="N18" s="73"/>
      <c r="O18" s="80" t="s">
        <v>305</v>
      </c>
      <c r="P18" s="82">
        <v>43726.30505787037</v>
      </c>
      <c r="Q18" s="80" t="s">
        <v>313</v>
      </c>
      <c r="R18" s="80"/>
      <c r="S18" s="80"/>
      <c r="T18" s="80"/>
      <c r="U18" s="80"/>
      <c r="V18" s="84" t="s">
        <v>369</v>
      </c>
      <c r="W18" s="82">
        <v>43726.30505787037</v>
      </c>
      <c r="X18" s="86">
        <v>43726</v>
      </c>
      <c r="Y18" s="88" t="s">
        <v>411</v>
      </c>
      <c r="Z18" s="84" t="s">
        <v>465</v>
      </c>
      <c r="AA18" s="80"/>
      <c r="AB18" s="80"/>
      <c r="AC18" s="88" t="s">
        <v>519</v>
      </c>
      <c r="AD18" s="80"/>
      <c r="AE18" s="80" t="b">
        <v>0</v>
      </c>
      <c r="AF18" s="80">
        <v>0</v>
      </c>
      <c r="AG18" s="88" t="s">
        <v>558</v>
      </c>
      <c r="AH18" s="80" t="b">
        <v>0</v>
      </c>
      <c r="AI18" s="80" t="s">
        <v>565</v>
      </c>
      <c r="AJ18" s="80"/>
      <c r="AK18" s="88" t="s">
        <v>558</v>
      </c>
      <c r="AL18" s="80" t="b">
        <v>0</v>
      </c>
      <c r="AM18" s="80">
        <v>2</v>
      </c>
      <c r="AN18" s="88" t="s">
        <v>518</v>
      </c>
      <c r="AO18" s="80" t="s">
        <v>572</v>
      </c>
      <c r="AP18" s="80" t="b">
        <v>0</v>
      </c>
      <c r="AQ18" s="88" t="s">
        <v>518</v>
      </c>
      <c r="AR18" s="80" t="s">
        <v>219</v>
      </c>
      <c r="AS18" s="80">
        <v>0</v>
      </c>
      <c r="AT18" s="80">
        <v>0</v>
      </c>
      <c r="AU18" s="80"/>
      <c r="AV18" s="80"/>
      <c r="AW18" s="80"/>
      <c r="AX18" s="80"/>
      <c r="AY18" s="80"/>
      <c r="AZ18" s="80"/>
      <c r="BA18" s="80"/>
      <c r="BB18" s="80"/>
      <c r="BC18">
        <v>1</v>
      </c>
      <c r="BD18" s="79" t="str">
        <f>REPLACE(INDEX(GroupVertices[Group],MATCH(Edges25[[#This Row],[Vertex 1]],GroupVertices[Vertex],0)),1,1,"")</f>
        <v>2</v>
      </c>
      <c r="BE18" s="79" t="str">
        <f>REPLACE(INDEX(GroupVertices[Group],MATCH(Edges25[[#This Row],[Vertex 2]],GroupVertices[Vertex],0)),1,1,"")</f>
        <v>2</v>
      </c>
      <c r="BF18" s="48"/>
      <c r="BG18" s="49"/>
      <c r="BH18" s="48"/>
      <c r="BI18" s="49"/>
      <c r="BJ18" s="48"/>
      <c r="BK18" s="49"/>
      <c r="BL18" s="48"/>
      <c r="BM18" s="49"/>
      <c r="BN18" s="48"/>
    </row>
    <row r="19" spans="1:66" ht="15">
      <c r="A19" s="65" t="s">
        <v>269</v>
      </c>
      <c r="B19" s="65" t="s">
        <v>268</v>
      </c>
      <c r="C19" s="66"/>
      <c r="D19" s="67"/>
      <c r="E19" s="68"/>
      <c r="F19" s="69"/>
      <c r="G19" s="66"/>
      <c r="H19" s="70"/>
      <c r="I19" s="71"/>
      <c r="J19" s="71"/>
      <c r="K19" s="34" t="s">
        <v>65</v>
      </c>
      <c r="L19" s="78">
        <v>56</v>
      </c>
      <c r="M19" s="78"/>
      <c r="N19" s="73"/>
      <c r="O19" s="80" t="s">
        <v>307</v>
      </c>
      <c r="P19" s="82">
        <v>43732.65292824074</v>
      </c>
      <c r="Q19" s="80" t="s">
        <v>319</v>
      </c>
      <c r="R19" s="80"/>
      <c r="S19" s="80"/>
      <c r="T19" s="80" t="s">
        <v>343</v>
      </c>
      <c r="U19" s="80"/>
      <c r="V19" s="84" t="s">
        <v>369</v>
      </c>
      <c r="W19" s="82">
        <v>43732.65292824074</v>
      </c>
      <c r="X19" s="86">
        <v>43732</v>
      </c>
      <c r="Y19" s="88" t="s">
        <v>412</v>
      </c>
      <c r="Z19" s="84" t="s">
        <v>466</v>
      </c>
      <c r="AA19" s="80"/>
      <c r="AB19" s="80"/>
      <c r="AC19" s="88" t="s">
        <v>520</v>
      </c>
      <c r="AD19" s="80"/>
      <c r="AE19" s="80" t="b">
        <v>0</v>
      </c>
      <c r="AF19" s="80">
        <v>0</v>
      </c>
      <c r="AG19" s="88" t="s">
        <v>558</v>
      </c>
      <c r="AH19" s="80" t="b">
        <v>0</v>
      </c>
      <c r="AI19" s="80" t="s">
        <v>565</v>
      </c>
      <c r="AJ19" s="80"/>
      <c r="AK19" s="88" t="s">
        <v>558</v>
      </c>
      <c r="AL19" s="80" t="b">
        <v>0</v>
      </c>
      <c r="AM19" s="80">
        <v>4</v>
      </c>
      <c r="AN19" s="88" t="s">
        <v>557</v>
      </c>
      <c r="AO19" s="80" t="s">
        <v>572</v>
      </c>
      <c r="AP19" s="80" t="b">
        <v>0</v>
      </c>
      <c r="AQ19" s="88" t="s">
        <v>557</v>
      </c>
      <c r="AR19" s="80" t="s">
        <v>219</v>
      </c>
      <c r="AS19" s="80">
        <v>0</v>
      </c>
      <c r="AT19" s="80">
        <v>0</v>
      </c>
      <c r="AU19" s="80"/>
      <c r="AV19" s="80"/>
      <c r="AW19" s="80"/>
      <c r="AX19" s="80"/>
      <c r="AY19" s="80"/>
      <c r="AZ19" s="80"/>
      <c r="BA19" s="80"/>
      <c r="BB19" s="80"/>
      <c r="BC19">
        <v>2</v>
      </c>
      <c r="BD19" s="79" t="str">
        <f>REPLACE(INDEX(GroupVertices[Group],MATCH(Edges25[[#This Row],[Vertex 1]],GroupVertices[Vertex],0)),1,1,"")</f>
        <v>2</v>
      </c>
      <c r="BE19" s="79" t="str">
        <f>REPLACE(INDEX(GroupVertices[Group],MATCH(Edges25[[#This Row],[Vertex 2]],GroupVertices[Vertex],0)),1,1,"")</f>
        <v>2</v>
      </c>
      <c r="BF19" s="48">
        <v>1</v>
      </c>
      <c r="BG19" s="49">
        <v>4.3478260869565215</v>
      </c>
      <c r="BH19" s="48">
        <v>0</v>
      </c>
      <c r="BI19" s="49">
        <v>0</v>
      </c>
      <c r="BJ19" s="48">
        <v>0</v>
      </c>
      <c r="BK19" s="49">
        <v>0</v>
      </c>
      <c r="BL19" s="48">
        <v>22</v>
      </c>
      <c r="BM19" s="49">
        <v>95.65217391304348</v>
      </c>
      <c r="BN19" s="48">
        <v>23</v>
      </c>
    </row>
    <row r="20" spans="1:66" ht="15">
      <c r="A20" s="65" t="s">
        <v>270</v>
      </c>
      <c r="B20" s="65" t="s">
        <v>268</v>
      </c>
      <c r="C20" s="66"/>
      <c r="D20" s="67"/>
      <c r="E20" s="68"/>
      <c r="F20" s="69"/>
      <c r="G20" s="66"/>
      <c r="H20" s="70"/>
      <c r="I20" s="71"/>
      <c r="J20" s="71"/>
      <c r="K20" s="34" t="s">
        <v>65</v>
      </c>
      <c r="L20" s="78">
        <v>57</v>
      </c>
      <c r="M20" s="78"/>
      <c r="N20" s="73"/>
      <c r="O20" s="80" t="s">
        <v>307</v>
      </c>
      <c r="P20" s="82">
        <v>43732.65324074074</v>
      </c>
      <c r="Q20" s="80" t="s">
        <v>319</v>
      </c>
      <c r="R20" s="80"/>
      <c r="S20" s="80"/>
      <c r="T20" s="80" t="s">
        <v>343</v>
      </c>
      <c r="U20" s="80"/>
      <c r="V20" s="84" t="s">
        <v>370</v>
      </c>
      <c r="W20" s="82">
        <v>43732.65324074074</v>
      </c>
      <c r="X20" s="86">
        <v>43732</v>
      </c>
      <c r="Y20" s="88" t="s">
        <v>413</v>
      </c>
      <c r="Z20" s="84" t="s">
        <v>467</v>
      </c>
      <c r="AA20" s="80"/>
      <c r="AB20" s="80"/>
      <c r="AC20" s="88" t="s">
        <v>521</v>
      </c>
      <c r="AD20" s="80"/>
      <c r="AE20" s="80" t="b">
        <v>0</v>
      </c>
      <c r="AF20" s="80">
        <v>0</v>
      </c>
      <c r="AG20" s="88" t="s">
        <v>558</v>
      </c>
      <c r="AH20" s="80" t="b">
        <v>0</v>
      </c>
      <c r="AI20" s="80" t="s">
        <v>565</v>
      </c>
      <c r="AJ20" s="80"/>
      <c r="AK20" s="88" t="s">
        <v>558</v>
      </c>
      <c r="AL20" s="80" t="b">
        <v>0</v>
      </c>
      <c r="AM20" s="80">
        <v>4</v>
      </c>
      <c r="AN20" s="88" t="s">
        <v>557</v>
      </c>
      <c r="AO20" s="80" t="s">
        <v>570</v>
      </c>
      <c r="AP20" s="80" t="b">
        <v>0</v>
      </c>
      <c r="AQ20" s="88" t="s">
        <v>557</v>
      </c>
      <c r="AR20" s="80" t="s">
        <v>219</v>
      </c>
      <c r="AS20" s="80">
        <v>0</v>
      </c>
      <c r="AT20" s="80">
        <v>0</v>
      </c>
      <c r="AU20" s="80"/>
      <c r="AV20" s="80"/>
      <c r="AW20" s="80"/>
      <c r="AX20" s="80"/>
      <c r="AY20" s="80"/>
      <c r="AZ20" s="80"/>
      <c r="BA20" s="80"/>
      <c r="BB20" s="80"/>
      <c r="BC20">
        <v>1</v>
      </c>
      <c r="BD20" s="79" t="str">
        <f>REPLACE(INDEX(GroupVertices[Group],MATCH(Edges25[[#This Row],[Vertex 1]],GroupVertices[Vertex],0)),1,1,"")</f>
        <v>2</v>
      </c>
      <c r="BE20" s="79" t="str">
        <f>REPLACE(INDEX(GroupVertices[Group],MATCH(Edges25[[#This Row],[Vertex 2]],GroupVertices[Vertex],0)),1,1,"")</f>
        <v>2</v>
      </c>
      <c r="BF20" s="48">
        <v>1</v>
      </c>
      <c r="BG20" s="49">
        <v>4.3478260869565215</v>
      </c>
      <c r="BH20" s="48">
        <v>0</v>
      </c>
      <c r="BI20" s="49">
        <v>0</v>
      </c>
      <c r="BJ20" s="48">
        <v>0</v>
      </c>
      <c r="BK20" s="49">
        <v>0</v>
      </c>
      <c r="BL20" s="48">
        <v>22</v>
      </c>
      <c r="BM20" s="49">
        <v>95.65217391304348</v>
      </c>
      <c r="BN20" s="48">
        <v>23</v>
      </c>
    </row>
    <row r="21" spans="1:66" ht="15">
      <c r="A21" s="65" t="s">
        <v>271</v>
      </c>
      <c r="B21" s="65" t="s">
        <v>297</v>
      </c>
      <c r="C21" s="66"/>
      <c r="D21" s="67"/>
      <c r="E21" s="68"/>
      <c r="F21" s="69"/>
      <c r="G21" s="66"/>
      <c r="H21" s="70"/>
      <c r="I21" s="71"/>
      <c r="J21" s="71"/>
      <c r="K21" s="34" t="s">
        <v>65</v>
      </c>
      <c r="L21" s="78">
        <v>58</v>
      </c>
      <c r="M21" s="78"/>
      <c r="N21" s="73"/>
      <c r="O21" s="80" t="s">
        <v>307</v>
      </c>
      <c r="P21" s="82">
        <v>43732.662766203706</v>
      </c>
      <c r="Q21" s="80" t="s">
        <v>320</v>
      </c>
      <c r="R21" s="80"/>
      <c r="S21" s="80"/>
      <c r="T21" s="80" t="s">
        <v>343</v>
      </c>
      <c r="U21" s="80"/>
      <c r="V21" s="84" t="s">
        <v>371</v>
      </c>
      <c r="W21" s="82">
        <v>43732.662766203706</v>
      </c>
      <c r="X21" s="86">
        <v>43732</v>
      </c>
      <c r="Y21" s="88" t="s">
        <v>414</v>
      </c>
      <c r="Z21" s="84" t="s">
        <v>468</v>
      </c>
      <c r="AA21" s="80"/>
      <c r="AB21" s="80"/>
      <c r="AC21" s="88" t="s">
        <v>522</v>
      </c>
      <c r="AD21" s="80"/>
      <c r="AE21" s="80" t="b">
        <v>0</v>
      </c>
      <c r="AF21" s="80">
        <v>0</v>
      </c>
      <c r="AG21" s="88" t="s">
        <v>558</v>
      </c>
      <c r="AH21" s="80" t="b">
        <v>0</v>
      </c>
      <c r="AI21" s="80" t="s">
        <v>565</v>
      </c>
      <c r="AJ21" s="80"/>
      <c r="AK21" s="88" t="s">
        <v>558</v>
      </c>
      <c r="AL21" s="80" t="b">
        <v>0</v>
      </c>
      <c r="AM21" s="80">
        <v>14</v>
      </c>
      <c r="AN21" s="88" t="s">
        <v>556</v>
      </c>
      <c r="AO21" s="80" t="s">
        <v>571</v>
      </c>
      <c r="AP21" s="80" t="b">
        <v>0</v>
      </c>
      <c r="AQ21" s="88" t="s">
        <v>556</v>
      </c>
      <c r="AR21" s="80" t="s">
        <v>219</v>
      </c>
      <c r="AS21" s="80">
        <v>0</v>
      </c>
      <c r="AT21" s="80">
        <v>0</v>
      </c>
      <c r="AU21" s="80"/>
      <c r="AV21" s="80"/>
      <c r="AW21" s="80"/>
      <c r="AX21" s="80"/>
      <c r="AY21" s="80"/>
      <c r="AZ21" s="80"/>
      <c r="BA21" s="80"/>
      <c r="BB21" s="80"/>
      <c r="BC21">
        <v>1</v>
      </c>
      <c r="BD21" s="79" t="str">
        <f>REPLACE(INDEX(GroupVertices[Group],MATCH(Edges25[[#This Row],[Vertex 1]],GroupVertices[Vertex],0)),1,1,"")</f>
        <v>1</v>
      </c>
      <c r="BE21" s="79" t="str">
        <f>REPLACE(INDEX(GroupVertices[Group],MATCH(Edges25[[#This Row],[Vertex 2]],GroupVertices[Vertex],0)),1,1,"")</f>
        <v>1</v>
      </c>
      <c r="BF21" s="48"/>
      <c r="BG21" s="49"/>
      <c r="BH21" s="48"/>
      <c r="BI21" s="49"/>
      <c r="BJ21" s="48"/>
      <c r="BK21" s="49"/>
      <c r="BL21" s="48"/>
      <c r="BM21" s="49"/>
      <c r="BN21" s="48"/>
    </row>
    <row r="22" spans="1:66" ht="15">
      <c r="A22" s="65" t="s">
        <v>272</v>
      </c>
      <c r="B22" s="65" t="s">
        <v>297</v>
      </c>
      <c r="C22" s="66"/>
      <c r="D22" s="67"/>
      <c r="E22" s="68"/>
      <c r="F22" s="69"/>
      <c r="G22" s="66"/>
      <c r="H22" s="70"/>
      <c r="I22" s="71"/>
      <c r="J22" s="71"/>
      <c r="K22" s="34" t="s">
        <v>65</v>
      </c>
      <c r="L22" s="78">
        <v>61</v>
      </c>
      <c r="M22" s="78"/>
      <c r="N22" s="73"/>
      <c r="O22" s="80" t="s">
        <v>307</v>
      </c>
      <c r="P22" s="82">
        <v>43733.125659722224</v>
      </c>
      <c r="Q22" s="80" t="s">
        <v>320</v>
      </c>
      <c r="R22" s="80"/>
      <c r="S22" s="80"/>
      <c r="T22" s="80" t="s">
        <v>343</v>
      </c>
      <c r="U22" s="80"/>
      <c r="V22" s="84" t="s">
        <v>372</v>
      </c>
      <c r="W22" s="82">
        <v>43733.125659722224</v>
      </c>
      <c r="X22" s="86">
        <v>43733</v>
      </c>
      <c r="Y22" s="88" t="s">
        <v>415</v>
      </c>
      <c r="Z22" s="84" t="s">
        <v>469</v>
      </c>
      <c r="AA22" s="80"/>
      <c r="AB22" s="80"/>
      <c r="AC22" s="88" t="s">
        <v>523</v>
      </c>
      <c r="AD22" s="80"/>
      <c r="AE22" s="80" t="b">
        <v>0</v>
      </c>
      <c r="AF22" s="80">
        <v>0</v>
      </c>
      <c r="AG22" s="88" t="s">
        <v>558</v>
      </c>
      <c r="AH22" s="80" t="b">
        <v>0</v>
      </c>
      <c r="AI22" s="80" t="s">
        <v>565</v>
      </c>
      <c r="AJ22" s="80"/>
      <c r="AK22" s="88" t="s">
        <v>558</v>
      </c>
      <c r="AL22" s="80" t="b">
        <v>0</v>
      </c>
      <c r="AM22" s="80">
        <v>14</v>
      </c>
      <c r="AN22" s="88" t="s">
        <v>556</v>
      </c>
      <c r="AO22" s="80" t="s">
        <v>570</v>
      </c>
      <c r="AP22" s="80" t="b">
        <v>0</v>
      </c>
      <c r="AQ22" s="88" t="s">
        <v>556</v>
      </c>
      <c r="AR22" s="80" t="s">
        <v>219</v>
      </c>
      <c r="AS22" s="80">
        <v>0</v>
      </c>
      <c r="AT22" s="80">
        <v>0</v>
      </c>
      <c r="AU22" s="80"/>
      <c r="AV22" s="80"/>
      <c r="AW22" s="80"/>
      <c r="AX22" s="80"/>
      <c r="AY22" s="80"/>
      <c r="AZ22" s="80"/>
      <c r="BA22" s="80"/>
      <c r="BB22" s="80"/>
      <c r="BC22">
        <v>1</v>
      </c>
      <c r="BD22" s="79" t="str">
        <f>REPLACE(INDEX(GroupVertices[Group],MATCH(Edges25[[#This Row],[Vertex 1]],GroupVertices[Vertex],0)),1,1,"")</f>
        <v>1</v>
      </c>
      <c r="BE22" s="79" t="str">
        <f>REPLACE(INDEX(GroupVertices[Group],MATCH(Edges25[[#This Row],[Vertex 2]],GroupVertices[Vertex],0)),1,1,"")</f>
        <v>1</v>
      </c>
      <c r="BF22" s="48"/>
      <c r="BG22" s="49"/>
      <c r="BH22" s="48"/>
      <c r="BI22" s="49"/>
      <c r="BJ22" s="48"/>
      <c r="BK22" s="49"/>
      <c r="BL22" s="48"/>
      <c r="BM22" s="49"/>
      <c r="BN22" s="48"/>
    </row>
    <row r="23" spans="1:66" ht="15">
      <c r="A23" s="65" t="s">
        <v>273</v>
      </c>
      <c r="B23" s="65" t="s">
        <v>297</v>
      </c>
      <c r="C23" s="66"/>
      <c r="D23" s="67"/>
      <c r="E23" s="68"/>
      <c r="F23" s="69"/>
      <c r="G23" s="66"/>
      <c r="H23" s="70"/>
      <c r="I23" s="71"/>
      <c r="J23" s="71"/>
      <c r="K23" s="34" t="s">
        <v>65</v>
      </c>
      <c r="L23" s="78">
        <v>64</v>
      </c>
      <c r="M23" s="78"/>
      <c r="N23" s="73"/>
      <c r="O23" s="80" t="s">
        <v>307</v>
      </c>
      <c r="P23" s="82">
        <v>43733.184270833335</v>
      </c>
      <c r="Q23" s="80" t="s">
        <v>320</v>
      </c>
      <c r="R23" s="80"/>
      <c r="S23" s="80"/>
      <c r="T23" s="80" t="s">
        <v>343</v>
      </c>
      <c r="U23" s="80"/>
      <c r="V23" s="84" t="s">
        <v>373</v>
      </c>
      <c r="W23" s="82">
        <v>43733.184270833335</v>
      </c>
      <c r="X23" s="86">
        <v>43733</v>
      </c>
      <c r="Y23" s="88" t="s">
        <v>416</v>
      </c>
      <c r="Z23" s="84" t="s">
        <v>470</v>
      </c>
      <c r="AA23" s="80"/>
      <c r="AB23" s="80"/>
      <c r="AC23" s="88" t="s">
        <v>524</v>
      </c>
      <c r="AD23" s="80"/>
      <c r="AE23" s="80" t="b">
        <v>0</v>
      </c>
      <c r="AF23" s="80">
        <v>0</v>
      </c>
      <c r="AG23" s="88" t="s">
        <v>558</v>
      </c>
      <c r="AH23" s="80" t="b">
        <v>0</v>
      </c>
      <c r="AI23" s="80" t="s">
        <v>565</v>
      </c>
      <c r="AJ23" s="80"/>
      <c r="AK23" s="88" t="s">
        <v>558</v>
      </c>
      <c r="AL23" s="80" t="b">
        <v>0</v>
      </c>
      <c r="AM23" s="80">
        <v>14</v>
      </c>
      <c r="AN23" s="88" t="s">
        <v>556</v>
      </c>
      <c r="AO23" s="80" t="s">
        <v>570</v>
      </c>
      <c r="AP23" s="80" t="b">
        <v>0</v>
      </c>
      <c r="AQ23" s="88" t="s">
        <v>556</v>
      </c>
      <c r="AR23" s="80" t="s">
        <v>219</v>
      </c>
      <c r="AS23" s="80">
        <v>0</v>
      </c>
      <c r="AT23" s="80">
        <v>0</v>
      </c>
      <c r="AU23" s="80"/>
      <c r="AV23" s="80"/>
      <c r="AW23" s="80"/>
      <c r="AX23" s="80"/>
      <c r="AY23" s="80"/>
      <c r="AZ23" s="80"/>
      <c r="BA23" s="80"/>
      <c r="BB23" s="80"/>
      <c r="BC23">
        <v>1</v>
      </c>
      <c r="BD23" s="79" t="str">
        <f>REPLACE(INDEX(GroupVertices[Group],MATCH(Edges25[[#This Row],[Vertex 1]],GroupVertices[Vertex],0)),1,1,"")</f>
        <v>1</v>
      </c>
      <c r="BE23" s="79" t="str">
        <f>REPLACE(INDEX(GroupVertices[Group],MATCH(Edges25[[#This Row],[Vertex 2]],GroupVertices[Vertex],0)),1,1,"")</f>
        <v>1</v>
      </c>
      <c r="BF23" s="48"/>
      <c r="BG23" s="49"/>
      <c r="BH23" s="48"/>
      <c r="BI23" s="49"/>
      <c r="BJ23" s="48"/>
      <c r="BK23" s="49"/>
      <c r="BL23" s="48"/>
      <c r="BM23" s="49"/>
      <c r="BN23" s="48"/>
    </row>
    <row r="24" spans="1:66" ht="15">
      <c r="A24" s="65" t="s">
        <v>274</v>
      </c>
      <c r="B24" s="65" t="s">
        <v>297</v>
      </c>
      <c r="C24" s="66"/>
      <c r="D24" s="67"/>
      <c r="E24" s="68"/>
      <c r="F24" s="69"/>
      <c r="G24" s="66"/>
      <c r="H24" s="70"/>
      <c r="I24" s="71"/>
      <c r="J24" s="71"/>
      <c r="K24" s="34" t="s">
        <v>65</v>
      </c>
      <c r="L24" s="78">
        <v>67</v>
      </c>
      <c r="M24" s="78"/>
      <c r="N24" s="73"/>
      <c r="O24" s="80" t="s">
        <v>307</v>
      </c>
      <c r="P24" s="82">
        <v>43733.20170138889</v>
      </c>
      <c r="Q24" s="80" t="s">
        <v>320</v>
      </c>
      <c r="R24" s="80"/>
      <c r="S24" s="80"/>
      <c r="T24" s="80" t="s">
        <v>343</v>
      </c>
      <c r="U24" s="80"/>
      <c r="V24" s="84" t="s">
        <v>374</v>
      </c>
      <c r="W24" s="82">
        <v>43733.20170138889</v>
      </c>
      <c r="X24" s="86">
        <v>43733</v>
      </c>
      <c r="Y24" s="88" t="s">
        <v>417</v>
      </c>
      <c r="Z24" s="84" t="s">
        <v>471</v>
      </c>
      <c r="AA24" s="80"/>
      <c r="AB24" s="80"/>
      <c r="AC24" s="88" t="s">
        <v>525</v>
      </c>
      <c r="AD24" s="80"/>
      <c r="AE24" s="80" t="b">
        <v>0</v>
      </c>
      <c r="AF24" s="80">
        <v>0</v>
      </c>
      <c r="AG24" s="88" t="s">
        <v>558</v>
      </c>
      <c r="AH24" s="80" t="b">
        <v>0</v>
      </c>
      <c r="AI24" s="80" t="s">
        <v>565</v>
      </c>
      <c r="AJ24" s="80"/>
      <c r="AK24" s="88" t="s">
        <v>558</v>
      </c>
      <c r="AL24" s="80" t="b">
        <v>0</v>
      </c>
      <c r="AM24" s="80">
        <v>14</v>
      </c>
      <c r="AN24" s="88" t="s">
        <v>556</v>
      </c>
      <c r="AO24" s="80" t="s">
        <v>572</v>
      </c>
      <c r="AP24" s="80" t="b">
        <v>0</v>
      </c>
      <c r="AQ24" s="88" t="s">
        <v>556</v>
      </c>
      <c r="AR24" s="80" t="s">
        <v>219</v>
      </c>
      <c r="AS24" s="80">
        <v>0</v>
      </c>
      <c r="AT24" s="80">
        <v>0</v>
      </c>
      <c r="AU24" s="80"/>
      <c r="AV24" s="80"/>
      <c r="AW24" s="80"/>
      <c r="AX24" s="80"/>
      <c r="AY24" s="80"/>
      <c r="AZ24" s="80"/>
      <c r="BA24" s="80"/>
      <c r="BB24" s="80"/>
      <c r="BC24">
        <v>1</v>
      </c>
      <c r="BD24" s="79" t="str">
        <f>REPLACE(INDEX(GroupVertices[Group],MATCH(Edges25[[#This Row],[Vertex 1]],GroupVertices[Vertex],0)),1,1,"")</f>
        <v>1</v>
      </c>
      <c r="BE24" s="79" t="str">
        <f>REPLACE(INDEX(GroupVertices[Group],MATCH(Edges25[[#This Row],[Vertex 2]],GroupVertices[Vertex],0)),1,1,"")</f>
        <v>1</v>
      </c>
      <c r="BF24" s="48"/>
      <c r="BG24" s="49"/>
      <c r="BH24" s="48"/>
      <c r="BI24" s="49"/>
      <c r="BJ24" s="48"/>
      <c r="BK24" s="49"/>
      <c r="BL24" s="48"/>
      <c r="BM24" s="49"/>
      <c r="BN24" s="48"/>
    </row>
    <row r="25" spans="1:66" ht="15">
      <c r="A25" s="65" t="s">
        <v>275</v>
      </c>
      <c r="B25" s="65" t="s">
        <v>297</v>
      </c>
      <c r="C25" s="66"/>
      <c r="D25" s="67"/>
      <c r="E25" s="68"/>
      <c r="F25" s="69"/>
      <c r="G25" s="66"/>
      <c r="H25" s="70"/>
      <c r="I25" s="71"/>
      <c r="J25" s="71"/>
      <c r="K25" s="34" t="s">
        <v>65</v>
      </c>
      <c r="L25" s="78">
        <v>70</v>
      </c>
      <c r="M25" s="78"/>
      <c r="N25" s="73"/>
      <c r="O25" s="80" t="s">
        <v>307</v>
      </c>
      <c r="P25" s="82">
        <v>43733.21880787037</v>
      </c>
      <c r="Q25" s="80" t="s">
        <v>320</v>
      </c>
      <c r="R25" s="80"/>
      <c r="S25" s="80"/>
      <c r="T25" s="80" t="s">
        <v>343</v>
      </c>
      <c r="U25" s="80"/>
      <c r="V25" s="84" t="s">
        <v>375</v>
      </c>
      <c r="W25" s="82">
        <v>43733.21880787037</v>
      </c>
      <c r="X25" s="86">
        <v>43733</v>
      </c>
      <c r="Y25" s="88" t="s">
        <v>418</v>
      </c>
      <c r="Z25" s="84" t="s">
        <v>472</v>
      </c>
      <c r="AA25" s="80"/>
      <c r="AB25" s="80"/>
      <c r="AC25" s="88" t="s">
        <v>526</v>
      </c>
      <c r="AD25" s="80"/>
      <c r="AE25" s="80" t="b">
        <v>0</v>
      </c>
      <c r="AF25" s="80">
        <v>0</v>
      </c>
      <c r="AG25" s="88" t="s">
        <v>558</v>
      </c>
      <c r="AH25" s="80" t="b">
        <v>0</v>
      </c>
      <c r="AI25" s="80" t="s">
        <v>565</v>
      </c>
      <c r="AJ25" s="80"/>
      <c r="AK25" s="88" t="s">
        <v>558</v>
      </c>
      <c r="AL25" s="80" t="b">
        <v>0</v>
      </c>
      <c r="AM25" s="80">
        <v>14</v>
      </c>
      <c r="AN25" s="88" t="s">
        <v>556</v>
      </c>
      <c r="AO25" s="80" t="s">
        <v>570</v>
      </c>
      <c r="AP25" s="80" t="b">
        <v>0</v>
      </c>
      <c r="AQ25" s="88" t="s">
        <v>556</v>
      </c>
      <c r="AR25" s="80" t="s">
        <v>219</v>
      </c>
      <c r="AS25" s="80">
        <v>0</v>
      </c>
      <c r="AT25" s="80">
        <v>0</v>
      </c>
      <c r="AU25" s="80"/>
      <c r="AV25" s="80"/>
      <c r="AW25" s="80"/>
      <c r="AX25" s="80"/>
      <c r="AY25" s="80"/>
      <c r="AZ25" s="80"/>
      <c r="BA25" s="80"/>
      <c r="BB25" s="80"/>
      <c r="BC25">
        <v>1</v>
      </c>
      <c r="BD25" s="79" t="str">
        <f>REPLACE(INDEX(GroupVertices[Group],MATCH(Edges25[[#This Row],[Vertex 1]],GroupVertices[Vertex],0)),1,1,"")</f>
        <v>1</v>
      </c>
      <c r="BE25" s="79" t="str">
        <f>REPLACE(INDEX(GroupVertices[Group],MATCH(Edges25[[#This Row],[Vertex 2]],GroupVertices[Vertex],0)),1,1,"")</f>
        <v>1</v>
      </c>
      <c r="BF25" s="48"/>
      <c r="BG25" s="49"/>
      <c r="BH25" s="48"/>
      <c r="BI25" s="49"/>
      <c r="BJ25" s="48"/>
      <c r="BK25" s="49"/>
      <c r="BL25" s="48"/>
      <c r="BM25" s="49"/>
      <c r="BN25" s="48"/>
    </row>
    <row r="26" spans="1:66" ht="15">
      <c r="A26" s="65" t="s">
        <v>276</v>
      </c>
      <c r="B26" s="65" t="s">
        <v>268</v>
      </c>
      <c r="C26" s="66"/>
      <c r="D26" s="67"/>
      <c r="E26" s="68"/>
      <c r="F26" s="69"/>
      <c r="G26" s="66"/>
      <c r="H26" s="70"/>
      <c r="I26" s="71"/>
      <c r="J26" s="71"/>
      <c r="K26" s="34" t="s">
        <v>65</v>
      </c>
      <c r="L26" s="78">
        <v>73</v>
      </c>
      <c r="M26" s="78"/>
      <c r="N26" s="73"/>
      <c r="O26" s="80" t="s">
        <v>307</v>
      </c>
      <c r="P26" s="82">
        <v>43733.21965277778</v>
      </c>
      <c r="Q26" s="80" t="s">
        <v>319</v>
      </c>
      <c r="R26" s="80"/>
      <c r="S26" s="80"/>
      <c r="T26" s="80" t="s">
        <v>343</v>
      </c>
      <c r="U26" s="80"/>
      <c r="V26" s="84" t="s">
        <v>376</v>
      </c>
      <c r="W26" s="82">
        <v>43733.21965277778</v>
      </c>
      <c r="X26" s="86">
        <v>43733</v>
      </c>
      <c r="Y26" s="88" t="s">
        <v>419</v>
      </c>
      <c r="Z26" s="84" t="s">
        <v>473</v>
      </c>
      <c r="AA26" s="80"/>
      <c r="AB26" s="80"/>
      <c r="AC26" s="88" t="s">
        <v>527</v>
      </c>
      <c r="AD26" s="80"/>
      <c r="AE26" s="80" t="b">
        <v>0</v>
      </c>
      <c r="AF26" s="80">
        <v>0</v>
      </c>
      <c r="AG26" s="88" t="s">
        <v>558</v>
      </c>
      <c r="AH26" s="80" t="b">
        <v>0</v>
      </c>
      <c r="AI26" s="80" t="s">
        <v>565</v>
      </c>
      <c r="AJ26" s="80"/>
      <c r="AK26" s="88" t="s">
        <v>558</v>
      </c>
      <c r="AL26" s="80" t="b">
        <v>0</v>
      </c>
      <c r="AM26" s="80">
        <v>4</v>
      </c>
      <c r="AN26" s="88" t="s">
        <v>557</v>
      </c>
      <c r="AO26" s="80" t="s">
        <v>570</v>
      </c>
      <c r="AP26" s="80" t="b">
        <v>0</v>
      </c>
      <c r="AQ26" s="88" t="s">
        <v>557</v>
      </c>
      <c r="AR26" s="80" t="s">
        <v>219</v>
      </c>
      <c r="AS26" s="80">
        <v>0</v>
      </c>
      <c r="AT26" s="80">
        <v>0</v>
      </c>
      <c r="AU26" s="80"/>
      <c r="AV26" s="80"/>
      <c r="AW26" s="80"/>
      <c r="AX26" s="80"/>
      <c r="AY26" s="80"/>
      <c r="AZ26" s="80"/>
      <c r="BA26" s="80"/>
      <c r="BB26" s="80"/>
      <c r="BC26">
        <v>1</v>
      </c>
      <c r="BD26" s="79" t="str">
        <f>REPLACE(INDEX(GroupVertices[Group],MATCH(Edges25[[#This Row],[Vertex 1]],GroupVertices[Vertex],0)),1,1,"")</f>
        <v>2</v>
      </c>
      <c r="BE26" s="79" t="str">
        <f>REPLACE(INDEX(GroupVertices[Group],MATCH(Edges25[[#This Row],[Vertex 2]],GroupVertices[Vertex],0)),1,1,"")</f>
        <v>2</v>
      </c>
      <c r="BF26" s="48">
        <v>1</v>
      </c>
      <c r="BG26" s="49">
        <v>4.3478260869565215</v>
      </c>
      <c r="BH26" s="48">
        <v>0</v>
      </c>
      <c r="BI26" s="49">
        <v>0</v>
      </c>
      <c r="BJ26" s="48">
        <v>0</v>
      </c>
      <c r="BK26" s="49">
        <v>0</v>
      </c>
      <c r="BL26" s="48">
        <v>22</v>
      </c>
      <c r="BM26" s="49">
        <v>95.65217391304348</v>
      </c>
      <c r="BN26" s="48">
        <v>23</v>
      </c>
    </row>
    <row r="27" spans="1:66" ht="15">
      <c r="A27" s="65" t="s">
        <v>277</v>
      </c>
      <c r="B27" s="65" t="s">
        <v>268</v>
      </c>
      <c r="C27" s="66"/>
      <c r="D27" s="67"/>
      <c r="E27" s="68"/>
      <c r="F27" s="69"/>
      <c r="G27" s="66"/>
      <c r="H27" s="70"/>
      <c r="I27" s="71"/>
      <c r="J27" s="71"/>
      <c r="K27" s="34" t="s">
        <v>65</v>
      </c>
      <c r="L27" s="78">
        <v>74</v>
      </c>
      <c r="M27" s="78"/>
      <c r="N27" s="73"/>
      <c r="O27" s="80" t="s">
        <v>307</v>
      </c>
      <c r="P27" s="82">
        <v>43733.2481712963</v>
      </c>
      <c r="Q27" s="80" t="s">
        <v>319</v>
      </c>
      <c r="R27" s="80"/>
      <c r="S27" s="80"/>
      <c r="T27" s="80" t="s">
        <v>343</v>
      </c>
      <c r="U27" s="80"/>
      <c r="V27" s="84" t="s">
        <v>377</v>
      </c>
      <c r="W27" s="82">
        <v>43733.2481712963</v>
      </c>
      <c r="X27" s="86">
        <v>43733</v>
      </c>
      <c r="Y27" s="88" t="s">
        <v>420</v>
      </c>
      <c r="Z27" s="84" t="s">
        <v>474</v>
      </c>
      <c r="AA27" s="80"/>
      <c r="AB27" s="80"/>
      <c r="AC27" s="88" t="s">
        <v>528</v>
      </c>
      <c r="AD27" s="80"/>
      <c r="AE27" s="80" t="b">
        <v>0</v>
      </c>
      <c r="AF27" s="80">
        <v>0</v>
      </c>
      <c r="AG27" s="88" t="s">
        <v>558</v>
      </c>
      <c r="AH27" s="80" t="b">
        <v>0</v>
      </c>
      <c r="AI27" s="80" t="s">
        <v>565</v>
      </c>
      <c r="AJ27" s="80"/>
      <c r="AK27" s="88" t="s">
        <v>558</v>
      </c>
      <c r="AL27" s="80" t="b">
        <v>0</v>
      </c>
      <c r="AM27" s="80">
        <v>4</v>
      </c>
      <c r="AN27" s="88" t="s">
        <v>557</v>
      </c>
      <c r="AO27" s="80" t="s">
        <v>572</v>
      </c>
      <c r="AP27" s="80" t="b">
        <v>0</v>
      </c>
      <c r="AQ27" s="88" t="s">
        <v>557</v>
      </c>
      <c r="AR27" s="80" t="s">
        <v>219</v>
      </c>
      <c r="AS27" s="80">
        <v>0</v>
      </c>
      <c r="AT27" s="80">
        <v>0</v>
      </c>
      <c r="AU27" s="80"/>
      <c r="AV27" s="80"/>
      <c r="AW27" s="80"/>
      <c r="AX27" s="80"/>
      <c r="AY27" s="80"/>
      <c r="AZ27" s="80"/>
      <c r="BA27" s="80"/>
      <c r="BB27" s="80"/>
      <c r="BC27">
        <v>1</v>
      </c>
      <c r="BD27" s="79" t="str">
        <f>REPLACE(INDEX(GroupVertices[Group],MATCH(Edges25[[#This Row],[Vertex 1]],GroupVertices[Vertex],0)),1,1,"")</f>
        <v>2</v>
      </c>
      <c r="BE27" s="79" t="str">
        <f>REPLACE(INDEX(GroupVertices[Group],MATCH(Edges25[[#This Row],[Vertex 2]],GroupVertices[Vertex],0)),1,1,"")</f>
        <v>2</v>
      </c>
      <c r="BF27" s="48">
        <v>1</v>
      </c>
      <c r="BG27" s="49">
        <v>4.3478260869565215</v>
      </c>
      <c r="BH27" s="48">
        <v>0</v>
      </c>
      <c r="BI27" s="49">
        <v>0</v>
      </c>
      <c r="BJ27" s="48">
        <v>0</v>
      </c>
      <c r="BK27" s="49">
        <v>0</v>
      </c>
      <c r="BL27" s="48">
        <v>22</v>
      </c>
      <c r="BM27" s="49">
        <v>95.65217391304348</v>
      </c>
      <c r="BN27" s="48">
        <v>23</v>
      </c>
    </row>
    <row r="28" spans="1:66" ht="15">
      <c r="A28" s="65" t="s">
        <v>278</v>
      </c>
      <c r="B28" s="65" t="s">
        <v>297</v>
      </c>
      <c r="C28" s="66"/>
      <c r="D28" s="67"/>
      <c r="E28" s="68"/>
      <c r="F28" s="69"/>
      <c r="G28" s="66"/>
      <c r="H28" s="70"/>
      <c r="I28" s="71"/>
      <c r="J28" s="71"/>
      <c r="K28" s="34" t="s">
        <v>65</v>
      </c>
      <c r="L28" s="78">
        <v>75</v>
      </c>
      <c r="M28" s="78"/>
      <c r="N28" s="73"/>
      <c r="O28" s="80" t="s">
        <v>307</v>
      </c>
      <c r="P28" s="82">
        <v>43729.793078703704</v>
      </c>
      <c r="Q28" s="80" t="s">
        <v>312</v>
      </c>
      <c r="R28" s="80"/>
      <c r="S28" s="80"/>
      <c r="T28" s="80" t="s">
        <v>343</v>
      </c>
      <c r="U28" s="80"/>
      <c r="V28" s="84" t="s">
        <v>378</v>
      </c>
      <c r="W28" s="82">
        <v>43729.793078703704</v>
      </c>
      <c r="X28" s="86">
        <v>43729</v>
      </c>
      <c r="Y28" s="88" t="s">
        <v>421</v>
      </c>
      <c r="Z28" s="84" t="s">
        <v>475</v>
      </c>
      <c r="AA28" s="80"/>
      <c r="AB28" s="80"/>
      <c r="AC28" s="88" t="s">
        <v>529</v>
      </c>
      <c r="AD28" s="80"/>
      <c r="AE28" s="80" t="b">
        <v>0</v>
      </c>
      <c r="AF28" s="80">
        <v>0</v>
      </c>
      <c r="AG28" s="88" t="s">
        <v>558</v>
      </c>
      <c r="AH28" s="80" t="b">
        <v>0</v>
      </c>
      <c r="AI28" s="80" t="s">
        <v>565</v>
      </c>
      <c r="AJ28" s="80"/>
      <c r="AK28" s="88" t="s">
        <v>558</v>
      </c>
      <c r="AL28" s="80" t="b">
        <v>0</v>
      </c>
      <c r="AM28" s="80">
        <v>3</v>
      </c>
      <c r="AN28" s="88" t="s">
        <v>554</v>
      </c>
      <c r="AO28" s="80" t="s">
        <v>570</v>
      </c>
      <c r="AP28" s="80" t="b">
        <v>0</v>
      </c>
      <c r="AQ28" s="88" t="s">
        <v>554</v>
      </c>
      <c r="AR28" s="80" t="s">
        <v>219</v>
      </c>
      <c r="AS28" s="80">
        <v>0</v>
      </c>
      <c r="AT28" s="80">
        <v>0</v>
      </c>
      <c r="AU28" s="80"/>
      <c r="AV28" s="80"/>
      <c r="AW28" s="80"/>
      <c r="AX28" s="80"/>
      <c r="AY28" s="80"/>
      <c r="AZ28" s="80"/>
      <c r="BA28" s="80"/>
      <c r="BB28" s="80"/>
      <c r="BC28">
        <v>2</v>
      </c>
      <c r="BD28" s="79" t="str">
        <f>REPLACE(INDEX(GroupVertices[Group],MATCH(Edges25[[#This Row],[Vertex 1]],GroupVertices[Vertex],0)),1,1,"")</f>
        <v>1</v>
      </c>
      <c r="BE28" s="79" t="str">
        <f>REPLACE(INDEX(GroupVertices[Group],MATCH(Edges25[[#This Row],[Vertex 2]],GroupVertices[Vertex],0)),1,1,"")</f>
        <v>1</v>
      </c>
      <c r="BF28" s="48"/>
      <c r="BG28" s="49"/>
      <c r="BH28" s="48"/>
      <c r="BI28" s="49"/>
      <c r="BJ28" s="48"/>
      <c r="BK28" s="49"/>
      <c r="BL28" s="48"/>
      <c r="BM28" s="49"/>
      <c r="BN28" s="48"/>
    </row>
    <row r="29" spans="1:66" ht="15">
      <c r="A29" s="65" t="s">
        <v>278</v>
      </c>
      <c r="B29" s="65" t="s">
        <v>297</v>
      </c>
      <c r="C29" s="66"/>
      <c r="D29" s="67"/>
      <c r="E29" s="68"/>
      <c r="F29" s="69"/>
      <c r="G29" s="66"/>
      <c r="H29" s="70"/>
      <c r="I29" s="71"/>
      <c r="J29" s="71"/>
      <c r="K29" s="34" t="s">
        <v>65</v>
      </c>
      <c r="L29" s="78">
        <v>78</v>
      </c>
      <c r="M29" s="78"/>
      <c r="N29" s="73"/>
      <c r="O29" s="80" t="s">
        <v>307</v>
      </c>
      <c r="P29" s="82">
        <v>43733.25173611111</v>
      </c>
      <c r="Q29" s="80" t="s">
        <v>320</v>
      </c>
      <c r="R29" s="80"/>
      <c r="S29" s="80"/>
      <c r="T29" s="80" t="s">
        <v>343</v>
      </c>
      <c r="U29" s="80"/>
      <c r="V29" s="84" t="s">
        <v>378</v>
      </c>
      <c r="W29" s="82">
        <v>43733.25173611111</v>
      </c>
      <c r="X29" s="86">
        <v>43733</v>
      </c>
      <c r="Y29" s="88" t="s">
        <v>422</v>
      </c>
      <c r="Z29" s="84" t="s">
        <v>476</v>
      </c>
      <c r="AA29" s="80"/>
      <c r="AB29" s="80"/>
      <c r="AC29" s="88" t="s">
        <v>530</v>
      </c>
      <c r="AD29" s="80"/>
      <c r="AE29" s="80" t="b">
        <v>0</v>
      </c>
      <c r="AF29" s="80">
        <v>0</v>
      </c>
      <c r="AG29" s="88" t="s">
        <v>558</v>
      </c>
      <c r="AH29" s="80" t="b">
        <v>0</v>
      </c>
      <c r="AI29" s="80" t="s">
        <v>565</v>
      </c>
      <c r="AJ29" s="80"/>
      <c r="AK29" s="88" t="s">
        <v>558</v>
      </c>
      <c r="AL29" s="80" t="b">
        <v>0</v>
      </c>
      <c r="AM29" s="80">
        <v>14</v>
      </c>
      <c r="AN29" s="88" t="s">
        <v>556</v>
      </c>
      <c r="AO29" s="80" t="s">
        <v>570</v>
      </c>
      <c r="AP29" s="80" t="b">
        <v>0</v>
      </c>
      <c r="AQ29" s="88" t="s">
        <v>556</v>
      </c>
      <c r="AR29" s="80" t="s">
        <v>219</v>
      </c>
      <c r="AS29" s="80">
        <v>0</v>
      </c>
      <c r="AT29" s="80">
        <v>0</v>
      </c>
      <c r="AU29" s="80"/>
      <c r="AV29" s="80"/>
      <c r="AW29" s="80"/>
      <c r="AX29" s="80"/>
      <c r="AY29" s="80"/>
      <c r="AZ29" s="80"/>
      <c r="BA29" s="80"/>
      <c r="BB29" s="80"/>
      <c r="BC29">
        <v>2</v>
      </c>
      <c r="BD29" s="79" t="str">
        <f>REPLACE(INDEX(GroupVertices[Group],MATCH(Edges25[[#This Row],[Vertex 1]],GroupVertices[Vertex],0)),1,1,"")</f>
        <v>1</v>
      </c>
      <c r="BE29" s="79" t="str">
        <f>REPLACE(INDEX(GroupVertices[Group],MATCH(Edges25[[#This Row],[Vertex 2]],GroupVertices[Vertex],0)),1,1,"")</f>
        <v>1</v>
      </c>
      <c r="BF29" s="48"/>
      <c r="BG29" s="49"/>
      <c r="BH29" s="48"/>
      <c r="BI29" s="49"/>
      <c r="BJ29" s="48"/>
      <c r="BK29" s="49"/>
      <c r="BL29" s="48"/>
      <c r="BM29" s="49"/>
      <c r="BN29" s="48"/>
    </row>
    <row r="30" spans="1:66" ht="15">
      <c r="A30" s="65" t="s">
        <v>279</v>
      </c>
      <c r="B30" s="65" t="s">
        <v>297</v>
      </c>
      <c r="C30" s="66"/>
      <c r="D30" s="67"/>
      <c r="E30" s="68"/>
      <c r="F30" s="69"/>
      <c r="G30" s="66"/>
      <c r="H30" s="70"/>
      <c r="I30" s="71"/>
      <c r="J30" s="71"/>
      <c r="K30" s="34" t="s">
        <v>65</v>
      </c>
      <c r="L30" s="78">
        <v>81</v>
      </c>
      <c r="M30" s="78"/>
      <c r="N30" s="73"/>
      <c r="O30" s="80" t="s">
        <v>307</v>
      </c>
      <c r="P30" s="82">
        <v>43733.32556712963</v>
      </c>
      <c r="Q30" s="80" t="s">
        <v>320</v>
      </c>
      <c r="R30" s="80"/>
      <c r="S30" s="80"/>
      <c r="T30" s="80" t="s">
        <v>343</v>
      </c>
      <c r="U30" s="80"/>
      <c r="V30" s="84" t="s">
        <v>379</v>
      </c>
      <c r="W30" s="82">
        <v>43733.32556712963</v>
      </c>
      <c r="X30" s="86">
        <v>43733</v>
      </c>
      <c r="Y30" s="88" t="s">
        <v>423</v>
      </c>
      <c r="Z30" s="84" t="s">
        <v>477</v>
      </c>
      <c r="AA30" s="80"/>
      <c r="AB30" s="80"/>
      <c r="AC30" s="88" t="s">
        <v>531</v>
      </c>
      <c r="AD30" s="80"/>
      <c r="AE30" s="80" t="b">
        <v>0</v>
      </c>
      <c r="AF30" s="80">
        <v>0</v>
      </c>
      <c r="AG30" s="88" t="s">
        <v>558</v>
      </c>
      <c r="AH30" s="80" t="b">
        <v>0</v>
      </c>
      <c r="AI30" s="80" t="s">
        <v>565</v>
      </c>
      <c r="AJ30" s="80"/>
      <c r="AK30" s="88" t="s">
        <v>558</v>
      </c>
      <c r="AL30" s="80" t="b">
        <v>0</v>
      </c>
      <c r="AM30" s="80">
        <v>14</v>
      </c>
      <c r="AN30" s="88" t="s">
        <v>556</v>
      </c>
      <c r="AO30" s="80" t="s">
        <v>573</v>
      </c>
      <c r="AP30" s="80" t="b">
        <v>0</v>
      </c>
      <c r="AQ30" s="88" t="s">
        <v>556</v>
      </c>
      <c r="AR30" s="80" t="s">
        <v>219</v>
      </c>
      <c r="AS30" s="80">
        <v>0</v>
      </c>
      <c r="AT30" s="80">
        <v>0</v>
      </c>
      <c r="AU30" s="80"/>
      <c r="AV30" s="80"/>
      <c r="AW30" s="80"/>
      <c r="AX30" s="80"/>
      <c r="AY30" s="80"/>
      <c r="AZ30" s="80"/>
      <c r="BA30" s="80"/>
      <c r="BB30" s="80"/>
      <c r="BC30">
        <v>1</v>
      </c>
      <c r="BD30" s="79" t="str">
        <f>REPLACE(INDEX(GroupVertices[Group],MATCH(Edges25[[#This Row],[Vertex 1]],GroupVertices[Vertex],0)),1,1,"")</f>
        <v>1</v>
      </c>
      <c r="BE30" s="79" t="str">
        <f>REPLACE(INDEX(GroupVertices[Group],MATCH(Edges25[[#This Row],[Vertex 2]],GroupVertices[Vertex],0)),1,1,"")</f>
        <v>1</v>
      </c>
      <c r="BF30" s="48"/>
      <c r="BG30" s="49"/>
      <c r="BH30" s="48"/>
      <c r="BI30" s="49"/>
      <c r="BJ30" s="48"/>
      <c r="BK30" s="49"/>
      <c r="BL30" s="48"/>
      <c r="BM30" s="49"/>
      <c r="BN30" s="48"/>
    </row>
    <row r="31" spans="1:66" ht="15">
      <c r="A31" s="65" t="s">
        <v>280</v>
      </c>
      <c r="B31" s="65" t="s">
        <v>297</v>
      </c>
      <c r="C31" s="66"/>
      <c r="D31" s="67"/>
      <c r="E31" s="68"/>
      <c r="F31" s="69"/>
      <c r="G31" s="66"/>
      <c r="H31" s="70"/>
      <c r="I31" s="71"/>
      <c r="J31" s="71"/>
      <c r="K31" s="34" t="s">
        <v>65</v>
      </c>
      <c r="L31" s="78">
        <v>84</v>
      </c>
      <c r="M31" s="78"/>
      <c r="N31" s="73"/>
      <c r="O31" s="80" t="s">
        <v>307</v>
      </c>
      <c r="P31" s="82">
        <v>43733.327465277776</v>
      </c>
      <c r="Q31" s="80" t="s">
        <v>320</v>
      </c>
      <c r="R31" s="80"/>
      <c r="S31" s="80"/>
      <c r="T31" s="80" t="s">
        <v>343</v>
      </c>
      <c r="U31" s="80"/>
      <c r="V31" s="84" t="s">
        <v>380</v>
      </c>
      <c r="W31" s="82">
        <v>43733.327465277776</v>
      </c>
      <c r="X31" s="86">
        <v>43733</v>
      </c>
      <c r="Y31" s="88" t="s">
        <v>424</v>
      </c>
      <c r="Z31" s="84" t="s">
        <v>478</v>
      </c>
      <c r="AA31" s="80"/>
      <c r="AB31" s="80"/>
      <c r="AC31" s="88" t="s">
        <v>532</v>
      </c>
      <c r="AD31" s="80"/>
      <c r="AE31" s="80" t="b">
        <v>0</v>
      </c>
      <c r="AF31" s="80">
        <v>0</v>
      </c>
      <c r="AG31" s="88" t="s">
        <v>558</v>
      </c>
      <c r="AH31" s="80" t="b">
        <v>0</v>
      </c>
      <c r="AI31" s="80" t="s">
        <v>565</v>
      </c>
      <c r="AJ31" s="80"/>
      <c r="AK31" s="88" t="s">
        <v>558</v>
      </c>
      <c r="AL31" s="80" t="b">
        <v>0</v>
      </c>
      <c r="AM31" s="80">
        <v>14</v>
      </c>
      <c r="AN31" s="88" t="s">
        <v>556</v>
      </c>
      <c r="AO31" s="80" t="s">
        <v>570</v>
      </c>
      <c r="AP31" s="80" t="b">
        <v>0</v>
      </c>
      <c r="AQ31" s="88" t="s">
        <v>556</v>
      </c>
      <c r="AR31" s="80" t="s">
        <v>219</v>
      </c>
      <c r="AS31" s="80">
        <v>0</v>
      </c>
      <c r="AT31" s="80">
        <v>0</v>
      </c>
      <c r="AU31" s="80"/>
      <c r="AV31" s="80"/>
      <c r="AW31" s="80"/>
      <c r="AX31" s="80"/>
      <c r="AY31" s="80"/>
      <c r="AZ31" s="80"/>
      <c r="BA31" s="80"/>
      <c r="BB31" s="80"/>
      <c r="BC31">
        <v>1</v>
      </c>
      <c r="BD31" s="79" t="str">
        <f>REPLACE(INDEX(GroupVertices[Group],MATCH(Edges25[[#This Row],[Vertex 1]],GroupVertices[Vertex],0)),1,1,"")</f>
        <v>1</v>
      </c>
      <c r="BE31" s="79" t="str">
        <f>REPLACE(INDEX(GroupVertices[Group],MATCH(Edges25[[#This Row],[Vertex 2]],GroupVertices[Vertex],0)),1,1,"")</f>
        <v>1</v>
      </c>
      <c r="BF31" s="48"/>
      <c r="BG31" s="49"/>
      <c r="BH31" s="48"/>
      <c r="BI31" s="49"/>
      <c r="BJ31" s="48"/>
      <c r="BK31" s="49"/>
      <c r="BL31" s="48"/>
      <c r="BM31" s="49"/>
      <c r="BN31" s="48"/>
    </row>
    <row r="32" spans="1:66" ht="15">
      <c r="A32" s="65" t="s">
        <v>281</v>
      </c>
      <c r="B32" s="65" t="s">
        <v>297</v>
      </c>
      <c r="C32" s="66"/>
      <c r="D32" s="67"/>
      <c r="E32" s="68"/>
      <c r="F32" s="69"/>
      <c r="G32" s="66"/>
      <c r="H32" s="70"/>
      <c r="I32" s="71"/>
      <c r="J32" s="71"/>
      <c r="K32" s="34" t="s">
        <v>65</v>
      </c>
      <c r="L32" s="78">
        <v>87</v>
      </c>
      <c r="M32" s="78"/>
      <c r="N32" s="73"/>
      <c r="O32" s="80" t="s">
        <v>307</v>
      </c>
      <c r="P32" s="82">
        <v>43733.34730324074</v>
      </c>
      <c r="Q32" s="80" t="s">
        <v>320</v>
      </c>
      <c r="R32" s="80"/>
      <c r="S32" s="80"/>
      <c r="T32" s="80" t="s">
        <v>343</v>
      </c>
      <c r="U32" s="80"/>
      <c r="V32" s="84" t="s">
        <v>381</v>
      </c>
      <c r="W32" s="82">
        <v>43733.34730324074</v>
      </c>
      <c r="X32" s="86">
        <v>43733</v>
      </c>
      <c r="Y32" s="88" t="s">
        <v>425</v>
      </c>
      <c r="Z32" s="84" t="s">
        <v>479</v>
      </c>
      <c r="AA32" s="80"/>
      <c r="AB32" s="80"/>
      <c r="AC32" s="88" t="s">
        <v>533</v>
      </c>
      <c r="AD32" s="80"/>
      <c r="AE32" s="80" t="b">
        <v>0</v>
      </c>
      <c r="AF32" s="80">
        <v>0</v>
      </c>
      <c r="AG32" s="88" t="s">
        <v>558</v>
      </c>
      <c r="AH32" s="80" t="b">
        <v>0</v>
      </c>
      <c r="AI32" s="80" t="s">
        <v>565</v>
      </c>
      <c r="AJ32" s="80"/>
      <c r="AK32" s="88" t="s">
        <v>558</v>
      </c>
      <c r="AL32" s="80" t="b">
        <v>0</v>
      </c>
      <c r="AM32" s="80">
        <v>14</v>
      </c>
      <c r="AN32" s="88" t="s">
        <v>556</v>
      </c>
      <c r="AO32" s="80" t="s">
        <v>571</v>
      </c>
      <c r="AP32" s="80" t="b">
        <v>0</v>
      </c>
      <c r="AQ32" s="88" t="s">
        <v>556</v>
      </c>
      <c r="AR32" s="80" t="s">
        <v>219</v>
      </c>
      <c r="AS32" s="80">
        <v>0</v>
      </c>
      <c r="AT32" s="80">
        <v>0</v>
      </c>
      <c r="AU32" s="80"/>
      <c r="AV32" s="80"/>
      <c r="AW32" s="80"/>
      <c r="AX32" s="80"/>
      <c r="AY32" s="80"/>
      <c r="AZ32" s="80"/>
      <c r="BA32" s="80"/>
      <c r="BB32" s="80"/>
      <c r="BC32">
        <v>1</v>
      </c>
      <c r="BD32" s="79" t="str">
        <f>REPLACE(INDEX(GroupVertices[Group],MATCH(Edges25[[#This Row],[Vertex 1]],GroupVertices[Vertex],0)),1,1,"")</f>
        <v>1</v>
      </c>
      <c r="BE32" s="79" t="str">
        <f>REPLACE(INDEX(GroupVertices[Group],MATCH(Edges25[[#This Row],[Vertex 2]],GroupVertices[Vertex],0)),1,1,"")</f>
        <v>1</v>
      </c>
      <c r="BF32" s="48"/>
      <c r="BG32" s="49"/>
      <c r="BH32" s="48"/>
      <c r="BI32" s="49"/>
      <c r="BJ32" s="48"/>
      <c r="BK32" s="49"/>
      <c r="BL32" s="48"/>
      <c r="BM32" s="49"/>
      <c r="BN32" s="48"/>
    </row>
    <row r="33" spans="1:66" ht="15">
      <c r="A33" s="65" t="s">
        <v>282</v>
      </c>
      <c r="B33" s="65" t="s">
        <v>297</v>
      </c>
      <c r="C33" s="66"/>
      <c r="D33" s="67"/>
      <c r="E33" s="68"/>
      <c r="F33" s="69"/>
      <c r="G33" s="66"/>
      <c r="H33" s="70"/>
      <c r="I33" s="71"/>
      <c r="J33" s="71"/>
      <c r="K33" s="34" t="s">
        <v>65</v>
      </c>
      <c r="L33" s="78">
        <v>90</v>
      </c>
      <c r="M33" s="78"/>
      <c r="N33" s="73"/>
      <c r="O33" s="80" t="s">
        <v>307</v>
      </c>
      <c r="P33" s="82">
        <v>43733.38429398148</v>
      </c>
      <c r="Q33" s="80" t="s">
        <v>320</v>
      </c>
      <c r="R33" s="80"/>
      <c r="S33" s="80"/>
      <c r="T33" s="80" t="s">
        <v>343</v>
      </c>
      <c r="U33" s="80"/>
      <c r="V33" s="84" t="s">
        <v>382</v>
      </c>
      <c r="W33" s="82">
        <v>43733.38429398148</v>
      </c>
      <c r="X33" s="86">
        <v>43733</v>
      </c>
      <c r="Y33" s="88" t="s">
        <v>426</v>
      </c>
      <c r="Z33" s="84" t="s">
        <v>480</v>
      </c>
      <c r="AA33" s="80"/>
      <c r="AB33" s="80"/>
      <c r="AC33" s="88" t="s">
        <v>534</v>
      </c>
      <c r="AD33" s="80"/>
      <c r="AE33" s="80" t="b">
        <v>0</v>
      </c>
      <c r="AF33" s="80">
        <v>0</v>
      </c>
      <c r="AG33" s="88" t="s">
        <v>558</v>
      </c>
      <c r="AH33" s="80" t="b">
        <v>0</v>
      </c>
      <c r="AI33" s="80" t="s">
        <v>565</v>
      </c>
      <c r="AJ33" s="80"/>
      <c r="AK33" s="88" t="s">
        <v>558</v>
      </c>
      <c r="AL33" s="80" t="b">
        <v>0</v>
      </c>
      <c r="AM33" s="80">
        <v>14</v>
      </c>
      <c r="AN33" s="88" t="s">
        <v>556</v>
      </c>
      <c r="AO33" s="80" t="s">
        <v>571</v>
      </c>
      <c r="AP33" s="80" t="b">
        <v>0</v>
      </c>
      <c r="AQ33" s="88" t="s">
        <v>556</v>
      </c>
      <c r="AR33" s="80" t="s">
        <v>219</v>
      </c>
      <c r="AS33" s="80">
        <v>0</v>
      </c>
      <c r="AT33" s="80">
        <v>0</v>
      </c>
      <c r="AU33" s="80"/>
      <c r="AV33" s="80"/>
      <c r="AW33" s="80"/>
      <c r="AX33" s="80"/>
      <c r="AY33" s="80"/>
      <c r="AZ33" s="80"/>
      <c r="BA33" s="80"/>
      <c r="BB33" s="80"/>
      <c r="BC33">
        <v>1</v>
      </c>
      <c r="BD33" s="79" t="str">
        <f>REPLACE(INDEX(GroupVertices[Group],MATCH(Edges25[[#This Row],[Vertex 1]],GroupVertices[Vertex],0)),1,1,"")</f>
        <v>1</v>
      </c>
      <c r="BE33" s="79" t="str">
        <f>REPLACE(INDEX(GroupVertices[Group],MATCH(Edges25[[#This Row],[Vertex 2]],GroupVertices[Vertex],0)),1,1,"")</f>
        <v>1</v>
      </c>
      <c r="BF33" s="48"/>
      <c r="BG33" s="49"/>
      <c r="BH33" s="48"/>
      <c r="BI33" s="49"/>
      <c r="BJ33" s="48"/>
      <c r="BK33" s="49"/>
      <c r="BL33" s="48"/>
      <c r="BM33" s="49"/>
      <c r="BN33" s="48"/>
    </row>
    <row r="34" spans="1:66" ht="15">
      <c r="A34" s="65" t="s">
        <v>283</v>
      </c>
      <c r="B34" s="65" t="s">
        <v>284</v>
      </c>
      <c r="C34" s="66"/>
      <c r="D34" s="67"/>
      <c r="E34" s="68"/>
      <c r="F34" s="69"/>
      <c r="G34" s="66"/>
      <c r="H34" s="70"/>
      <c r="I34" s="71"/>
      <c r="J34" s="71"/>
      <c r="K34" s="34" t="s">
        <v>65</v>
      </c>
      <c r="L34" s="78">
        <v>93</v>
      </c>
      <c r="M34" s="78"/>
      <c r="N34" s="73"/>
      <c r="O34" s="80" t="s">
        <v>307</v>
      </c>
      <c r="P34" s="82">
        <v>43733.39</v>
      </c>
      <c r="Q34" s="80" t="s">
        <v>311</v>
      </c>
      <c r="R34" s="80"/>
      <c r="S34" s="80"/>
      <c r="T34" s="80" t="s">
        <v>343</v>
      </c>
      <c r="U34" s="80"/>
      <c r="V34" s="84" t="s">
        <v>383</v>
      </c>
      <c r="W34" s="82">
        <v>43733.39</v>
      </c>
      <c r="X34" s="86">
        <v>43733</v>
      </c>
      <c r="Y34" s="88" t="s">
        <v>427</v>
      </c>
      <c r="Z34" s="84" t="s">
        <v>481</v>
      </c>
      <c r="AA34" s="80"/>
      <c r="AB34" s="80"/>
      <c r="AC34" s="88" t="s">
        <v>535</v>
      </c>
      <c r="AD34" s="80"/>
      <c r="AE34" s="80" t="b">
        <v>0</v>
      </c>
      <c r="AF34" s="80">
        <v>0</v>
      </c>
      <c r="AG34" s="88" t="s">
        <v>558</v>
      </c>
      <c r="AH34" s="80" t="b">
        <v>0</v>
      </c>
      <c r="AI34" s="80" t="s">
        <v>566</v>
      </c>
      <c r="AJ34" s="80"/>
      <c r="AK34" s="88" t="s">
        <v>558</v>
      </c>
      <c r="AL34" s="80" t="b">
        <v>0</v>
      </c>
      <c r="AM34" s="80">
        <v>7</v>
      </c>
      <c r="AN34" s="88" t="s">
        <v>536</v>
      </c>
      <c r="AO34" s="80" t="s">
        <v>570</v>
      </c>
      <c r="AP34" s="80" t="b">
        <v>0</v>
      </c>
      <c r="AQ34" s="88" t="s">
        <v>536</v>
      </c>
      <c r="AR34" s="80" t="s">
        <v>219</v>
      </c>
      <c r="AS34" s="80">
        <v>0</v>
      </c>
      <c r="AT34" s="80">
        <v>0</v>
      </c>
      <c r="AU34" s="80"/>
      <c r="AV34" s="80"/>
      <c r="AW34" s="80"/>
      <c r="AX34" s="80"/>
      <c r="AY34" s="80"/>
      <c r="AZ34" s="80"/>
      <c r="BA34" s="80"/>
      <c r="BB34" s="80"/>
      <c r="BC34">
        <v>1</v>
      </c>
      <c r="BD34" s="79" t="str">
        <f>REPLACE(INDEX(GroupVertices[Group],MATCH(Edges25[[#This Row],[Vertex 1]],GroupVertices[Vertex],0)),1,1,"")</f>
        <v>1</v>
      </c>
      <c r="BE34" s="79" t="str">
        <f>REPLACE(INDEX(GroupVertices[Group],MATCH(Edges25[[#This Row],[Vertex 2]],GroupVertices[Vertex],0)),1,1,"")</f>
        <v>1</v>
      </c>
      <c r="BF34" s="48"/>
      <c r="BG34" s="49"/>
      <c r="BH34" s="48"/>
      <c r="BI34" s="49"/>
      <c r="BJ34" s="48"/>
      <c r="BK34" s="49"/>
      <c r="BL34" s="48"/>
      <c r="BM34" s="49"/>
      <c r="BN34" s="48"/>
    </row>
    <row r="35" spans="1:66" ht="15">
      <c r="A35" s="65" t="s">
        <v>284</v>
      </c>
      <c r="B35" s="65" t="s">
        <v>297</v>
      </c>
      <c r="C35" s="66"/>
      <c r="D35" s="67"/>
      <c r="E35" s="68"/>
      <c r="F35" s="69"/>
      <c r="G35" s="66"/>
      <c r="H35" s="70"/>
      <c r="I35" s="71"/>
      <c r="J35" s="71"/>
      <c r="K35" s="34" t="s">
        <v>65</v>
      </c>
      <c r="L35" s="78">
        <v>97</v>
      </c>
      <c r="M35" s="78"/>
      <c r="N35" s="73"/>
      <c r="O35" s="80" t="s">
        <v>305</v>
      </c>
      <c r="P35" s="82">
        <v>43716.49275462963</v>
      </c>
      <c r="Q35" s="80" t="s">
        <v>311</v>
      </c>
      <c r="R35" s="84" t="s">
        <v>333</v>
      </c>
      <c r="S35" s="80" t="s">
        <v>338</v>
      </c>
      <c r="T35" s="80" t="s">
        <v>343</v>
      </c>
      <c r="U35" s="80"/>
      <c r="V35" s="84" t="s">
        <v>384</v>
      </c>
      <c r="W35" s="82">
        <v>43716.49275462963</v>
      </c>
      <c r="X35" s="86">
        <v>43716</v>
      </c>
      <c r="Y35" s="88" t="s">
        <v>428</v>
      </c>
      <c r="Z35" s="84" t="s">
        <v>482</v>
      </c>
      <c r="AA35" s="80"/>
      <c r="AB35" s="80"/>
      <c r="AC35" s="88" t="s">
        <v>536</v>
      </c>
      <c r="AD35" s="80"/>
      <c r="AE35" s="80" t="b">
        <v>0</v>
      </c>
      <c r="AF35" s="80">
        <v>4</v>
      </c>
      <c r="AG35" s="88" t="s">
        <v>558</v>
      </c>
      <c r="AH35" s="80" t="b">
        <v>0</v>
      </c>
      <c r="AI35" s="80" t="s">
        <v>566</v>
      </c>
      <c r="AJ35" s="80"/>
      <c r="AK35" s="88" t="s">
        <v>558</v>
      </c>
      <c r="AL35" s="80" t="b">
        <v>0</v>
      </c>
      <c r="AM35" s="80">
        <v>7</v>
      </c>
      <c r="AN35" s="88" t="s">
        <v>558</v>
      </c>
      <c r="AO35" s="80" t="s">
        <v>571</v>
      </c>
      <c r="AP35" s="80" t="b">
        <v>0</v>
      </c>
      <c r="AQ35" s="88" t="s">
        <v>536</v>
      </c>
      <c r="AR35" s="80" t="s">
        <v>307</v>
      </c>
      <c r="AS35" s="80">
        <v>0</v>
      </c>
      <c r="AT35" s="80">
        <v>0</v>
      </c>
      <c r="AU35" s="80"/>
      <c r="AV35" s="80"/>
      <c r="AW35" s="80"/>
      <c r="AX35" s="80"/>
      <c r="AY35" s="80"/>
      <c r="AZ35" s="80"/>
      <c r="BA35" s="80"/>
      <c r="BB35" s="80"/>
      <c r="BC35">
        <v>1</v>
      </c>
      <c r="BD35" s="79" t="str">
        <f>REPLACE(INDEX(GroupVertices[Group],MATCH(Edges25[[#This Row],[Vertex 1]],GroupVertices[Vertex],0)),1,1,"")</f>
        <v>1</v>
      </c>
      <c r="BE35" s="79" t="str">
        <f>REPLACE(INDEX(GroupVertices[Group],MATCH(Edges25[[#This Row],[Vertex 2]],GroupVertices[Vertex],0)),1,1,"")</f>
        <v>1</v>
      </c>
      <c r="BF35" s="48"/>
      <c r="BG35" s="49"/>
      <c r="BH35" s="48"/>
      <c r="BI35" s="49"/>
      <c r="BJ35" s="48"/>
      <c r="BK35" s="49"/>
      <c r="BL35" s="48"/>
      <c r="BM35" s="49"/>
      <c r="BN35" s="48"/>
    </row>
    <row r="36" spans="1:66" ht="15">
      <c r="A36" s="65" t="s">
        <v>285</v>
      </c>
      <c r="B36" s="65" t="s">
        <v>284</v>
      </c>
      <c r="C36" s="66"/>
      <c r="D36" s="67"/>
      <c r="E36" s="68"/>
      <c r="F36" s="69"/>
      <c r="G36" s="66"/>
      <c r="H36" s="70"/>
      <c r="I36" s="71"/>
      <c r="J36" s="71"/>
      <c r="K36" s="34" t="s">
        <v>65</v>
      </c>
      <c r="L36" s="78">
        <v>100</v>
      </c>
      <c r="M36" s="78"/>
      <c r="N36" s="73"/>
      <c r="O36" s="80" t="s">
        <v>307</v>
      </c>
      <c r="P36" s="82">
        <v>43733.39113425926</v>
      </c>
      <c r="Q36" s="80" t="s">
        <v>311</v>
      </c>
      <c r="R36" s="80"/>
      <c r="S36" s="80"/>
      <c r="T36" s="80" t="s">
        <v>343</v>
      </c>
      <c r="U36" s="80"/>
      <c r="V36" s="84" t="s">
        <v>385</v>
      </c>
      <c r="W36" s="82">
        <v>43733.39113425926</v>
      </c>
      <c r="X36" s="86">
        <v>43733</v>
      </c>
      <c r="Y36" s="88" t="s">
        <v>429</v>
      </c>
      <c r="Z36" s="84" t="s">
        <v>483</v>
      </c>
      <c r="AA36" s="80"/>
      <c r="AB36" s="80"/>
      <c r="AC36" s="88" t="s">
        <v>537</v>
      </c>
      <c r="AD36" s="80"/>
      <c r="AE36" s="80" t="b">
        <v>0</v>
      </c>
      <c r="AF36" s="80">
        <v>0</v>
      </c>
      <c r="AG36" s="88" t="s">
        <v>558</v>
      </c>
      <c r="AH36" s="80" t="b">
        <v>0</v>
      </c>
      <c r="AI36" s="80" t="s">
        <v>566</v>
      </c>
      <c r="AJ36" s="80"/>
      <c r="AK36" s="88" t="s">
        <v>558</v>
      </c>
      <c r="AL36" s="80" t="b">
        <v>0</v>
      </c>
      <c r="AM36" s="80">
        <v>7</v>
      </c>
      <c r="AN36" s="88" t="s">
        <v>536</v>
      </c>
      <c r="AO36" s="80" t="s">
        <v>570</v>
      </c>
      <c r="AP36" s="80" t="b">
        <v>0</v>
      </c>
      <c r="AQ36" s="88" t="s">
        <v>536</v>
      </c>
      <c r="AR36" s="80" t="s">
        <v>219</v>
      </c>
      <c r="AS36" s="80">
        <v>0</v>
      </c>
      <c r="AT36" s="80">
        <v>0</v>
      </c>
      <c r="AU36" s="80"/>
      <c r="AV36" s="80"/>
      <c r="AW36" s="80"/>
      <c r="AX36" s="80"/>
      <c r="AY36" s="80"/>
      <c r="AZ36" s="80"/>
      <c r="BA36" s="80"/>
      <c r="BB36" s="80"/>
      <c r="BC36">
        <v>1</v>
      </c>
      <c r="BD36" s="79" t="str">
        <f>REPLACE(INDEX(GroupVertices[Group],MATCH(Edges25[[#This Row],[Vertex 1]],GroupVertices[Vertex],0)),1,1,"")</f>
        <v>1</v>
      </c>
      <c r="BE36" s="79" t="str">
        <f>REPLACE(INDEX(GroupVertices[Group],MATCH(Edges25[[#This Row],[Vertex 2]],GroupVertices[Vertex],0)),1,1,"")</f>
        <v>1</v>
      </c>
      <c r="BF36" s="48"/>
      <c r="BG36" s="49"/>
      <c r="BH36" s="48"/>
      <c r="BI36" s="49"/>
      <c r="BJ36" s="48"/>
      <c r="BK36" s="49"/>
      <c r="BL36" s="48"/>
      <c r="BM36" s="49"/>
      <c r="BN36" s="48"/>
    </row>
    <row r="37" spans="1:66" ht="15">
      <c r="A37" s="65" t="s">
        <v>286</v>
      </c>
      <c r="B37" s="65" t="s">
        <v>304</v>
      </c>
      <c r="C37" s="66"/>
      <c r="D37" s="67"/>
      <c r="E37" s="68"/>
      <c r="F37" s="69"/>
      <c r="G37" s="66"/>
      <c r="H37" s="70"/>
      <c r="I37" s="71"/>
      <c r="J37" s="71"/>
      <c r="K37" s="34" t="s">
        <v>65</v>
      </c>
      <c r="L37" s="78">
        <v>104</v>
      </c>
      <c r="M37" s="78"/>
      <c r="N37" s="73"/>
      <c r="O37" s="80" t="s">
        <v>305</v>
      </c>
      <c r="P37" s="82">
        <v>43733.38306712963</v>
      </c>
      <c r="Q37" s="80" t="s">
        <v>321</v>
      </c>
      <c r="R37" s="80"/>
      <c r="S37" s="80"/>
      <c r="T37" s="80" t="s">
        <v>344</v>
      </c>
      <c r="U37" s="80"/>
      <c r="V37" s="84" t="s">
        <v>386</v>
      </c>
      <c r="W37" s="82">
        <v>43733.38306712963</v>
      </c>
      <c r="X37" s="86">
        <v>43733</v>
      </c>
      <c r="Y37" s="88" t="s">
        <v>430</v>
      </c>
      <c r="Z37" s="84" t="s">
        <v>484</v>
      </c>
      <c r="AA37" s="80"/>
      <c r="AB37" s="80"/>
      <c r="AC37" s="88" t="s">
        <v>538</v>
      </c>
      <c r="AD37" s="88" t="s">
        <v>547</v>
      </c>
      <c r="AE37" s="80" t="b">
        <v>0</v>
      </c>
      <c r="AF37" s="80">
        <v>1</v>
      </c>
      <c r="AG37" s="88" t="s">
        <v>560</v>
      </c>
      <c r="AH37" s="80" t="b">
        <v>0</v>
      </c>
      <c r="AI37" s="80" t="s">
        <v>568</v>
      </c>
      <c r="AJ37" s="80"/>
      <c r="AK37" s="88" t="s">
        <v>558</v>
      </c>
      <c r="AL37" s="80" t="b">
        <v>0</v>
      </c>
      <c r="AM37" s="80">
        <v>0</v>
      </c>
      <c r="AN37" s="88" t="s">
        <v>558</v>
      </c>
      <c r="AO37" s="80" t="s">
        <v>572</v>
      </c>
      <c r="AP37" s="80" t="b">
        <v>0</v>
      </c>
      <c r="AQ37" s="88" t="s">
        <v>547</v>
      </c>
      <c r="AR37" s="80" t="s">
        <v>219</v>
      </c>
      <c r="AS37" s="80">
        <v>0</v>
      </c>
      <c r="AT37" s="80">
        <v>0</v>
      </c>
      <c r="AU37" s="80"/>
      <c r="AV37" s="80"/>
      <c r="AW37" s="80"/>
      <c r="AX37" s="80"/>
      <c r="AY37" s="80"/>
      <c r="AZ37" s="80"/>
      <c r="BA37" s="80"/>
      <c r="BB37" s="80"/>
      <c r="BC37">
        <v>1</v>
      </c>
      <c r="BD37" s="79" t="str">
        <f>REPLACE(INDEX(GroupVertices[Group],MATCH(Edges25[[#This Row],[Vertex 1]],GroupVertices[Vertex],0)),1,1,"")</f>
        <v>3</v>
      </c>
      <c r="BE37" s="79" t="str">
        <f>REPLACE(INDEX(GroupVertices[Group],MATCH(Edges25[[#This Row],[Vertex 2]],GroupVertices[Vertex],0)),1,1,"")</f>
        <v>3</v>
      </c>
      <c r="BF37" s="48"/>
      <c r="BG37" s="49"/>
      <c r="BH37" s="48"/>
      <c r="BI37" s="49"/>
      <c r="BJ37" s="48"/>
      <c r="BK37" s="49"/>
      <c r="BL37" s="48"/>
      <c r="BM37" s="49"/>
      <c r="BN37" s="48"/>
    </row>
    <row r="38" spans="1:66" ht="15">
      <c r="A38" s="65" t="s">
        <v>287</v>
      </c>
      <c r="B38" s="65" t="s">
        <v>286</v>
      </c>
      <c r="C38" s="66"/>
      <c r="D38" s="67"/>
      <c r="E38" s="68"/>
      <c r="F38" s="69"/>
      <c r="G38" s="66"/>
      <c r="H38" s="70"/>
      <c r="I38" s="71"/>
      <c r="J38" s="71"/>
      <c r="K38" s="34" t="s">
        <v>66</v>
      </c>
      <c r="L38" s="78">
        <v>107</v>
      </c>
      <c r="M38" s="78"/>
      <c r="N38" s="73"/>
      <c r="O38" s="80" t="s">
        <v>306</v>
      </c>
      <c r="P38" s="82">
        <v>43733.38869212963</v>
      </c>
      <c r="Q38" s="80" t="s">
        <v>322</v>
      </c>
      <c r="R38" s="80"/>
      <c r="S38" s="80"/>
      <c r="T38" s="80"/>
      <c r="U38" s="80"/>
      <c r="V38" s="84" t="s">
        <v>387</v>
      </c>
      <c r="W38" s="82">
        <v>43733.38869212963</v>
      </c>
      <c r="X38" s="86">
        <v>43733</v>
      </c>
      <c r="Y38" s="88" t="s">
        <v>431</v>
      </c>
      <c r="Z38" s="84" t="s">
        <v>485</v>
      </c>
      <c r="AA38" s="80"/>
      <c r="AB38" s="80"/>
      <c r="AC38" s="88" t="s">
        <v>539</v>
      </c>
      <c r="AD38" s="88" t="s">
        <v>538</v>
      </c>
      <c r="AE38" s="80" t="b">
        <v>0</v>
      </c>
      <c r="AF38" s="80">
        <v>0</v>
      </c>
      <c r="AG38" s="88" t="s">
        <v>561</v>
      </c>
      <c r="AH38" s="80" t="b">
        <v>0</v>
      </c>
      <c r="AI38" s="80" t="s">
        <v>568</v>
      </c>
      <c r="AJ38" s="80"/>
      <c r="AK38" s="88" t="s">
        <v>558</v>
      </c>
      <c r="AL38" s="80" t="b">
        <v>0</v>
      </c>
      <c r="AM38" s="80">
        <v>0</v>
      </c>
      <c r="AN38" s="88" t="s">
        <v>558</v>
      </c>
      <c r="AO38" s="80" t="s">
        <v>570</v>
      </c>
      <c r="AP38" s="80" t="b">
        <v>0</v>
      </c>
      <c r="AQ38" s="88" t="s">
        <v>538</v>
      </c>
      <c r="AR38" s="80" t="s">
        <v>219</v>
      </c>
      <c r="AS38" s="80">
        <v>0</v>
      </c>
      <c r="AT38" s="80">
        <v>0</v>
      </c>
      <c r="AU38" s="80"/>
      <c r="AV38" s="80"/>
      <c r="AW38" s="80"/>
      <c r="AX38" s="80"/>
      <c r="AY38" s="80"/>
      <c r="AZ38" s="80"/>
      <c r="BA38" s="80"/>
      <c r="BB38" s="80"/>
      <c r="BC38">
        <v>1</v>
      </c>
      <c r="BD38" s="79" t="str">
        <f>REPLACE(INDEX(GroupVertices[Group],MATCH(Edges25[[#This Row],[Vertex 1]],GroupVertices[Vertex],0)),1,1,"")</f>
        <v>3</v>
      </c>
      <c r="BE38" s="79" t="str">
        <f>REPLACE(INDEX(GroupVertices[Group],MATCH(Edges25[[#This Row],[Vertex 2]],GroupVertices[Vertex],0)),1,1,"")</f>
        <v>3</v>
      </c>
      <c r="BF38" s="48"/>
      <c r="BG38" s="49"/>
      <c r="BH38" s="48"/>
      <c r="BI38" s="49"/>
      <c r="BJ38" s="48"/>
      <c r="BK38" s="49"/>
      <c r="BL38" s="48"/>
      <c r="BM38" s="49"/>
      <c r="BN38" s="48"/>
    </row>
    <row r="39" spans="1:66" ht="15">
      <c r="A39" s="65" t="s">
        <v>288</v>
      </c>
      <c r="B39" s="65" t="s">
        <v>304</v>
      </c>
      <c r="C39" s="66"/>
      <c r="D39" s="67"/>
      <c r="E39" s="68"/>
      <c r="F39" s="69"/>
      <c r="G39" s="66"/>
      <c r="H39" s="70"/>
      <c r="I39" s="71"/>
      <c r="J39" s="71"/>
      <c r="K39" s="34" t="s">
        <v>65</v>
      </c>
      <c r="L39" s="78">
        <v>108</v>
      </c>
      <c r="M39" s="78"/>
      <c r="N39" s="73"/>
      <c r="O39" s="80" t="s">
        <v>305</v>
      </c>
      <c r="P39" s="82">
        <v>43733.3771412037</v>
      </c>
      <c r="Q39" s="80" t="s">
        <v>323</v>
      </c>
      <c r="R39" s="80"/>
      <c r="S39" s="80"/>
      <c r="T39" s="80"/>
      <c r="U39" s="80"/>
      <c r="V39" s="84" t="s">
        <v>388</v>
      </c>
      <c r="W39" s="82">
        <v>43733.3771412037</v>
      </c>
      <c r="X39" s="86">
        <v>43733</v>
      </c>
      <c r="Y39" s="88" t="s">
        <v>432</v>
      </c>
      <c r="Z39" s="84" t="s">
        <v>486</v>
      </c>
      <c r="AA39" s="80"/>
      <c r="AB39" s="80"/>
      <c r="AC39" s="88" t="s">
        <v>540</v>
      </c>
      <c r="AD39" s="88" t="s">
        <v>547</v>
      </c>
      <c r="AE39" s="80" t="b">
        <v>0</v>
      </c>
      <c r="AF39" s="80">
        <v>1</v>
      </c>
      <c r="AG39" s="88" t="s">
        <v>560</v>
      </c>
      <c r="AH39" s="80" t="b">
        <v>0</v>
      </c>
      <c r="AI39" s="80" t="s">
        <v>568</v>
      </c>
      <c r="AJ39" s="80"/>
      <c r="AK39" s="88" t="s">
        <v>558</v>
      </c>
      <c r="AL39" s="80" t="b">
        <v>0</v>
      </c>
      <c r="AM39" s="80">
        <v>0</v>
      </c>
      <c r="AN39" s="88" t="s">
        <v>558</v>
      </c>
      <c r="AO39" s="80" t="s">
        <v>570</v>
      </c>
      <c r="AP39" s="80" t="b">
        <v>0</v>
      </c>
      <c r="AQ39" s="88" t="s">
        <v>547</v>
      </c>
      <c r="AR39" s="80" t="s">
        <v>219</v>
      </c>
      <c r="AS39" s="80">
        <v>0</v>
      </c>
      <c r="AT39" s="80">
        <v>0</v>
      </c>
      <c r="AU39" s="80"/>
      <c r="AV39" s="80"/>
      <c r="AW39" s="80"/>
      <c r="AX39" s="80"/>
      <c r="AY39" s="80"/>
      <c r="AZ39" s="80"/>
      <c r="BA39" s="80"/>
      <c r="BB39" s="80"/>
      <c r="BC39">
        <v>1</v>
      </c>
      <c r="BD39" s="79" t="str">
        <f>REPLACE(INDEX(GroupVertices[Group],MATCH(Edges25[[#This Row],[Vertex 1]],GroupVertices[Vertex],0)),1,1,"")</f>
        <v>3</v>
      </c>
      <c r="BE39" s="79" t="str">
        <f>REPLACE(INDEX(GroupVertices[Group],MATCH(Edges25[[#This Row],[Vertex 2]],GroupVertices[Vertex],0)),1,1,"")</f>
        <v>3</v>
      </c>
      <c r="BF39" s="48"/>
      <c r="BG39" s="49"/>
      <c r="BH39" s="48"/>
      <c r="BI39" s="49"/>
      <c r="BJ39" s="48"/>
      <c r="BK39" s="49"/>
      <c r="BL39" s="48"/>
      <c r="BM39" s="49"/>
      <c r="BN39" s="48"/>
    </row>
    <row r="40" spans="1:66" ht="15">
      <c r="A40" s="65" t="s">
        <v>287</v>
      </c>
      <c r="B40" s="65" t="s">
        <v>288</v>
      </c>
      <c r="C40" s="66"/>
      <c r="D40" s="67"/>
      <c r="E40" s="68"/>
      <c r="F40" s="69"/>
      <c r="G40" s="66"/>
      <c r="H40" s="70"/>
      <c r="I40" s="71"/>
      <c r="J40" s="71"/>
      <c r="K40" s="34" t="s">
        <v>66</v>
      </c>
      <c r="L40" s="78">
        <v>111</v>
      </c>
      <c r="M40" s="78"/>
      <c r="N40" s="73"/>
      <c r="O40" s="80" t="s">
        <v>306</v>
      </c>
      <c r="P40" s="82">
        <v>43733.3878587963</v>
      </c>
      <c r="Q40" s="80" t="s">
        <v>324</v>
      </c>
      <c r="R40" s="80"/>
      <c r="S40" s="80"/>
      <c r="T40" s="80"/>
      <c r="U40" s="80"/>
      <c r="V40" s="84" t="s">
        <v>387</v>
      </c>
      <c r="W40" s="82">
        <v>43733.3878587963</v>
      </c>
      <c r="X40" s="86">
        <v>43733</v>
      </c>
      <c r="Y40" s="88" t="s">
        <v>433</v>
      </c>
      <c r="Z40" s="84" t="s">
        <v>487</v>
      </c>
      <c r="AA40" s="80"/>
      <c r="AB40" s="80"/>
      <c r="AC40" s="88" t="s">
        <v>541</v>
      </c>
      <c r="AD40" s="88" t="s">
        <v>540</v>
      </c>
      <c r="AE40" s="80" t="b">
        <v>0</v>
      </c>
      <c r="AF40" s="80">
        <v>1</v>
      </c>
      <c r="AG40" s="88" t="s">
        <v>562</v>
      </c>
      <c r="AH40" s="80" t="b">
        <v>0</v>
      </c>
      <c r="AI40" s="80" t="s">
        <v>568</v>
      </c>
      <c r="AJ40" s="80"/>
      <c r="AK40" s="88" t="s">
        <v>558</v>
      </c>
      <c r="AL40" s="80" t="b">
        <v>0</v>
      </c>
      <c r="AM40" s="80">
        <v>0</v>
      </c>
      <c r="AN40" s="88" t="s">
        <v>558</v>
      </c>
      <c r="AO40" s="80" t="s">
        <v>570</v>
      </c>
      <c r="AP40" s="80" t="b">
        <v>0</v>
      </c>
      <c r="AQ40" s="88" t="s">
        <v>540</v>
      </c>
      <c r="AR40" s="80" t="s">
        <v>219</v>
      </c>
      <c r="AS40" s="80">
        <v>0</v>
      </c>
      <c r="AT40" s="80">
        <v>0</v>
      </c>
      <c r="AU40" s="80"/>
      <c r="AV40" s="80"/>
      <c r="AW40" s="80"/>
      <c r="AX40" s="80"/>
      <c r="AY40" s="80"/>
      <c r="AZ40" s="80"/>
      <c r="BA40" s="80"/>
      <c r="BB40" s="80"/>
      <c r="BC40">
        <v>2</v>
      </c>
      <c r="BD40" s="79" t="str">
        <f>REPLACE(INDEX(GroupVertices[Group],MATCH(Edges25[[#This Row],[Vertex 1]],GroupVertices[Vertex],0)),1,1,"")</f>
        <v>3</v>
      </c>
      <c r="BE40" s="79" t="str">
        <f>REPLACE(INDEX(GroupVertices[Group],MATCH(Edges25[[#This Row],[Vertex 2]],GroupVertices[Vertex],0)),1,1,"")</f>
        <v>3</v>
      </c>
      <c r="BF40" s="48">
        <v>0</v>
      </c>
      <c r="BG40" s="49">
        <v>0</v>
      </c>
      <c r="BH40" s="48">
        <v>0</v>
      </c>
      <c r="BI40" s="49">
        <v>0</v>
      </c>
      <c r="BJ40" s="48">
        <v>0</v>
      </c>
      <c r="BK40" s="49">
        <v>0</v>
      </c>
      <c r="BL40" s="48">
        <v>18</v>
      </c>
      <c r="BM40" s="49">
        <v>100</v>
      </c>
      <c r="BN40" s="48">
        <v>18</v>
      </c>
    </row>
    <row r="41" spans="1:66" ht="15">
      <c r="A41" s="65" t="s">
        <v>287</v>
      </c>
      <c r="B41" s="65" t="s">
        <v>288</v>
      </c>
      <c r="C41" s="66"/>
      <c r="D41" s="67"/>
      <c r="E41" s="68"/>
      <c r="F41" s="69"/>
      <c r="G41" s="66"/>
      <c r="H41" s="70"/>
      <c r="I41" s="71"/>
      <c r="J41" s="71"/>
      <c r="K41" s="34" t="s">
        <v>66</v>
      </c>
      <c r="L41" s="78">
        <v>112</v>
      </c>
      <c r="M41" s="78"/>
      <c r="N41" s="73"/>
      <c r="O41" s="80" t="s">
        <v>306</v>
      </c>
      <c r="P41" s="82">
        <v>43733.39575231481</v>
      </c>
      <c r="Q41" s="80" t="s">
        <v>325</v>
      </c>
      <c r="R41" s="80"/>
      <c r="S41" s="80"/>
      <c r="T41" s="80"/>
      <c r="U41" s="80"/>
      <c r="V41" s="84" t="s">
        <v>387</v>
      </c>
      <c r="W41" s="82">
        <v>43733.39575231481</v>
      </c>
      <c r="X41" s="86">
        <v>43733</v>
      </c>
      <c r="Y41" s="88" t="s">
        <v>434</v>
      </c>
      <c r="Z41" s="84" t="s">
        <v>488</v>
      </c>
      <c r="AA41" s="80"/>
      <c r="AB41" s="80"/>
      <c r="AC41" s="88" t="s">
        <v>542</v>
      </c>
      <c r="AD41" s="88" t="s">
        <v>541</v>
      </c>
      <c r="AE41" s="80" t="b">
        <v>0</v>
      </c>
      <c r="AF41" s="80">
        <v>1</v>
      </c>
      <c r="AG41" s="88" t="s">
        <v>560</v>
      </c>
      <c r="AH41" s="80" t="b">
        <v>0</v>
      </c>
      <c r="AI41" s="80" t="s">
        <v>568</v>
      </c>
      <c r="AJ41" s="80"/>
      <c r="AK41" s="88" t="s">
        <v>558</v>
      </c>
      <c r="AL41" s="80" t="b">
        <v>0</v>
      </c>
      <c r="AM41" s="80">
        <v>0</v>
      </c>
      <c r="AN41" s="88" t="s">
        <v>558</v>
      </c>
      <c r="AO41" s="80" t="s">
        <v>574</v>
      </c>
      <c r="AP41" s="80" t="b">
        <v>0</v>
      </c>
      <c r="AQ41" s="88" t="s">
        <v>541</v>
      </c>
      <c r="AR41" s="80" t="s">
        <v>219</v>
      </c>
      <c r="AS41" s="80">
        <v>0</v>
      </c>
      <c r="AT41" s="80">
        <v>0</v>
      </c>
      <c r="AU41" s="80"/>
      <c r="AV41" s="80"/>
      <c r="AW41" s="80"/>
      <c r="AX41" s="80"/>
      <c r="AY41" s="80"/>
      <c r="AZ41" s="80"/>
      <c r="BA41" s="80"/>
      <c r="BB41" s="80"/>
      <c r="BC41">
        <v>2</v>
      </c>
      <c r="BD41" s="79" t="str">
        <f>REPLACE(INDEX(GroupVertices[Group],MATCH(Edges25[[#This Row],[Vertex 1]],GroupVertices[Vertex],0)),1,1,"")</f>
        <v>3</v>
      </c>
      <c r="BE41" s="79" t="str">
        <f>REPLACE(INDEX(GroupVertices[Group],MATCH(Edges25[[#This Row],[Vertex 2]],GroupVertices[Vertex],0)),1,1,"")</f>
        <v>3</v>
      </c>
      <c r="BF41" s="48">
        <v>0</v>
      </c>
      <c r="BG41" s="49">
        <v>0</v>
      </c>
      <c r="BH41" s="48">
        <v>0</v>
      </c>
      <c r="BI41" s="49">
        <v>0</v>
      </c>
      <c r="BJ41" s="48">
        <v>0</v>
      </c>
      <c r="BK41" s="49">
        <v>0</v>
      </c>
      <c r="BL41" s="48">
        <v>10</v>
      </c>
      <c r="BM41" s="49">
        <v>100</v>
      </c>
      <c r="BN41" s="48">
        <v>10</v>
      </c>
    </row>
    <row r="42" spans="1:66" ht="15">
      <c r="A42" s="65" t="s">
        <v>289</v>
      </c>
      <c r="B42" s="65" t="s">
        <v>297</v>
      </c>
      <c r="C42" s="66"/>
      <c r="D42" s="67"/>
      <c r="E42" s="68"/>
      <c r="F42" s="69"/>
      <c r="G42" s="66"/>
      <c r="H42" s="70"/>
      <c r="I42" s="71"/>
      <c r="J42" s="71"/>
      <c r="K42" s="34" t="s">
        <v>65</v>
      </c>
      <c r="L42" s="78">
        <v>113</v>
      </c>
      <c r="M42" s="78"/>
      <c r="N42" s="73"/>
      <c r="O42" s="80" t="s">
        <v>307</v>
      </c>
      <c r="P42" s="82">
        <v>43733.529398148145</v>
      </c>
      <c r="Q42" s="80" t="s">
        <v>320</v>
      </c>
      <c r="R42" s="80"/>
      <c r="S42" s="80"/>
      <c r="T42" s="80" t="s">
        <v>343</v>
      </c>
      <c r="U42" s="80"/>
      <c r="V42" s="84" t="s">
        <v>389</v>
      </c>
      <c r="W42" s="82">
        <v>43733.529398148145</v>
      </c>
      <c r="X42" s="86">
        <v>43733</v>
      </c>
      <c r="Y42" s="88" t="s">
        <v>435</v>
      </c>
      <c r="Z42" s="84" t="s">
        <v>489</v>
      </c>
      <c r="AA42" s="80"/>
      <c r="AB42" s="80"/>
      <c r="AC42" s="88" t="s">
        <v>543</v>
      </c>
      <c r="AD42" s="80"/>
      <c r="AE42" s="80" t="b">
        <v>0</v>
      </c>
      <c r="AF42" s="80">
        <v>0</v>
      </c>
      <c r="AG42" s="88" t="s">
        <v>558</v>
      </c>
      <c r="AH42" s="80" t="b">
        <v>0</v>
      </c>
      <c r="AI42" s="80" t="s">
        <v>565</v>
      </c>
      <c r="AJ42" s="80"/>
      <c r="AK42" s="88" t="s">
        <v>558</v>
      </c>
      <c r="AL42" s="80" t="b">
        <v>0</v>
      </c>
      <c r="AM42" s="80">
        <v>14</v>
      </c>
      <c r="AN42" s="88" t="s">
        <v>556</v>
      </c>
      <c r="AO42" s="80" t="s">
        <v>571</v>
      </c>
      <c r="AP42" s="80" t="b">
        <v>0</v>
      </c>
      <c r="AQ42" s="88" t="s">
        <v>556</v>
      </c>
      <c r="AR42" s="80" t="s">
        <v>219</v>
      </c>
      <c r="AS42" s="80">
        <v>0</v>
      </c>
      <c r="AT42" s="80">
        <v>0</v>
      </c>
      <c r="AU42" s="80"/>
      <c r="AV42" s="80"/>
      <c r="AW42" s="80"/>
      <c r="AX42" s="80"/>
      <c r="AY42" s="80"/>
      <c r="AZ42" s="80"/>
      <c r="BA42" s="80"/>
      <c r="BB42" s="80"/>
      <c r="BC42">
        <v>1</v>
      </c>
      <c r="BD42" s="79" t="str">
        <f>REPLACE(INDEX(GroupVertices[Group],MATCH(Edges25[[#This Row],[Vertex 1]],GroupVertices[Vertex],0)),1,1,"")</f>
        <v>1</v>
      </c>
      <c r="BE42" s="79" t="str">
        <f>REPLACE(INDEX(GroupVertices[Group],MATCH(Edges25[[#This Row],[Vertex 2]],GroupVertices[Vertex],0)),1,1,"")</f>
        <v>1</v>
      </c>
      <c r="BF42" s="48"/>
      <c r="BG42" s="49"/>
      <c r="BH42" s="48"/>
      <c r="BI42" s="49"/>
      <c r="BJ42" s="48"/>
      <c r="BK42" s="49"/>
      <c r="BL42" s="48"/>
      <c r="BM42" s="49"/>
      <c r="BN42" s="48"/>
    </row>
    <row r="43" spans="1:66" ht="15">
      <c r="A43" s="65" t="s">
        <v>290</v>
      </c>
      <c r="B43" s="65" t="s">
        <v>289</v>
      </c>
      <c r="C43" s="66"/>
      <c r="D43" s="67"/>
      <c r="E43" s="68"/>
      <c r="F43" s="69"/>
      <c r="G43" s="66"/>
      <c r="H43" s="70"/>
      <c r="I43" s="71"/>
      <c r="J43" s="71"/>
      <c r="K43" s="34" t="s">
        <v>65</v>
      </c>
      <c r="L43" s="78">
        <v>116</v>
      </c>
      <c r="M43" s="78"/>
      <c r="N43" s="73"/>
      <c r="O43" s="80" t="s">
        <v>305</v>
      </c>
      <c r="P43" s="82">
        <v>43733.53173611111</v>
      </c>
      <c r="Q43" s="80" t="s">
        <v>326</v>
      </c>
      <c r="R43" s="80"/>
      <c r="S43" s="80"/>
      <c r="T43" s="80"/>
      <c r="U43" s="80"/>
      <c r="V43" s="84" t="s">
        <v>390</v>
      </c>
      <c r="W43" s="82">
        <v>43733.53173611111</v>
      </c>
      <c r="X43" s="86">
        <v>43733</v>
      </c>
      <c r="Y43" s="88" t="s">
        <v>436</v>
      </c>
      <c r="Z43" s="84" t="s">
        <v>490</v>
      </c>
      <c r="AA43" s="80"/>
      <c r="AB43" s="80"/>
      <c r="AC43" s="88" t="s">
        <v>544</v>
      </c>
      <c r="AD43" s="88" t="s">
        <v>556</v>
      </c>
      <c r="AE43" s="80" t="b">
        <v>0</v>
      </c>
      <c r="AF43" s="80">
        <v>0</v>
      </c>
      <c r="AG43" s="88" t="s">
        <v>563</v>
      </c>
      <c r="AH43" s="80" t="b">
        <v>0</v>
      </c>
      <c r="AI43" s="80" t="s">
        <v>568</v>
      </c>
      <c r="AJ43" s="80"/>
      <c r="AK43" s="88" t="s">
        <v>558</v>
      </c>
      <c r="AL43" s="80" t="b">
        <v>0</v>
      </c>
      <c r="AM43" s="80">
        <v>0</v>
      </c>
      <c r="AN43" s="88" t="s">
        <v>558</v>
      </c>
      <c r="AO43" s="80" t="s">
        <v>571</v>
      </c>
      <c r="AP43" s="80" t="b">
        <v>0</v>
      </c>
      <c r="AQ43" s="88" t="s">
        <v>556</v>
      </c>
      <c r="AR43" s="80" t="s">
        <v>219</v>
      </c>
      <c r="AS43" s="80">
        <v>0</v>
      </c>
      <c r="AT43" s="80">
        <v>0</v>
      </c>
      <c r="AU43" s="80"/>
      <c r="AV43" s="80"/>
      <c r="AW43" s="80"/>
      <c r="AX43" s="80"/>
      <c r="AY43" s="80"/>
      <c r="AZ43" s="80"/>
      <c r="BA43" s="80"/>
      <c r="BB43" s="80"/>
      <c r="BC43">
        <v>1</v>
      </c>
      <c r="BD43" s="79" t="str">
        <f>REPLACE(INDEX(GroupVertices[Group],MATCH(Edges25[[#This Row],[Vertex 1]],GroupVertices[Vertex],0)),1,1,"")</f>
        <v>1</v>
      </c>
      <c r="BE43" s="79" t="str">
        <f>REPLACE(INDEX(GroupVertices[Group],MATCH(Edges25[[#This Row],[Vertex 2]],GroupVertices[Vertex],0)),1,1,"")</f>
        <v>1</v>
      </c>
      <c r="BF43" s="48"/>
      <c r="BG43" s="49"/>
      <c r="BH43" s="48"/>
      <c r="BI43" s="49"/>
      <c r="BJ43" s="48"/>
      <c r="BK43" s="49"/>
      <c r="BL43" s="48"/>
      <c r="BM43" s="49"/>
      <c r="BN43" s="48"/>
    </row>
    <row r="44" spans="1:66" ht="15">
      <c r="A44" s="65" t="s">
        <v>291</v>
      </c>
      <c r="B44" s="65" t="s">
        <v>297</v>
      </c>
      <c r="C44" s="66"/>
      <c r="D44" s="67"/>
      <c r="E44" s="68"/>
      <c r="F44" s="69"/>
      <c r="G44" s="66"/>
      <c r="H44" s="70"/>
      <c r="I44" s="71"/>
      <c r="J44" s="71"/>
      <c r="K44" s="34" t="s">
        <v>65</v>
      </c>
      <c r="L44" s="78">
        <v>120</v>
      </c>
      <c r="M44" s="78"/>
      <c r="N44" s="73"/>
      <c r="O44" s="80" t="s">
        <v>307</v>
      </c>
      <c r="P44" s="82">
        <v>43733.55525462963</v>
      </c>
      <c r="Q44" s="80" t="s">
        <v>320</v>
      </c>
      <c r="R44" s="80"/>
      <c r="S44" s="80"/>
      <c r="T44" s="80" t="s">
        <v>343</v>
      </c>
      <c r="U44" s="80"/>
      <c r="V44" s="84" t="s">
        <v>391</v>
      </c>
      <c r="W44" s="82">
        <v>43733.55525462963</v>
      </c>
      <c r="X44" s="86">
        <v>43733</v>
      </c>
      <c r="Y44" s="88" t="s">
        <v>437</v>
      </c>
      <c r="Z44" s="84" t="s">
        <v>491</v>
      </c>
      <c r="AA44" s="80"/>
      <c r="AB44" s="80"/>
      <c r="AC44" s="88" t="s">
        <v>545</v>
      </c>
      <c r="AD44" s="80"/>
      <c r="AE44" s="80" t="b">
        <v>0</v>
      </c>
      <c r="AF44" s="80">
        <v>0</v>
      </c>
      <c r="AG44" s="88" t="s">
        <v>558</v>
      </c>
      <c r="AH44" s="80" t="b">
        <v>0</v>
      </c>
      <c r="AI44" s="80" t="s">
        <v>565</v>
      </c>
      <c r="AJ44" s="80"/>
      <c r="AK44" s="88" t="s">
        <v>558</v>
      </c>
      <c r="AL44" s="80" t="b">
        <v>0</v>
      </c>
      <c r="AM44" s="80">
        <v>14</v>
      </c>
      <c r="AN44" s="88" t="s">
        <v>556</v>
      </c>
      <c r="AO44" s="80" t="s">
        <v>570</v>
      </c>
      <c r="AP44" s="80" t="b">
        <v>0</v>
      </c>
      <c r="AQ44" s="88" t="s">
        <v>556</v>
      </c>
      <c r="AR44" s="80" t="s">
        <v>219</v>
      </c>
      <c r="AS44" s="80">
        <v>0</v>
      </c>
      <c r="AT44" s="80">
        <v>0</v>
      </c>
      <c r="AU44" s="80"/>
      <c r="AV44" s="80"/>
      <c r="AW44" s="80"/>
      <c r="AX44" s="80"/>
      <c r="AY44" s="80"/>
      <c r="AZ44" s="80"/>
      <c r="BA44" s="80"/>
      <c r="BB44" s="80"/>
      <c r="BC44">
        <v>1</v>
      </c>
      <c r="BD44" s="79" t="str">
        <f>REPLACE(INDEX(GroupVertices[Group],MATCH(Edges25[[#This Row],[Vertex 1]],GroupVertices[Vertex],0)),1,1,"")</f>
        <v>1</v>
      </c>
      <c r="BE44" s="79" t="str">
        <f>REPLACE(INDEX(GroupVertices[Group],MATCH(Edges25[[#This Row],[Vertex 2]],GroupVertices[Vertex],0)),1,1,"")</f>
        <v>1</v>
      </c>
      <c r="BF44" s="48"/>
      <c r="BG44" s="49"/>
      <c r="BH44" s="48"/>
      <c r="BI44" s="49"/>
      <c r="BJ44" s="48"/>
      <c r="BK44" s="49"/>
      <c r="BL44" s="48"/>
      <c r="BM44" s="49"/>
      <c r="BN44" s="48"/>
    </row>
    <row r="45" spans="1:66" ht="15">
      <c r="A45" s="65" t="s">
        <v>292</v>
      </c>
      <c r="B45" s="65" t="s">
        <v>297</v>
      </c>
      <c r="C45" s="66"/>
      <c r="D45" s="67"/>
      <c r="E45" s="68"/>
      <c r="F45" s="69"/>
      <c r="G45" s="66"/>
      <c r="H45" s="70"/>
      <c r="I45" s="71"/>
      <c r="J45" s="71"/>
      <c r="K45" s="34" t="s">
        <v>65</v>
      </c>
      <c r="L45" s="78">
        <v>123</v>
      </c>
      <c r="M45" s="78"/>
      <c r="N45" s="73"/>
      <c r="O45" s="80" t="s">
        <v>307</v>
      </c>
      <c r="P45" s="82">
        <v>43733.59585648148</v>
      </c>
      <c r="Q45" s="80" t="s">
        <v>320</v>
      </c>
      <c r="R45" s="80"/>
      <c r="S45" s="80"/>
      <c r="T45" s="80" t="s">
        <v>343</v>
      </c>
      <c r="U45" s="80"/>
      <c r="V45" s="84" t="s">
        <v>392</v>
      </c>
      <c r="W45" s="82">
        <v>43733.59585648148</v>
      </c>
      <c r="X45" s="86">
        <v>43733</v>
      </c>
      <c r="Y45" s="88" t="s">
        <v>438</v>
      </c>
      <c r="Z45" s="84" t="s">
        <v>492</v>
      </c>
      <c r="AA45" s="80"/>
      <c r="AB45" s="80"/>
      <c r="AC45" s="88" t="s">
        <v>546</v>
      </c>
      <c r="AD45" s="80"/>
      <c r="AE45" s="80" t="b">
        <v>0</v>
      </c>
      <c r="AF45" s="80">
        <v>0</v>
      </c>
      <c r="AG45" s="88" t="s">
        <v>558</v>
      </c>
      <c r="AH45" s="80" t="b">
        <v>0</v>
      </c>
      <c r="AI45" s="80" t="s">
        <v>565</v>
      </c>
      <c r="AJ45" s="80"/>
      <c r="AK45" s="88" t="s">
        <v>558</v>
      </c>
      <c r="AL45" s="80" t="b">
        <v>0</v>
      </c>
      <c r="AM45" s="80">
        <v>14</v>
      </c>
      <c r="AN45" s="88" t="s">
        <v>556</v>
      </c>
      <c r="AO45" s="80" t="s">
        <v>572</v>
      </c>
      <c r="AP45" s="80" t="b">
        <v>0</v>
      </c>
      <c r="AQ45" s="88" t="s">
        <v>556</v>
      </c>
      <c r="AR45" s="80" t="s">
        <v>219</v>
      </c>
      <c r="AS45" s="80">
        <v>0</v>
      </c>
      <c r="AT45" s="80">
        <v>0</v>
      </c>
      <c r="AU45" s="80"/>
      <c r="AV45" s="80"/>
      <c r="AW45" s="80"/>
      <c r="AX45" s="80"/>
      <c r="AY45" s="80"/>
      <c r="AZ45" s="80"/>
      <c r="BA45" s="80"/>
      <c r="BB45" s="80"/>
      <c r="BC45">
        <v>1</v>
      </c>
      <c r="BD45" s="79" t="str">
        <f>REPLACE(INDEX(GroupVertices[Group],MATCH(Edges25[[#This Row],[Vertex 1]],GroupVertices[Vertex],0)),1,1,"")</f>
        <v>1</v>
      </c>
      <c r="BE45" s="79" t="str">
        <f>REPLACE(INDEX(GroupVertices[Group],MATCH(Edges25[[#This Row],[Vertex 2]],GroupVertices[Vertex],0)),1,1,"")</f>
        <v>1</v>
      </c>
      <c r="BF45" s="48"/>
      <c r="BG45" s="49"/>
      <c r="BH45" s="48"/>
      <c r="BI45" s="49"/>
      <c r="BJ45" s="48"/>
      <c r="BK45" s="49"/>
      <c r="BL45" s="48"/>
      <c r="BM45" s="49"/>
      <c r="BN45" s="48"/>
    </row>
    <row r="46" spans="1:66" ht="15">
      <c r="A46" s="65" t="s">
        <v>287</v>
      </c>
      <c r="B46" s="65" t="s">
        <v>304</v>
      </c>
      <c r="C46" s="66"/>
      <c r="D46" s="67"/>
      <c r="E46" s="68"/>
      <c r="F46" s="69"/>
      <c r="G46" s="66"/>
      <c r="H46" s="70"/>
      <c r="I46" s="71"/>
      <c r="J46" s="71"/>
      <c r="K46" s="34" t="s">
        <v>65</v>
      </c>
      <c r="L46" s="78">
        <v>126</v>
      </c>
      <c r="M46" s="78"/>
      <c r="N46" s="73"/>
      <c r="O46" s="80" t="s">
        <v>305</v>
      </c>
      <c r="P46" s="82">
        <v>43733.32859953704</v>
      </c>
      <c r="Q46" s="80" t="s">
        <v>327</v>
      </c>
      <c r="R46" s="80"/>
      <c r="S46" s="80"/>
      <c r="T46" s="80"/>
      <c r="U46" s="84" t="s">
        <v>355</v>
      </c>
      <c r="V46" s="84" t="s">
        <v>355</v>
      </c>
      <c r="W46" s="82">
        <v>43733.32859953704</v>
      </c>
      <c r="X46" s="86">
        <v>43733</v>
      </c>
      <c r="Y46" s="88" t="s">
        <v>439</v>
      </c>
      <c r="Z46" s="84" t="s">
        <v>493</v>
      </c>
      <c r="AA46" s="80"/>
      <c r="AB46" s="80"/>
      <c r="AC46" s="88" t="s">
        <v>547</v>
      </c>
      <c r="AD46" s="80"/>
      <c r="AE46" s="80" t="b">
        <v>0</v>
      </c>
      <c r="AF46" s="80">
        <v>3</v>
      </c>
      <c r="AG46" s="88" t="s">
        <v>558</v>
      </c>
      <c r="AH46" s="80" t="b">
        <v>0</v>
      </c>
      <c r="AI46" s="80" t="s">
        <v>565</v>
      </c>
      <c r="AJ46" s="80"/>
      <c r="AK46" s="88" t="s">
        <v>558</v>
      </c>
      <c r="AL46" s="80" t="b">
        <v>0</v>
      </c>
      <c r="AM46" s="80">
        <v>0</v>
      </c>
      <c r="AN46" s="88" t="s">
        <v>558</v>
      </c>
      <c r="AO46" s="80" t="s">
        <v>574</v>
      </c>
      <c r="AP46" s="80" t="b">
        <v>0</v>
      </c>
      <c r="AQ46" s="88" t="s">
        <v>547</v>
      </c>
      <c r="AR46" s="80" t="s">
        <v>219</v>
      </c>
      <c r="AS46" s="80">
        <v>0</v>
      </c>
      <c r="AT46" s="80">
        <v>0</v>
      </c>
      <c r="AU46" s="80"/>
      <c r="AV46" s="80"/>
      <c r="AW46" s="80"/>
      <c r="AX46" s="80"/>
      <c r="AY46" s="80"/>
      <c r="AZ46" s="80"/>
      <c r="BA46" s="80"/>
      <c r="BB46" s="80"/>
      <c r="BC46">
        <v>5</v>
      </c>
      <c r="BD46" s="79" t="str">
        <f>REPLACE(INDEX(GroupVertices[Group],MATCH(Edges25[[#This Row],[Vertex 1]],GroupVertices[Vertex],0)),1,1,"")</f>
        <v>3</v>
      </c>
      <c r="BE46" s="79" t="str">
        <f>REPLACE(INDEX(GroupVertices[Group],MATCH(Edges25[[#This Row],[Vertex 2]],GroupVertices[Vertex],0)),1,1,"")</f>
        <v>3</v>
      </c>
      <c r="BF46" s="48"/>
      <c r="BG46" s="49"/>
      <c r="BH46" s="48"/>
      <c r="BI46" s="49"/>
      <c r="BJ46" s="48"/>
      <c r="BK46" s="49"/>
      <c r="BL46" s="48"/>
      <c r="BM46" s="49"/>
      <c r="BN46" s="48"/>
    </row>
    <row r="47" spans="1:66" ht="15">
      <c r="A47" s="65" t="s">
        <v>287</v>
      </c>
      <c r="B47" s="65" t="s">
        <v>304</v>
      </c>
      <c r="C47" s="66"/>
      <c r="D47" s="67"/>
      <c r="E47" s="68"/>
      <c r="F47" s="69"/>
      <c r="G47" s="66"/>
      <c r="H47" s="70"/>
      <c r="I47" s="71"/>
      <c r="J47" s="71"/>
      <c r="K47" s="34" t="s">
        <v>65</v>
      </c>
      <c r="L47" s="78">
        <v>127</v>
      </c>
      <c r="M47" s="78"/>
      <c r="N47" s="73"/>
      <c r="O47" s="80" t="s">
        <v>305</v>
      </c>
      <c r="P47" s="82">
        <v>43733.33025462963</v>
      </c>
      <c r="Q47" s="80" t="s">
        <v>328</v>
      </c>
      <c r="R47" s="80"/>
      <c r="S47" s="80"/>
      <c r="T47" s="80"/>
      <c r="U47" s="80"/>
      <c r="V47" s="84" t="s">
        <v>387</v>
      </c>
      <c r="W47" s="82">
        <v>43733.33025462963</v>
      </c>
      <c r="X47" s="86">
        <v>43733</v>
      </c>
      <c r="Y47" s="88" t="s">
        <v>440</v>
      </c>
      <c r="Z47" s="84" t="s">
        <v>494</v>
      </c>
      <c r="AA47" s="80"/>
      <c r="AB47" s="80"/>
      <c r="AC47" s="88" t="s">
        <v>548</v>
      </c>
      <c r="AD47" s="88" t="s">
        <v>547</v>
      </c>
      <c r="AE47" s="80" t="b">
        <v>0</v>
      </c>
      <c r="AF47" s="80">
        <v>1</v>
      </c>
      <c r="AG47" s="88" t="s">
        <v>560</v>
      </c>
      <c r="AH47" s="80" t="b">
        <v>0</v>
      </c>
      <c r="AI47" s="80" t="s">
        <v>565</v>
      </c>
      <c r="AJ47" s="80"/>
      <c r="AK47" s="88" t="s">
        <v>558</v>
      </c>
      <c r="AL47" s="80" t="b">
        <v>0</v>
      </c>
      <c r="AM47" s="80">
        <v>0</v>
      </c>
      <c r="AN47" s="88" t="s">
        <v>558</v>
      </c>
      <c r="AO47" s="80" t="s">
        <v>574</v>
      </c>
      <c r="AP47" s="80" t="b">
        <v>0</v>
      </c>
      <c r="AQ47" s="88" t="s">
        <v>547</v>
      </c>
      <c r="AR47" s="80" t="s">
        <v>219</v>
      </c>
      <c r="AS47" s="80">
        <v>0</v>
      </c>
      <c r="AT47" s="80">
        <v>0</v>
      </c>
      <c r="AU47" s="80"/>
      <c r="AV47" s="80"/>
      <c r="AW47" s="80"/>
      <c r="AX47" s="80"/>
      <c r="AY47" s="80"/>
      <c r="AZ47" s="80"/>
      <c r="BA47" s="80"/>
      <c r="BB47" s="80"/>
      <c r="BC47">
        <v>5</v>
      </c>
      <c r="BD47" s="79" t="str">
        <f>REPLACE(INDEX(GroupVertices[Group],MATCH(Edges25[[#This Row],[Vertex 1]],GroupVertices[Vertex],0)),1,1,"")</f>
        <v>3</v>
      </c>
      <c r="BE47" s="79" t="str">
        <f>REPLACE(INDEX(GroupVertices[Group],MATCH(Edges25[[#This Row],[Vertex 2]],GroupVertices[Vertex],0)),1,1,"")</f>
        <v>3</v>
      </c>
      <c r="BF47" s="48"/>
      <c r="BG47" s="49"/>
      <c r="BH47" s="48"/>
      <c r="BI47" s="49"/>
      <c r="BJ47" s="48"/>
      <c r="BK47" s="49"/>
      <c r="BL47" s="48"/>
      <c r="BM47" s="49"/>
      <c r="BN47" s="48"/>
    </row>
    <row r="48" spans="1:66" ht="15">
      <c r="A48" s="65" t="s">
        <v>293</v>
      </c>
      <c r="B48" s="65" t="s">
        <v>304</v>
      </c>
      <c r="C48" s="66"/>
      <c r="D48" s="67"/>
      <c r="E48" s="68"/>
      <c r="F48" s="69"/>
      <c r="G48" s="66"/>
      <c r="H48" s="70"/>
      <c r="I48" s="71"/>
      <c r="J48" s="71"/>
      <c r="K48" s="34" t="s">
        <v>65</v>
      </c>
      <c r="L48" s="78">
        <v>131</v>
      </c>
      <c r="M48" s="78"/>
      <c r="N48" s="73"/>
      <c r="O48" s="80" t="s">
        <v>305</v>
      </c>
      <c r="P48" s="82">
        <v>43733.60189814815</v>
      </c>
      <c r="Q48" s="80" t="s">
        <v>329</v>
      </c>
      <c r="R48" s="80"/>
      <c r="S48" s="80"/>
      <c r="T48" s="80"/>
      <c r="U48" s="80"/>
      <c r="V48" s="84" t="s">
        <v>393</v>
      </c>
      <c r="W48" s="82">
        <v>43733.60189814815</v>
      </c>
      <c r="X48" s="86">
        <v>43733</v>
      </c>
      <c r="Y48" s="88" t="s">
        <v>441</v>
      </c>
      <c r="Z48" s="84" t="s">
        <v>495</v>
      </c>
      <c r="AA48" s="80"/>
      <c r="AB48" s="80"/>
      <c r="AC48" s="88" t="s">
        <v>549</v>
      </c>
      <c r="AD48" s="88" t="s">
        <v>548</v>
      </c>
      <c r="AE48" s="80" t="b">
        <v>0</v>
      </c>
      <c r="AF48" s="80">
        <v>1</v>
      </c>
      <c r="AG48" s="88" t="s">
        <v>560</v>
      </c>
      <c r="AH48" s="80" t="b">
        <v>0</v>
      </c>
      <c r="AI48" s="80" t="s">
        <v>565</v>
      </c>
      <c r="AJ48" s="80"/>
      <c r="AK48" s="88" t="s">
        <v>558</v>
      </c>
      <c r="AL48" s="80" t="b">
        <v>0</v>
      </c>
      <c r="AM48" s="80">
        <v>0</v>
      </c>
      <c r="AN48" s="88" t="s">
        <v>558</v>
      </c>
      <c r="AO48" s="80" t="s">
        <v>572</v>
      </c>
      <c r="AP48" s="80" t="b">
        <v>0</v>
      </c>
      <c r="AQ48" s="88" t="s">
        <v>548</v>
      </c>
      <c r="AR48" s="80" t="s">
        <v>219</v>
      </c>
      <c r="AS48" s="80">
        <v>0</v>
      </c>
      <c r="AT48" s="80">
        <v>0</v>
      </c>
      <c r="AU48" s="80" t="s">
        <v>575</v>
      </c>
      <c r="AV48" s="80" t="s">
        <v>577</v>
      </c>
      <c r="AW48" s="80" t="s">
        <v>578</v>
      </c>
      <c r="AX48" s="80" t="s">
        <v>579</v>
      </c>
      <c r="AY48" s="80" t="s">
        <v>581</v>
      </c>
      <c r="AZ48" s="80" t="s">
        <v>583</v>
      </c>
      <c r="BA48" s="80" t="s">
        <v>585</v>
      </c>
      <c r="BB48" s="84" t="s">
        <v>587</v>
      </c>
      <c r="BC48">
        <v>1</v>
      </c>
      <c r="BD48" s="79" t="str">
        <f>REPLACE(INDEX(GroupVertices[Group],MATCH(Edges25[[#This Row],[Vertex 1]],GroupVertices[Vertex],0)),1,1,"")</f>
        <v>3</v>
      </c>
      <c r="BE48" s="79" t="str">
        <f>REPLACE(INDEX(GroupVertices[Group],MATCH(Edges25[[#This Row],[Vertex 2]],GroupVertices[Vertex],0)),1,1,"")</f>
        <v>3</v>
      </c>
      <c r="BF48" s="48"/>
      <c r="BG48" s="49"/>
      <c r="BH48" s="48"/>
      <c r="BI48" s="49"/>
      <c r="BJ48" s="48"/>
      <c r="BK48" s="49"/>
      <c r="BL48" s="48"/>
      <c r="BM48" s="49"/>
      <c r="BN48" s="48"/>
    </row>
    <row r="49" spans="1:66" ht="15">
      <c r="A49" s="65" t="s">
        <v>293</v>
      </c>
      <c r="B49" s="65" t="s">
        <v>268</v>
      </c>
      <c r="C49" s="66"/>
      <c r="D49" s="67"/>
      <c r="E49" s="68"/>
      <c r="F49" s="69"/>
      <c r="G49" s="66"/>
      <c r="H49" s="70"/>
      <c r="I49" s="71"/>
      <c r="J49" s="71"/>
      <c r="K49" s="34" t="s">
        <v>65</v>
      </c>
      <c r="L49" s="78">
        <v>138</v>
      </c>
      <c r="M49" s="78"/>
      <c r="N49" s="73"/>
      <c r="O49" s="80" t="s">
        <v>305</v>
      </c>
      <c r="P49" s="82">
        <v>43733.50795138889</v>
      </c>
      <c r="Q49" s="80" t="s">
        <v>330</v>
      </c>
      <c r="R49" s="80"/>
      <c r="S49" s="80"/>
      <c r="T49" s="80" t="s">
        <v>345</v>
      </c>
      <c r="U49" s="84" t="s">
        <v>356</v>
      </c>
      <c r="V49" s="84" t="s">
        <v>356</v>
      </c>
      <c r="W49" s="82">
        <v>43733.50795138889</v>
      </c>
      <c r="X49" s="86">
        <v>43733</v>
      </c>
      <c r="Y49" s="88" t="s">
        <v>442</v>
      </c>
      <c r="Z49" s="84" t="s">
        <v>496</v>
      </c>
      <c r="AA49" s="80"/>
      <c r="AB49" s="80"/>
      <c r="AC49" s="88" t="s">
        <v>550</v>
      </c>
      <c r="AD49" s="80"/>
      <c r="AE49" s="80" t="b">
        <v>0</v>
      </c>
      <c r="AF49" s="80">
        <v>10</v>
      </c>
      <c r="AG49" s="88" t="s">
        <v>558</v>
      </c>
      <c r="AH49" s="80" t="b">
        <v>0</v>
      </c>
      <c r="AI49" s="80" t="s">
        <v>565</v>
      </c>
      <c r="AJ49" s="80"/>
      <c r="AK49" s="88" t="s">
        <v>558</v>
      </c>
      <c r="AL49" s="80" t="b">
        <v>0</v>
      </c>
      <c r="AM49" s="80">
        <v>0</v>
      </c>
      <c r="AN49" s="88" t="s">
        <v>558</v>
      </c>
      <c r="AO49" s="80" t="s">
        <v>572</v>
      </c>
      <c r="AP49" s="80" t="b">
        <v>0</v>
      </c>
      <c r="AQ49" s="88" t="s">
        <v>550</v>
      </c>
      <c r="AR49" s="80" t="s">
        <v>219</v>
      </c>
      <c r="AS49" s="80">
        <v>0</v>
      </c>
      <c r="AT49" s="80">
        <v>0</v>
      </c>
      <c r="AU49" s="80" t="s">
        <v>575</v>
      </c>
      <c r="AV49" s="80" t="s">
        <v>577</v>
      </c>
      <c r="AW49" s="80" t="s">
        <v>578</v>
      </c>
      <c r="AX49" s="80" t="s">
        <v>579</v>
      </c>
      <c r="AY49" s="80" t="s">
        <v>581</v>
      </c>
      <c r="AZ49" s="80" t="s">
        <v>583</v>
      </c>
      <c r="BA49" s="80" t="s">
        <v>585</v>
      </c>
      <c r="BB49" s="84" t="s">
        <v>587</v>
      </c>
      <c r="BC49">
        <v>2</v>
      </c>
      <c r="BD49" s="79" t="str">
        <f>REPLACE(INDEX(GroupVertices[Group],MATCH(Edges25[[#This Row],[Vertex 1]],GroupVertices[Vertex],0)),1,1,"")</f>
        <v>3</v>
      </c>
      <c r="BE49" s="79" t="str">
        <f>REPLACE(INDEX(GroupVertices[Group],MATCH(Edges25[[#This Row],[Vertex 2]],GroupVertices[Vertex],0)),1,1,"")</f>
        <v>2</v>
      </c>
      <c r="BF49" s="48">
        <v>1</v>
      </c>
      <c r="BG49" s="49">
        <v>5.555555555555555</v>
      </c>
      <c r="BH49" s="48">
        <v>1</v>
      </c>
      <c r="BI49" s="49">
        <v>5.555555555555555</v>
      </c>
      <c r="BJ49" s="48">
        <v>0</v>
      </c>
      <c r="BK49" s="49">
        <v>0</v>
      </c>
      <c r="BL49" s="48">
        <v>16</v>
      </c>
      <c r="BM49" s="49">
        <v>88.88888888888889</v>
      </c>
      <c r="BN49" s="48">
        <v>18</v>
      </c>
    </row>
    <row r="50" spans="1:66" ht="15">
      <c r="A50" s="65" t="s">
        <v>294</v>
      </c>
      <c r="B50" s="65" t="s">
        <v>295</v>
      </c>
      <c r="C50" s="66"/>
      <c r="D50" s="67"/>
      <c r="E50" s="68"/>
      <c r="F50" s="69"/>
      <c r="G50" s="66"/>
      <c r="H50" s="70"/>
      <c r="I50" s="71"/>
      <c r="J50" s="71"/>
      <c r="K50" s="34" t="s">
        <v>66</v>
      </c>
      <c r="L50" s="78">
        <v>140</v>
      </c>
      <c r="M50" s="78"/>
      <c r="N50" s="73"/>
      <c r="O50" s="80" t="s">
        <v>305</v>
      </c>
      <c r="P50" s="82">
        <v>43733.63814814815</v>
      </c>
      <c r="Q50" s="80" t="s">
        <v>331</v>
      </c>
      <c r="R50" s="80"/>
      <c r="S50" s="80"/>
      <c r="T50" s="80" t="s">
        <v>346</v>
      </c>
      <c r="U50" s="84" t="s">
        <v>357</v>
      </c>
      <c r="V50" s="84" t="s">
        <v>357</v>
      </c>
      <c r="W50" s="82">
        <v>43733.63814814815</v>
      </c>
      <c r="X50" s="86">
        <v>43733</v>
      </c>
      <c r="Y50" s="88" t="s">
        <v>443</v>
      </c>
      <c r="Z50" s="84" t="s">
        <v>497</v>
      </c>
      <c r="AA50" s="80"/>
      <c r="AB50" s="80"/>
      <c r="AC50" s="88" t="s">
        <v>551</v>
      </c>
      <c r="AD50" s="80"/>
      <c r="AE50" s="80" t="b">
        <v>0</v>
      </c>
      <c r="AF50" s="80">
        <v>3</v>
      </c>
      <c r="AG50" s="88" t="s">
        <v>558</v>
      </c>
      <c r="AH50" s="80" t="b">
        <v>0</v>
      </c>
      <c r="AI50" s="80" t="s">
        <v>565</v>
      </c>
      <c r="AJ50" s="80"/>
      <c r="AK50" s="88" t="s">
        <v>558</v>
      </c>
      <c r="AL50" s="80" t="b">
        <v>0</v>
      </c>
      <c r="AM50" s="80">
        <v>2</v>
      </c>
      <c r="AN50" s="88" t="s">
        <v>558</v>
      </c>
      <c r="AO50" s="80" t="s">
        <v>570</v>
      </c>
      <c r="AP50" s="80" t="b">
        <v>0</v>
      </c>
      <c r="AQ50" s="88" t="s">
        <v>551</v>
      </c>
      <c r="AR50" s="80" t="s">
        <v>219</v>
      </c>
      <c r="AS50" s="80">
        <v>0</v>
      </c>
      <c r="AT50" s="80">
        <v>0</v>
      </c>
      <c r="AU50" s="80" t="s">
        <v>576</v>
      </c>
      <c r="AV50" s="80" t="s">
        <v>577</v>
      </c>
      <c r="AW50" s="80" t="s">
        <v>578</v>
      </c>
      <c r="AX50" s="80" t="s">
        <v>580</v>
      </c>
      <c r="AY50" s="80" t="s">
        <v>582</v>
      </c>
      <c r="AZ50" s="80" t="s">
        <v>584</v>
      </c>
      <c r="BA50" s="80" t="s">
        <v>586</v>
      </c>
      <c r="BB50" s="84" t="s">
        <v>588</v>
      </c>
      <c r="BC50">
        <v>1</v>
      </c>
      <c r="BD50" s="79" t="str">
        <f>REPLACE(INDEX(GroupVertices[Group],MATCH(Edges25[[#This Row],[Vertex 1]],GroupVertices[Vertex],0)),1,1,"")</f>
        <v>1</v>
      </c>
      <c r="BE50" s="79" t="str">
        <f>REPLACE(INDEX(GroupVertices[Group],MATCH(Edges25[[#This Row],[Vertex 2]],GroupVertices[Vertex],0)),1,1,"")</f>
        <v>1</v>
      </c>
      <c r="BF50" s="48">
        <v>0</v>
      </c>
      <c r="BG50" s="49">
        <v>0</v>
      </c>
      <c r="BH50" s="48">
        <v>0</v>
      </c>
      <c r="BI50" s="49">
        <v>0</v>
      </c>
      <c r="BJ50" s="48">
        <v>0</v>
      </c>
      <c r="BK50" s="49">
        <v>0</v>
      </c>
      <c r="BL50" s="48">
        <v>14</v>
      </c>
      <c r="BM50" s="49">
        <v>100</v>
      </c>
      <c r="BN50" s="48">
        <v>14</v>
      </c>
    </row>
    <row r="51" spans="1:66" ht="15">
      <c r="A51" s="65" t="s">
        <v>295</v>
      </c>
      <c r="B51" s="65" t="s">
        <v>294</v>
      </c>
      <c r="C51" s="66"/>
      <c r="D51" s="67"/>
      <c r="E51" s="68"/>
      <c r="F51" s="69"/>
      <c r="G51" s="66"/>
      <c r="H51" s="70"/>
      <c r="I51" s="71"/>
      <c r="J51" s="71"/>
      <c r="K51" s="34" t="s">
        <v>66</v>
      </c>
      <c r="L51" s="78">
        <v>144</v>
      </c>
      <c r="M51" s="78"/>
      <c r="N51" s="73"/>
      <c r="O51" s="80" t="s">
        <v>307</v>
      </c>
      <c r="P51" s="82">
        <v>43733.63863425926</v>
      </c>
      <c r="Q51" s="80" t="s">
        <v>331</v>
      </c>
      <c r="R51" s="80"/>
      <c r="S51" s="80"/>
      <c r="T51" s="80" t="s">
        <v>346</v>
      </c>
      <c r="U51" s="80"/>
      <c r="V51" s="84" t="s">
        <v>394</v>
      </c>
      <c r="W51" s="82">
        <v>43733.63863425926</v>
      </c>
      <c r="X51" s="86">
        <v>43733</v>
      </c>
      <c r="Y51" s="88" t="s">
        <v>444</v>
      </c>
      <c r="Z51" s="84" t="s">
        <v>498</v>
      </c>
      <c r="AA51" s="80"/>
      <c r="AB51" s="80"/>
      <c r="AC51" s="88" t="s">
        <v>552</v>
      </c>
      <c r="AD51" s="80"/>
      <c r="AE51" s="80" t="b">
        <v>0</v>
      </c>
      <c r="AF51" s="80">
        <v>0</v>
      </c>
      <c r="AG51" s="88" t="s">
        <v>558</v>
      </c>
      <c r="AH51" s="80" t="b">
        <v>0</v>
      </c>
      <c r="AI51" s="80" t="s">
        <v>565</v>
      </c>
      <c r="AJ51" s="80"/>
      <c r="AK51" s="88" t="s">
        <v>558</v>
      </c>
      <c r="AL51" s="80" t="b">
        <v>0</v>
      </c>
      <c r="AM51" s="80">
        <v>2</v>
      </c>
      <c r="AN51" s="88" t="s">
        <v>551</v>
      </c>
      <c r="AO51" s="80" t="s">
        <v>571</v>
      </c>
      <c r="AP51" s="80" t="b">
        <v>0</v>
      </c>
      <c r="AQ51" s="88" t="s">
        <v>551</v>
      </c>
      <c r="AR51" s="80" t="s">
        <v>219</v>
      </c>
      <c r="AS51" s="80">
        <v>0</v>
      </c>
      <c r="AT51" s="80">
        <v>0</v>
      </c>
      <c r="AU51" s="80"/>
      <c r="AV51" s="80"/>
      <c r="AW51" s="80"/>
      <c r="AX51" s="80"/>
      <c r="AY51" s="80"/>
      <c r="AZ51" s="80"/>
      <c r="BA51" s="80"/>
      <c r="BB51" s="80"/>
      <c r="BC51">
        <v>1</v>
      </c>
      <c r="BD51" s="79" t="str">
        <f>REPLACE(INDEX(GroupVertices[Group],MATCH(Edges25[[#This Row],[Vertex 1]],GroupVertices[Vertex],0)),1,1,"")</f>
        <v>1</v>
      </c>
      <c r="BE51" s="79" t="str">
        <f>REPLACE(INDEX(GroupVertices[Group],MATCH(Edges25[[#This Row],[Vertex 2]],GroupVertices[Vertex],0)),1,1,"")</f>
        <v>1</v>
      </c>
      <c r="BF51" s="48"/>
      <c r="BG51" s="49"/>
      <c r="BH51" s="48"/>
      <c r="BI51" s="49"/>
      <c r="BJ51" s="48"/>
      <c r="BK51" s="49"/>
      <c r="BL51" s="48"/>
      <c r="BM51" s="49"/>
      <c r="BN51" s="48"/>
    </row>
    <row r="52" spans="1:66" ht="15">
      <c r="A52" s="65" t="s">
        <v>296</v>
      </c>
      <c r="B52" s="65" t="s">
        <v>294</v>
      </c>
      <c r="C52" s="66"/>
      <c r="D52" s="67"/>
      <c r="E52" s="68"/>
      <c r="F52" s="69"/>
      <c r="G52" s="66"/>
      <c r="H52" s="70"/>
      <c r="I52" s="71"/>
      <c r="J52" s="71"/>
      <c r="K52" s="34" t="s">
        <v>65</v>
      </c>
      <c r="L52" s="78">
        <v>145</v>
      </c>
      <c r="M52" s="78"/>
      <c r="N52" s="73"/>
      <c r="O52" s="80" t="s">
        <v>307</v>
      </c>
      <c r="P52" s="82">
        <v>43733.65332175926</v>
      </c>
      <c r="Q52" s="80" t="s">
        <v>331</v>
      </c>
      <c r="R52" s="80"/>
      <c r="S52" s="80"/>
      <c r="T52" s="80" t="s">
        <v>346</v>
      </c>
      <c r="U52" s="80"/>
      <c r="V52" s="84" t="s">
        <v>395</v>
      </c>
      <c r="W52" s="82">
        <v>43733.65332175926</v>
      </c>
      <c r="X52" s="86">
        <v>43733</v>
      </c>
      <c r="Y52" s="88" t="s">
        <v>445</v>
      </c>
      <c r="Z52" s="84" t="s">
        <v>499</v>
      </c>
      <c r="AA52" s="80"/>
      <c r="AB52" s="80"/>
      <c r="AC52" s="88" t="s">
        <v>553</v>
      </c>
      <c r="AD52" s="80"/>
      <c r="AE52" s="80" t="b">
        <v>0</v>
      </c>
      <c r="AF52" s="80">
        <v>0</v>
      </c>
      <c r="AG52" s="88" t="s">
        <v>558</v>
      </c>
      <c r="AH52" s="80" t="b">
        <v>0</v>
      </c>
      <c r="AI52" s="80" t="s">
        <v>565</v>
      </c>
      <c r="AJ52" s="80"/>
      <c r="AK52" s="88" t="s">
        <v>558</v>
      </c>
      <c r="AL52" s="80" t="b">
        <v>0</v>
      </c>
      <c r="AM52" s="80">
        <v>2</v>
      </c>
      <c r="AN52" s="88" t="s">
        <v>551</v>
      </c>
      <c r="AO52" s="80" t="s">
        <v>570</v>
      </c>
      <c r="AP52" s="80" t="b">
        <v>0</v>
      </c>
      <c r="AQ52" s="88" t="s">
        <v>551</v>
      </c>
      <c r="AR52" s="80" t="s">
        <v>219</v>
      </c>
      <c r="AS52" s="80">
        <v>0</v>
      </c>
      <c r="AT52" s="80">
        <v>0</v>
      </c>
      <c r="AU52" s="80"/>
      <c r="AV52" s="80"/>
      <c r="AW52" s="80"/>
      <c r="AX52" s="80"/>
      <c r="AY52" s="80"/>
      <c r="AZ52" s="80"/>
      <c r="BA52" s="80"/>
      <c r="BB52" s="80"/>
      <c r="BC52">
        <v>1</v>
      </c>
      <c r="BD52" s="79" t="str">
        <f>REPLACE(INDEX(GroupVertices[Group],MATCH(Edges25[[#This Row],[Vertex 1]],GroupVertices[Vertex],0)),1,1,"")</f>
        <v>1</v>
      </c>
      <c r="BE52" s="79" t="str">
        <f>REPLACE(INDEX(GroupVertices[Group],MATCH(Edges25[[#This Row],[Vertex 2]],GroupVertices[Vertex],0)),1,1,"")</f>
        <v>1</v>
      </c>
      <c r="BF52" s="48"/>
      <c r="BG52" s="49"/>
      <c r="BH52" s="48"/>
      <c r="BI52" s="49"/>
      <c r="BJ52" s="48"/>
      <c r="BK52" s="49"/>
      <c r="BL52" s="48"/>
      <c r="BM52" s="49"/>
      <c r="BN52" s="48"/>
    </row>
    <row r="53" spans="1:66" ht="15">
      <c r="A53" s="65" t="s">
        <v>297</v>
      </c>
      <c r="B53" s="65" t="s">
        <v>299</v>
      </c>
      <c r="C53" s="66"/>
      <c r="D53" s="67"/>
      <c r="E53" s="68"/>
      <c r="F53" s="69"/>
      <c r="G53" s="66"/>
      <c r="H53" s="70"/>
      <c r="I53" s="71"/>
      <c r="J53" s="71"/>
      <c r="K53" s="34" t="s">
        <v>65</v>
      </c>
      <c r="L53" s="78">
        <v>150</v>
      </c>
      <c r="M53" s="78"/>
      <c r="N53" s="73"/>
      <c r="O53" s="80" t="s">
        <v>305</v>
      </c>
      <c r="P53" s="82">
        <v>43729.710439814815</v>
      </c>
      <c r="Q53" s="80" t="s">
        <v>312</v>
      </c>
      <c r="R53" s="80" t="s">
        <v>334</v>
      </c>
      <c r="S53" s="80" t="s">
        <v>339</v>
      </c>
      <c r="T53" s="80" t="s">
        <v>343</v>
      </c>
      <c r="U53" s="84" t="s">
        <v>358</v>
      </c>
      <c r="V53" s="84" t="s">
        <v>358</v>
      </c>
      <c r="W53" s="82">
        <v>43729.710439814815</v>
      </c>
      <c r="X53" s="86">
        <v>43729</v>
      </c>
      <c r="Y53" s="88" t="s">
        <v>446</v>
      </c>
      <c r="Z53" s="84" t="s">
        <v>500</v>
      </c>
      <c r="AA53" s="80"/>
      <c r="AB53" s="80"/>
      <c r="AC53" s="88" t="s">
        <v>554</v>
      </c>
      <c r="AD53" s="80"/>
      <c r="AE53" s="80" t="b">
        <v>0</v>
      </c>
      <c r="AF53" s="80">
        <v>11</v>
      </c>
      <c r="AG53" s="88" t="s">
        <v>558</v>
      </c>
      <c r="AH53" s="80" t="b">
        <v>0</v>
      </c>
      <c r="AI53" s="80" t="s">
        <v>565</v>
      </c>
      <c r="AJ53" s="80"/>
      <c r="AK53" s="88" t="s">
        <v>558</v>
      </c>
      <c r="AL53" s="80" t="b">
        <v>0</v>
      </c>
      <c r="AM53" s="80">
        <v>3</v>
      </c>
      <c r="AN53" s="88" t="s">
        <v>558</v>
      </c>
      <c r="AO53" s="80" t="s">
        <v>569</v>
      </c>
      <c r="AP53" s="80" t="b">
        <v>0</v>
      </c>
      <c r="AQ53" s="88" t="s">
        <v>554</v>
      </c>
      <c r="AR53" s="80" t="s">
        <v>219</v>
      </c>
      <c r="AS53" s="80">
        <v>0</v>
      </c>
      <c r="AT53" s="80">
        <v>0</v>
      </c>
      <c r="AU53" s="80"/>
      <c r="AV53" s="80"/>
      <c r="AW53" s="80"/>
      <c r="AX53" s="80"/>
      <c r="AY53" s="80"/>
      <c r="AZ53" s="80"/>
      <c r="BA53" s="80"/>
      <c r="BB53" s="80"/>
      <c r="BC53">
        <v>3</v>
      </c>
      <c r="BD53" s="79" t="str">
        <f>REPLACE(INDEX(GroupVertices[Group],MATCH(Edges25[[#This Row],[Vertex 1]],GroupVertices[Vertex],0)),1,1,"")</f>
        <v>1</v>
      </c>
      <c r="BE53" s="79" t="str">
        <f>REPLACE(INDEX(GroupVertices[Group],MATCH(Edges25[[#This Row],[Vertex 2]],GroupVertices[Vertex],0)),1,1,"")</f>
        <v>1</v>
      </c>
      <c r="BF53" s="48">
        <v>1</v>
      </c>
      <c r="BG53" s="49">
        <v>2.857142857142857</v>
      </c>
      <c r="BH53" s="48">
        <v>0</v>
      </c>
      <c r="BI53" s="49">
        <v>0</v>
      </c>
      <c r="BJ53" s="48">
        <v>0</v>
      </c>
      <c r="BK53" s="49">
        <v>0</v>
      </c>
      <c r="BL53" s="48">
        <v>34</v>
      </c>
      <c r="BM53" s="49">
        <v>97.14285714285714</v>
      </c>
      <c r="BN53" s="48">
        <v>35</v>
      </c>
    </row>
    <row r="54" spans="1:66" ht="15">
      <c r="A54" s="65" t="s">
        <v>297</v>
      </c>
      <c r="B54" s="65" t="s">
        <v>299</v>
      </c>
      <c r="C54" s="66"/>
      <c r="D54" s="67"/>
      <c r="E54" s="68"/>
      <c r="F54" s="69"/>
      <c r="G54" s="66"/>
      <c r="H54" s="70"/>
      <c r="I54" s="71"/>
      <c r="J54" s="71"/>
      <c r="K54" s="34" t="s">
        <v>65</v>
      </c>
      <c r="L54" s="78">
        <v>151</v>
      </c>
      <c r="M54" s="78"/>
      <c r="N54" s="73"/>
      <c r="O54" s="80" t="s">
        <v>305</v>
      </c>
      <c r="P54" s="82">
        <v>43730.5222337963</v>
      </c>
      <c r="Q54" s="80" t="s">
        <v>314</v>
      </c>
      <c r="R54" s="80" t="s">
        <v>335</v>
      </c>
      <c r="S54" s="80" t="s">
        <v>340</v>
      </c>
      <c r="T54" s="80" t="s">
        <v>343</v>
      </c>
      <c r="U54" s="84" t="s">
        <v>359</v>
      </c>
      <c r="V54" s="84" t="s">
        <v>359</v>
      </c>
      <c r="W54" s="82">
        <v>43730.5222337963</v>
      </c>
      <c r="X54" s="86">
        <v>43730</v>
      </c>
      <c r="Y54" s="88" t="s">
        <v>447</v>
      </c>
      <c r="Z54" s="84" t="s">
        <v>501</v>
      </c>
      <c r="AA54" s="80"/>
      <c r="AB54" s="80"/>
      <c r="AC54" s="88" t="s">
        <v>555</v>
      </c>
      <c r="AD54" s="80"/>
      <c r="AE54" s="80" t="b">
        <v>0</v>
      </c>
      <c r="AF54" s="80">
        <v>12</v>
      </c>
      <c r="AG54" s="88" t="s">
        <v>558</v>
      </c>
      <c r="AH54" s="80" t="b">
        <v>0</v>
      </c>
      <c r="AI54" s="80" t="s">
        <v>565</v>
      </c>
      <c r="AJ54" s="80"/>
      <c r="AK54" s="88" t="s">
        <v>558</v>
      </c>
      <c r="AL54" s="80" t="b">
        <v>0</v>
      </c>
      <c r="AM54" s="80">
        <v>3</v>
      </c>
      <c r="AN54" s="88" t="s">
        <v>558</v>
      </c>
      <c r="AO54" s="80" t="s">
        <v>569</v>
      </c>
      <c r="AP54" s="80" t="b">
        <v>0</v>
      </c>
      <c r="AQ54" s="88" t="s">
        <v>555</v>
      </c>
      <c r="AR54" s="80" t="s">
        <v>219</v>
      </c>
      <c r="AS54" s="80">
        <v>0</v>
      </c>
      <c r="AT54" s="80">
        <v>0</v>
      </c>
      <c r="AU54" s="80"/>
      <c r="AV54" s="80"/>
      <c r="AW54" s="80"/>
      <c r="AX54" s="80"/>
      <c r="AY54" s="80"/>
      <c r="AZ54" s="80"/>
      <c r="BA54" s="80"/>
      <c r="BB54" s="80"/>
      <c r="BC54">
        <v>3</v>
      </c>
      <c r="BD54" s="79" t="str">
        <f>REPLACE(INDEX(GroupVertices[Group],MATCH(Edges25[[#This Row],[Vertex 1]],GroupVertices[Vertex],0)),1,1,"")</f>
        <v>1</v>
      </c>
      <c r="BE54" s="79" t="str">
        <f>REPLACE(INDEX(GroupVertices[Group],MATCH(Edges25[[#This Row],[Vertex 2]],GroupVertices[Vertex],0)),1,1,"")</f>
        <v>1</v>
      </c>
      <c r="BF54" s="48">
        <v>0</v>
      </c>
      <c r="BG54" s="49">
        <v>0</v>
      </c>
      <c r="BH54" s="48">
        <v>0</v>
      </c>
      <c r="BI54" s="49">
        <v>0</v>
      </c>
      <c r="BJ54" s="48">
        <v>0</v>
      </c>
      <c r="BK54" s="49">
        <v>0</v>
      </c>
      <c r="BL54" s="48">
        <v>37</v>
      </c>
      <c r="BM54" s="49">
        <v>100</v>
      </c>
      <c r="BN54" s="48">
        <v>37</v>
      </c>
    </row>
    <row r="55" spans="1:66" ht="15">
      <c r="A55" s="65" t="s">
        <v>297</v>
      </c>
      <c r="B55" s="65" t="s">
        <v>299</v>
      </c>
      <c r="C55" s="66"/>
      <c r="D55" s="67"/>
      <c r="E55" s="68"/>
      <c r="F55" s="69"/>
      <c r="G55" s="66"/>
      <c r="H55" s="70"/>
      <c r="I55" s="71"/>
      <c r="J55" s="71"/>
      <c r="K55" s="34" t="s">
        <v>65</v>
      </c>
      <c r="L55" s="78">
        <v>152</v>
      </c>
      <c r="M55" s="78"/>
      <c r="N55" s="73"/>
      <c r="O55" s="80" t="s">
        <v>305</v>
      </c>
      <c r="P55" s="82">
        <v>43732.650405092594</v>
      </c>
      <c r="Q55" s="80" t="s">
        <v>320</v>
      </c>
      <c r="R55" s="80" t="s">
        <v>336</v>
      </c>
      <c r="S55" s="80" t="s">
        <v>340</v>
      </c>
      <c r="T55" s="80" t="s">
        <v>343</v>
      </c>
      <c r="U55" s="84" t="s">
        <v>360</v>
      </c>
      <c r="V55" s="84" t="s">
        <v>360</v>
      </c>
      <c r="W55" s="82">
        <v>43732.650405092594</v>
      </c>
      <c r="X55" s="86">
        <v>43732</v>
      </c>
      <c r="Y55" s="88" t="s">
        <v>448</v>
      </c>
      <c r="Z55" s="84" t="s">
        <v>502</v>
      </c>
      <c r="AA55" s="80"/>
      <c r="AB55" s="80"/>
      <c r="AC55" s="88" t="s">
        <v>556</v>
      </c>
      <c r="AD55" s="80"/>
      <c r="AE55" s="80" t="b">
        <v>0</v>
      </c>
      <c r="AF55" s="80">
        <v>50</v>
      </c>
      <c r="AG55" s="88" t="s">
        <v>558</v>
      </c>
      <c r="AH55" s="80" t="b">
        <v>0</v>
      </c>
      <c r="AI55" s="80" t="s">
        <v>565</v>
      </c>
      <c r="AJ55" s="80"/>
      <c r="AK55" s="88" t="s">
        <v>558</v>
      </c>
      <c r="AL55" s="80" t="b">
        <v>0</v>
      </c>
      <c r="AM55" s="80">
        <v>14</v>
      </c>
      <c r="AN55" s="88" t="s">
        <v>558</v>
      </c>
      <c r="AO55" s="80" t="s">
        <v>571</v>
      </c>
      <c r="AP55" s="80" t="b">
        <v>0</v>
      </c>
      <c r="AQ55" s="88" t="s">
        <v>556</v>
      </c>
      <c r="AR55" s="80" t="s">
        <v>219</v>
      </c>
      <c r="AS55" s="80">
        <v>0</v>
      </c>
      <c r="AT55" s="80">
        <v>0</v>
      </c>
      <c r="AU55" s="80"/>
      <c r="AV55" s="80"/>
      <c r="AW55" s="80"/>
      <c r="AX55" s="80"/>
      <c r="AY55" s="80"/>
      <c r="AZ55" s="80"/>
      <c r="BA55" s="80"/>
      <c r="BB55" s="80"/>
      <c r="BC55">
        <v>3</v>
      </c>
      <c r="BD55" s="79" t="str">
        <f>REPLACE(INDEX(GroupVertices[Group],MATCH(Edges25[[#This Row],[Vertex 1]],GroupVertices[Vertex],0)),1,1,"")</f>
        <v>1</v>
      </c>
      <c r="BE55" s="79" t="str">
        <f>REPLACE(INDEX(GroupVertices[Group],MATCH(Edges25[[#This Row],[Vertex 2]],GroupVertices[Vertex],0)),1,1,"")</f>
        <v>1</v>
      </c>
      <c r="BF55" s="48">
        <v>1</v>
      </c>
      <c r="BG55" s="49">
        <v>2.9411764705882355</v>
      </c>
      <c r="BH55" s="48">
        <v>0</v>
      </c>
      <c r="BI55" s="49">
        <v>0</v>
      </c>
      <c r="BJ55" s="48">
        <v>0</v>
      </c>
      <c r="BK55" s="49">
        <v>0</v>
      </c>
      <c r="BL55" s="48">
        <v>33</v>
      </c>
      <c r="BM55" s="49">
        <v>97.05882352941177</v>
      </c>
      <c r="BN55" s="48">
        <v>34</v>
      </c>
    </row>
    <row r="56" spans="1:66" ht="15">
      <c r="A56" s="65" t="s">
        <v>268</v>
      </c>
      <c r="B56" s="65" t="s">
        <v>268</v>
      </c>
      <c r="C56" s="66"/>
      <c r="D56" s="67"/>
      <c r="E56" s="68"/>
      <c r="F56" s="69"/>
      <c r="G56" s="66"/>
      <c r="H56" s="70"/>
      <c r="I56" s="71"/>
      <c r="J56" s="71"/>
      <c r="K56" s="34" t="s">
        <v>65</v>
      </c>
      <c r="L56" s="78">
        <v>158</v>
      </c>
      <c r="M56" s="78"/>
      <c r="N56" s="73"/>
      <c r="O56" s="80" t="s">
        <v>219</v>
      </c>
      <c r="P56" s="82">
        <v>43732.65258101852</v>
      </c>
      <c r="Q56" s="80" t="s">
        <v>319</v>
      </c>
      <c r="R56" s="80"/>
      <c r="S56" s="80"/>
      <c r="T56" s="80" t="s">
        <v>347</v>
      </c>
      <c r="U56" s="84" t="s">
        <v>361</v>
      </c>
      <c r="V56" s="84" t="s">
        <v>361</v>
      </c>
      <c r="W56" s="82">
        <v>43732.65258101852</v>
      </c>
      <c r="X56" s="86">
        <v>43732</v>
      </c>
      <c r="Y56" s="88" t="s">
        <v>449</v>
      </c>
      <c r="Z56" s="84" t="s">
        <v>503</v>
      </c>
      <c r="AA56" s="80"/>
      <c r="AB56" s="80"/>
      <c r="AC56" s="88" t="s">
        <v>557</v>
      </c>
      <c r="AD56" s="80"/>
      <c r="AE56" s="80" t="b">
        <v>0</v>
      </c>
      <c r="AF56" s="80">
        <v>7</v>
      </c>
      <c r="AG56" s="88" t="s">
        <v>558</v>
      </c>
      <c r="AH56" s="80" t="b">
        <v>0</v>
      </c>
      <c r="AI56" s="80" t="s">
        <v>565</v>
      </c>
      <c r="AJ56" s="80"/>
      <c r="AK56" s="88" t="s">
        <v>558</v>
      </c>
      <c r="AL56" s="80" t="b">
        <v>0</v>
      </c>
      <c r="AM56" s="80">
        <v>4</v>
      </c>
      <c r="AN56" s="88" t="s">
        <v>558</v>
      </c>
      <c r="AO56" s="80" t="s">
        <v>572</v>
      </c>
      <c r="AP56" s="80" t="b">
        <v>0</v>
      </c>
      <c r="AQ56" s="88" t="s">
        <v>557</v>
      </c>
      <c r="AR56" s="80" t="s">
        <v>307</v>
      </c>
      <c r="AS56" s="80">
        <v>0</v>
      </c>
      <c r="AT56" s="80">
        <v>0</v>
      </c>
      <c r="AU56" s="80"/>
      <c r="AV56" s="80"/>
      <c r="AW56" s="80"/>
      <c r="AX56" s="80"/>
      <c r="AY56" s="80"/>
      <c r="AZ56" s="80"/>
      <c r="BA56" s="80"/>
      <c r="BB56" s="80"/>
      <c r="BC56">
        <v>1</v>
      </c>
      <c r="BD56" s="79" t="str">
        <f>REPLACE(INDEX(GroupVertices[Group],MATCH(Edges25[[#This Row],[Vertex 1]],GroupVertices[Vertex],0)),1,1,"")</f>
        <v>2</v>
      </c>
      <c r="BE56" s="79" t="str">
        <f>REPLACE(INDEX(GroupVertices[Group],MATCH(Edges25[[#This Row],[Vertex 2]],GroupVertices[Vertex],0)),1,1,"")</f>
        <v>2</v>
      </c>
      <c r="BF56" s="48">
        <v>1</v>
      </c>
      <c r="BG56" s="49">
        <v>4.3478260869565215</v>
      </c>
      <c r="BH56" s="48">
        <v>0</v>
      </c>
      <c r="BI56" s="49">
        <v>0</v>
      </c>
      <c r="BJ56" s="48">
        <v>0</v>
      </c>
      <c r="BK56" s="49">
        <v>0</v>
      </c>
      <c r="BL56" s="48">
        <v>22</v>
      </c>
      <c r="BM56" s="49">
        <v>95.65217391304348</v>
      </c>
      <c r="BN56" s="48">
        <v>23</v>
      </c>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allowBlank="1" showInputMessage="1" showErrorMessage="1" promptTitle="Vertex 2 Name" prompt="Enter the name of the edge's second vertex." sqref="B3:B56"/>
    <dataValidation allowBlank="1" showInputMessage="1" showErrorMessage="1" promptTitle="Vertex 1 Name" prompt="Enter the name of the edge's first vertex." sqref="A3:A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Color" prompt="To select an optional edge color, right-click and select Select Color on the right-click menu." sqref="C3:C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ErrorMessage="1" sqref="N2:N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s>
  <hyperlinks>
    <hyperlink ref="R3" r:id="rId1" display="https://gijn.org/2019/09/16/going-to-gijc19-in-hamburg-say-moin-and-a-few-more-tips-to-prepare/"/>
    <hyperlink ref="R11" r:id="rId2" display="https://gijn.org/2019/09/16/going-to-gijc19-in-hamburg-say-moin-and-a-few-more-tips-to-prepare/"/>
    <hyperlink ref="R12" r:id="rId3" display="https://gijn.org/2019/09/16/going-to-gijc19-in-hamburg-say-moin-and-a-few-more-tips-to-prepare/"/>
    <hyperlink ref="R13" r:id="rId4" display="https://gijc2019.org/program-gijc19/"/>
    <hyperlink ref="R35" r:id="rId5" display="https://gijc2019.org/program-gijc19/"/>
    <hyperlink ref="U3" r:id="rId6" display="https://pbs.twimg.com/media/EErfoYyWwAAOWcZ.jpg"/>
    <hyperlink ref="U4" r:id="rId7" display="https://pbs.twimg.com/media/EEutCjhWwAIsHPL.jpg"/>
    <hyperlink ref="U5" r:id="rId8" display="https://pbs.twimg.com/media/EEwKzNRXUAEKQUQ.jpg"/>
    <hyperlink ref="U11" r:id="rId9" display="https://pbs.twimg.com/media/EEpJgRQXsAEeQa2.jpg"/>
    <hyperlink ref="U12" r:id="rId10" display="https://pbs.twimg.com/media/EEqOLjjX4AA7nyL.jpg"/>
    <hyperlink ref="U13" r:id="rId11" display="https://pbs.twimg.com/media/EFH1S3hWwAAcBMS.jpg"/>
    <hyperlink ref="U17" r:id="rId12" display="https://pbs.twimg.com/media/EEupAZRXUAIg5IR.jpg"/>
    <hyperlink ref="U46" r:id="rId13" display="https://pbs.twimg.com/media/EFS2Q_gW4AA-6LL.png"/>
    <hyperlink ref="U49" r:id="rId14" display="https://pbs.twimg.com/media/EFTyFPWWkAMGO9O.jpg"/>
    <hyperlink ref="U50" r:id="rId15" display="https://pbs.twimg.com/media/EFUc_YMWwAAfm3w.jpg"/>
    <hyperlink ref="U53" r:id="rId16" display="https://pbs.twimg.com/media/EFAOdlGX4AA7Q4j.jpg"/>
    <hyperlink ref="U54" r:id="rId17" display="https://pbs.twimg.com/media/EFEaBVgWwAAwFSC.jpg"/>
    <hyperlink ref="U55" r:id="rId18" display="https://pbs.twimg.com/media/EFPXcYlWsAIb2h0.jpg"/>
    <hyperlink ref="U56" r:id="rId19" display="https://pbs.twimg.com/media/EFPYIW3XsAEHrLU.jpg"/>
    <hyperlink ref="V3" r:id="rId20" display="https://pbs.twimg.com/media/EErfoYyWwAAOWcZ.jpg"/>
    <hyperlink ref="V4" r:id="rId21" display="https://pbs.twimg.com/media/EEutCjhWwAIsHPL.jpg"/>
    <hyperlink ref="V5" r:id="rId22" display="https://pbs.twimg.com/media/EEwKzNRXUAEKQUQ.jpg"/>
    <hyperlink ref="V6" r:id="rId23" display="http://pbs.twimg.com/profile_images/1140378733511139334/yf_v4DGL_normal.jpg"/>
    <hyperlink ref="V7" r:id="rId24" display="http://pbs.twimg.com/profile_images/1139428942958530560/ADNjRjdy_normal.jpg"/>
    <hyperlink ref="V8" r:id="rId25" display="http://pbs.twimg.com/profile_images/1145473735425712128/5-sSCRXd_normal.jpg"/>
    <hyperlink ref="V9" r:id="rId26" display="http://pbs.twimg.com/profile_images/1145473735425712128/5-sSCRXd_normal.jpg"/>
    <hyperlink ref="V10" r:id="rId27" display="http://pbs.twimg.com/profile_images/982017972008087552/Ag5WKNiy_normal.jpg"/>
    <hyperlink ref="V11" r:id="rId28" display="https://pbs.twimg.com/media/EEpJgRQXsAEeQa2.jpg"/>
    <hyperlink ref="V12" r:id="rId29" display="https://pbs.twimg.com/media/EEqOLjjX4AA7nyL.jpg"/>
    <hyperlink ref="V13" r:id="rId30" display="https://pbs.twimg.com/media/EFH1S3hWwAAcBMS.jpg"/>
    <hyperlink ref="V14" r:id="rId31" display="http://pbs.twimg.com/profile_images/905176396300988416/Vy1TaT6U_normal.jpg"/>
    <hyperlink ref="V15" r:id="rId32" display="http://pbs.twimg.com/profile_images/681998730778640386/mTWyKDgJ_normal.jpg"/>
    <hyperlink ref="V16" r:id="rId33" display="http://pbs.twimg.com/profile_images/231561523/logo_halem_verlag_normal.gif"/>
    <hyperlink ref="V17" r:id="rId34" display="https://pbs.twimg.com/media/EEupAZRXUAIg5IR.jpg"/>
    <hyperlink ref="V18" r:id="rId35" display="http://pbs.twimg.com/profile_images/1532958647/WernerKarikatursmall_normal.jpg"/>
    <hyperlink ref="V19" r:id="rId36" display="http://pbs.twimg.com/profile_images/1532958647/WernerKarikatursmall_normal.jpg"/>
    <hyperlink ref="V20" r:id="rId37" display="http://pbs.twimg.com/profile_images/1174012695588298754/qQEsDpAJ_normal.jpg"/>
    <hyperlink ref="V21" r:id="rId38" display="http://pbs.twimg.com/profile_images/1130439477279637504/9jMSwGTR_normal.jpg"/>
    <hyperlink ref="V22" r:id="rId39" display="http://pbs.twimg.com/profile_images/2902478486/93f199e965527f4decae5c9f0968f93c_normal.jpeg"/>
    <hyperlink ref="V23" r:id="rId40" display="http://pbs.twimg.com/profile_images/1175802513708244994/4bwnk_QU_normal.jpg"/>
    <hyperlink ref="V24" r:id="rId41" display="http://pbs.twimg.com/profile_images/466259377939165187/ZTHLaUKn_normal.jpeg"/>
    <hyperlink ref="V25" r:id="rId42" display="http://pbs.twimg.com/profile_images/1166158209452670976/Y2bBa1Lo_normal.jpg"/>
    <hyperlink ref="V26" r:id="rId43" display="http://pbs.twimg.com/profile_images/1052254381389897728/K7x1MIJG_normal.jpg"/>
    <hyperlink ref="V27" r:id="rId44" display="http://pbs.twimg.com/profile_images/2418432643/wrp8331t0pp31bnhdwqd_normal.jpeg"/>
    <hyperlink ref="V28" r:id="rId45" display="http://pbs.twimg.com/profile_images/930097188457377792/DU4wx9Kr_normal.jpg"/>
    <hyperlink ref="V29" r:id="rId46" display="http://pbs.twimg.com/profile_images/930097188457377792/DU4wx9Kr_normal.jpg"/>
    <hyperlink ref="V30" r:id="rId47" display="http://pbs.twimg.com/profile_images/1145752142847909889/gsu4n-Tw_normal.png"/>
    <hyperlink ref="V31" r:id="rId48" display="http://pbs.twimg.com/profile_images/1170430680473493509/jH0ii8Zt_normal.jpg"/>
    <hyperlink ref="V32" r:id="rId49" display="http://pbs.twimg.com/profile_images/609648744099921921/H9l9RqzK_normal.jpg"/>
    <hyperlink ref="V33" r:id="rId50" display="http://pbs.twimg.com/profile_images/847687647212392452/dKx00phd_normal.jpg"/>
    <hyperlink ref="V34" r:id="rId51" display="http://pbs.twimg.com/profile_images/1025862509516009472/zxorAfX4_normal.jpg"/>
    <hyperlink ref="V35" r:id="rId52" display="http://pbs.twimg.com/profile_images/1137046103835250688/nBr4zGDy_normal.png"/>
    <hyperlink ref="V36" r:id="rId53" display="http://pbs.twimg.com/profile_images/1067572254526111746/a4bykkbX_normal.jpg"/>
    <hyperlink ref="V37" r:id="rId54" display="http://pbs.twimg.com/profile_images/555474910273753090/jDwSw36c_normal.jpeg"/>
    <hyperlink ref="V38" r:id="rId55" display="http://pbs.twimg.com/profile_images/946309944961355776/9XzB-8lp_normal.jpg"/>
    <hyperlink ref="V39" r:id="rId56" display="http://pbs.twimg.com/profile_images/820745435031699458/eG7Aku41_normal.jpg"/>
    <hyperlink ref="V40" r:id="rId57" display="http://pbs.twimg.com/profile_images/946309944961355776/9XzB-8lp_normal.jpg"/>
    <hyperlink ref="V41" r:id="rId58" display="http://pbs.twimg.com/profile_images/946309944961355776/9XzB-8lp_normal.jpg"/>
    <hyperlink ref="V42" r:id="rId59" display="http://pbs.twimg.com/profile_images/378800000040049743/570fc41bf3e9323d965fb9d11e19edf4_normal.jpeg"/>
    <hyperlink ref="V43" r:id="rId60" display="http://pbs.twimg.com/profile_images/1072501918168244224/jr01KMaZ_normal.jpg"/>
    <hyperlink ref="V44" r:id="rId61" display="http://pbs.twimg.com/profile_images/1176864538278449153/ef3QNuyV_normal.jpg"/>
    <hyperlink ref="V45" r:id="rId62" display="http://pbs.twimg.com/profile_images/1352188786/yoxfinal2_normal.jpg"/>
    <hyperlink ref="V46" r:id="rId63" display="https://pbs.twimg.com/media/EFS2Q_gW4AA-6LL.png"/>
    <hyperlink ref="V47" r:id="rId64" display="http://pbs.twimg.com/profile_images/946309944961355776/9XzB-8lp_normal.jpg"/>
    <hyperlink ref="V48" r:id="rId65" display="http://pbs.twimg.com/profile_images/1071067232871026689/TRXWVbqD_normal.jpg"/>
    <hyperlink ref="V49" r:id="rId66" display="https://pbs.twimg.com/media/EFTyFPWWkAMGO9O.jpg"/>
    <hyperlink ref="V50" r:id="rId67" display="https://pbs.twimg.com/media/EFUc_YMWwAAfm3w.jpg"/>
    <hyperlink ref="V51" r:id="rId68" display="http://pbs.twimg.com/profile_images/912582480766611456/usXQWY83_normal.jpg"/>
    <hyperlink ref="V52" r:id="rId69" display="http://pbs.twimg.com/profile_images/1176842920026132481/jxbvF4Kb_normal.jpg"/>
    <hyperlink ref="V53" r:id="rId70" display="https://pbs.twimg.com/media/EFAOdlGX4AA7Q4j.jpg"/>
    <hyperlink ref="V54" r:id="rId71" display="https://pbs.twimg.com/media/EFEaBVgWwAAwFSC.jpg"/>
    <hyperlink ref="V55" r:id="rId72" display="https://pbs.twimg.com/media/EFPXcYlWsAIb2h0.jpg"/>
    <hyperlink ref="V56" r:id="rId73" display="https://pbs.twimg.com/media/EFPYIW3XsAEHrLU.jpg"/>
    <hyperlink ref="Z3" r:id="rId74" display="https://twitter.com/gijnru/status/1173996539628441601"/>
    <hyperlink ref="Z4" r:id="rId75" display="https://twitter.com/chirwajoan/status/1174222407005102080"/>
    <hyperlink ref="Z5" r:id="rId76" display="https://twitter.com/iamkabamba/status/1174325983798812673"/>
    <hyperlink ref="Z6" r:id="rId77" display="https://twitter.com/nahidbashatah/status/1174761310359363586"/>
    <hyperlink ref="Z7" r:id="rId78" display="https://twitter.com/nyamwanda/status/1175455545903452162"/>
    <hyperlink ref="Z8" r:id="rId79" display="https://twitter.com/nguclayton_/status/1174223012641595398"/>
    <hyperlink ref="Z9" r:id="rId80" display="https://twitter.com/nguclayton_/status/1175455958253879297"/>
    <hyperlink ref="Z10" r:id="rId81" display="https://twitter.com/2ndleprechaun/status/1175828278097141765"/>
    <hyperlink ref="Z11" r:id="rId82" display="https://twitter.com/gijnbangla/status/1173831472899416069"/>
    <hyperlink ref="Z12" r:id="rId83" display="https://twitter.com/gijnbangla/status/1173906983512092672"/>
    <hyperlink ref="Z13" r:id="rId84" display="https://twitter.com/gijnbangla/status/1175990683745824768"/>
    <hyperlink ref="Z14" r:id="rId85" display="https://twitter.com/chelm/status/1176084218474090496"/>
    <hyperlink ref="Z15" r:id="rId86" display="https://twitter.com/ukrueg/status/1172074967766376449"/>
    <hyperlink ref="Z16" r:id="rId87" display="https://twitter.com/halemverlag/status/1176135367969390592"/>
    <hyperlink ref="Z17" r:id="rId88" display="https://twitter.com/interlinkaca/status/1174217970593226752"/>
    <hyperlink ref="Z18" r:id="rId89" display="https://twitter.com/wernereggert/status/1174221336937472000"/>
    <hyperlink ref="Z19" r:id="rId90" display="https://twitter.com/wernereggert/status/1176521727725199362"/>
    <hyperlink ref="Z20" r:id="rId91" display="https://twitter.com/realbeefactor/status/1176521842414239744"/>
    <hyperlink ref="Z21" r:id="rId92" display="https://twitter.com/sherpayo/status/1176525293328175104"/>
    <hyperlink ref="Z22" r:id="rId93" display="https://twitter.com/emmanueldogbevi/status/1176693041366753280"/>
    <hyperlink ref="Z23" r:id="rId94" display="https://twitter.com/pm_in_ij/status/1176714279741005825"/>
    <hyperlink ref="Z24" r:id="rId95" display="https://twitter.com/kaplandave/status/1176720597520388096"/>
    <hyperlink ref="Z25" r:id="rId96" display="https://twitter.com/krishnaktm/status/1176726795560919041"/>
    <hyperlink ref="Z26" r:id="rId97" display="https://twitter.com/adellabenda/status/1176727101296320512"/>
    <hyperlink ref="Z27" r:id="rId98" display="https://twitter.com/cmrnepal/status/1176737436958887936"/>
    <hyperlink ref="Z28" r:id="rId99" display="https://twitter.com/koerberlbg/status/1175485355333738501"/>
    <hyperlink ref="Z29" r:id="rId100" display="https://twitter.com/koerberlbg/status/1176738730922692610"/>
    <hyperlink ref="Z30" r:id="rId101" display="https://twitter.com/johnallannamu/status/1176765484433313792"/>
    <hyperlink ref="Z31" r:id="rId102" display="https://twitter.com/hotelshotels254/status/1176766173263929344"/>
    <hyperlink ref="Z32" r:id="rId103" display="https://twitter.com/bwattanga/status/1176773363840245761"/>
    <hyperlink ref="Z33" r:id="rId104" display="https://twitter.com/danieldrepper/status/1176786765002301440"/>
    <hyperlink ref="Z34" r:id="rId105" display="https://twitter.com/jalalothman/status/1176788836636155904"/>
    <hyperlink ref="Z35" r:id="rId106" display="https://twitter.com/gijnarabic/status/1170665476999041025"/>
    <hyperlink ref="Z36" r:id="rId107" display="https://twitter.com/lifij2/status/1176789245677232129"/>
    <hyperlink ref="Z37" r:id="rId108" display="https://twitter.com/fotoschreiber/status/1176786321278476289"/>
    <hyperlink ref="Z38" r:id="rId109" display="https://twitter.com/the_claus/status/1176788360473526272"/>
    <hyperlink ref="Z39" r:id="rId110" display="https://twitter.com/uzlev/status/1176784173987696640"/>
    <hyperlink ref="Z40" r:id="rId111" display="https://twitter.com/the_claus/status/1176788059431591936"/>
    <hyperlink ref="Z41" r:id="rId112" display="https://twitter.com/the_claus/status/1176790919548416000"/>
    <hyperlink ref="Z42" r:id="rId113" display="https://twitter.com/projour/status/1176839348848877568"/>
    <hyperlink ref="Z43" r:id="rId114" display="https://twitter.com/lilienthalv/status/1176840198212268032"/>
    <hyperlink ref="Z44" r:id="rId115" display="https://twitter.com/violastefanello/status/1176848720010326018"/>
    <hyperlink ref="Z45" r:id="rId116" display="https://twitter.com/aitziberromero/status/1176863433578438656"/>
    <hyperlink ref="Z46" r:id="rId117" display="https://twitter.com/the_claus/status/1176766585329115136"/>
    <hyperlink ref="Z47" r:id="rId118" display="https://twitter.com/the_claus/status/1176767182291779584"/>
    <hyperlink ref="Z48" r:id="rId119" display="https://twitter.com/ujjwalacharya/status/1176865624280182786"/>
    <hyperlink ref="Z49" r:id="rId120" display="https://twitter.com/ujjwalacharya/status/1176831579924156418"/>
    <hyperlink ref="Z50" r:id="rId121" display="https://twitter.com/bikash_pj/status/1176878762144817152"/>
    <hyperlink ref="Z51" r:id="rId122" display="https://twitter.com/hcuhamburg/status/1176878936866906113"/>
    <hyperlink ref="Z52" r:id="rId123" display="https://twitter.com/yazanalrous/status/1176884258117443585"/>
    <hyperlink ref="Z53" r:id="rId124" display="https://twitter.com/gijn/status/1175455406551896074"/>
    <hyperlink ref="Z54" r:id="rId125" display="https://twitter.com/gijn/status/1175749589397377026"/>
    <hyperlink ref="Z55" r:id="rId126" display="https://twitter.com/gijn/status/1176520816172965890"/>
    <hyperlink ref="Z56" r:id="rId127" display="https://twitter.com/interlinkaca/status/1176521602193874944"/>
    <hyperlink ref="BB48" r:id="rId128" display="https://api.twitter.com/1.1/geo/id/5bcd72da50f0ee77.json"/>
    <hyperlink ref="BB49" r:id="rId129" display="https://api.twitter.com/1.1/geo/id/5bcd72da50f0ee77.json"/>
    <hyperlink ref="BB50" r:id="rId130" display="https://api.twitter.com/1.1/geo/id/3003ebdd8101f1d6.json"/>
  </hyperlinks>
  <printOptions/>
  <pageMargins left="0.7" right="0.7" top="0.75" bottom="0.75" header="0.3" footer="0.3"/>
  <pageSetup horizontalDpi="600" verticalDpi="600" orientation="portrait" r:id="rId134"/>
  <legacyDrawing r:id="rId132"/>
  <tableParts>
    <tablePart r:id="rId13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15FC6-8576-4F66-8675-6EED9380D9E0}">
  <dimension ref="A1:L86"/>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s>
  <sheetData>
    <row r="1" spans="1:12" ht="14.4" customHeight="1">
      <c r="A1" s="13" t="s">
        <v>1169</v>
      </c>
      <c r="B1" s="13" t="s">
        <v>1174</v>
      </c>
      <c r="C1" s="13" t="s">
        <v>1175</v>
      </c>
      <c r="D1" s="13" t="s">
        <v>1177</v>
      </c>
      <c r="E1" s="79" t="s">
        <v>1176</v>
      </c>
      <c r="F1" s="79" t="s">
        <v>1179</v>
      </c>
      <c r="G1" s="79" t="s">
        <v>1178</v>
      </c>
      <c r="H1" s="79" t="s">
        <v>1181</v>
      </c>
      <c r="I1" s="79" t="s">
        <v>1180</v>
      </c>
      <c r="J1" s="79" t="s">
        <v>1183</v>
      </c>
      <c r="K1" s="13" t="s">
        <v>1182</v>
      </c>
      <c r="L1" s="13" t="s">
        <v>1184</v>
      </c>
    </row>
    <row r="2" spans="1:12" ht="15">
      <c r="A2" s="83" t="s">
        <v>333</v>
      </c>
      <c r="B2" s="79">
        <v>3</v>
      </c>
      <c r="C2" s="83" t="s">
        <v>333</v>
      </c>
      <c r="D2" s="79">
        <v>3</v>
      </c>
      <c r="E2" s="79"/>
      <c r="F2" s="79"/>
      <c r="G2" s="79"/>
      <c r="H2" s="79"/>
      <c r="I2" s="79"/>
      <c r="J2" s="79"/>
      <c r="K2" s="83" t="s">
        <v>332</v>
      </c>
      <c r="L2" s="79">
        <v>1</v>
      </c>
    </row>
    <row r="3" spans="1:12" ht="15">
      <c r="A3" s="83" t="s">
        <v>332</v>
      </c>
      <c r="B3" s="79">
        <v>3</v>
      </c>
      <c r="C3" s="83" t="s">
        <v>1170</v>
      </c>
      <c r="D3" s="79">
        <v>2</v>
      </c>
      <c r="E3" s="79"/>
      <c r="F3" s="79"/>
      <c r="G3" s="79"/>
      <c r="H3" s="79"/>
      <c r="I3" s="79"/>
      <c r="J3" s="79"/>
      <c r="K3" s="79"/>
      <c r="L3" s="79"/>
    </row>
    <row r="4" spans="1:12" ht="15">
      <c r="A4" s="83" t="s">
        <v>1170</v>
      </c>
      <c r="B4" s="79">
        <v>2</v>
      </c>
      <c r="C4" s="83" t="s">
        <v>332</v>
      </c>
      <c r="D4" s="79">
        <v>2</v>
      </c>
      <c r="E4" s="79"/>
      <c r="F4" s="79"/>
      <c r="G4" s="79"/>
      <c r="H4" s="79"/>
      <c r="I4" s="79"/>
      <c r="J4" s="79"/>
      <c r="K4" s="79"/>
      <c r="L4" s="79"/>
    </row>
    <row r="5" spans="1:12" ht="15">
      <c r="A5" s="83" t="s">
        <v>1171</v>
      </c>
      <c r="B5" s="79">
        <v>1</v>
      </c>
      <c r="C5" s="83" t="s">
        <v>1171</v>
      </c>
      <c r="D5" s="79">
        <v>1</v>
      </c>
      <c r="E5" s="79"/>
      <c r="F5" s="79"/>
      <c r="G5" s="79"/>
      <c r="H5" s="79"/>
      <c r="I5" s="79"/>
      <c r="J5" s="79"/>
      <c r="K5" s="79"/>
      <c r="L5" s="79"/>
    </row>
    <row r="6" spans="1:12" ht="15">
      <c r="A6" s="83" t="s">
        <v>1172</v>
      </c>
      <c r="B6" s="79">
        <v>1</v>
      </c>
      <c r="C6" s="83" t="s">
        <v>1172</v>
      </c>
      <c r="D6" s="79">
        <v>1</v>
      </c>
      <c r="E6" s="79"/>
      <c r="F6" s="79"/>
      <c r="G6" s="79"/>
      <c r="H6" s="79"/>
      <c r="I6" s="79"/>
      <c r="J6" s="79"/>
      <c r="K6" s="79"/>
      <c r="L6" s="79"/>
    </row>
    <row r="7" spans="1:12" ht="15">
      <c r="A7" s="83" t="s">
        <v>1173</v>
      </c>
      <c r="B7" s="79">
        <v>1</v>
      </c>
      <c r="C7" s="83" t="s">
        <v>1173</v>
      </c>
      <c r="D7" s="79">
        <v>1</v>
      </c>
      <c r="E7" s="79"/>
      <c r="F7" s="79"/>
      <c r="G7" s="79"/>
      <c r="H7" s="79"/>
      <c r="I7" s="79"/>
      <c r="J7" s="79"/>
      <c r="K7" s="79"/>
      <c r="L7" s="79"/>
    </row>
    <row r="10" spans="1:12" ht="14.4" customHeight="1">
      <c r="A10" s="13" t="s">
        <v>1187</v>
      </c>
      <c r="B10" s="13" t="s">
        <v>1174</v>
      </c>
      <c r="C10" s="13" t="s">
        <v>1189</v>
      </c>
      <c r="D10" s="13" t="s">
        <v>1177</v>
      </c>
      <c r="E10" s="79" t="s">
        <v>1190</v>
      </c>
      <c r="F10" s="79" t="s">
        <v>1179</v>
      </c>
      <c r="G10" s="79" t="s">
        <v>1191</v>
      </c>
      <c r="H10" s="79" t="s">
        <v>1181</v>
      </c>
      <c r="I10" s="79" t="s">
        <v>1192</v>
      </c>
      <c r="J10" s="79" t="s">
        <v>1183</v>
      </c>
      <c r="K10" s="13" t="s">
        <v>1193</v>
      </c>
      <c r="L10" s="13" t="s">
        <v>1184</v>
      </c>
    </row>
    <row r="11" spans="1:12" ht="15">
      <c r="A11" s="79" t="s">
        <v>338</v>
      </c>
      <c r="B11" s="79">
        <v>7</v>
      </c>
      <c r="C11" s="79" t="s">
        <v>338</v>
      </c>
      <c r="D11" s="79">
        <v>7</v>
      </c>
      <c r="E11" s="79"/>
      <c r="F11" s="79"/>
      <c r="G11" s="79"/>
      <c r="H11" s="79"/>
      <c r="I11" s="79"/>
      <c r="J11" s="79"/>
      <c r="K11" s="79" t="s">
        <v>337</v>
      </c>
      <c r="L11" s="79">
        <v>1</v>
      </c>
    </row>
    <row r="12" spans="1:12" ht="15">
      <c r="A12" s="79" t="s">
        <v>337</v>
      </c>
      <c r="B12" s="79">
        <v>3</v>
      </c>
      <c r="C12" s="79" t="s">
        <v>337</v>
      </c>
      <c r="D12" s="79">
        <v>2</v>
      </c>
      <c r="E12" s="79"/>
      <c r="F12" s="79"/>
      <c r="G12" s="79"/>
      <c r="H12" s="79"/>
      <c r="I12" s="79"/>
      <c r="J12" s="79"/>
      <c r="K12" s="79"/>
      <c r="L12" s="79"/>
    </row>
    <row r="13" spans="1:12" ht="15">
      <c r="A13" s="79" t="s">
        <v>1188</v>
      </c>
      <c r="B13" s="79">
        <v>1</v>
      </c>
      <c r="C13" s="79" t="s">
        <v>1188</v>
      </c>
      <c r="D13" s="79">
        <v>1</v>
      </c>
      <c r="E13" s="79"/>
      <c r="F13" s="79"/>
      <c r="G13" s="79"/>
      <c r="H13" s="79"/>
      <c r="I13" s="79"/>
      <c r="J13" s="79"/>
      <c r="K13" s="79"/>
      <c r="L13" s="79"/>
    </row>
    <row r="16" spans="1:12" ht="14.4" customHeight="1">
      <c r="A16" s="13" t="s">
        <v>1196</v>
      </c>
      <c r="B16" s="13" t="s">
        <v>1174</v>
      </c>
      <c r="C16" s="13" t="s">
        <v>1201</v>
      </c>
      <c r="D16" s="13" t="s">
        <v>1177</v>
      </c>
      <c r="E16" s="13" t="s">
        <v>1202</v>
      </c>
      <c r="F16" s="13" t="s">
        <v>1179</v>
      </c>
      <c r="G16" s="13" t="s">
        <v>1203</v>
      </c>
      <c r="H16" s="13" t="s">
        <v>1181</v>
      </c>
      <c r="I16" s="13" t="s">
        <v>1204</v>
      </c>
      <c r="J16" s="13" t="s">
        <v>1183</v>
      </c>
      <c r="K16" s="13" t="s">
        <v>1205</v>
      </c>
      <c r="L16" s="13" t="s">
        <v>1184</v>
      </c>
    </row>
    <row r="17" spans="1:12" ht="15">
      <c r="A17" s="79" t="s">
        <v>343</v>
      </c>
      <c r="B17" s="79">
        <v>40</v>
      </c>
      <c r="C17" s="79" t="s">
        <v>343</v>
      </c>
      <c r="D17" s="79">
        <v>29</v>
      </c>
      <c r="E17" s="79" t="s">
        <v>343</v>
      </c>
      <c r="F17" s="79">
        <v>8</v>
      </c>
      <c r="G17" s="79" t="s">
        <v>960</v>
      </c>
      <c r="H17" s="79">
        <v>1</v>
      </c>
      <c r="I17" s="79" t="s">
        <v>343</v>
      </c>
      <c r="J17" s="79">
        <v>2</v>
      </c>
      <c r="K17" s="79" t="s">
        <v>343</v>
      </c>
      <c r="L17" s="79">
        <v>1</v>
      </c>
    </row>
    <row r="18" spans="1:12" ht="15">
      <c r="A18" s="79" t="s">
        <v>1052</v>
      </c>
      <c r="B18" s="79">
        <v>3</v>
      </c>
      <c r="C18" s="79" t="s">
        <v>1052</v>
      </c>
      <c r="D18" s="79">
        <v>3</v>
      </c>
      <c r="E18" s="79" t="s">
        <v>297</v>
      </c>
      <c r="F18" s="79">
        <v>1</v>
      </c>
      <c r="G18" s="79" t="s">
        <v>1199</v>
      </c>
      <c r="H18" s="79">
        <v>1</v>
      </c>
      <c r="I18" s="79"/>
      <c r="J18" s="79"/>
      <c r="K18" s="79" t="s">
        <v>1206</v>
      </c>
      <c r="L18" s="79">
        <v>1</v>
      </c>
    </row>
    <row r="19" spans="1:12" ht="15">
      <c r="A19" s="79" t="s">
        <v>1063</v>
      </c>
      <c r="B19" s="79">
        <v>3</v>
      </c>
      <c r="C19" s="79" t="s">
        <v>1063</v>
      </c>
      <c r="D19" s="79">
        <v>3</v>
      </c>
      <c r="E19" s="79" t="s">
        <v>268</v>
      </c>
      <c r="F19" s="79">
        <v>1</v>
      </c>
      <c r="G19" s="79" t="s">
        <v>1200</v>
      </c>
      <c r="H19" s="79">
        <v>1</v>
      </c>
      <c r="I19" s="79"/>
      <c r="J19" s="79"/>
      <c r="K19" s="79"/>
      <c r="L19" s="79"/>
    </row>
    <row r="20" spans="1:12" ht="15">
      <c r="A20" s="79" t="s">
        <v>1197</v>
      </c>
      <c r="B20" s="79">
        <v>3</v>
      </c>
      <c r="C20" s="79" t="s">
        <v>1197</v>
      </c>
      <c r="D20" s="79">
        <v>3</v>
      </c>
      <c r="E20" s="79" t="s">
        <v>299</v>
      </c>
      <c r="F20" s="79">
        <v>1</v>
      </c>
      <c r="G20" s="79" t="s">
        <v>344</v>
      </c>
      <c r="H20" s="79">
        <v>1</v>
      </c>
      <c r="I20" s="79"/>
      <c r="J20" s="79"/>
      <c r="K20" s="79"/>
      <c r="L20" s="79"/>
    </row>
    <row r="21" spans="1:12" ht="15">
      <c r="A21" s="79" t="s">
        <v>1198</v>
      </c>
      <c r="B21" s="79">
        <v>3</v>
      </c>
      <c r="C21" s="79" t="s">
        <v>1198</v>
      </c>
      <c r="D21" s="79">
        <v>3</v>
      </c>
      <c r="E21" s="79" t="s">
        <v>342</v>
      </c>
      <c r="F21" s="79">
        <v>1</v>
      </c>
      <c r="G21" s="79"/>
      <c r="H21" s="79"/>
      <c r="I21" s="79"/>
      <c r="J21" s="79"/>
      <c r="K21" s="79"/>
      <c r="L21" s="79"/>
    </row>
    <row r="22" spans="1:12" ht="15">
      <c r="A22" s="79" t="s">
        <v>978</v>
      </c>
      <c r="B22" s="79">
        <v>3</v>
      </c>
      <c r="C22" s="79" t="s">
        <v>978</v>
      </c>
      <c r="D22" s="79">
        <v>3</v>
      </c>
      <c r="E22" s="79"/>
      <c r="F22" s="79"/>
      <c r="G22" s="79"/>
      <c r="H22" s="79"/>
      <c r="I22" s="79"/>
      <c r="J22" s="79"/>
      <c r="K22" s="79"/>
      <c r="L22" s="79"/>
    </row>
    <row r="23" spans="1:12" ht="15">
      <c r="A23" s="79" t="s">
        <v>960</v>
      </c>
      <c r="B23" s="79">
        <v>1</v>
      </c>
      <c r="C23" s="79"/>
      <c r="D23" s="79"/>
      <c r="E23" s="79"/>
      <c r="F23" s="79"/>
      <c r="G23" s="79"/>
      <c r="H23" s="79"/>
      <c r="I23" s="79"/>
      <c r="J23" s="79"/>
      <c r="K23" s="79"/>
      <c r="L23" s="79"/>
    </row>
    <row r="24" spans="1:12" ht="15">
      <c r="A24" s="79" t="s">
        <v>1199</v>
      </c>
      <c r="B24" s="79">
        <v>1</v>
      </c>
      <c r="C24" s="79"/>
      <c r="D24" s="79"/>
      <c r="E24" s="79"/>
      <c r="F24" s="79"/>
      <c r="G24" s="79"/>
      <c r="H24" s="79"/>
      <c r="I24" s="79"/>
      <c r="J24" s="79"/>
      <c r="K24" s="79"/>
      <c r="L24" s="79"/>
    </row>
    <row r="25" spans="1:12" ht="15">
      <c r="A25" s="79" t="s">
        <v>1200</v>
      </c>
      <c r="B25" s="79">
        <v>1</v>
      </c>
      <c r="C25" s="79"/>
      <c r="D25" s="79"/>
      <c r="E25" s="79"/>
      <c r="F25" s="79"/>
      <c r="G25" s="79"/>
      <c r="H25" s="79"/>
      <c r="I25" s="79"/>
      <c r="J25" s="79"/>
      <c r="K25" s="79"/>
      <c r="L25" s="79"/>
    </row>
    <row r="26" spans="1:12" ht="15">
      <c r="A26" s="79" t="s">
        <v>344</v>
      </c>
      <c r="B26" s="79">
        <v>1</v>
      </c>
      <c r="C26" s="79"/>
      <c r="D26" s="79"/>
      <c r="E26" s="79"/>
      <c r="F26" s="79"/>
      <c r="G26" s="79"/>
      <c r="H26" s="79"/>
      <c r="I26" s="79"/>
      <c r="J26" s="79"/>
      <c r="K26" s="79"/>
      <c r="L26" s="79"/>
    </row>
    <row r="29" spans="1:12" ht="14.4" customHeight="1">
      <c r="A29" s="13" t="s">
        <v>1211</v>
      </c>
      <c r="B29" s="13" t="s">
        <v>1174</v>
      </c>
      <c r="C29" s="13" t="s">
        <v>1212</v>
      </c>
      <c r="D29" s="13" t="s">
        <v>1177</v>
      </c>
      <c r="E29" s="13" t="s">
        <v>1213</v>
      </c>
      <c r="F29" s="13" t="s">
        <v>1179</v>
      </c>
      <c r="G29" s="13" t="s">
        <v>1214</v>
      </c>
      <c r="H29" s="13" t="s">
        <v>1181</v>
      </c>
      <c r="I29" s="13" t="s">
        <v>1215</v>
      </c>
      <c r="J29" s="13" t="s">
        <v>1183</v>
      </c>
      <c r="K29" s="13" t="s">
        <v>1216</v>
      </c>
      <c r="L29" s="13" t="s">
        <v>1184</v>
      </c>
    </row>
    <row r="30" spans="1:12" ht="15">
      <c r="A30" s="87" t="s">
        <v>953</v>
      </c>
      <c r="B30" s="87">
        <v>28</v>
      </c>
      <c r="C30" s="87" t="s">
        <v>959</v>
      </c>
      <c r="D30" s="87">
        <v>33</v>
      </c>
      <c r="E30" s="87" t="s">
        <v>958</v>
      </c>
      <c r="F30" s="87">
        <v>12</v>
      </c>
      <c r="G30" s="87" t="s">
        <v>268</v>
      </c>
      <c r="H30" s="87">
        <v>11</v>
      </c>
      <c r="I30" s="87" t="s">
        <v>978</v>
      </c>
      <c r="J30" s="87">
        <v>4</v>
      </c>
      <c r="K30" s="87" t="s">
        <v>1121</v>
      </c>
      <c r="L30" s="87">
        <v>2</v>
      </c>
    </row>
    <row r="31" spans="1:12" ht="15">
      <c r="A31" s="87" t="s">
        <v>954</v>
      </c>
      <c r="B31" s="87">
        <v>2</v>
      </c>
      <c r="C31" s="87" t="s">
        <v>268</v>
      </c>
      <c r="D31" s="87">
        <v>30</v>
      </c>
      <c r="E31" s="87" t="s">
        <v>968</v>
      </c>
      <c r="F31" s="87">
        <v>10</v>
      </c>
      <c r="G31" s="87" t="s">
        <v>304</v>
      </c>
      <c r="H31" s="87">
        <v>8</v>
      </c>
      <c r="I31" s="87" t="s">
        <v>967</v>
      </c>
      <c r="J31" s="87">
        <v>2</v>
      </c>
      <c r="K31" s="87"/>
      <c r="L31" s="87"/>
    </row>
    <row r="32" spans="1:12" ht="15">
      <c r="A32" s="87" t="s">
        <v>955</v>
      </c>
      <c r="B32" s="87">
        <v>0</v>
      </c>
      <c r="C32" s="87" t="s">
        <v>299</v>
      </c>
      <c r="D32" s="87">
        <v>30</v>
      </c>
      <c r="E32" s="87" t="s">
        <v>961</v>
      </c>
      <c r="F32" s="87">
        <v>8</v>
      </c>
      <c r="G32" s="87" t="s">
        <v>287</v>
      </c>
      <c r="H32" s="87">
        <v>3</v>
      </c>
      <c r="I32" s="87" t="s">
        <v>1090</v>
      </c>
      <c r="J32" s="87">
        <v>2</v>
      </c>
      <c r="K32" s="87"/>
      <c r="L32" s="87"/>
    </row>
    <row r="33" spans="1:12" ht="15">
      <c r="A33" s="87" t="s">
        <v>956</v>
      </c>
      <c r="B33" s="87">
        <v>1653</v>
      </c>
      <c r="C33" s="87" t="s">
        <v>958</v>
      </c>
      <c r="D33" s="87">
        <v>29</v>
      </c>
      <c r="E33" s="87" t="s">
        <v>978</v>
      </c>
      <c r="F33" s="87">
        <v>8</v>
      </c>
      <c r="G33" s="87" t="s">
        <v>288</v>
      </c>
      <c r="H33" s="87">
        <v>2</v>
      </c>
      <c r="I33" s="87" t="s">
        <v>958</v>
      </c>
      <c r="J33" s="87">
        <v>2</v>
      </c>
      <c r="K33" s="87"/>
      <c r="L33" s="87"/>
    </row>
    <row r="34" spans="1:12" ht="15">
      <c r="A34" s="87" t="s">
        <v>957</v>
      </c>
      <c r="B34" s="87">
        <v>1683</v>
      </c>
      <c r="C34" s="87" t="s">
        <v>962</v>
      </c>
      <c r="D34" s="87">
        <v>22</v>
      </c>
      <c r="E34" s="87" t="s">
        <v>960</v>
      </c>
      <c r="F34" s="87">
        <v>7</v>
      </c>
      <c r="G34" s="87" t="s">
        <v>982</v>
      </c>
      <c r="H34" s="87">
        <v>2</v>
      </c>
      <c r="I34" s="87" t="s">
        <v>1091</v>
      </c>
      <c r="J34" s="87">
        <v>2</v>
      </c>
      <c r="K34" s="87"/>
      <c r="L34" s="87"/>
    </row>
    <row r="35" spans="1:12" ht="15">
      <c r="A35" s="87" t="s">
        <v>268</v>
      </c>
      <c r="B35" s="87">
        <v>48</v>
      </c>
      <c r="C35" s="87" t="s">
        <v>960</v>
      </c>
      <c r="D35" s="87">
        <v>19</v>
      </c>
      <c r="E35" s="87" t="s">
        <v>963</v>
      </c>
      <c r="F35" s="87">
        <v>5</v>
      </c>
      <c r="G35" s="87" t="s">
        <v>1089</v>
      </c>
      <c r="H35" s="87">
        <v>2</v>
      </c>
      <c r="I35" s="87" t="s">
        <v>1092</v>
      </c>
      <c r="J35" s="87">
        <v>2</v>
      </c>
      <c r="K35" s="87"/>
      <c r="L35" s="87"/>
    </row>
    <row r="36" spans="1:12" ht="15">
      <c r="A36" s="87" t="s">
        <v>958</v>
      </c>
      <c r="B36" s="87">
        <v>44</v>
      </c>
      <c r="C36" s="87" t="s">
        <v>966</v>
      </c>
      <c r="D36" s="87">
        <v>16</v>
      </c>
      <c r="E36" s="87" t="s">
        <v>993</v>
      </c>
      <c r="F36" s="87">
        <v>5</v>
      </c>
      <c r="G36" s="87"/>
      <c r="H36" s="87"/>
      <c r="I36" s="87" t="s">
        <v>1093</v>
      </c>
      <c r="J36" s="87">
        <v>2</v>
      </c>
      <c r="K36" s="87"/>
      <c r="L36" s="87"/>
    </row>
    <row r="37" spans="1:12" ht="15">
      <c r="A37" s="87" t="s">
        <v>299</v>
      </c>
      <c r="B37" s="87">
        <v>35</v>
      </c>
      <c r="C37" s="87" t="s">
        <v>297</v>
      </c>
      <c r="D37" s="87">
        <v>14</v>
      </c>
      <c r="E37" s="87" t="s">
        <v>982</v>
      </c>
      <c r="F37" s="87">
        <v>5</v>
      </c>
      <c r="G37" s="87"/>
      <c r="H37" s="87"/>
      <c r="I37" s="87" t="s">
        <v>1094</v>
      </c>
      <c r="J37" s="87">
        <v>2</v>
      </c>
      <c r="K37" s="87"/>
      <c r="L37" s="87"/>
    </row>
    <row r="38" spans="1:12" ht="15">
      <c r="A38" s="87" t="s">
        <v>959</v>
      </c>
      <c r="B38" s="87">
        <v>33</v>
      </c>
      <c r="C38" s="87" t="s">
        <v>969</v>
      </c>
      <c r="D38" s="87">
        <v>14</v>
      </c>
      <c r="E38" s="87" t="s">
        <v>999</v>
      </c>
      <c r="F38" s="87">
        <v>5</v>
      </c>
      <c r="G38" s="87"/>
      <c r="H38" s="87"/>
      <c r="I38" s="87" t="s">
        <v>1095</v>
      </c>
      <c r="J38" s="87">
        <v>2</v>
      </c>
      <c r="K38" s="87"/>
      <c r="L38" s="87"/>
    </row>
    <row r="39" spans="1:12" ht="15">
      <c r="A39" s="87" t="s">
        <v>960</v>
      </c>
      <c r="B39" s="87">
        <v>26</v>
      </c>
      <c r="C39" s="87" t="s">
        <v>963</v>
      </c>
      <c r="D39" s="87">
        <v>14</v>
      </c>
      <c r="E39" s="87" t="s">
        <v>964</v>
      </c>
      <c r="F39" s="87">
        <v>5</v>
      </c>
      <c r="G39" s="87"/>
      <c r="H39" s="87"/>
      <c r="I39" s="87" t="s">
        <v>303</v>
      </c>
      <c r="J39" s="87">
        <v>2</v>
      </c>
      <c r="K39" s="87"/>
      <c r="L39" s="87"/>
    </row>
    <row r="42" spans="1:12" ht="14.4" customHeight="1">
      <c r="A42" s="13" t="s">
        <v>1222</v>
      </c>
      <c r="B42" s="13" t="s">
        <v>1174</v>
      </c>
      <c r="C42" s="13" t="s">
        <v>1233</v>
      </c>
      <c r="D42" s="13" t="s">
        <v>1177</v>
      </c>
      <c r="E42" s="13" t="s">
        <v>1235</v>
      </c>
      <c r="F42" s="13" t="s">
        <v>1179</v>
      </c>
      <c r="G42" s="13" t="s">
        <v>1244</v>
      </c>
      <c r="H42" s="13" t="s">
        <v>1181</v>
      </c>
      <c r="I42" s="13" t="s">
        <v>1248</v>
      </c>
      <c r="J42" s="13" t="s">
        <v>1183</v>
      </c>
      <c r="K42" s="79" t="s">
        <v>1259</v>
      </c>
      <c r="L42" s="79" t="s">
        <v>1184</v>
      </c>
    </row>
    <row r="43" spans="1:12" ht="15">
      <c r="A43" s="87" t="s">
        <v>1223</v>
      </c>
      <c r="B43" s="87">
        <v>30</v>
      </c>
      <c r="C43" s="87" t="s">
        <v>1223</v>
      </c>
      <c r="D43" s="87">
        <v>26</v>
      </c>
      <c r="E43" s="87" t="s">
        <v>1236</v>
      </c>
      <c r="F43" s="87">
        <v>8</v>
      </c>
      <c r="G43" s="87" t="s">
        <v>1245</v>
      </c>
      <c r="H43" s="87">
        <v>7</v>
      </c>
      <c r="I43" s="87" t="s">
        <v>1249</v>
      </c>
      <c r="J43" s="87">
        <v>2</v>
      </c>
      <c r="K43" s="87"/>
      <c r="L43" s="87"/>
    </row>
    <row r="44" spans="1:12" ht="15">
      <c r="A44" s="87" t="s">
        <v>1224</v>
      </c>
      <c r="B44" s="87">
        <v>19</v>
      </c>
      <c r="C44" s="87" t="s">
        <v>1226</v>
      </c>
      <c r="D44" s="87">
        <v>14</v>
      </c>
      <c r="E44" s="87" t="s">
        <v>1237</v>
      </c>
      <c r="F44" s="87">
        <v>5</v>
      </c>
      <c r="G44" s="87" t="s">
        <v>1246</v>
      </c>
      <c r="H44" s="87">
        <v>3</v>
      </c>
      <c r="I44" s="87" t="s">
        <v>1250</v>
      </c>
      <c r="J44" s="87">
        <v>2</v>
      </c>
      <c r="K44" s="87"/>
      <c r="L44" s="87"/>
    </row>
    <row r="45" spans="1:12" ht="15">
      <c r="A45" s="87" t="s">
        <v>1225</v>
      </c>
      <c r="B45" s="87">
        <v>19</v>
      </c>
      <c r="C45" s="87" t="s">
        <v>1227</v>
      </c>
      <c r="D45" s="87">
        <v>14</v>
      </c>
      <c r="E45" s="87" t="s">
        <v>1238</v>
      </c>
      <c r="F45" s="87">
        <v>5</v>
      </c>
      <c r="G45" s="87" t="s">
        <v>1247</v>
      </c>
      <c r="H45" s="87">
        <v>2</v>
      </c>
      <c r="I45" s="87" t="s">
        <v>1251</v>
      </c>
      <c r="J45" s="87">
        <v>2</v>
      </c>
      <c r="K45" s="87"/>
      <c r="L45" s="87"/>
    </row>
    <row r="46" spans="1:12" ht="15">
      <c r="A46" s="87" t="s">
        <v>1226</v>
      </c>
      <c r="B46" s="87">
        <v>14</v>
      </c>
      <c r="C46" s="87" t="s">
        <v>1228</v>
      </c>
      <c r="D46" s="87">
        <v>14</v>
      </c>
      <c r="E46" s="87" t="s">
        <v>1239</v>
      </c>
      <c r="F46" s="87">
        <v>5</v>
      </c>
      <c r="G46" s="87"/>
      <c r="H46" s="87"/>
      <c r="I46" s="87" t="s">
        <v>1252</v>
      </c>
      <c r="J46" s="87">
        <v>2</v>
      </c>
      <c r="K46" s="87"/>
      <c r="L46" s="87"/>
    </row>
    <row r="47" spans="1:12" ht="15">
      <c r="A47" s="87" t="s">
        <v>1227</v>
      </c>
      <c r="B47" s="87">
        <v>14</v>
      </c>
      <c r="C47" s="87" t="s">
        <v>1229</v>
      </c>
      <c r="D47" s="87">
        <v>14</v>
      </c>
      <c r="E47" s="87" t="s">
        <v>1240</v>
      </c>
      <c r="F47" s="87">
        <v>5</v>
      </c>
      <c r="G47" s="87"/>
      <c r="H47" s="87"/>
      <c r="I47" s="87" t="s">
        <v>1253</v>
      </c>
      <c r="J47" s="87">
        <v>2</v>
      </c>
      <c r="K47" s="87"/>
      <c r="L47" s="87"/>
    </row>
    <row r="48" spans="1:12" ht="15">
      <c r="A48" s="87" t="s">
        <v>1228</v>
      </c>
      <c r="B48" s="87">
        <v>14</v>
      </c>
      <c r="C48" s="87" t="s">
        <v>1230</v>
      </c>
      <c r="D48" s="87">
        <v>14</v>
      </c>
      <c r="E48" s="87" t="s">
        <v>1224</v>
      </c>
      <c r="F48" s="87">
        <v>5</v>
      </c>
      <c r="G48" s="87"/>
      <c r="H48" s="87"/>
      <c r="I48" s="87" t="s">
        <v>1254</v>
      </c>
      <c r="J48" s="87">
        <v>2</v>
      </c>
      <c r="K48" s="87"/>
      <c r="L48" s="87"/>
    </row>
    <row r="49" spans="1:12" ht="15">
      <c r="A49" s="87" t="s">
        <v>1229</v>
      </c>
      <c r="B49" s="87">
        <v>14</v>
      </c>
      <c r="C49" s="87" t="s">
        <v>1231</v>
      </c>
      <c r="D49" s="87">
        <v>14</v>
      </c>
      <c r="E49" s="87" t="s">
        <v>1241</v>
      </c>
      <c r="F49" s="87">
        <v>5</v>
      </c>
      <c r="G49" s="87"/>
      <c r="H49" s="87"/>
      <c r="I49" s="87" t="s">
        <v>1255</v>
      </c>
      <c r="J49" s="87">
        <v>2</v>
      </c>
      <c r="K49" s="87"/>
      <c r="L49" s="87"/>
    </row>
    <row r="50" spans="1:12" ht="15">
      <c r="A50" s="87" t="s">
        <v>1230</v>
      </c>
      <c r="B50" s="87">
        <v>14</v>
      </c>
      <c r="C50" s="87" t="s">
        <v>1232</v>
      </c>
      <c r="D50" s="87">
        <v>14</v>
      </c>
      <c r="E50" s="87" t="s">
        <v>1242</v>
      </c>
      <c r="F50" s="87">
        <v>5</v>
      </c>
      <c r="G50" s="87"/>
      <c r="H50" s="87"/>
      <c r="I50" s="87" t="s">
        <v>1256</v>
      </c>
      <c r="J50" s="87">
        <v>2</v>
      </c>
      <c r="K50" s="87"/>
      <c r="L50" s="87"/>
    </row>
    <row r="51" spans="1:12" ht="15">
      <c r="A51" s="87" t="s">
        <v>1231</v>
      </c>
      <c r="B51" s="87">
        <v>14</v>
      </c>
      <c r="C51" s="87" t="s">
        <v>1234</v>
      </c>
      <c r="D51" s="87">
        <v>14</v>
      </c>
      <c r="E51" s="87" t="s">
        <v>1225</v>
      </c>
      <c r="F51" s="87">
        <v>5</v>
      </c>
      <c r="G51" s="87"/>
      <c r="H51" s="87"/>
      <c r="I51" s="87" t="s">
        <v>1257</v>
      </c>
      <c r="J51" s="87">
        <v>2</v>
      </c>
      <c r="K51" s="87"/>
      <c r="L51" s="87"/>
    </row>
    <row r="52" spans="1:12" ht="15">
      <c r="A52" s="87" t="s">
        <v>1232</v>
      </c>
      <c r="B52" s="87">
        <v>14</v>
      </c>
      <c r="C52" s="87" t="s">
        <v>1224</v>
      </c>
      <c r="D52" s="87">
        <v>14</v>
      </c>
      <c r="E52" s="87" t="s">
        <v>1243</v>
      </c>
      <c r="F52" s="87">
        <v>5</v>
      </c>
      <c r="G52" s="87"/>
      <c r="H52" s="87"/>
      <c r="I52" s="87" t="s">
        <v>1258</v>
      </c>
      <c r="J52" s="87">
        <v>2</v>
      </c>
      <c r="K52" s="87"/>
      <c r="L52" s="87"/>
    </row>
    <row r="55" spans="1:12" ht="14.4" customHeight="1">
      <c r="A55" s="13" t="s">
        <v>1265</v>
      </c>
      <c r="B55" s="13" t="s">
        <v>1174</v>
      </c>
      <c r="C55" s="13" t="s">
        <v>1267</v>
      </c>
      <c r="D55" s="13" t="s">
        <v>1177</v>
      </c>
      <c r="E55" s="13" t="s">
        <v>1268</v>
      </c>
      <c r="F55" s="13" t="s">
        <v>1179</v>
      </c>
      <c r="G55" s="13" t="s">
        <v>1271</v>
      </c>
      <c r="H55" s="13" t="s">
        <v>1181</v>
      </c>
      <c r="I55" s="79" t="s">
        <v>1273</v>
      </c>
      <c r="J55" s="79" t="s">
        <v>1183</v>
      </c>
      <c r="K55" s="79" t="s">
        <v>1275</v>
      </c>
      <c r="L55" s="79" t="s">
        <v>1184</v>
      </c>
    </row>
    <row r="56" spans="1:12" ht="15">
      <c r="A56" s="79" t="s">
        <v>287</v>
      </c>
      <c r="B56" s="79">
        <v>3</v>
      </c>
      <c r="C56" s="79" t="s">
        <v>297</v>
      </c>
      <c r="D56" s="79">
        <v>1</v>
      </c>
      <c r="E56" s="79" t="s">
        <v>268</v>
      </c>
      <c r="F56" s="79">
        <v>1</v>
      </c>
      <c r="G56" s="79" t="s">
        <v>287</v>
      </c>
      <c r="H56" s="79">
        <v>3</v>
      </c>
      <c r="I56" s="79"/>
      <c r="J56" s="79"/>
      <c r="K56" s="79"/>
      <c r="L56" s="79"/>
    </row>
    <row r="57" spans="1:12" ht="15">
      <c r="A57" s="79" t="s">
        <v>288</v>
      </c>
      <c r="B57" s="79">
        <v>2</v>
      </c>
      <c r="C57" s="79"/>
      <c r="D57" s="79"/>
      <c r="E57" s="79"/>
      <c r="F57" s="79"/>
      <c r="G57" s="79" t="s">
        <v>288</v>
      </c>
      <c r="H57" s="79">
        <v>2</v>
      </c>
      <c r="I57" s="79"/>
      <c r="J57" s="79"/>
      <c r="K57" s="79"/>
      <c r="L57" s="79"/>
    </row>
    <row r="58" spans="1:12" ht="15">
      <c r="A58" s="79" t="s">
        <v>268</v>
      </c>
      <c r="B58" s="79">
        <v>2</v>
      </c>
      <c r="C58" s="79"/>
      <c r="D58" s="79"/>
      <c r="E58" s="79"/>
      <c r="F58" s="79"/>
      <c r="G58" s="79" t="s">
        <v>268</v>
      </c>
      <c r="H58" s="79">
        <v>1</v>
      </c>
      <c r="I58" s="79"/>
      <c r="J58" s="79"/>
      <c r="K58" s="79"/>
      <c r="L58" s="79"/>
    </row>
    <row r="59" spans="1:12" ht="15">
      <c r="A59" s="79" t="s">
        <v>297</v>
      </c>
      <c r="B59" s="79">
        <v>1</v>
      </c>
      <c r="C59" s="79"/>
      <c r="D59" s="79"/>
      <c r="E59" s="79"/>
      <c r="F59" s="79"/>
      <c r="G59" s="79" t="s">
        <v>286</v>
      </c>
      <c r="H59" s="79">
        <v>1</v>
      </c>
      <c r="I59" s="79"/>
      <c r="J59" s="79"/>
      <c r="K59" s="79"/>
      <c r="L59" s="79"/>
    </row>
    <row r="60" spans="1:12" ht="15">
      <c r="A60" s="79" t="s">
        <v>286</v>
      </c>
      <c r="B60" s="79">
        <v>1</v>
      </c>
      <c r="C60" s="79"/>
      <c r="D60" s="79"/>
      <c r="E60" s="79"/>
      <c r="F60" s="79"/>
      <c r="G60" s="79"/>
      <c r="H60" s="79"/>
      <c r="I60" s="79"/>
      <c r="J60" s="79"/>
      <c r="K60" s="79"/>
      <c r="L60" s="79"/>
    </row>
    <row r="63" spans="1:12" ht="14.4" customHeight="1">
      <c r="A63" s="13" t="s">
        <v>1266</v>
      </c>
      <c r="B63" s="13" t="s">
        <v>1174</v>
      </c>
      <c r="C63" s="13" t="s">
        <v>1269</v>
      </c>
      <c r="D63" s="13" t="s">
        <v>1177</v>
      </c>
      <c r="E63" s="13" t="s">
        <v>1270</v>
      </c>
      <c r="F63" s="13" t="s">
        <v>1179</v>
      </c>
      <c r="G63" s="13" t="s">
        <v>1272</v>
      </c>
      <c r="H63" s="13" t="s">
        <v>1181</v>
      </c>
      <c r="I63" s="13" t="s">
        <v>1274</v>
      </c>
      <c r="J63" s="13" t="s">
        <v>1183</v>
      </c>
      <c r="K63" s="13" t="s">
        <v>1276</v>
      </c>
      <c r="L63" s="13" t="s">
        <v>1184</v>
      </c>
    </row>
    <row r="64" spans="1:12" ht="15">
      <c r="A64" s="79" t="s">
        <v>268</v>
      </c>
      <c r="B64" s="79">
        <v>44</v>
      </c>
      <c r="C64" s="79" t="s">
        <v>268</v>
      </c>
      <c r="D64" s="79">
        <v>30</v>
      </c>
      <c r="E64" s="79" t="s">
        <v>301</v>
      </c>
      <c r="F64" s="79">
        <v>3</v>
      </c>
      <c r="G64" s="79" t="s">
        <v>268</v>
      </c>
      <c r="H64" s="79">
        <v>8</v>
      </c>
      <c r="I64" s="79" t="s">
        <v>303</v>
      </c>
      <c r="J64" s="79">
        <v>2</v>
      </c>
      <c r="K64" s="79" t="s">
        <v>298</v>
      </c>
      <c r="L64" s="79">
        <v>1</v>
      </c>
    </row>
    <row r="65" spans="1:12" ht="15">
      <c r="A65" s="79" t="s">
        <v>299</v>
      </c>
      <c r="B65" s="79">
        <v>35</v>
      </c>
      <c r="C65" s="79" t="s">
        <v>299</v>
      </c>
      <c r="D65" s="79">
        <v>30</v>
      </c>
      <c r="E65" s="79" t="s">
        <v>258</v>
      </c>
      <c r="F65" s="79">
        <v>3</v>
      </c>
      <c r="G65" s="79" t="s">
        <v>304</v>
      </c>
      <c r="H65" s="79">
        <v>8</v>
      </c>
      <c r="I65" s="79" t="s">
        <v>302</v>
      </c>
      <c r="J65" s="79">
        <v>2</v>
      </c>
      <c r="K65" s="79" t="s">
        <v>299</v>
      </c>
      <c r="L65" s="79">
        <v>1</v>
      </c>
    </row>
    <row r="66" spans="1:12" ht="15">
      <c r="A66" s="79" t="s">
        <v>297</v>
      </c>
      <c r="B66" s="79">
        <v>16</v>
      </c>
      <c r="C66" s="79" t="s">
        <v>297</v>
      </c>
      <c r="D66" s="79">
        <v>13</v>
      </c>
      <c r="E66" s="79" t="s">
        <v>268</v>
      </c>
      <c r="F66" s="79">
        <v>3</v>
      </c>
      <c r="G66" s="79"/>
      <c r="H66" s="79"/>
      <c r="I66" s="79" t="s">
        <v>297</v>
      </c>
      <c r="J66" s="79">
        <v>2</v>
      </c>
      <c r="K66" s="79" t="s">
        <v>297</v>
      </c>
      <c r="L66" s="79">
        <v>1</v>
      </c>
    </row>
    <row r="67" spans="1:12" ht="15">
      <c r="A67" s="79" t="s">
        <v>304</v>
      </c>
      <c r="B67" s="79">
        <v>8</v>
      </c>
      <c r="C67" s="79" t="s">
        <v>295</v>
      </c>
      <c r="D67" s="79">
        <v>3</v>
      </c>
      <c r="E67" s="79" t="s">
        <v>299</v>
      </c>
      <c r="F67" s="79">
        <v>2</v>
      </c>
      <c r="G67" s="79"/>
      <c r="H67" s="79"/>
      <c r="I67" s="79" t="s">
        <v>299</v>
      </c>
      <c r="J67" s="79">
        <v>2</v>
      </c>
      <c r="K67" s="79" t="s">
        <v>268</v>
      </c>
      <c r="L67" s="79">
        <v>1</v>
      </c>
    </row>
    <row r="68" spans="1:12" ht="15">
      <c r="A68" s="79" t="s">
        <v>295</v>
      </c>
      <c r="B68" s="79">
        <v>3</v>
      </c>
      <c r="C68" s="79" t="s">
        <v>289</v>
      </c>
      <c r="D68" s="79">
        <v>1</v>
      </c>
      <c r="E68" s="79" t="s">
        <v>300</v>
      </c>
      <c r="F68" s="79">
        <v>1</v>
      </c>
      <c r="G68" s="79"/>
      <c r="H68" s="79"/>
      <c r="I68" s="79" t="s">
        <v>268</v>
      </c>
      <c r="J68" s="79">
        <v>2</v>
      </c>
      <c r="K68" s="79"/>
      <c r="L68" s="79"/>
    </row>
    <row r="69" spans="1:12" ht="15">
      <c r="A69" s="79" t="s">
        <v>301</v>
      </c>
      <c r="B69" s="79">
        <v>3</v>
      </c>
      <c r="C69" s="79"/>
      <c r="D69" s="79"/>
      <c r="E69" s="79"/>
      <c r="F69" s="79"/>
      <c r="G69" s="79"/>
      <c r="H69" s="79"/>
      <c r="I69" s="79"/>
      <c r="J69" s="79"/>
      <c r="K69" s="79"/>
      <c r="L69" s="79"/>
    </row>
    <row r="70" spans="1:12" ht="15">
      <c r="A70" s="79" t="s">
        <v>258</v>
      </c>
      <c r="B70" s="79">
        <v>3</v>
      </c>
      <c r="C70" s="79"/>
      <c r="D70" s="79"/>
      <c r="E70" s="79"/>
      <c r="F70" s="79"/>
      <c r="G70" s="79"/>
      <c r="H70" s="79"/>
      <c r="I70" s="79"/>
      <c r="J70" s="79"/>
      <c r="K70" s="79"/>
      <c r="L70" s="79"/>
    </row>
    <row r="71" spans="1:12" ht="15">
      <c r="A71" s="79" t="s">
        <v>303</v>
      </c>
      <c r="B71" s="79">
        <v>2</v>
      </c>
      <c r="C71" s="79"/>
      <c r="D71" s="79"/>
      <c r="E71" s="79"/>
      <c r="F71" s="79"/>
      <c r="G71" s="79"/>
      <c r="H71" s="79"/>
      <c r="I71" s="79"/>
      <c r="J71" s="79"/>
      <c r="K71" s="79"/>
      <c r="L71" s="79"/>
    </row>
    <row r="72" spans="1:12" ht="15">
      <c r="A72" s="79" t="s">
        <v>302</v>
      </c>
      <c r="B72" s="79">
        <v>2</v>
      </c>
      <c r="C72" s="79"/>
      <c r="D72" s="79"/>
      <c r="E72" s="79"/>
      <c r="F72" s="79"/>
      <c r="G72" s="79"/>
      <c r="H72" s="79"/>
      <c r="I72" s="79"/>
      <c r="J72" s="79"/>
      <c r="K72" s="79"/>
      <c r="L72" s="79"/>
    </row>
    <row r="73" spans="1:12" ht="15">
      <c r="A73" s="79" t="s">
        <v>289</v>
      </c>
      <c r="B73" s="79">
        <v>1</v>
      </c>
      <c r="C73" s="79"/>
      <c r="D73" s="79"/>
      <c r="E73" s="79"/>
      <c r="F73" s="79"/>
      <c r="G73" s="79"/>
      <c r="H73" s="79"/>
      <c r="I73" s="79"/>
      <c r="J73" s="79"/>
      <c r="K73" s="79"/>
      <c r="L73" s="79"/>
    </row>
    <row r="76" spans="1:12" ht="14.4" customHeight="1">
      <c r="A76" s="13" t="s">
        <v>1285</v>
      </c>
      <c r="B76" s="13" t="s">
        <v>1174</v>
      </c>
      <c r="C76" s="13" t="s">
        <v>1286</v>
      </c>
      <c r="D76" s="13" t="s">
        <v>1177</v>
      </c>
      <c r="E76" s="13" t="s">
        <v>1287</v>
      </c>
      <c r="F76" s="13" t="s">
        <v>1179</v>
      </c>
      <c r="G76" s="13" t="s">
        <v>1288</v>
      </c>
      <c r="H76" s="13" t="s">
        <v>1181</v>
      </c>
      <c r="I76" s="13" t="s">
        <v>1289</v>
      </c>
      <c r="J76" s="13" t="s">
        <v>1183</v>
      </c>
      <c r="K76" s="13" t="s">
        <v>1290</v>
      </c>
      <c r="L76" s="13" t="s">
        <v>1184</v>
      </c>
    </row>
    <row r="77" spans="1:12" ht="15">
      <c r="A77" s="117" t="s">
        <v>261</v>
      </c>
      <c r="B77" s="79">
        <v>146378</v>
      </c>
      <c r="C77" s="117" t="s">
        <v>271</v>
      </c>
      <c r="D77" s="79">
        <v>99969</v>
      </c>
      <c r="E77" s="117" t="s">
        <v>261</v>
      </c>
      <c r="F77" s="79">
        <v>146378</v>
      </c>
      <c r="G77" s="117" t="s">
        <v>304</v>
      </c>
      <c r="H77" s="79">
        <v>55572</v>
      </c>
      <c r="I77" s="117" t="s">
        <v>303</v>
      </c>
      <c r="J77" s="79">
        <v>9374</v>
      </c>
      <c r="K77" s="117" t="s">
        <v>257</v>
      </c>
      <c r="L77" s="79">
        <v>7306</v>
      </c>
    </row>
    <row r="78" spans="1:12" ht="15">
      <c r="A78" s="117" t="s">
        <v>271</v>
      </c>
      <c r="B78" s="79">
        <v>99969</v>
      </c>
      <c r="C78" s="117" t="s">
        <v>263</v>
      </c>
      <c r="D78" s="79">
        <v>69810</v>
      </c>
      <c r="E78" s="117" t="s">
        <v>262</v>
      </c>
      <c r="F78" s="79">
        <v>28957</v>
      </c>
      <c r="G78" s="117" t="s">
        <v>293</v>
      </c>
      <c r="H78" s="79">
        <v>18246</v>
      </c>
      <c r="I78" s="117" t="s">
        <v>267</v>
      </c>
      <c r="J78" s="79">
        <v>2954</v>
      </c>
      <c r="K78" s="117" t="s">
        <v>298</v>
      </c>
      <c r="L78" s="79">
        <v>5303</v>
      </c>
    </row>
    <row r="79" spans="1:12" ht="15">
      <c r="A79" s="117" t="s">
        <v>263</v>
      </c>
      <c r="B79" s="79">
        <v>69810</v>
      </c>
      <c r="C79" s="117" t="s">
        <v>260</v>
      </c>
      <c r="D79" s="79">
        <v>57177</v>
      </c>
      <c r="E79" s="117" t="s">
        <v>270</v>
      </c>
      <c r="F79" s="79">
        <v>13622</v>
      </c>
      <c r="G79" s="117" t="s">
        <v>287</v>
      </c>
      <c r="H79" s="79">
        <v>11493</v>
      </c>
      <c r="I79" s="117" t="s">
        <v>266</v>
      </c>
      <c r="J79" s="79">
        <v>1729</v>
      </c>
      <c r="K79" s="117"/>
      <c r="L79" s="79"/>
    </row>
    <row r="80" spans="1:12" ht="15">
      <c r="A80" s="117" t="s">
        <v>260</v>
      </c>
      <c r="B80" s="79">
        <v>57177</v>
      </c>
      <c r="C80" s="117" t="s">
        <v>281</v>
      </c>
      <c r="D80" s="79">
        <v>36971</v>
      </c>
      <c r="E80" s="117" t="s">
        <v>300</v>
      </c>
      <c r="F80" s="79">
        <v>11054</v>
      </c>
      <c r="G80" s="117" t="s">
        <v>286</v>
      </c>
      <c r="H80" s="79">
        <v>2633</v>
      </c>
      <c r="I80" s="117" t="s">
        <v>302</v>
      </c>
      <c r="J80" s="79">
        <v>801</v>
      </c>
      <c r="K80" s="117"/>
      <c r="L80" s="79"/>
    </row>
    <row r="81" spans="1:12" ht="15">
      <c r="A81" s="117" t="s">
        <v>304</v>
      </c>
      <c r="B81" s="79">
        <v>55572</v>
      </c>
      <c r="C81" s="117" t="s">
        <v>297</v>
      </c>
      <c r="D81" s="79">
        <v>26561</v>
      </c>
      <c r="E81" s="117" t="s">
        <v>276</v>
      </c>
      <c r="F81" s="79">
        <v>8952</v>
      </c>
      <c r="G81" s="117" t="s">
        <v>288</v>
      </c>
      <c r="H81" s="79">
        <v>1698</v>
      </c>
      <c r="I81" s="117"/>
      <c r="J81" s="79"/>
      <c r="K81" s="117"/>
      <c r="L81" s="79"/>
    </row>
    <row r="82" spans="1:12" ht="15">
      <c r="A82" s="117" t="s">
        <v>281</v>
      </c>
      <c r="B82" s="79">
        <v>36971</v>
      </c>
      <c r="C82" s="117" t="s">
        <v>282</v>
      </c>
      <c r="D82" s="79">
        <v>23244</v>
      </c>
      <c r="E82" s="117" t="s">
        <v>277</v>
      </c>
      <c r="F82" s="79">
        <v>1770</v>
      </c>
      <c r="G82" s="117"/>
      <c r="H82" s="79"/>
      <c r="I82" s="117"/>
      <c r="J82" s="79"/>
      <c r="K82" s="117"/>
      <c r="L82" s="79"/>
    </row>
    <row r="83" spans="1:12" ht="15">
      <c r="A83" s="117" t="s">
        <v>262</v>
      </c>
      <c r="B83" s="79">
        <v>28957</v>
      </c>
      <c r="C83" s="117" t="s">
        <v>291</v>
      </c>
      <c r="D83" s="79">
        <v>20333</v>
      </c>
      <c r="E83" s="117" t="s">
        <v>268</v>
      </c>
      <c r="F83" s="79">
        <v>1245</v>
      </c>
      <c r="G83" s="117"/>
      <c r="H83" s="79"/>
      <c r="I83" s="117"/>
      <c r="J83" s="79"/>
      <c r="K83" s="117"/>
      <c r="L83" s="79"/>
    </row>
    <row r="84" spans="1:12" ht="15">
      <c r="A84" s="117" t="s">
        <v>297</v>
      </c>
      <c r="B84" s="79">
        <v>26561</v>
      </c>
      <c r="C84" s="117" t="s">
        <v>296</v>
      </c>
      <c r="D84" s="79">
        <v>17660</v>
      </c>
      <c r="E84" s="117" t="s">
        <v>259</v>
      </c>
      <c r="F84" s="79">
        <v>800</v>
      </c>
      <c r="G84" s="117"/>
      <c r="H84" s="79"/>
      <c r="I84" s="117"/>
      <c r="J84" s="79"/>
      <c r="K84" s="117"/>
      <c r="L84" s="79"/>
    </row>
    <row r="85" spans="1:12" ht="15">
      <c r="A85" s="117" t="s">
        <v>282</v>
      </c>
      <c r="B85" s="79">
        <v>23244</v>
      </c>
      <c r="C85" s="117" t="s">
        <v>279</v>
      </c>
      <c r="D85" s="79">
        <v>15850</v>
      </c>
      <c r="E85" s="117" t="s">
        <v>301</v>
      </c>
      <c r="F85" s="79">
        <v>275</v>
      </c>
      <c r="G85" s="117"/>
      <c r="H85" s="79"/>
      <c r="I85" s="117"/>
      <c r="J85" s="79"/>
      <c r="K85" s="117"/>
      <c r="L85" s="79"/>
    </row>
    <row r="86" spans="1:12" ht="15">
      <c r="A86" s="117" t="s">
        <v>291</v>
      </c>
      <c r="B86" s="79">
        <v>20333</v>
      </c>
      <c r="C86" s="117" t="s">
        <v>272</v>
      </c>
      <c r="D86" s="79">
        <v>15354</v>
      </c>
      <c r="E86" s="117" t="s">
        <v>269</v>
      </c>
      <c r="F86" s="79">
        <v>221</v>
      </c>
      <c r="G86" s="117"/>
      <c r="H86" s="79"/>
      <c r="I86" s="117"/>
      <c r="J86" s="79"/>
      <c r="K86" s="117"/>
      <c r="L86" s="79"/>
    </row>
  </sheetData>
  <hyperlinks>
    <hyperlink ref="A2" r:id="rId1" display="https://gijc2019.org/program-gijc19/"/>
    <hyperlink ref="A3" r:id="rId2" display="https://gijn.org/2019/09/16/going-to-gijc19-in-hamburg-say-moin-and-a-few-more-tips-to-prepare/"/>
    <hyperlink ref="A4" r:id="rId3" display="https://gijc2019.org/2019/09/16/going-to-gijc19-in-hamburg-say-moin-and-a-few-more-tips-to-prepare-even-if-you-arent/"/>
    <hyperlink ref="A5" r:id="rId4" display="https://gijc2019.org/live-stream/"/>
    <hyperlink ref="A6" r:id="rId5" display="https://gijc2019.org/category/news/"/>
    <hyperlink ref="A7" r:id="rId6" display="https://open.spotify.com/playlist/4xtdNWVEMHk2Ycp8GnlMSz?si=sABAffbrTYi7r_uWjV3KOg"/>
    <hyperlink ref="C2" r:id="rId7" display="https://gijc2019.org/program-gijc19/"/>
    <hyperlink ref="C3" r:id="rId8" display="https://gijc2019.org/2019/09/16/going-to-gijc19-in-hamburg-say-moin-and-a-few-more-tips-to-prepare-even-if-you-arent/"/>
    <hyperlink ref="C4" r:id="rId9" display="https://gijn.org/2019/09/16/going-to-gijc19-in-hamburg-say-moin-and-a-few-more-tips-to-prepare/"/>
    <hyperlink ref="C5" r:id="rId10" display="https://gijc2019.org/live-stream/"/>
    <hyperlink ref="C6" r:id="rId11" display="https://gijc2019.org/category/news/"/>
    <hyperlink ref="C7" r:id="rId12" display="https://open.spotify.com/playlist/4xtdNWVEMHk2Ycp8GnlMSz?si=sABAffbrTYi7r_uWjV3KOg"/>
    <hyperlink ref="K2" r:id="rId13" display="https://gijn.org/2019/09/16/going-to-gijc19-in-hamburg-say-moin-and-a-few-more-tips-to-prepare/"/>
  </hyperlinks>
  <printOptions/>
  <pageMargins left="0.7" right="0.7" top="0.75" bottom="0.75" header="0.3" footer="0.3"/>
  <pageSetup orientation="portrait" paperSize="9"/>
  <tableParts>
    <tablePart r:id="rId14"/>
    <tablePart r:id="rId15"/>
    <tablePart r:id="rId17"/>
    <tablePart r:id="rId19"/>
    <tablePart r:id="rId18"/>
    <tablePart r:id="rId21"/>
    <tablePart r:id="rId20"/>
    <tablePart r:id="rId16"/>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BBCAA-AF00-490F-B87C-55A3DEDEC254}">
  <dimension ref="A25:B38"/>
  <sheetViews>
    <sheetView tabSelected="1" workbookViewId="0" topLeftCell="A1"/>
  </sheetViews>
  <sheetFormatPr defaultColWidth="9.140625" defaultRowHeight="15"/>
  <cols>
    <col min="1" max="1" width="12.57421875" style="0" bestFit="1" customWidth="1"/>
    <col min="2" max="2" width="29.140625" style="0" bestFit="1" customWidth="1"/>
  </cols>
  <sheetData>
    <row r="25" spans="1:2" ht="15">
      <c r="A25" s="125" t="s">
        <v>1363</v>
      </c>
      <c r="B25" t="s">
        <v>1362</v>
      </c>
    </row>
    <row r="26" spans="1:2" ht="15">
      <c r="A26" s="126" t="s">
        <v>1365</v>
      </c>
      <c r="B26" s="3">
        <v>54</v>
      </c>
    </row>
    <row r="27" spans="1:2" ht="15">
      <c r="A27" s="127" t="s">
        <v>1366</v>
      </c>
      <c r="B27" s="3">
        <v>54</v>
      </c>
    </row>
    <row r="28" spans="1:2" ht="15">
      <c r="A28" s="128" t="s">
        <v>1367</v>
      </c>
      <c r="B28" s="3">
        <v>1</v>
      </c>
    </row>
    <row r="29" spans="1:2" ht="15">
      <c r="A29" s="128" t="s">
        <v>1368</v>
      </c>
      <c r="B29" s="3">
        <v>1</v>
      </c>
    </row>
    <row r="30" spans="1:2" ht="15">
      <c r="A30" s="128" t="s">
        <v>1369</v>
      </c>
      <c r="B30" s="3">
        <v>3</v>
      </c>
    </row>
    <row r="31" spans="1:2" ht="15">
      <c r="A31" s="128" t="s">
        <v>1370</v>
      </c>
      <c r="B31" s="3">
        <v>5</v>
      </c>
    </row>
    <row r="32" spans="1:2" ht="15">
      <c r="A32" s="128" t="s">
        <v>1371</v>
      </c>
      <c r="B32" s="3">
        <v>1</v>
      </c>
    </row>
    <row r="33" spans="1:2" ht="15">
      <c r="A33" s="128" t="s">
        <v>1372</v>
      </c>
      <c r="B33" s="3">
        <v>4</v>
      </c>
    </row>
    <row r="34" spans="1:2" ht="15">
      <c r="A34" s="128" t="s">
        <v>1373</v>
      </c>
      <c r="B34" s="3">
        <v>2</v>
      </c>
    </row>
    <row r="35" spans="1:2" ht="15">
      <c r="A35" s="128" t="s">
        <v>1374</v>
      </c>
      <c r="B35" s="3">
        <v>3</v>
      </c>
    </row>
    <row r="36" spans="1:2" ht="15">
      <c r="A36" s="128" t="s">
        <v>1375</v>
      </c>
      <c r="B36" s="3">
        <v>5</v>
      </c>
    </row>
    <row r="37" spans="1:2" ht="15">
      <c r="A37" s="128" t="s">
        <v>1376</v>
      </c>
      <c r="B37" s="3">
        <v>29</v>
      </c>
    </row>
    <row r="38" spans="1:2" ht="15">
      <c r="A38" s="126" t="s">
        <v>1364</v>
      </c>
      <c r="B38" s="3">
        <v>54</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50"/>
  <sheetViews>
    <sheetView workbookViewId="0" topLeftCell="A1">
      <pane xSplit="1" ySplit="2" topLeftCell="B3" activePane="bottomRight" state="frozen"/>
      <selection pane="topRight" activeCell="B1" sqref="B1"/>
      <selection pane="bottomLeft" activeCell="A3" sqref="A3"/>
      <selection pane="bottomRight" activeCell="A6" sqref="A6:BS6"/>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6.7109375" style="0" bestFit="1" customWidth="1"/>
    <col min="58" max="58" width="30.710937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589</v>
      </c>
      <c r="AE2" s="13" t="s">
        <v>590</v>
      </c>
      <c r="AF2" s="13" t="s">
        <v>591</v>
      </c>
      <c r="AG2" s="13" t="s">
        <v>592</v>
      </c>
      <c r="AH2" s="13" t="s">
        <v>593</v>
      </c>
      <c r="AI2" s="13" t="s">
        <v>594</v>
      </c>
      <c r="AJ2" s="13" t="s">
        <v>595</v>
      </c>
      <c r="AK2" s="13" t="s">
        <v>596</v>
      </c>
      <c r="AL2" s="13" t="s">
        <v>597</v>
      </c>
      <c r="AM2" s="13" t="s">
        <v>598</v>
      </c>
      <c r="AN2" s="13" t="s">
        <v>599</v>
      </c>
      <c r="AO2" s="13" t="s">
        <v>600</v>
      </c>
      <c r="AP2" s="13" t="s">
        <v>601</v>
      </c>
      <c r="AQ2" s="13" t="s">
        <v>602</v>
      </c>
      <c r="AR2" s="13" t="s">
        <v>603</v>
      </c>
      <c r="AS2" s="13" t="s">
        <v>237</v>
      </c>
      <c r="AT2" s="13" t="s">
        <v>604</v>
      </c>
      <c r="AU2" s="13" t="s">
        <v>605</v>
      </c>
      <c r="AV2" s="13" t="s">
        <v>606</v>
      </c>
      <c r="AW2" s="13" t="s">
        <v>607</v>
      </c>
      <c r="AX2" s="13" t="s">
        <v>608</v>
      </c>
      <c r="AY2" s="13" t="s">
        <v>609</v>
      </c>
      <c r="AZ2" s="13" t="s">
        <v>949</v>
      </c>
      <c r="BA2" s="120" t="s">
        <v>1137</v>
      </c>
      <c r="BB2" s="120" t="s">
        <v>1138</v>
      </c>
      <c r="BC2" s="120" t="s">
        <v>1139</v>
      </c>
      <c r="BD2" s="120" t="s">
        <v>1140</v>
      </c>
      <c r="BE2" s="120" t="s">
        <v>1141</v>
      </c>
      <c r="BF2" s="120" t="s">
        <v>1142</v>
      </c>
      <c r="BG2" s="120" t="s">
        <v>1143</v>
      </c>
      <c r="BH2" s="120" t="s">
        <v>1144</v>
      </c>
      <c r="BI2" s="120" t="s">
        <v>1146</v>
      </c>
      <c r="BJ2" s="120" t="s">
        <v>1297</v>
      </c>
      <c r="BK2" s="120" t="s">
        <v>1300</v>
      </c>
      <c r="BL2" s="120" t="s">
        <v>1303</v>
      </c>
      <c r="BM2" s="120" t="s">
        <v>1306</v>
      </c>
      <c r="BN2" s="120" t="s">
        <v>1308</v>
      </c>
      <c r="BO2" s="120" t="s">
        <v>1310</v>
      </c>
      <c r="BP2" s="120" t="s">
        <v>1311</v>
      </c>
      <c r="BQ2" s="120" t="s">
        <v>1332</v>
      </c>
      <c r="BR2" s="120" t="s">
        <v>1340</v>
      </c>
      <c r="BS2" s="120" t="s">
        <v>1358</v>
      </c>
      <c r="BT2" s="3"/>
      <c r="BU2" s="3"/>
    </row>
    <row r="3" spans="1:73" ht="15" customHeight="1">
      <c r="A3" s="65" t="s">
        <v>257</v>
      </c>
      <c r="B3" s="66"/>
      <c r="C3" s="66"/>
      <c r="D3" s="67">
        <v>1000</v>
      </c>
      <c r="E3" s="69"/>
      <c r="F3" s="103" t="s">
        <v>826</v>
      </c>
      <c r="G3" s="66"/>
      <c r="H3" s="70" t="s">
        <v>257</v>
      </c>
      <c r="I3" s="71"/>
      <c r="J3" s="71"/>
      <c r="K3" s="70" t="s">
        <v>889</v>
      </c>
      <c r="L3" s="74">
        <v>705.6441741020728</v>
      </c>
      <c r="M3" s="75">
        <v>9284.310546875</v>
      </c>
      <c r="N3" s="75">
        <v>919.3295288085938</v>
      </c>
      <c r="O3" s="76"/>
      <c r="P3" s="77"/>
      <c r="Q3" s="77"/>
      <c r="R3" s="48"/>
      <c r="S3" s="48">
        <v>0</v>
      </c>
      <c r="T3" s="48">
        <v>4</v>
      </c>
      <c r="U3" s="49">
        <v>92.729167</v>
      </c>
      <c r="V3" s="49">
        <v>0.010638</v>
      </c>
      <c r="W3" s="49">
        <v>0.021324</v>
      </c>
      <c r="X3" s="49">
        <v>0.872759</v>
      </c>
      <c r="Y3" s="49">
        <v>0.16666666666666666</v>
      </c>
      <c r="Z3" s="49">
        <v>0</v>
      </c>
      <c r="AA3" s="72">
        <v>3</v>
      </c>
      <c r="AB3" s="72"/>
      <c r="AC3" s="73"/>
      <c r="AD3" s="79" t="s">
        <v>610</v>
      </c>
      <c r="AE3" s="79">
        <v>3257</v>
      </c>
      <c r="AF3" s="79">
        <v>1270</v>
      </c>
      <c r="AG3" s="79">
        <v>7306</v>
      </c>
      <c r="AH3" s="79">
        <v>6141</v>
      </c>
      <c r="AI3" s="79"/>
      <c r="AJ3" s="79" t="s">
        <v>658</v>
      </c>
      <c r="AK3" s="79"/>
      <c r="AL3" s="83" t="s">
        <v>737</v>
      </c>
      <c r="AM3" s="79"/>
      <c r="AN3" s="81">
        <v>42654.478055555555</v>
      </c>
      <c r="AO3" s="83" t="s">
        <v>774</v>
      </c>
      <c r="AP3" s="79" t="b">
        <v>0</v>
      </c>
      <c r="AQ3" s="79" t="b">
        <v>0</v>
      </c>
      <c r="AR3" s="79" t="b">
        <v>1</v>
      </c>
      <c r="AS3" s="79"/>
      <c r="AT3" s="79">
        <v>42</v>
      </c>
      <c r="AU3" s="83" t="s">
        <v>814</v>
      </c>
      <c r="AV3" s="79" t="b">
        <v>1</v>
      </c>
      <c r="AW3" s="79" t="s">
        <v>840</v>
      </c>
      <c r="AX3" s="83" t="s">
        <v>841</v>
      </c>
      <c r="AY3" s="79" t="s">
        <v>66</v>
      </c>
      <c r="AZ3" s="79" t="str">
        <f>REPLACE(INDEX(GroupVertices[Group],MATCH(Vertices[[#This Row],[Vertex]],GroupVertices[Vertex],0)),1,1,"")</f>
        <v>5</v>
      </c>
      <c r="BA3" s="48">
        <v>0</v>
      </c>
      <c r="BB3" s="49">
        <v>0</v>
      </c>
      <c r="BC3" s="48">
        <v>0</v>
      </c>
      <c r="BD3" s="49">
        <v>0</v>
      </c>
      <c r="BE3" s="48">
        <v>0</v>
      </c>
      <c r="BF3" s="49">
        <v>0</v>
      </c>
      <c r="BG3" s="48">
        <v>42</v>
      </c>
      <c r="BH3" s="49">
        <v>100</v>
      </c>
      <c r="BI3" s="48">
        <v>42</v>
      </c>
      <c r="BJ3" s="48" t="s">
        <v>332</v>
      </c>
      <c r="BK3" s="48" t="s">
        <v>332</v>
      </c>
      <c r="BL3" s="48" t="s">
        <v>337</v>
      </c>
      <c r="BM3" s="48" t="s">
        <v>337</v>
      </c>
      <c r="BN3" s="48" t="s">
        <v>341</v>
      </c>
      <c r="BO3" s="48" t="s">
        <v>341</v>
      </c>
      <c r="BP3" s="124" t="s">
        <v>1312</v>
      </c>
      <c r="BQ3" s="124" t="s">
        <v>1312</v>
      </c>
      <c r="BR3" s="124" t="s">
        <v>1341</v>
      </c>
      <c r="BS3" s="124" t="s">
        <v>1341</v>
      </c>
      <c r="BT3" s="3"/>
      <c r="BU3" s="3"/>
    </row>
    <row r="4" spans="1:76" ht="15">
      <c r="A4" s="65" t="s">
        <v>298</v>
      </c>
      <c r="B4" s="66"/>
      <c r="C4" s="66"/>
      <c r="D4" s="67">
        <v>100</v>
      </c>
      <c r="E4" s="69"/>
      <c r="F4" s="103" t="s">
        <v>827</v>
      </c>
      <c r="G4" s="66"/>
      <c r="H4" s="70" t="s">
        <v>298</v>
      </c>
      <c r="I4" s="71"/>
      <c r="J4" s="71"/>
      <c r="K4" s="70" t="s">
        <v>890</v>
      </c>
      <c r="L4" s="74">
        <v>1</v>
      </c>
      <c r="M4" s="75">
        <v>8120.86328125</v>
      </c>
      <c r="N4" s="75">
        <v>919.3295288085938</v>
      </c>
      <c r="O4" s="76"/>
      <c r="P4" s="77"/>
      <c r="Q4" s="77"/>
      <c r="R4" s="89"/>
      <c r="S4" s="48">
        <v>1</v>
      </c>
      <c r="T4" s="48">
        <v>0</v>
      </c>
      <c r="U4" s="49">
        <v>0</v>
      </c>
      <c r="V4" s="49">
        <v>0.007143</v>
      </c>
      <c r="W4" s="49">
        <v>0.001979</v>
      </c>
      <c r="X4" s="49">
        <v>0.335461</v>
      </c>
      <c r="Y4" s="49">
        <v>0</v>
      </c>
      <c r="Z4" s="49">
        <v>0</v>
      </c>
      <c r="AA4" s="72">
        <v>4</v>
      </c>
      <c r="AB4" s="72"/>
      <c r="AC4" s="73"/>
      <c r="AD4" s="79" t="s">
        <v>611</v>
      </c>
      <c r="AE4" s="79">
        <v>651</v>
      </c>
      <c r="AF4" s="79">
        <v>783</v>
      </c>
      <c r="AG4" s="79">
        <v>5303</v>
      </c>
      <c r="AH4" s="79">
        <v>9046</v>
      </c>
      <c r="AI4" s="79"/>
      <c r="AJ4" s="79" t="s">
        <v>659</v>
      </c>
      <c r="AK4" s="79" t="s">
        <v>705</v>
      </c>
      <c r="AL4" s="83" t="s">
        <v>738</v>
      </c>
      <c r="AM4" s="79"/>
      <c r="AN4" s="81">
        <v>40545.96990740741</v>
      </c>
      <c r="AO4" s="83" t="s">
        <v>775</v>
      </c>
      <c r="AP4" s="79" t="b">
        <v>0</v>
      </c>
      <c r="AQ4" s="79" t="b">
        <v>0</v>
      </c>
      <c r="AR4" s="79" t="b">
        <v>1</v>
      </c>
      <c r="AS4" s="79"/>
      <c r="AT4" s="79">
        <v>61</v>
      </c>
      <c r="AU4" s="83" t="s">
        <v>814</v>
      </c>
      <c r="AV4" s="79" t="b">
        <v>0</v>
      </c>
      <c r="AW4" s="79" t="s">
        <v>840</v>
      </c>
      <c r="AX4" s="83" t="s">
        <v>842</v>
      </c>
      <c r="AY4" s="79" t="s">
        <v>65</v>
      </c>
      <c r="AZ4" s="79" t="str">
        <f>REPLACE(INDEX(GroupVertices[Group],MATCH(Vertices[[#This Row],[Vertex]],GroupVertices[Vertex],0)),1,1,"")</f>
        <v>5</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5" t="s">
        <v>268</v>
      </c>
      <c r="B5" s="66"/>
      <c r="C5" s="66"/>
      <c r="D5" s="67">
        <v>1000</v>
      </c>
      <c r="E5" s="69"/>
      <c r="F5" s="103" t="s">
        <v>828</v>
      </c>
      <c r="G5" s="66"/>
      <c r="H5" s="70" t="s">
        <v>268</v>
      </c>
      <c r="I5" s="71"/>
      <c r="J5" s="71"/>
      <c r="K5" s="70" t="s">
        <v>891</v>
      </c>
      <c r="L5" s="74">
        <v>9999</v>
      </c>
      <c r="M5" s="75">
        <v>7420.4638671875</v>
      </c>
      <c r="N5" s="75">
        <v>7378.48291015625</v>
      </c>
      <c r="O5" s="76"/>
      <c r="P5" s="77"/>
      <c r="Q5" s="77"/>
      <c r="R5" s="89"/>
      <c r="S5" s="48">
        <v>41</v>
      </c>
      <c r="T5" s="48">
        <v>3</v>
      </c>
      <c r="U5" s="49">
        <v>1315.708333</v>
      </c>
      <c r="V5" s="49">
        <v>0.018868</v>
      </c>
      <c r="W5" s="49">
        <v>0.085091</v>
      </c>
      <c r="X5" s="49">
        <v>7.564643</v>
      </c>
      <c r="Y5" s="49">
        <v>0.028658536585365855</v>
      </c>
      <c r="Z5" s="49">
        <v>0.024390243902439025</v>
      </c>
      <c r="AA5" s="72">
        <v>5</v>
      </c>
      <c r="AB5" s="72"/>
      <c r="AC5" s="73"/>
      <c r="AD5" s="79" t="s">
        <v>612</v>
      </c>
      <c r="AE5" s="79">
        <v>330</v>
      </c>
      <c r="AF5" s="79">
        <v>727</v>
      </c>
      <c r="AG5" s="79">
        <v>1245</v>
      </c>
      <c r="AH5" s="79">
        <v>131</v>
      </c>
      <c r="AI5" s="79"/>
      <c r="AJ5" s="79" t="s">
        <v>660</v>
      </c>
      <c r="AK5" s="79" t="s">
        <v>706</v>
      </c>
      <c r="AL5" s="83" t="s">
        <v>739</v>
      </c>
      <c r="AM5" s="79"/>
      <c r="AN5" s="81">
        <v>40792.41631944444</v>
      </c>
      <c r="AO5" s="83" t="s">
        <v>776</v>
      </c>
      <c r="AP5" s="79" t="b">
        <v>0</v>
      </c>
      <c r="AQ5" s="79" t="b">
        <v>0</v>
      </c>
      <c r="AR5" s="79" t="b">
        <v>1</v>
      </c>
      <c r="AS5" s="79"/>
      <c r="AT5" s="79">
        <v>43</v>
      </c>
      <c r="AU5" s="83" t="s">
        <v>814</v>
      </c>
      <c r="AV5" s="79" t="b">
        <v>0</v>
      </c>
      <c r="AW5" s="79" t="s">
        <v>840</v>
      </c>
      <c r="AX5" s="83" t="s">
        <v>843</v>
      </c>
      <c r="AY5" s="79" t="s">
        <v>66</v>
      </c>
      <c r="AZ5" s="79" t="str">
        <f>REPLACE(INDEX(GroupVertices[Group],MATCH(Vertices[[#This Row],[Vertex]],GroupVertices[Vertex],0)),1,1,"")</f>
        <v>2</v>
      </c>
      <c r="BA5" s="48">
        <v>1</v>
      </c>
      <c r="BB5" s="49">
        <v>1.9607843137254901</v>
      </c>
      <c r="BC5" s="48">
        <v>0</v>
      </c>
      <c r="BD5" s="49">
        <v>0</v>
      </c>
      <c r="BE5" s="48">
        <v>0</v>
      </c>
      <c r="BF5" s="49">
        <v>0</v>
      </c>
      <c r="BG5" s="48">
        <v>50</v>
      </c>
      <c r="BH5" s="49">
        <v>98.03921568627452</v>
      </c>
      <c r="BI5" s="48">
        <v>51</v>
      </c>
      <c r="BJ5" s="48"/>
      <c r="BK5" s="48"/>
      <c r="BL5" s="48"/>
      <c r="BM5" s="48"/>
      <c r="BN5" s="48" t="s">
        <v>1309</v>
      </c>
      <c r="BO5" s="48" t="s">
        <v>1309</v>
      </c>
      <c r="BP5" s="124" t="s">
        <v>1313</v>
      </c>
      <c r="BQ5" s="124" t="s">
        <v>1333</v>
      </c>
      <c r="BR5" s="124" t="s">
        <v>1342</v>
      </c>
      <c r="BS5" s="124" t="s">
        <v>1347</v>
      </c>
      <c r="BT5" s="2"/>
      <c r="BU5" s="3"/>
      <c r="BV5" s="3"/>
      <c r="BW5" s="3"/>
      <c r="BX5" s="3"/>
    </row>
    <row r="6" spans="1:76" ht="15">
      <c r="A6" s="65" t="s">
        <v>297</v>
      </c>
      <c r="B6" s="66"/>
      <c r="C6" s="66"/>
      <c r="D6" s="67">
        <v>1000</v>
      </c>
      <c r="E6" s="69"/>
      <c r="F6" s="103" t="s">
        <v>829</v>
      </c>
      <c r="G6" s="66"/>
      <c r="H6" s="70" t="s">
        <v>297</v>
      </c>
      <c r="I6" s="71"/>
      <c r="J6" s="71"/>
      <c r="K6" s="70" t="s">
        <v>892</v>
      </c>
      <c r="L6" s="74">
        <v>2444.5369103951703</v>
      </c>
      <c r="M6" s="75">
        <v>2654.499755859375</v>
      </c>
      <c r="N6" s="75">
        <v>6249.33544921875</v>
      </c>
      <c r="O6" s="76"/>
      <c r="P6" s="77"/>
      <c r="Q6" s="77"/>
      <c r="R6" s="89"/>
      <c r="S6" s="48">
        <v>29</v>
      </c>
      <c r="T6" s="48">
        <v>2</v>
      </c>
      <c r="U6" s="49">
        <v>321.5625</v>
      </c>
      <c r="V6" s="49">
        <v>0.015385</v>
      </c>
      <c r="W6" s="49">
        <v>0.074945</v>
      </c>
      <c r="X6" s="49">
        <v>5.181335</v>
      </c>
      <c r="Y6" s="49">
        <v>0.07204301075268817</v>
      </c>
      <c r="Z6" s="49">
        <v>0</v>
      </c>
      <c r="AA6" s="72">
        <v>6</v>
      </c>
      <c r="AB6" s="72"/>
      <c r="AC6" s="73"/>
      <c r="AD6" s="79" t="s">
        <v>613</v>
      </c>
      <c r="AE6" s="79">
        <v>4908</v>
      </c>
      <c r="AF6" s="79">
        <v>42007</v>
      </c>
      <c r="AG6" s="79">
        <v>26561</v>
      </c>
      <c r="AH6" s="79">
        <v>10113</v>
      </c>
      <c r="AI6" s="79"/>
      <c r="AJ6" s="79" t="s">
        <v>661</v>
      </c>
      <c r="AK6" s="79"/>
      <c r="AL6" s="83" t="s">
        <v>740</v>
      </c>
      <c r="AM6" s="79"/>
      <c r="AN6" s="81">
        <v>40275.807546296295</v>
      </c>
      <c r="AO6" s="83" t="s">
        <v>777</v>
      </c>
      <c r="AP6" s="79" t="b">
        <v>0</v>
      </c>
      <c r="AQ6" s="79" t="b">
        <v>0</v>
      </c>
      <c r="AR6" s="79" t="b">
        <v>1</v>
      </c>
      <c r="AS6" s="79"/>
      <c r="AT6" s="79">
        <v>1535</v>
      </c>
      <c r="AU6" s="83" t="s">
        <v>815</v>
      </c>
      <c r="AV6" s="79" t="b">
        <v>1</v>
      </c>
      <c r="AW6" s="79" t="s">
        <v>840</v>
      </c>
      <c r="AX6" s="83" t="s">
        <v>844</v>
      </c>
      <c r="AY6" s="79" t="s">
        <v>66</v>
      </c>
      <c r="AZ6" s="79" t="str">
        <f>REPLACE(INDEX(GroupVertices[Group],MATCH(Vertices[[#This Row],[Vertex]],GroupVertices[Vertex],0)),1,1,"")</f>
        <v>1</v>
      </c>
      <c r="BA6" s="48">
        <v>2</v>
      </c>
      <c r="BB6" s="49">
        <v>1.8867924528301887</v>
      </c>
      <c r="BC6" s="48">
        <v>0</v>
      </c>
      <c r="BD6" s="49">
        <v>0</v>
      </c>
      <c r="BE6" s="48">
        <v>0</v>
      </c>
      <c r="BF6" s="49">
        <v>0</v>
      </c>
      <c r="BG6" s="48">
        <v>104</v>
      </c>
      <c r="BH6" s="49">
        <v>98.11320754716981</v>
      </c>
      <c r="BI6" s="48">
        <v>106</v>
      </c>
      <c r="BJ6" s="48" t="s">
        <v>1298</v>
      </c>
      <c r="BK6" s="48" t="s">
        <v>1301</v>
      </c>
      <c r="BL6" s="48" t="s">
        <v>1304</v>
      </c>
      <c r="BM6" s="48" t="s">
        <v>339</v>
      </c>
      <c r="BN6" s="48" t="s">
        <v>343</v>
      </c>
      <c r="BO6" s="48" t="s">
        <v>343</v>
      </c>
      <c r="BP6" s="124" t="s">
        <v>1314</v>
      </c>
      <c r="BQ6" s="124" t="s">
        <v>1334</v>
      </c>
      <c r="BR6" s="124" t="s">
        <v>1261</v>
      </c>
      <c r="BS6" s="124" t="s">
        <v>1351</v>
      </c>
      <c r="BT6" s="2"/>
      <c r="BU6" s="3"/>
      <c r="BV6" s="3"/>
      <c r="BW6" s="3"/>
      <c r="BX6" s="3"/>
    </row>
    <row r="7" spans="1:76" ht="15">
      <c r="A7" s="65" t="s">
        <v>299</v>
      </c>
      <c r="B7" s="66"/>
      <c r="C7" s="66"/>
      <c r="D7" s="67">
        <v>1000</v>
      </c>
      <c r="E7" s="69"/>
      <c r="F7" s="103" t="s">
        <v>830</v>
      </c>
      <c r="G7" s="66"/>
      <c r="H7" s="70" t="s">
        <v>299</v>
      </c>
      <c r="I7" s="71"/>
      <c r="J7" s="71"/>
      <c r="K7" s="70" t="s">
        <v>893</v>
      </c>
      <c r="L7" s="74">
        <v>2438.9960078386157</v>
      </c>
      <c r="M7" s="75">
        <v>2677.658203125</v>
      </c>
      <c r="N7" s="75">
        <v>4647.80810546875</v>
      </c>
      <c r="O7" s="76"/>
      <c r="P7" s="77"/>
      <c r="Q7" s="77"/>
      <c r="R7" s="89"/>
      <c r="S7" s="48">
        <v>30</v>
      </c>
      <c r="T7" s="48">
        <v>0</v>
      </c>
      <c r="U7" s="49">
        <v>320.833333</v>
      </c>
      <c r="V7" s="49">
        <v>0.013158</v>
      </c>
      <c r="W7" s="49">
        <v>0.067718</v>
      </c>
      <c r="X7" s="49">
        <v>5.027854</v>
      </c>
      <c r="Y7" s="49">
        <v>0.04367816091954023</v>
      </c>
      <c r="Z7" s="49">
        <v>0</v>
      </c>
      <c r="AA7" s="72">
        <v>7</v>
      </c>
      <c r="AB7" s="72"/>
      <c r="AC7" s="73"/>
      <c r="AD7" s="79" t="s">
        <v>614</v>
      </c>
      <c r="AE7" s="79">
        <v>0</v>
      </c>
      <c r="AF7" s="79">
        <v>11215</v>
      </c>
      <c r="AG7" s="79">
        <v>4012</v>
      </c>
      <c r="AH7" s="79">
        <v>1780</v>
      </c>
      <c r="AI7" s="79"/>
      <c r="AJ7" s="79" t="s">
        <v>662</v>
      </c>
      <c r="AK7" s="79" t="s">
        <v>705</v>
      </c>
      <c r="AL7" s="83" t="s">
        <v>741</v>
      </c>
      <c r="AM7" s="79"/>
      <c r="AN7" s="81">
        <v>41052.527141203704</v>
      </c>
      <c r="AO7" s="83" t="s">
        <v>778</v>
      </c>
      <c r="AP7" s="79" t="b">
        <v>0</v>
      </c>
      <c r="AQ7" s="79" t="b">
        <v>0</v>
      </c>
      <c r="AR7" s="79" t="b">
        <v>1</v>
      </c>
      <c r="AS7" s="79"/>
      <c r="AT7" s="79">
        <v>428</v>
      </c>
      <c r="AU7" s="83" t="s">
        <v>814</v>
      </c>
      <c r="AV7" s="79" t="b">
        <v>1</v>
      </c>
      <c r="AW7" s="79" t="s">
        <v>840</v>
      </c>
      <c r="AX7" s="83" t="s">
        <v>845</v>
      </c>
      <c r="AY7" s="79" t="s">
        <v>65</v>
      </c>
      <c r="AZ7" s="79" t="str">
        <f>REPLACE(INDEX(GroupVertices[Group],MATCH(Vertices[[#This Row],[Vertex]],GroupVertices[Vertex],0)),1,1,"")</f>
        <v>1</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5" t="s">
        <v>258</v>
      </c>
      <c r="B8" s="66"/>
      <c r="C8" s="66"/>
      <c r="D8" s="67">
        <v>1000</v>
      </c>
      <c r="E8" s="69"/>
      <c r="F8" s="103" t="s">
        <v>831</v>
      </c>
      <c r="G8" s="66"/>
      <c r="H8" s="70" t="s">
        <v>258</v>
      </c>
      <c r="I8" s="71"/>
      <c r="J8" s="71"/>
      <c r="K8" s="70" t="s">
        <v>894</v>
      </c>
      <c r="L8" s="74">
        <v>705.6441741020728</v>
      </c>
      <c r="M8" s="75">
        <v>8604.8134765625</v>
      </c>
      <c r="N8" s="75">
        <v>8510.904296875</v>
      </c>
      <c r="O8" s="76"/>
      <c r="P8" s="77"/>
      <c r="Q8" s="77"/>
      <c r="R8" s="89"/>
      <c r="S8" s="48">
        <v>3</v>
      </c>
      <c r="T8" s="48">
        <v>2</v>
      </c>
      <c r="U8" s="49">
        <v>92.729167</v>
      </c>
      <c r="V8" s="49">
        <v>0.010638</v>
      </c>
      <c r="W8" s="49">
        <v>0.011069</v>
      </c>
      <c r="X8" s="49">
        <v>0.971171</v>
      </c>
      <c r="Y8" s="49">
        <v>0.16666666666666666</v>
      </c>
      <c r="Z8" s="49">
        <v>0.25</v>
      </c>
      <c r="AA8" s="72">
        <v>8</v>
      </c>
      <c r="AB8" s="72"/>
      <c r="AC8" s="73"/>
      <c r="AD8" s="79" t="s">
        <v>615</v>
      </c>
      <c r="AE8" s="79">
        <v>67</v>
      </c>
      <c r="AF8" s="79">
        <v>46</v>
      </c>
      <c r="AG8" s="79">
        <v>27</v>
      </c>
      <c r="AH8" s="79">
        <v>66</v>
      </c>
      <c r="AI8" s="79"/>
      <c r="AJ8" s="79" t="s">
        <v>663</v>
      </c>
      <c r="AK8" s="79"/>
      <c r="AL8" s="79"/>
      <c r="AM8" s="79"/>
      <c r="AN8" s="81">
        <v>43450.64306712963</v>
      </c>
      <c r="AO8" s="79"/>
      <c r="AP8" s="79" t="b">
        <v>1</v>
      </c>
      <c r="AQ8" s="79" t="b">
        <v>0</v>
      </c>
      <c r="AR8" s="79" t="b">
        <v>0</v>
      </c>
      <c r="AS8" s="79"/>
      <c r="AT8" s="79">
        <v>0</v>
      </c>
      <c r="AU8" s="79"/>
      <c r="AV8" s="79" t="b">
        <v>0</v>
      </c>
      <c r="AW8" s="79" t="s">
        <v>840</v>
      </c>
      <c r="AX8" s="83" t="s">
        <v>846</v>
      </c>
      <c r="AY8" s="79" t="s">
        <v>66</v>
      </c>
      <c r="AZ8" s="79" t="str">
        <f>REPLACE(INDEX(GroupVertices[Group],MATCH(Vertices[[#This Row],[Vertex]],GroupVertices[Vertex],0)),1,1,"")</f>
        <v>2</v>
      </c>
      <c r="BA8" s="48">
        <v>1</v>
      </c>
      <c r="BB8" s="49">
        <v>5.555555555555555</v>
      </c>
      <c r="BC8" s="48">
        <v>0</v>
      </c>
      <c r="BD8" s="49">
        <v>0</v>
      </c>
      <c r="BE8" s="48">
        <v>0</v>
      </c>
      <c r="BF8" s="49">
        <v>0</v>
      </c>
      <c r="BG8" s="48">
        <v>17</v>
      </c>
      <c r="BH8" s="49">
        <v>94.44444444444444</v>
      </c>
      <c r="BI8" s="48">
        <v>18</v>
      </c>
      <c r="BJ8" s="48"/>
      <c r="BK8" s="48"/>
      <c r="BL8" s="48"/>
      <c r="BM8" s="48"/>
      <c r="BN8" s="48" t="s">
        <v>342</v>
      </c>
      <c r="BO8" s="48" t="s">
        <v>342</v>
      </c>
      <c r="BP8" s="124" t="s">
        <v>1315</v>
      </c>
      <c r="BQ8" s="124" t="s">
        <v>1315</v>
      </c>
      <c r="BR8" s="124" t="s">
        <v>1343</v>
      </c>
      <c r="BS8" s="124" t="s">
        <v>1343</v>
      </c>
      <c r="BT8" s="2"/>
      <c r="BU8" s="3"/>
      <c r="BV8" s="3"/>
      <c r="BW8" s="3"/>
      <c r="BX8" s="3"/>
    </row>
    <row r="9" spans="1:76" ht="15">
      <c r="A9" s="65" t="s">
        <v>300</v>
      </c>
      <c r="B9" s="66"/>
      <c r="C9" s="66"/>
      <c r="D9" s="67">
        <v>100</v>
      </c>
      <c r="E9" s="69"/>
      <c r="F9" s="103" t="s">
        <v>832</v>
      </c>
      <c r="G9" s="66"/>
      <c r="H9" s="70" t="s">
        <v>300</v>
      </c>
      <c r="I9" s="71"/>
      <c r="J9" s="71"/>
      <c r="K9" s="70" t="s">
        <v>895</v>
      </c>
      <c r="L9" s="74">
        <v>1</v>
      </c>
      <c r="M9" s="75">
        <v>9783.595703125</v>
      </c>
      <c r="N9" s="75">
        <v>9664.322265625</v>
      </c>
      <c r="O9" s="76"/>
      <c r="P9" s="77"/>
      <c r="Q9" s="77"/>
      <c r="R9" s="89"/>
      <c r="S9" s="48">
        <v>1</v>
      </c>
      <c r="T9" s="48">
        <v>0</v>
      </c>
      <c r="U9" s="49">
        <v>0</v>
      </c>
      <c r="V9" s="49">
        <v>0.007143</v>
      </c>
      <c r="W9" s="49">
        <v>0.001027</v>
      </c>
      <c r="X9" s="49">
        <v>0.356374</v>
      </c>
      <c r="Y9" s="49">
        <v>0</v>
      </c>
      <c r="Z9" s="49">
        <v>0</v>
      </c>
      <c r="AA9" s="72">
        <v>9</v>
      </c>
      <c r="AB9" s="72"/>
      <c r="AC9" s="73"/>
      <c r="AD9" s="79" t="s">
        <v>616</v>
      </c>
      <c r="AE9" s="79">
        <v>9</v>
      </c>
      <c r="AF9" s="79">
        <v>9391</v>
      </c>
      <c r="AG9" s="79">
        <v>11054</v>
      </c>
      <c r="AH9" s="79">
        <v>4</v>
      </c>
      <c r="AI9" s="79"/>
      <c r="AJ9" s="79" t="s">
        <v>664</v>
      </c>
      <c r="AK9" s="79" t="s">
        <v>707</v>
      </c>
      <c r="AL9" s="83" t="s">
        <v>742</v>
      </c>
      <c r="AM9" s="79"/>
      <c r="AN9" s="81">
        <v>42658.62829861111</v>
      </c>
      <c r="AO9" s="83" t="s">
        <v>779</v>
      </c>
      <c r="AP9" s="79" t="b">
        <v>0</v>
      </c>
      <c r="AQ9" s="79" t="b">
        <v>0</v>
      </c>
      <c r="AR9" s="79" t="b">
        <v>0</v>
      </c>
      <c r="AS9" s="79"/>
      <c r="AT9" s="79">
        <v>27</v>
      </c>
      <c r="AU9" s="83" t="s">
        <v>814</v>
      </c>
      <c r="AV9" s="79" t="b">
        <v>0</v>
      </c>
      <c r="AW9" s="79" t="s">
        <v>840</v>
      </c>
      <c r="AX9" s="83" t="s">
        <v>847</v>
      </c>
      <c r="AY9" s="79" t="s">
        <v>65</v>
      </c>
      <c r="AZ9" s="79" t="str">
        <f>REPLACE(INDEX(GroupVertices[Group],MATCH(Vertices[[#This Row],[Vertex]],GroupVertices[Vertex],0)),1,1,"")</f>
        <v>2</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5" t="s">
        <v>259</v>
      </c>
      <c r="B10" s="66"/>
      <c r="C10" s="66"/>
      <c r="D10" s="67">
        <v>100</v>
      </c>
      <c r="E10" s="69"/>
      <c r="F10" s="103" t="s">
        <v>833</v>
      </c>
      <c r="G10" s="66"/>
      <c r="H10" s="70" t="s">
        <v>259</v>
      </c>
      <c r="I10" s="71"/>
      <c r="J10" s="71"/>
      <c r="K10" s="70" t="s">
        <v>896</v>
      </c>
      <c r="L10" s="74">
        <v>1</v>
      </c>
      <c r="M10" s="75">
        <v>7317.38916015625</v>
      </c>
      <c r="N10" s="75">
        <v>9664.322265625</v>
      </c>
      <c r="O10" s="76"/>
      <c r="P10" s="77"/>
      <c r="Q10" s="77"/>
      <c r="R10" s="89"/>
      <c r="S10" s="48">
        <v>0</v>
      </c>
      <c r="T10" s="48">
        <v>1</v>
      </c>
      <c r="U10" s="49">
        <v>0</v>
      </c>
      <c r="V10" s="49">
        <v>0.010101</v>
      </c>
      <c r="W10" s="49">
        <v>0.007898</v>
      </c>
      <c r="X10" s="49">
        <v>0.303094</v>
      </c>
      <c r="Y10" s="49">
        <v>0</v>
      </c>
      <c r="Z10" s="49">
        <v>0</v>
      </c>
      <c r="AA10" s="72">
        <v>10</v>
      </c>
      <c r="AB10" s="72"/>
      <c r="AC10" s="73"/>
      <c r="AD10" s="79" t="s">
        <v>617</v>
      </c>
      <c r="AE10" s="79">
        <v>527</v>
      </c>
      <c r="AF10" s="79">
        <v>504</v>
      </c>
      <c r="AG10" s="79">
        <v>800</v>
      </c>
      <c r="AH10" s="79">
        <v>282</v>
      </c>
      <c r="AI10" s="79"/>
      <c r="AJ10" s="79" t="s">
        <v>665</v>
      </c>
      <c r="AK10" s="79" t="s">
        <v>708</v>
      </c>
      <c r="AL10" s="83" t="s">
        <v>743</v>
      </c>
      <c r="AM10" s="79"/>
      <c r="AN10" s="81">
        <v>41980.824282407404</v>
      </c>
      <c r="AO10" s="83" t="s">
        <v>780</v>
      </c>
      <c r="AP10" s="79" t="b">
        <v>0</v>
      </c>
      <c r="AQ10" s="79" t="b">
        <v>0</v>
      </c>
      <c r="AR10" s="79" t="b">
        <v>1</v>
      </c>
      <c r="AS10" s="79"/>
      <c r="AT10" s="79">
        <v>1</v>
      </c>
      <c r="AU10" s="83" t="s">
        <v>814</v>
      </c>
      <c r="AV10" s="79" t="b">
        <v>0</v>
      </c>
      <c r="AW10" s="79" t="s">
        <v>840</v>
      </c>
      <c r="AX10" s="83" t="s">
        <v>848</v>
      </c>
      <c r="AY10" s="79" t="s">
        <v>66</v>
      </c>
      <c r="AZ10" s="79" t="str">
        <f>REPLACE(INDEX(GroupVertices[Group],MATCH(Vertices[[#This Row],[Vertex]],GroupVertices[Vertex],0)),1,1,"")</f>
        <v>2</v>
      </c>
      <c r="BA10" s="48">
        <v>0</v>
      </c>
      <c r="BB10" s="49">
        <v>0</v>
      </c>
      <c r="BC10" s="48">
        <v>0</v>
      </c>
      <c r="BD10" s="49">
        <v>0</v>
      </c>
      <c r="BE10" s="48">
        <v>0</v>
      </c>
      <c r="BF10" s="49">
        <v>0</v>
      </c>
      <c r="BG10" s="48">
        <v>2</v>
      </c>
      <c r="BH10" s="49">
        <v>100</v>
      </c>
      <c r="BI10" s="48">
        <v>2</v>
      </c>
      <c r="BJ10" s="48"/>
      <c r="BK10" s="48"/>
      <c r="BL10" s="48"/>
      <c r="BM10" s="48"/>
      <c r="BN10" s="48"/>
      <c r="BO10" s="48"/>
      <c r="BP10" s="124" t="s">
        <v>1316</v>
      </c>
      <c r="BQ10" s="124" t="s">
        <v>1316</v>
      </c>
      <c r="BR10" s="124" t="s">
        <v>1344</v>
      </c>
      <c r="BS10" s="124" t="s">
        <v>1344</v>
      </c>
      <c r="BT10" s="2"/>
      <c r="BU10" s="3"/>
      <c r="BV10" s="3"/>
      <c r="BW10" s="3"/>
      <c r="BX10" s="3"/>
    </row>
    <row r="11" spans="1:76" ht="15">
      <c r="A11" s="65" t="s">
        <v>260</v>
      </c>
      <c r="B11" s="66"/>
      <c r="C11" s="66"/>
      <c r="D11" s="67">
        <v>107.0770645443197</v>
      </c>
      <c r="E11" s="69"/>
      <c r="F11" s="103" t="s">
        <v>362</v>
      </c>
      <c r="G11" s="66"/>
      <c r="H11" s="70" t="s">
        <v>260</v>
      </c>
      <c r="I11" s="71"/>
      <c r="J11" s="71"/>
      <c r="K11" s="70" t="s">
        <v>897</v>
      </c>
      <c r="L11" s="74">
        <v>6.540902556554682</v>
      </c>
      <c r="M11" s="75">
        <v>3810.25390625</v>
      </c>
      <c r="N11" s="75">
        <v>7309.09130859375</v>
      </c>
      <c r="O11" s="76"/>
      <c r="P11" s="77"/>
      <c r="Q11" s="77"/>
      <c r="R11" s="89"/>
      <c r="S11" s="48">
        <v>0</v>
      </c>
      <c r="T11" s="48">
        <v>4</v>
      </c>
      <c r="U11" s="49">
        <v>0.729167</v>
      </c>
      <c r="V11" s="49">
        <v>0.010526</v>
      </c>
      <c r="W11" s="49">
        <v>0.023716</v>
      </c>
      <c r="X11" s="49">
        <v>0.737465</v>
      </c>
      <c r="Y11" s="49">
        <v>0.4166666666666667</v>
      </c>
      <c r="Z11" s="49">
        <v>0</v>
      </c>
      <c r="AA11" s="72">
        <v>11</v>
      </c>
      <c r="AB11" s="72"/>
      <c r="AC11" s="73"/>
      <c r="AD11" s="79" t="s">
        <v>618</v>
      </c>
      <c r="AE11" s="79">
        <v>2003</v>
      </c>
      <c r="AF11" s="79">
        <v>45619</v>
      </c>
      <c r="AG11" s="79">
        <v>57177</v>
      </c>
      <c r="AH11" s="79">
        <v>994</v>
      </c>
      <c r="AI11" s="79"/>
      <c r="AJ11" s="79" t="s">
        <v>666</v>
      </c>
      <c r="AK11" s="79" t="s">
        <v>709</v>
      </c>
      <c r="AL11" s="83" t="s">
        <v>744</v>
      </c>
      <c r="AM11" s="79"/>
      <c r="AN11" s="81">
        <v>40839.73730324074</v>
      </c>
      <c r="AO11" s="83" t="s">
        <v>781</v>
      </c>
      <c r="AP11" s="79" t="b">
        <v>0</v>
      </c>
      <c r="AQ11" s="79" t="b">
        <v>0</v>
      </c>
      <c r="AR11" s="79" t="b">
        <v>1</v>
      </c>
      <c r="AS11" s="79"/>
      <c r="AT11" s="79">
        <v>220</v>
      </c>
      <c r="AU11" s="83" t="s">
        <v>816</v>
      </c>
      <c r="AV11" s="79" t="b">
        <v>0</v>
      </c>
      <c r="AW11" s="79" t="s">
        <v>840</v>
      </c>
      <c r="AX11" s="83" t="s">
        <v>849</v>
      </c>
      <c r="AY11" s="79" t="s">
        <v>66</v>
      </c>
      <c r="AZ11" s="79" t="str">
        <f>REPLACE(INDEX(GroupVertices[Group],MATCH(Vertices[[#This Row],[Vertex]],GroupVertices[Vertex],0)),1,1,"")</f>
        <v>1</v>
      </c>
      <c r="BA11" s="48">
        <v>0</v>
      </c>
      <c r="BB11" s="49">
        <v>0</v>
      </c>
      <c r="BC11" s="48">
        <v>0</v>
      </c>
      <c r="BD11" s="49">
        <v>0</v>
      </c>
      <c r="BE11" s="48">
        <v>0</v>
      </c>
      <c r="BF11" s="49">
        <v>0</v>
      </c>
      <c r="BG11" s="48">
        <v>35</v>
      </c>
      <c r="BH11" s="49">
        <v>100</v>
      </c>
      <c r="BI11" s="48">
        <v>35</v>
      </c>
      <c r="BJ11" s="48"/>
      <c r="BK11" s="48"/>
      <c r="BL11" s="48"/>
      <c r="BM11" s="48"/>
      <c r="BN11" s="48" t="s">
        <v>343</v>
      </c>
      <c r="BO11" s="48" t="s">
        <v>343</v>
      </c>
      <c r="BP11" s="124" t="s">
        <v>1317</v>
      </c>
      <c r="BQ11" s="124" t="s">
        <v>1317</v>
      </c>
      <c r="BR11" s="124" t="s">
        <v>1345</v>
      </c>
      <c r="BS11" s="124" t="s">
        <v>1345</v>
      </c>
      <c r="BT11" s="2"/>
      <c r="BU11" s="3"/>
      <c r="BV11" s="3"/>
      <c r="BW11" s="3"/>
      <c r="BX11" s="3"/>
    </row>
    <row r="12" spans="1:76" ht="15">
      <c r="A12" s="65" t="s">
        <v>284</v>
      </c>
      <c r="B12" s="66"/>
      <c r="C12" s="66"/>
      <c r="D12" s="67">
        <v>121.6355906658797</v>
      </c>
      <c r="E12" s="69"/>
      <c r="F12" s="103" t="s">
        <v>384</v>
      </c>
      <c r="G12" s="66"/>
      <c r="H12" s="70" t="s">
        <v>284</v>
      </c>
      <c r="I12" s="71"/>
      <c r="J12" s="71"/>
      <c r="K12" s="70" t="s">
        <v>898</v>
      </c>
      <c r="L12" s="74">
        <v>17.93932546218813</v>
      </c>
      <c r="M12" s="75">
        <v>4433.9677734375</v>
      </c>
      <c r="N12" s="75">
        <v>5934.40576171875</v>
      </c>
      <c r="O12" s="76"/>
      <c r="P12" s="77"/>
      <c r="Q12" s="77"/>
      <c r="R12" s="89"/>
      <c r="S12" s="48">
        <v>3</v>
      </c>
      <c r="T12" s="48">
        <v>3</v>
      </c>
      <c r="U12" s="49">
        <v>2.229167</v>
      </c>
      <c r="V12" s="49">
        <v>0.010753</v>
      </c>
      <c r="W12" s="49">
        <v>0.027745</v>
      </c>
      <c r="X12" s="49">
        <v>1.057751</v>
      </c>
      <c r="Y12" s="49">
        <v>0.36666666666666664</v>
      </c>
      <c r="Z12" s="49">
        <v>0</v>
      </c>
      <c r="AA12" s="72">
        <v>12</v>
      </c>
      <c r="AB12" s="72"/>
      <c r="AC12" s="73"/>
      <c r="AD12" s="79" t="s">
        <v>619</v>
      </c>
      <c r="AE12" s="79">
        <v>909</v>
      </c>
      <c r="AF12" s="79">
        <v>4454</v>
      </c>
      <c r="AG12" s="79">
        <v>8273</v>
      </c>
      <c r="AH12" s="79">
        <v>868</v>
      </c>
      <c r="AI12" s="79"/>
      <c r="AJ12" s="79" t="s">
        <v>667</v>
      </c>
      <c r="AK12" s="79"/>
      <c r="AL12" s="83" t="s">
        <v>737</v>
      </c>
      <c r="AM12" s="79"/>
      <c r="AN12" s="81">
        <v>42765.455659722225</v>
      </c>
      <c r="AO12" s="83" t="s">
        <v>782</v>
      </c>
      <c r="AP12" s="79" t="b">
        <v>0</v>
      </c>
      <c r="AQ12" s="79" t="b">
        <v>0</v>
      </c>
      <c r="AR12" s="79" t="b">
        <v>1</v>
      </c>
      <c r="AS12" s="79"/>
      <c r="AT12" s="79">
        <v>58</v>
      </c>
      <c r="AU12" s="83" t="s">
        <v>814</v>
      </c>
      <c r="AV12" s="79" t="b">
        <v>1</v>
      </c>
      <c r="AW12" s="79" t="s">
        <v>840</v>
      </c>
      <c r="AX12" s="83" t="s">
        <v>850</v>
      </c>
      <c r="AY12" s="79" t="s">
        <v>66</v>
      </c>
      <c r="AZ12" s="79" t="str">
        <f>REPLACE(INDEX(GroupVertices[Group],MATCH(Vertices[[#This Row],[Vertex]],GroupVertices[Vertex],0)),1,1,"")</f>
        <v>1</v>
      </c>
      <c r="BA12" s="48">
        <v>0</v>
      </c>
      <c r="BB12" s="49">
        <v>0</v>
      </c>
      <c r="BC12" s="48">
        <v>0</v>
      </c>
      <c r="BD12" s="49">
        <v>0</v>
      </c>
      <c r="BE12" s="48">
        <v>0</v>
      </c>
      <c r="BF12" s="49">
        <v>0</v>
      </c>
      <c r="BG12" s="48">
        <v>35</v>
      </c>
      <c r="BH12" s="49">
        <v>100</v>
      </c>
      <c r="BI12" s="48">
        <v>35</v>
      </c>
      <c r="BJ12" s="48" t="s">
        <v>333</v>
      </c>
      <c r="BK12" s="48" t="s">
        <v>333</v>
      </c>
      <c r="BL12" s="48" t="s">
        <v>338</v>
      </c>
      <c r="BM12" s="48" t="s">
        <v>338</v>
      </c>
      <c r="BN12" s="48" t="s">
        <v>343</v>
      </c>
      <c r="BO12" s="48" t="s">
        <v>343</v>
      </c>
      <c r="BP12" s="124" t="s">
        <v>1317</v>
      </c>
      <c r="BQ12" s="124" t="s">
        <v>1317</v>
      </c>
      <c r="BR12" s="124" t="s">
        <v>1345</v>
      </c>
      <c r="BS12" s="124" t="s">
        <v>1345</v>
      </c>
      <c r="BT12" s="2"/>
      <c r="BU12" s="3"/>
      <c r="BV12" s="3"/>
      <c r="BW12" s="3"/>
      <c r="BX12" s="3"/>
    </row>
    <row r="13" spans="1:76" ht="15">
      <c r="A13" s="65" t="s">
        <v>261</v>
      </c>
      <c r="B13" s="66"/>
      <c r="C13" s="66"/>
      <c r="D13" s="67">
        <v>107.0770645443197</v>
      </c>
      <c r="E13" s="69"/>
      <c r="F13" s="103" t="s">
        <v>363</v>
      </c>
      <c r="G13" s="66"/>
      <c r="H13" s="70" t="s">
        <v>261</v>
      </c>
      <c r="I13" s="71"/>
      <c r="J13" s="71"/>
      <c r="K13" s="70" t="s">
        <v>899</v>
      </c>
      <c r="L13" s="74">
        <v>6.540902556554682</v>
      </c>
      <c r="M13" s="75">
        <v>5953.7734375</v>
      </c>
      <c r="N13" s="75">
        <v>8942.59765625</v>
      </c>
      <c r="O13" s="76"/>
      <c r="P13" s="77"/>
      <c r="Q13" s="77"/>
      <c r="R13" s="89"/>
      <c r="S13" s="48">
        <v>0</v>
      </c>
      <c r="T13" s="48">
        <v>3</v>
      </c>
      <c r="U13" s="49">
        <v>0.729167</v>
      </c>
      <c r="V13" s="49">
        <v>0.010417</v>
      </c>
      <c r="W13" s="49">
        <v>0.021141</v>
      </c>
      <c r="X13" s="49">
        <v>0.587618</v>
      </c>
      <c r="Y13" s="49">
        <v>0.3333333333333333</v>
      </c>
      <c r="Z13" s="49">
        <v>0</v>
      </c>
      <c r="AA13" s="72">
        <v>13</v>
      </c>
      <c r="AB13" s="72"/>
      <c r="AC13" s="73"/>
      <c r="AD13" s="79" t="s">
        <v>620</v>
      </c>
      <c r="AE13" s="79">
        <v>15624</v>
      </c>
      <c r="AF13" s="79">
        <v>27156</v>
      </c>
      <c r="AG13" s="79">
        <v>146378</v>
      </c>
      <c r="AH13" s="79">
        <v>7383</v>
      </c>
      <c r="AI13" s="79"/>
      <c r="AJ13" s="79" t="s">
        <v>668</v>
      </c>
      <c r="AK13" s="79" t="s">
        <v>710</v>
      </c>
      <c r="AL13" s="83" t="s">
        <v>745</v>
      </c>
      <c r="AM13" s="79"/>
      <c r="AN13" s="81">
        <v>39968.11717592592</v>
      </c>
      <c r="AO13" s="83" t="s">
        <v>783</v>
      </c>
      <c r="AP13" s="79" t="b">
        <v>0</v>
      </c>
      <c r="AQ13" s="79" t="b">
        <v>0</v>
      </c>
      <c r="AR13" s="79" t="b">
        <v>1</v>
      </c>
      <c r="AS13" s="79"/>
      <c r="AT13" s="79">
        <v>238</v>
      </c>
      <c r="AU13" s="83" t="s">
        <v>814</v>
      </c>
      <c r="AV13" s="79" t="b">
        <v>0</v>
      </c>
      <c r="AW13" s="79" t="s">
        <v>840</v>
      </c>
      <c r="AX13" s="83" t="s">
        <v>851</v>
      </c>
      <c r="AY13" s="79" t="s">
        <v>66</v>
      </c>
      <c r="AZ13" s="79" t="str">
        <f>REPLACE(INDEX(GroupVertices[Group],MATCH(Vertices[[#This Row],[Vertex]],GroupVertices[Vertex],0)),1,1,"")</f>
        <v>2</v>
      </c>
      <c r="BA13" s="48">
        <v>1</v>
      </c>
      <c r="BB13" s="49">
        <v>2.857142857142857</v>
      </c>
      <c r="BC13" s="48">
        <v>0</v>
      </c>
      <c r="BD13" s="49">
        <v>0</v>
      </c>
      <c r="BE13" s="48">
        <v>0</v>
      </c>
      <c r="BF13" s="49">
        <v>0</v>
      </c>
      <c r="BG13" s="48">
        <v>34</v>
      </c>
      <c r="BH13" s="49">
        <v>97.14285714285714</v>
      </c>
      <c r="BI13" s="48">
        <v>35</v>
      </c>
      <c r="BJ13" s="48"/>
      <c r="BK13" s="48"/>
      <c r="BL13" s="48"/>
      <c r="BM13" s="48"/>
      <c r="BN13" s="48" t="s">
        <v>343</v>
      </c>
      <c r="BO13" s="48" t="s">
        <v>343</v>
      </c>
      <c r="BP13" s="124" t="s">
        <v>1318</v>
      </c>
      <c r="BQ13" s="124" t="s">
        <v>1318</v>
      </c>
      <c r="BR13" s="124" t="s">
        <v>1346</v>
      </c>
      <c r="BS13" s="124" t="s">
        <v>1346</v>
      </c>
      <c r="BT13" s="2"/>
      <c r="BU13" s="3"/>
      <c r="BV13" s="3"/>
      <c r="BW13" s="3"/>
      <c r="BX13" s="3"/>
    </row>
    <row r="14" spans="1:76" ht="15">
      <c r="A14" s="65" t="s">
        <v>262</v>
      </c>
      <c r="B14" s="66"/>
      <c r="C14" s="66"/>
      <c r="D14" s="67">
        <v>208.58234065663504</v>
      </c>
      <c r="E14" s="69"/>
      <c r="F14" s="103" t="s">
        <v>364</v>
      </c>
      <c r="G14" s="66"/>
      <c r="H14" s="70" t="s">
        <v>262</v>
      </c>
      <c r="I14" s="71"/>
      <c r="J14" s="71"/>
      <c r="K14" s="70" t="s">
        <v>900</v>
      </c>
      <c r="L14" s="74">
        <v>86.01323750451613</v>
      </c>
      <c r="M14" s="75">
        <v>6956.2197265625</v>
      </c>
      <c r="N14" s="75">
        <v>8169.6240234375</v>
      </c>
      <c r="O14" s="76"/>
      <c r="P14" s="77"/>
      <c r="Q14" s="77"/>
      <c r="R14" s="89"/>
      <c r="S14" s="48">
        <v>0</v>
      </c>
      <c r="T14" s="48">
        <v>5</v>
      </c>
      <c r="U14" s="49">
        <v>11.1875</v>
      </c>
      <c r="V14" s="49">
        <v>0.010753</v>
      </c>
      <c r="W14" s="49">
        <v>0.023187</v>
      </c>
      <c r="X14" s="49">
        <v>0.98333</v>
      </c>
      <c r="Y14" s="49">
        <v>0.25</v>
      </c>
      <c r="Z14" s="49">
        <v>0</v>
      </c>
      <c r="AA14" s="72">
        <v>14</v>
      </c>
      <c r="AB14" s="72"/>
      <c r="AC14" s="73"/>
      <c r="AD14" s="79" t="s">
        <v>621</v>
      </c>
      <c r="AE14" s="79">
        <v>929</v>
      </c>
      <c r="AF14" s="79">
        <v>5096</v>
      </c>
      <c r="AG14" s="79">
        <v>28957</v>
      </c>
      <c r="AH14" s="79">
        <v>7911</v>
      </c>
      <c r="AI14" s="79"/>
      <c r="AJ14" s="79" t="s">
        <v>669</v>
      </c>
      <c r="AK14" s="79" t="s">
        <v>711</v>
      </c>
      <c r="AL14" s="79"/>
      <c r="AM14" s="79"/>
      <c r="AN14" s="81">
        <v>40093.36751157408</v>
      </c>
      <c r="AO14" s="83" t="s">
        <v>784</v>
      </c>
      <c r="AP14" s="79" t="b">
        <v>0</v>
      </c>
      <c r="AQ14" s="79" t="b">
        <v>0</v>
      </c>
      <c r="AR14" s="79" t="b">
        <v>0</v>
      </c>
      <c r="AS14" s="79"/>
      <c r="AT14" s="79">
        <v>17</v>
      </c>
      <c r="AU14" s="83" t="s">
        <v>814</v>
      </c>
      <c r="AV14" s="79" t="b">
        <v>0</v>
      </c>
      <c r="AW14" s="79" t="s">
        <v>840</v>
      </c>
      <c r="AX14" s="83" t="s">
        <v>852</v>
      </c>
      <c r="AY14" s="79" t="s">
        <v>66</v>
      </c>
      <c r="AZ14" s="79" t="str">
        <f>REPLACE(INDEX(GroupVertices[Group],MATCH(Vertices[[#This Row],[Vertex]],GroupVertices[Vertex],0)),1,1,"")</f>
        <v>2</v>
      </c>
      <c r="BA14" s="48">
        <v>1</v>
      </c>
      <c r="BB14" s="49">
        <v>1.5873015873015872</v>
      </c>
      <c r="BC14" s="48">
        <v>0</v>
      </c>
      <c r="BD14" s="49">
        <v>0</v>
      </c>
      <c r="BE14" s="48">
        <v>0</v>
      </c>
      <c r="BF14" s="49">
        <v>0</v>
      </c>
      <c r="BG14" s="48">
        <v>62</v>
      </c>
      <c r="BH14" s="49">
        <v>98.41269841269842</v>
      </c>
      <c r="BI14" s="48">
        <v>63</v>
      </c>
      <c r="BJ14" s="48"/>
      <c r="BK14" s="48"/>
      <c r="BL14" s="48"/>
      <c r="BM14" s="48"/>
      <c r="BN14" s="48" t="s">
        <v>343</v>
      </c>
      <c r="BO14" s="48" t="s">
        <v>343</v>
      </c>
      <c r="BP14" s="124" t="s">
        <v>1319</v>
      </c>
      <c r="BQ14" s="124" t="s">
        <v>1335</v>
      </c>
      <c r="BR14" s="124" t="s">
        <v>1347</v>
      </c>
      <c r="BS14" s="124" t="s">
        <v>1347</v>
      </c>
      <c r="BT14" s="2"/>
      <c r="BU14" s="3"/>
      <c r="BV14" s="3"/>
      <c r="BW14" s="3"/>
      <c r="BX14" s="3"/>
    </row>
    <row r="15" spans="1:76" ht="15">
      <c r="A15" s="65" t="s">
        <v>301</v>
      </c>
      <c r="B15" s="66"/>
      <c r="C15" s="66"/>
      <c r="D15" s="67">
        <v>107.0770645443197</v>
      </c>
      <c r="E15" s="69"/>
      <c r="F15" s="103" t="s">
        <v>834</v>
      </c>
      <c r="G15" s="66"/>
      <c r="H15" s="70" t="s">
        <v>301</v>
      </c>
      <c r="I15" s="71"/>
      <c r="J15" s="71"/>
      <c r="K15" s="70" t="s">
        <v>901</v>
      </c>
      <c r="L15" s="74">
        <v>6.540902556554682</v>
      </c>
      <c r="M15" s="75">
        <v>6926.3349609375</v>
      </c>
      <c r="N15" s="75">
        <v>6221.04296875</v>
      </c>
      <c r="O15" s="76"/>
      <c r="P15" s="77"/>
      <c r="Q15" s="77"/>
      <c r="R15" s="89"/>
      <c r="S15" s="48">
        <v>3</v>
      </c>
      <c r="T15" s="48">
        <v>0</v>
      </c>
      <c r="U15" s="49">
        <v>0.729167</v>
      </c>
      <c r="V15" s="49">
        <v>0.010417</v>
      </c>
      <c r="W15" s="49">
        <v>0.010974</v>
      </c>
      <c r="X15" s="49">
        <v>0.668254</v>
      </c>
      <c r="Y15" s="49">
        <v>0.3333333333333333</v>
      </c>
      <c r="Z15" s="49">
        <v>0</v>
      </c>
      <c r="AA15" s="72">
        <v>15</v>
      </c>
      <c r="AB15" s="72"/>
      <c r="AC15" s="73"/>
      <c r="AD15" s="79" t="s">
        <v>622</v>
      </c>
      <c r="AE15" s="79">
        <v>194</v>
      </c>
      <c r="AF15" s="79">
        <v>825</v>
      </c>
      <c r="AG15" s="79">
        <v>275</v>
      </c>
      <c r="AH15" s="79">
        <v>249</v>
      </c>
      <c r="AI15" s="79"/>
      <c r="AJ15" s="79" t="s">
        <v>670</v>
      </c>
      <c r="AK15" s="79" t="s">
        <v>712</v>
      </c>
      <c r="AL15" s="83" t="s">
        <v>746</v>
      </c>
      <c r="AM15" s="79"/>
      <c r="AN15" s="81">
        <v>41161.78425925926</v>
      </c>
      <c r="AO15" s="79"/>
      <c r="AP15" s="79" t="b">
        <v>0</v>
      </c>
      <c r="AQ15" s="79" t="b">
        <v>0</v>
      </c>
      <c r="AR15" s="79" t="b">
        <v>0</v>
      </c>
      <c r="AS15" s="79"/>
      <c r="AT15" s="79">
        <v>13</v>
      </c>
      <c r="AU15" s="83" t="s">
        <v>814</v>
      </c>
      <c r="AV15" s="79" t="b">
        <v>0</v>
      </c>
      <c r="AW15" s="79" t="s">
        <v>840</v>
      </c>
      <c r="AX15" s="83" t="s">
        <v>853</v>
      </c>
      <c r="AY15" s="79" t="s">
        <v>65</v>
      </c>
      <c r="AZ15" s="79"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5" t="s">
        <v>263</v>
      </c>
      <c r="B16" s="66"/>
      <c r="C16" s="66"/>
      <c r="D16" s="67">
        <v>107.0770645443197</v>
      </c>
      <c r="E16" s="69"/>
      <c r="F16" s="103" t="s">
        <v>365</v>
      </c>
      <c r="G16" s="66"/>
      <c r="H16" s="70" t="s">
        <v>263</v>
      </c>
      <c r="I16" s="71"/>
      <c r="J16" s="71"/>
      <c r="K16" s="70" t="s">
        <v>902</v>
      </c>
      <c r="L16" s="74">
        <v>6.540902556554682</v>
      </c>
      <c r="M16" s="75">
        <v>335.2346496582031</v>
      </c>
      <c r="N16" s="75">
        <v>6320.7255859375</v>
      </c>
      <c r="O16" s="76"/>
      <c r="P16" s="77"/>
      <c r="Q16" s="77"/>
      <c r="R16" s="89"/>
      <c r="S16" s="48">
        <v>0</v>
      </c>
      <c r="T16" s="48">
        <v>3</v>
      </c>
      <c r="U16" s="49">
        <v>0.729167</v>
      </c>
      <c r="V16" s="49">
        <v>0.010417</v>
      </c>
      <c r="W16" s="49">
        <v>0.021141</v>
      </c>
      <c r="X16" s="49">
        <v>0.587618</v>
      </c>
      <c r="Y16" s="49">
        <v>0.3333333333333333</v>
      </c>
      <c r="Z16" s="49">
        <v>0</v>
      </c>
      <c r="AA16" s="72">
        <v>16</v>
      </c>
      <c r="AB16" s="72"/>
      <c r="AC16" s="73"/>
      <c r="AD16" s="79" t="s">
        <v>623</v>
      </c>
      <c r="AE16" s="79">
        <v>1037</v>
      </c>
      <c r="AF16" s="79">
        <v>514</v>
      </c>
      <c r="AG16" s="79">
        <v>69810</v>
      </c>
      <c r="AH16" s="79">
        <v>11620</v>
      </c>
      <c r="AI16" s="79"/>
      <c r="AJ16" s="79" t="s">
        <v>671</v>
      </c>
      <c r="AK16" s="79" t="s">
        <v>713</v>
      </c>
      <c r="AL16" s="79"/>
      <c r="AM16" s="79"/>
      <c r="AN16" s="81">
        <v>40025.84645833333</v>
      </c>
      <c r="AO16" s="83" t="s">
        <v>785</v>
      </c>
      <c r="AP16" s="79" t="b">
        <v>0</v>
      </c>
      <c r="AQ16" s="79" t="b">
        <v>0</v>
      </c>
      <c r="AR16" s="79" t="b">
        <v>1</v>
      </c>
      <c r="AS16" s="79"/>
      <c r="AT16" s="79">
        <v>116</v>
      </c>
      <c r="AU16" s="83" t="s">
        <v>817</v>
      </c>
      <c r="AV16" s="79" t="b">
        <v>0</v>
      </c>
      <c r="AW16" s="79" t="s">
        <v>840</v>
      </c>
      <c r="AX16" s="83" t="s">
        <v>854</v>
      </c>
      <c r="AY16" s="79" t="s">
        <v>66</v>
      </c>
      <c r="AZ16" s="79" t="str">
        <f>REPLACE(INDEX(GroupVertices[Group],MATCH(Vertices[[#This Row],[Vertex]],GroupVertices[Vertex],0)),1,1,"")</f>
        <v>1</v>
      </c>
      <c r="BA16" s="48">
        <v>0</v>
      </c>
      <c r="BB16" s="49">
        <v>0</v>
      </c>
      <c r="BC16" s="48">
        <v>0</v>
      </c>
      <c r="BD16" s="49">
        <v>0</v>
      </c>
      <c r="BE16" s="48">
        <v>0</v>
      </c>
      <c r="BF16" s="49">
        <v>0</v>
      </c>
      <c r="BG16" s="48">
        <v>37</v>
      </c>
      <c r="BH16" s="49">
        <v>100</v>
      </c>
      <c r="BI16" s="48">
        <v>37</v>
      </c>
      <c r="BJ16" s="48"/>
      <c r="BK16" s="48"/>
      <c r="BL16" s="48"/>
      <c r="BM16" s="48"/>
      <c r="BN16" s="48" t="s">
        <v>343</v>
      </c>
      <c r="BO16" s="48" t="s">
        <v>343</v>
      </c>
      <c r="BP16" s="124" t="s">
        <v>1320</v>
      </c>
      <c r="BQ16" s="124" t="s">
        <v>1320</v>
      </c>
      <c r="BR16" s="124" t="s">
        <v>1348</v>
      </c>
      <c r="BS16" s="124" t="s">
        <v>1348</v>
      </c>
      <c r="BT16" s="2"/>
      <c r="BU16" s="3"/>
      <c r="BV16" s="3"/>
      <c r="BW16" s="3"/>
      <c r="BX16" s="3"/>
    </row>
    <row r="17" spans="1:76" ht="15">
      <c r="A17" s="65" t="s">
        <v>264</v>
      </c>
      <c r="B17" s="66"/>
      <c r="C17" s="66"/>
      <c r="D17" s="67">
        <v>107.0770645443197</v>
      </c>
      <c r="E17" s="69"/>
      <c r="F17" s="103" t="s">
        <v>835</v>
      </c>
      <c r="G17" s="66"/>
      <c r="H17" s="70" t="s">
        <v>264</v>
      </c>
      <c r="I17" s="71"/>
      <c r="J17" s="71"/>
      <c r="K17" s="70" t="s">
        <v>903</v>
      </c>
      <c r="L17" s="74">
        <v>6.540902556554682</v>
      </c>
      <c r="M17" s="75">
        <v>5126.359375</v>
      </c>
      <c r="N17" s="75">
        <v>3179.11181640625</v>
      </c>
      <c r="O17" s="76"/>
      <c r="P17" s="77"/>
      <c r="Q17" s="77"/>
      <c r="R17" s="89"/>
      <c r="S17" s="48">
        <v>0</v>
      </c>
      <c r="T17" s="48">
        <v>3</v>
      </c>
      <c r="U17" s="49">
        <v>0.729167</v>
      </c>
      <c r="V17" s="49">
        <v>0.010417</v>
      </c>
      <c r="W17" s="49">
        <v>0.021141</v>
      </c>
      <c r="X17" s="49">
        <v>0.587618</v>
      </c>
      <c r="Y17" s="49">
        <v>0.3333333333333333</v>
      </c>
      <c r="Z17" s="49">
        <v>0</v>
      </c>
      <c r="AA17" s="72">
        <v>17</v>
      </c>
      <c r="AB17" s="72"/>
      <c r="AC17" s="73"/>
      <c r="AD17" s="79" t="s">
        <v>624</v>
      </c>
      <c r="AE17" s="79">
        <v>159</v>
      </c>
      <c r="AF17" s="79">
        <v>203</v>
      </c>
      <c r="AG17" s="79">
        <v>1519</v>
      </c>
      <c r="AH17" s="79">
        <v>70</v>
      </c>
      <c r="AI17" s="79"/>
      <c r="AJ17" s="79" t="s">
        <v>672</v>
      </c>
      <c r="AK17" s="79" t="s">
        <v>714</v>
      </c>
      <c r="AL17" s="83" t="s">
        <v>740</v>
      </c>
      <c r="AM17" s="79"/>
      <c r="AN17" s="81">
        <v>43398.256574074076</v>
      </c>
      <c r="AO17" s="83" t="s">
        <v>786</v>
      </c>
      <c r="AP17" s="79" t="b">
        <v>0</v>
      </c>
      <c r="AQ17" s="79" t="b">
        <v>0</v>
      </c>
      <c r="AR17" s="79" t="b">
        <v>0</v>
      </c>
      <c r="AS17" s="79"/>
      <c r="AT17" s="79">
        <v>3</v>
      </c>
      <c r="AU17" s="83" t="s">
        <v>814</v>
      </c>
      <c r="AV17" s="79" t="b">
        <v>0</v>
      </c>
      <c r="AW17" s="79" t="s">
        <v>840</v>
      </c>
      <c r="AX17" s="83" t="s">
        <v>855</v>
      </c>
      <c r="AY17" s="79" t="s">
        <v>66</v>
      </c>
      <c r="AZ17" s="79" t="str">
        <f>REPLACE(INDEX(GroupVertices[Group],MATCH(Vertices[[#This Row],[Vertex]],GroupVertices[Vertex],0)),1,1,"")</f>
        <v>1</v>
      </c>
      <c r="BA17" s="48">
        <v>0</v>
      </c>
      <c r="BB17" s="49">
        <v>0</v>
      </c>
      <c r="BC17" s="48">
        <v>0</v>
      </c>
      <c r="BD17" s="49">
        <v>0</v>
      </c>
      <c r="BE17" s="48">
        <v>0</v>
      </c>
      <c r="BF17" s="49">
        <v>0</v>
      </c>
      <c r="BG17" s="48">
        <v>258</v>
      </c>
      <c r="BH17" s="49">
        <v>100</v>
      </c>
      <c r="BI17" s="48">
        <v>258</v>
      </c>
      <c r="BJ17" s="48" t="s">
        <v>1299</v>
      </c>
      <c r="BK17" s="48" t="s">
        <v>1302</v>
      </c>
      <c r="BL17" s="48" t="s">
        <v>1305</v>
      </c>
      <c r="BM17" s="48" t="s">
        <v>1307</v>
      </c>
      <c r="BN17" s="48" t="s">
        <v>343</v>
      </c>
      <c r="BO17" s="48" t="s">
        <v>343</v>
      </c>
      <c r="BP17" s="124" t="s">
        <v>1321</v>
      </c>
      <c r="BQ17" s="124" t="s">
        <v>1336</v>
      </c>
      <c r="BR17" s="124" t="s">
        <v>1349</v>
      </c>
      <c r="BS17" s="124" t="s">
        <v>1359</v>
      </c>
      <c r="BT17" s="2"/>
      <c r="BU17" s="3"/>
      <c r="BV17" s="3"/>
      <c r="BW17" s="3"/>
      <c r="BX17" s="3"/>
    </row>
    <row r="18" spans="1:76" ht="15">
      <c r="A18" s="65" t="s">
        <v>265</v>
      </c>
      <c r="B18" s="66"/>
      <c r="C18" s="66"/>
      <c r="D18" s="67">
        <v>107.0770645443197</v>
      </c>
      <c r="E18" s="69"/>
      <c r="F18" s="103" t="s">
        <v>366</v>
      </c>
      <c r="G18" s="66"/>
      <c r="H18" s="70" t="s">
        <v>265</v>
      </c>
      <c r="I18" s="71"/>
      <c r="J18" s="71"/>
      <c r="K18" s="70" t="s">
        <v>904</v>
      </c>
      <c r="L18" s="74">
        <v>6.540902556554682</v>
      </c>
      <c r="M18" s="75">
        <v>3455.1484375</v>
      </c>
      <c r="N18" s="75">
        <v>322.7774963378906</v>
      </c>
      <c r="O18" s="76"/>
      <c r="P18" s="77"/>
      <c r="Q18" s="77"/>
      <c r="R18" s="89"/>
      <c r="S18" s="48">
        <v>0</v>
      </c>
      <c r="T18" s="48">
        <v>3</v>
      </c>
      <c r="U18" s="49">
        <v>0.729167</v>
      </c>
      <c r="V18" s="49">
        <v>0.010417</v>
      </c>
      <c r="W18" s="49">
        <v>0.021141</v>
      </c>
      <c r="X18" s="49">
        <v>0.587618</v>
      </c>
      <c r="Y18" s="49">
        <v>0.3333333333333333</v>
      </c>
      <c r="Z18" s="49">
        <v>0</v>
      </c>
      <c r="AA18" s="72">
        <v>18</v>
      </c>
      <c r="AB18" s="72"/>
      <c r="AC18" s="73"/>
      <c r="AD18" s="79" t="s">
        <v>625</v>
      </c>
      <c r="AE18" s="79">
        <v>1501</v>
      </c>
      <c r="AF18" s="79">
        <v>5725</v>
      </c>
      <c r="AG18" s="79">
        <v>5593</v>
      </c>
      <c r="AH18" s="79">
        <v>7773</v>
      </c>
      <c r="AI18" s="79"/>
      <c r="AJ18" s="79" t="s">
        <v>673</v>
      </c>
      <c r="AK18" s="79" t="s">
        <v>583</v>
      </c>
      <c r="AL18" s="83" t="s">
        <v>747</v>
      </c>
      <c r="AM18" s="79"/>
      <c r="AN18" s="81">
        <v>39707.55163194444</v>
      </c>
      <c r="AO18" s="83" t="s">
        <v>787</v>
      </c>
      <c r="AP18" s="79" t="b">
        <v>0</v>
      </c>
      <c r="AQ18" s="79" t="b">
        <v>0</v>
      </c>
      <c r="AR18" s="79" t="b">
        <v>0</v>
      </c>
      <c r="AS18" s="79"/>
      <c r="AT18" s="79">
        <v>494</v>
      </c>
      <c r="AU18" s="83" t="s">
        <v>818</v>
      </c>
      <c r="AV18" s="79" t="b">
        <v>0</v>
      </c>
      <c r="AW18" s="79" t="s">
        <v>840</v>
      </c>
      <c r="AX18" s="83" t="s">
        <v>856</v>
      </c>
      <c r="AY18" s="79" t="s">
        <v>66</v>
      </c>
      <c r="AZ18" s="79" t="str">
        <f>REPLACE(INDEX(GroupVertices[Group],MATCH(Vertices[[#This Row],[Vertex]],GroupVertices[Vertex],0)),1,1,"")</f>
        <v>1</v>
      </c>
      <c r="BA18" s="48">
        <v>0</v>
      </c>
      <c r="BB18" s="49">
        <v>0</v>
      </c>
      <c r="BC18" s="48">
        <v>0</v>
      </c>
      <c r="BD18" s="49">
        <v>0</v>
      </c>
      <c r="BE18" s="48">
        <v>0</v>
      </c>
      <c r="BF18" s="49">
        <v>0</v>
      </c>
      <c r="BG18" s="48">
        <v>37</v>
      </c>
      <c r="BH18" s="49">
        <v>100</v>
      </c>
      <c r="BI18" s="48">
        <v>37</v>
      </c>
      <c r="BJ18" s="48"/>
      <c r="BK18" s="48"/>
      <c r="BL18" s="48"/>
      <c r="BM18" s="48"/>
      <c r="BN18" s="48" t="s">
        <v>343</v>
      </c>
      <c r="BO18" s="48" t="s">
        <v>343</v>
      </c>
      <c r="BP18" s="124" t="s">
        <v>1320</v>
      </c>
      <c r="BQ18" s="124" t="s">
        <v>1320</v>
      </c>
      <c r="BR18" s="124" t="s">
        <v>1348</v>
      </c>
      <c r="BS18" s="124" t="s">
        <v>1348</v>
      </c>
      <c r="BT18" s="2"/>
      <c r="BU18" s="3"/>
      <c r="BV18" s="3"/>
      <c r="BW18" s="3"/>
      <c r="BX18" s="3"/>
    </row>
    <row r="19" spans="1:76" ht="15">
      <c r="A19" s="65" t="s">
        <v>266</v>
      </c>
      <c r="B19" s="66"/>
      <c r="C19" s="66"/>
      <c r="D19" s="67">
        <v>970.88294775688</v>
      </c>
      <c r="E19" s="69"/>
      <c r="F19" s="103" t="s">
        <v>367</v>
      </c>
      <c r="G19" s="66"/>
      <c r="H19" s="70" t="s">
        <v>266</v>
      </c>
      <c r="I19" s="71"/>
      <c r="J19" s="71"/>
      <c r="K19" s="70" t="s">
        <v>905</v>
      </c>
      <c r="L19" s="74">
        <v>682.8473282908059</v>
      </c>
      <c r="M19" s="75">
        <v>9470.861328125</v>
      </c>
      <c r="N19" s="75">
        <v>3229.3837890625</v>
      </c>
      <c r="O19" s="76"/>
      <c r="P19" s="77"/>
      <c r="Q19" s="77"/>
      <c r="R19" s="89"/>
      <c r="S19" s="48">
        <v>1</v>
      </c>
      <c r="T19" s="48">
        <v>5</v>
      </c>
      <c r="U19" s="49">
        <v>89.729167</v>
      </c>
      <c r="V19" s="49">
        <v>0.010989</v>
      </c>
      <c r="W19" s="49">
        <v>0.024224</v>
      </c>
      <c r="X19" s="49">
        <v>1.158083</v>
      </c>
      <c r="Y19" s="49">
        <v>0.23333333333333334</v>
      </c>
      <c r="Z19" s="49">
        <v>0</v>
      </c>
      <c r="AA19" s="72">
        <v>19</v>
      </c>
      <c r="AB19" s="72"/>
      <c r="AC19" s="73"/>
      <c r="AD19" s="79" t="s">
        <v>626</v>
      </c>
      <c r="AE19" s="79">
        <v>517</v>
      </c>
      <c r="AF19" s="79">
        <v>1824</v>
      </c>
      <c r="AG19" s="79">
        <v>1729</v>
      </c>
      <c r="AH19" s="79">
        <v>754</v>
      </c>
      <c r="AI19" s="79"/>
      <c r="AJ19" s="79" t="s">
        <v>674</v>
      </c>
      <c r="AK19" s="79" t="s">
        <v>715</v>
      </c>
      <c r="AL19" s="83" t="s">
        <v>748</v>
      </c>
      <c r="AM19" s="79"/>
      <c r="AN19" s="81">
        <v>41303.63545138889</v>
      </c>
      <c r="AO19" s="83" t="s">
        <v>788</v>
      </c>
      <c r="AP19" s="79" t="b">
        <v>1</v>
      </c>
      <c r="AQ19" s="79" t="b">
        <v>0</v>
      </c>
      <c r="AR19" s="79" t="b">
        <v>0</v>
      </c>
      <c r="AS19" s="79"/>
      <c r="AT19" s="79">
        <v>75</v>
      </c>
      <c r="AU19" s="83" t="s">
        <v>814</v>
      </c>
      <c r="AV19" s="79" t="b">
        <v>0</v>
      </c>
      <c r="AW19" s="79" t="s">
        <v>840</v>
      </c>
      <c r="AX19" s="83" t="s">
        <v>857</v>
      </c>
      <c r="AY19" s="79" t="s">
        <v>66</v>
      </c>
      <c r="AZ19" s="79" t="str">
        <f>REPLACE(INDEX(GroupVertices[Group],MATCH(Vertices[[#This Row],[Vertex]],GroupVertices[Vertex],0)),1,1,"")</f>
        <v>4</v>
      </c>
      <c r="BA19" s="48">
        <v>0</v>
      </c>
      <c r="BB19" s="49">
        <v>0</v>
      </c>
      <c r="BC19" s="48">
        <v>0</v>
      </c>
      <c r="BD19" s="49">
        <v>0</v>
      </c>
      <c r="BE19" s="48">
        <v>0</v>
      </c>
      <c r="BF19" s="49">
        <v>0</v>
      </c>
      <c r="BG19" s="48">
        <v>39</v>
      </c>
      <c r="BH19" s="49">
        <v>100</v>
      </c>
      <c r="BI19" s="48">
        <v>39</v>
      </c>
      <c r="BJ19" s="48"/>
      <c r="BK19" s="48"/>
      <c r="BL19" s="48"/>
      <c r="BM19" s="48"/>
      <c r="BN19" s="48" t="s">
        <v>343</v>
      </c>
      <c r="BO19" s="48" t="s">
        <v>343</v>
      </c>
      <c r="BP19" s="124" t="s">
        <v>1221</v>
      </c>
      <c r="BQ19" s="124" t="s">
        <v>1221</v>
      </c>
      <c r="BR19" s="124" t="s">
        <v>1264</v>
      </c>
      <c r="BS19" s="124" t="s">
        <v>1264</v>
      </c>
      <c r="BT19" s="2"/>
      <c r="BU19" s="3"/>
      <c r="BV19" s="3"/>
      <c r="BW19" s="3"/>
      <c r="BX19" s="3"/>
    </row>
    <row r="20" spans="1:76" ht="15">
      <c r="A20" s="65" t="s">
        <v>302</v>
      </c>
      <c r="B20" s="66"/>
      <c r="C20" s="66"/>
      <c r="D20" s="67">
        <v>100</v>
      </c>
      <c r="E20" s="69"/>
      <c r="F20" s="103" t="s">
        <v>836</v>
      </c>
      <c r="G20" s="66"/>
      <c r="H20" s="70" t="s">
        <v>302</v>
      </c>
      <c r="I20" s="71"/>
      <c r="J20" s="71"/>
      <c r="K20" s="70" t="s">
        <v>906</v>
      </c>
      <c r="L20" s="74">
        <v>1</v>
      </c>
      <c r="M20" s="75">
        <v>9091.869140625</v>
      </c>
      <c r="N20" s="75">
        <v>4896.20458984375</v>
      </c>
      <c r="O20" s="76"/>
      <c r="P20" s="77"/>
      <c r="Q20" s="77"/>
      <c r="R20" s="89"/>
      <c r="S20" s="48">
        <v>2</v>
      </c>
      <c r="T20" s="48">
        <v>0</v>
      </c>
      <c r="U20" s="49">
        <v>0</v>
      </c>
      <c r="V20" s="49">
        <v>0.007353</v>
      </c>
      <c r="W20" s="49">
        <v>0.004497</v>
      </c>
      <c r="X20" s="49">
        <v>0.478123</v>
      </c>
      <c r="Y20" s="49">
        <v>0.5</v>
      </c>
      <c r="Z20" s="49">
        <v>0</v>
      </c>
      <c r="AA20" s="72">
        <v>20</v>
      </c>
      <c r="AB20" s="72"/>
      <c r="AC20" s="73"/>
      <c r="AD20" s="79" t="s">
        <v>627</v>
      </c>
      <c r="AE20" s="79">
        <v>65</v>
      </c>
      <c r="AF20" s="79">
        <v>497</v>
      </c>
      <c r="AG20" s="79">
        <v>801</v>
      </c>
      <c r="AH20" s="79">
        <v>100</v>
      </c>
      <c r="AI20" s="79"/>
      <c r="AJ20" s="79" t="s">
        <v>675</v>
      </c>
      <c r="AK20" s="79" t="s">
        <v>715</v>
      </c>
      <c r="AL20" s="83" t="s">
        <v>749</v>
      </c>
      <c r="AM20" s="79"/>
      <c r="AN20" s="81">
        <v>40416.3675</v>
      </c>
      <c r="AO20" s="79"/>
      <c r="AP20" s="79" t="b">
        <v>1</v>
      </c>
      <c r="AQ20" s="79" t="b">
        <v>0</v>
      </c>
      <c r="AR20" s="79" t="b">
        <v>0</v>
      </c>
      <c r="AS20" s="79"/>
      <c r="AT20" s="79">
        <v>30</v>
      </c>
      <c r="AU20" s="83" t="s">
        <v>814</v>
      </c>
      <c r="AV20" s="79" t="b">
        <v>0</v>
      </c>
      <c r="AW20" s="79" t="s">
        <v>840</v>
      </c>
      <c r="AX20" s="83" t="s">
        <v>858</v>
      </c>
      <c r="AY20" s="79" t="s">
        <v>65</v>
      </c>
      <c r="AZ20" s="79" t="str">
        <f>REPLACE(INDEX(GroupVertices[Group],MATCH(Vertices[[#This Row],[Vertex]],GroupVertices[Vertex],0)),1,1,"")</f>
        <v>4</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5" t="s">
        <v>303</v>
      </c>
      <c r="B21" s="66"/>
      <c r="C21" s="66"/>
      <c r="D21" s="67">
        <v>100</v>
      </c>
      <c r="E21" s="69"/>
      <c r="F21" s="103" t="s">
        <v>837</v>
      </c>
      <c r="G21" s="66"/>
      <c r="H21" s="70" t="s">
        <v>303</v>
      </c>
      <c r="I21" s="71"/>
      <c r="J21" s="71"/>
      <c r="K21" s="70" t="s">
        <v>907</v>
      </c>
      <c r="L21" s="74">
        <v>1</v>
      </c>
      <c r="M21" s="75">
        <v>8313.3056640625</v>
      </c>
      <c r="N21" s="75">
        <v>1838.6590576171875</v>
      </c>
      <c r="O21" s="76"/>
      <c r="P21" s="77"/>
      <c r="Q21" s="77"/>
      <c r="R21" s="89"/>
      <c r="S21" s="48">
        <v>2</v>
      </c>
      <c r="T21" s="48">
        <v>0</v>
      </c>
      <c r="U21" s="49">
        <v>0</v>
      </c>
      <c r="V21" s="49">
        <v>0.007353</v>
      </c>
      <c r="W21" s="49">
        <v>0.004497</v>
      </c>
      <c r="X21" s="49">
        <v>0.478123</v>
      </c>
      <c r="Y21" s="49">
        <v>0.5</v>
      </c>
      <c r="Z21" s="49">
        <v>0</v>
      </c>
      <c r="AA21" s="72">
        <v>21</v>
      </c>
      <c r="AB21" s="72"/>
      <c r="AC21" s="73"/>
      <c r="AD21" s="79" t="s">
        <v>628</v>
      </c>
      <c r="AE21" s="79">
        <v>783</v>
      </c>
      <c r="AF21" s="79">
        <v>2379</v>
      </c>
      <c r="AG21" s="79">
        <v>9374</v>
      </c>
      <c r="AH21" s="79">
        <v>1037</v>
      </c>
      <c r="AI21" s="79"/>
      <c r="AJ21" s="79" t="s">
        <v>676</v>
      </c>
      <c r="AK21" s="79" t="s">
        <v>716</v>
      </c>
      <c r="AL21" s="83" t="s">
        <v>750</v>
      </c>
      <c r="AM21" s="79"/>
      <c r="AN21" s="81">
        <v>39916.44565972222</v>
      </c>
      <c r="AO21" s="79"/>
      <c r="AP21" s="79" t="b">
        <v>0</v>
      </c>
      <c r="AQ21" s="79" t="b">
        <v>0</v>
      </c>
      <c r="AR21" s="79" t="b">
        <v>0</v>
      </c>
      <c r="AS21" s="79"/>
      <c r="AT21" s="79">
        <v>205</v>
      </c>
      <c r="AU21" s="83" t="s">
        <v>814</v>
      </c>
      <c r="AV21" s="79" t="b">
        <v>0</v>
      </c>
      <c r="AW21" s="79" t="s">
        <v>840</v>
      </c>
      <c r="AX21" s="83" t="s">
        <v>859</v>
      </c>
      <c r="AY21" s="79" t="s">
        <v>65</v>
      </c>
      <c r="AZ21" s="79" t="str">
        <f>REPLACE(INDEX(GroupVertices[Group],MATCH(Vertices[[#This Row],[Vertex]],GroupVertices[Vertex],0)),1,1,"")</f>
        <v>4</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5" t="s">
        <v>267</v>
      </c>
      <c r="B22" s="66"/>
      <c r="C22" s="66"/>
      <c r="D22" s="67">
        <v>970.88294775688</v>
      </c>
      <c r="E22" s="69"/>
      <c r="F22" s="103" t="s">
        <v>368</v>
      </c>
      <c r="G22" s="66"/>
      <c r="H22" s="70" t="s">
        <v>267</v>
      </c>
      <c r="I22" s="71"/>
      <c r="J22" s="71"/>
      <c r="K22" s="70" t="s">
        <v>908</v>
      </c>
      <c r="L22" s="74">
        <v>682.8473282908059</v>
      </c>
      <c r="M22" s="75">
        <v>7539.1396484375</v>
      </c>
      <c r="N22" s="75">
        <v>3505.479736328125</v>
      </c>
      <c r="O22" s="76"/>
      <c r="P22" s="77"/>
      <c r="Q22" s="77"/>
      <c r="R22" s="89"/>
      <c r="S22" s="48">
        <v>0</v>
      </c>
      <c r="T22" s="48">
        <v>6</v>
      </c>
      <c r="U22" s="49">
        <v>89.729167</v>
      </c>
      <c r="V22" s="49">
        <v>0.010989</v>
      </c>
      <c r="W22" s="49">
        <v>0.024224</v>
      </c>
      <c r="X22" s="49">
        <v>1.158083</v>
      </c>
      <c r="Y22" s="49">
        <v>0.23333333333333334</v>
      </c>
      <c r="Z22" s="49">
        <v>0</v>
      </c>
      <c r="AA22" s="72">
        <v>22</v>
      </c>
      <c r="AB22" s="72"/>
      <c r="AC22" s="73"/>
      <c r="AD22" s="79" t="s">
        <v>629</v>
      </c>
      <c r="AE22" s="79">
        <v>245</v>
      </c>
      <c r="AF22" s="79">
        <v>429</v>
      </c>
      <c r="AG22" s="79">
        <v>2954</v>
      </c>
      <c r="AH22" s="79">
        <v>253</v>
      </c>
      <c r="AI22" s="79"/>
      <c r="AJ22" s="79" t="s">
        <v>677</v>
      </c>
      <c r="AK22" s="79" t="s">
        <v>717</v>
      </c>
      <c r="AL22" s="83" t="s">
        <v>751</v>
      </c>
      <c r="AM22" s="79"/>
      <c r="AN22" s="81">
        <v>39959.63385416667</v>
      </c>
      <c r="AO22" s="79"/>
      <c r="AP22" s="79" t="b">
        <v>0</v>
      </c>
      <c r="AQ22" s="79" t="b">
        <v>0</v>
      </c>
      <c r="AR22" s="79" t="b">
        <v>1</v>
      </c>
      <c r="AS22" s="79"/>
      <c r="AT22" s="79">
        <v>23</v>
      </c>
      <c r="AU22" s="83" t="s">
        <v>814</v>
      </c>
      <c r="AV22" s="79" t="b">
        <v>0</v>
      </c>
      <c r="AW22" s="79" t="s">
        <v>840</v>
      </c>
      <c r="AX22" s="83" t="s">
        <v>860</v>
      </c>
      <c r="AY22" s="79" t="s">
        <v>66</v>
      </c>
      <c r="AZ22" s="79" t="str">
        <f>REPLACE(INDEX(GroupVertices[Group],MATCH(Vertices[[#This Row],[Vertex]],GroupVertices[Vertex],0)),1,1,"")</f>
        <v>4</v>
      </c>
      <c r="BA22" s="48">
        <v>0</v>
      </c>
      <c r="BB22" s="49">
        <v>0</v>
      </c>
      <c r="BC22" s="48">
        <v>0</v>
      </c>
      <c r="BD22" s="49">
        <v>0</v>
      </c>
      <c r="BE22" s="48">
        <v>0</v>
      </c>
      <c r="BF22" s="49">
        <v>0</v>
      </c>
      <c r="BG22" s="48">
        <v>39</v>
      </c>
      <c r="BH22" s="49">
        <v>100</v>
      </c>
      <c r="BI22" s="48">
        <v>39</v>
      </c>
      <c r="BJ22" s="48"/>
      <c r="BK22" s="48"/>
      <c r="BL22" s="48"/>
      <c r="BM22" s="48"/>
      <c r="BN22" s="48" t="s">
        <v>343</v>
      </c>
      <c r="BO22" s="48" t="s">
        <v>343</v>
      </c>
      <c r="BP22" s="124" t="s">
        <v>1221</v>
      </c>
      <c r="BQ22" s="124" t="s">
        <v>1221</v>
      </c>
      <c r="BR22" s="124" t="s">
        <v>1264</v>
      </c>
      <c r="BS22" s="124" t="s">
        <v>1264</v>
      </c>
      <c r="BT22" s="2"/>
      <c r="BU22" s="3"/>
      <c r="BV22" s="3"/>
      <c r="BW22" s="3"/>
      <c r="BX22" s="3"/>
    </row>
    <row r="23" spans="1:76" ht="15">
      <c r="A23" s="65" t="s">
        <v>269</v>
      </c>
      <c r="B23" s="66"/>
      <c r="C23" s="66"/>
      <c r="D23" s="67">
        <v>112.94090887282532</v>
      </c>
      <c r="E23" s="69"/>
      <c r="F23" s="103" t="s">
        <v>369</v>
      </c>
      <c r="G23" s="66"/>
      <c r="H23" s="70" t="s">
        <v>269</v>
      </c>
      <c r="I23" s="71"/>
      <c r="J23" s="71"/>
      <c r="K23" s="70" t="s">
        <v>909</v>
      </c>
      <c r="L23" s="74">
        <v>11.131928938691308</v>
      </c>
      <c r="M23" s="75">
        <v>8607.341796875</v>
      </c>
      <c r="N23" s="75">
        <v>7292.62939453125</v>
      </c>
      <c r="O23" s="76"/>
      <c r="P23" s="77"/>
      <c r="Q23" s="77"/>
      <c r="R23" s="89"/>
      <c r="S23" s="48">
        <v>0</v>
      </c>
      <c r="T23" s="48">
        <v>3</v>
      </c>
      <c r="U23" s="49">
        <v>1.333333</v>
      </c>
      <c r="V23" s="49">
        <v>0.010417</v>
      </c>
      <c r="W23" s="49">
        <v>0.009944</v>
      </c>
      <c r="X23" s="49">
        <v>0.698805</v>
      </c>
      <c r="Y23" s="49">
        <v>0.5</v>
      </c>
      <c r="Z23" s="49">
        <v>0</v>
      </c>
      <c r="AA23" s="72">
        <v>23</v>
      </c>
      <c r="AB23" s="72"/>
      <c r="AC23" s="73"/>
      <c r="AD23" s="79" t="s">
        <v>630</v>
      </c>
      <c r="AE23" s="79">
        <v>134</v>
      </c>
      <c r="AF23" s="79">
        <v>141</v>
      </c>
      <c r="AG23" s="79">
        <v>221</v>
      </c>
      <c r="AH23" s="79">
        <v>99</v>
      </c>
      <c r="AI23" s="79"/>
      <c r="AJ23" s="79" t="s">
        <v>678</v>
      </c>
      <c r="AK23" s="79" t="s">
        <v>583</v>
      </c>
      <c r="AL23" s="79"/>
      <c r="AM23" s="79"/>
      <c r="AN23" s="81">
        <v>39994.36790509259</v>
      </c>
      <c r="AO23" s="79"/>
      <c r="AP23" s="79" t="b">
        <v>1</v>
      </c>
      <c r="AQ23" s="79" t="b">
        <v>0</v>
      </c>
      <c r="AR23" s="79" t="b">
        <v>0</v>
      </c>
      <c r="AS23" s="79"/>
      <c r="AT23" s="79">
        <v>18</v>
      </c>
      <c r="AU23" s="83" t="s">
        <v>814</v>
      </c>
      <c r="AV23" s="79" t="b">
        <v>0</v>
      </c>
      <c r="AW23" s="79" t="s">
        <v>840</v>
      </c>
      <c r="AX23" s="83" t="s">
        <v>861</v>
      </c>
      <c r="AY23" s="79" t="s">
        <v>66</v>
      </c>
      <c r="AZ23" s="79" t="str">
        <f>REPLACE(INDEX(GroupVertices[Group],MATCH(Vertices[[#This Row],[Vertex]],GroupVertices[Vertex],0)),1,1,"")</f>
        <v>2</v>
      </c>
      <c r="BA23" s="48">
        <v>1</v>
      </c>
      <c r="BB23" s="49">
        <v>1.9607843137254901</v>
      </c>
      <c r="BC23" s="48">
        <v>0</v>
      </c>
      <c r="BD23" s="49">
        <v>0</v>
      </c>
      <c r="BE23" s="48">
        <v>0</v>
      </c>
      <c r="BF23" s="49">
        <v>0</v>
      </c>
      <c r="BG23" s="48">
        <v>50</v>
      </c>
      <c r="BH23" s="49">
        <v>98.03921568627452</v>
      </c>
      <c r="BI23" s="48">
        <v>51</v>
      </c>
      <c r="BJ23" s="48"/>
      <c r="BK23" s="48"/>
      <c r="BL23" s="48"/>
      <c r="BM23" s="48"/>
      <c r="BN23" s="48" t="s">
        <v>343</v>
      </c>
      <c r="BO23" s="48" t="s">
        <v>343</v>
      </c>
      <c r="BP23" s="124" t="s">
        <v>1322</v>
      </c>
      <c r="BQ23" s="124" t="s">
        <v>1337</v>
      </c>
      <c r="BR23" s="124" t="s">
        <v>1262</v>
      </c>
      <c r="BS23" s="124" t="s">
        <v>1360</v>
      </c>
      <c r="BT23" s="2"/>
      <c r="BU23" s="3"/>
      <c r="BV23" s="3"/>
      <c r="BW23" s="3"/>
      <c r="BX23" s="3"/>
    </row>
    <row r="24" spans="1:76" ht="15">
      <c r="A24" s="65" t="s">
        <v>270</v>
      </c>
      <c r="B24" s="66"/>
      <c r="C24" s="66"/>
      <c r="D24" s="67">
        <v>100</v>
      </c>
      <c r="E24" s="69"/>
      <c r="F24" s="103" t="s">
        <v>370</v>
      </c>
      <c r="G24" s="66"/>
      <c r="H24" s="70" t="s">
        <v>270</v>
      </c>
      <c r="I24" s="71"/>
      <c r="J24" s="71"/>
      <c r="K24" s="70" t="s">
        <v>910</v>
      </c>
      <c r="L24" s="74">
        <v>1</v>
      </c>
      <c r="M24" s="75">
        <v>5478.17529296875</v>
      </c>
      <c r="N24" s="75">
        <v>7172.91357421875</v>
      </c>
      <c r="O24" s="76"/>
      <c r="P24" s="77"/>
      <c r="Q24" s="77"/>
      <c r="R24" s="89"/>
      <c r="S24" s="48">
        <v>0</v>
      </c>
      <c r="T24" s="48">
        <v>1</v>
      </c>
      <c r="U24" s="49">
        <v>0</v>
      </c>
      <c r="V24" s="49">
        <v>0.010101</v>
      </c>
      <c r="W24" s="49">
        <v>0.007898</v>
      </c>
      <c r="X24" s="49">
        <v>0.303094</v>
      </c>
      <c r="Y24" s="49">
        <v>0</v>
      </c>
      <c r="Z24" s="49">
        <v>0</v>
      </c>
      <c r="AA24" s="72">
        <v>24</v>
      </c>
      <c r="AB24" s="72"/>
      <c r="AC24" s="73"/>
      <c r="AD24" s="79" t="s">
        <v>631</v>
      </c>
      <c r="AE24" s="79">
        <v>4882</v>
      </c>
      <c r="AF24" s="79">
        <v>5356</v>
      </c>
      <c r="AG24" s="79">
        <v>13622</v>
      </c>
      <c r="AH24" s="79">
        <v>37169</v>
      </c>
      <c r="AI24" s="79"/>
      <c r="AJ24" s="79" t="s">
        <v>679</v>
      </c>
      <c r="AK24" s="79" t="s">
        <v>718</v>
      </c>
      <c r="AL24" s="83" t="s">
        <v>752</v>
      </c>
      <c r="AM24" s="79"/>
      <c r="AN24" s="81">
        <v>41974.45211805555</v>
      </c>
      <c r="AO24" s="83" t="s">
        <v>789</v>
      </c>
      <c r="AP24" s="79" t="b">
        <v>0</v>
      </c>
      <c r="AQ24" s="79" t="b">
        <v>0</v>
      </c>
      <c r="AR24" s="79" t="b">
        <v>1</v>
      </c>
      <c r="AS24" s="79"/>
      <c r="AT24" s="79">
        <v>2</v>
      </c>
      <c r="AU24" s="83" t="s">
        <v>814</v>
      </c>
      <c r="AV24" s="79" t="b">
        <v>0</v>
      </c>
      <c r="AW24" s="79" t="s">
        <v>840</v>
      </c>
      <c r="AX24" s="83" t="s">
        <v>862</v>
      </c>
      <c r="AY24" s="79" t="s">
        <v>66</v>
      </c>
      <c r="AZ24" s="79" t="str">
        <f>REPLACE(INDEX(GroupVertices[Group],MATCH(Vertices[[#This Row],[Vertex]],GroupVertices[Vertex],0)),1,1,"")</f>
        <v>2</v>
      </c>
      <c r="BA24" s="48">
        <v>1</v>
      </c>
      <c r="BB24" s="49">
        <v>4.3478260869565215</v>
      </c>
      <c r="BC24" s="48">
        <v>0</v>
      </c>
      <c r="BD24" s="49">
        <v>0</v>
      </c>
      <c r="BE24" s="48">
        <v>0</v>
      </c>
      <c r="BF24" s="49">
        <v>0</v>
      </c>
      <c r="BG24" s="48">
        <v>22</v>
      </c>
      <c r="BH24" s="49">
        <v>95.65217391304348</v>
      </c>
      <c r="BI24" s="48">
        <v>23</v>
      </c>
      <c r="BJ24" s="48"/>
      <c r="BK24" s="48"/>
      <c r="BL24" s="48"/>
      <c r="BM24" s="48"/>
      <c r="BN24" s="48" t="s">
        <v>343</v>
      </c>
      <c r="BO24" s="48" t="s">
        <v>343</v>
      </c>
      <c r="BP24" s="124" t="s">
        <v>1323</v>
      </c>
      <c r="BQ24" s="124" t="s">
        <v>1323</v>
      </c>
      <c r="BR24" s="124" t="s">
        <v>1350</v>
      </c>
      <c r="BS24" s="124" t="s">
        <v>1350</v>
      </c>
      <c r="BT24" s="2"/>
      <c r="BU24" s="3"/>
      <c r="BV24" s="3"/>
      <c r="BW24" s="3"/>
      <c r="BX24" s="3"/>
    </row>
    <row r="25" spans="1:76" ht="15">
      <c r="A25" s="65" t="s">
        <v>271</v>
      </c>
      <c r="B25" s="66"/>
      <c r="C25" s="66"/>
      <c r="D25" s="67">
        <v>107.0770645443197</v>
      </c>
      <c r="E25" s="69"/>
      <c r="F25" s="103" t="s">
        <v>371</v>
      </c>
      <c r="G25" s="66"/>
      <c r="H25" s="70" t="s">
        <v>271</v>
      </c>
      <c r="I25" s="71"/>
      <c r="J25" s="71"/>
      <c r="K25" s="70" t="s">
        <v>911</v>
      </c>
      <c r="L25" s="74">
        <v>6.540902556554682</v>
      </c>
      <c r="M25" s="75">
        <v>1401.95849609375</v>
      </c>
      <c r="N25" s="75">
        <v>9044.8681640625</v>
      </c>
      <c r="O25" s="76"/>
      <c r="P25" s="77"/>
      <c r="Q25" s="77"/>
      <c r="R25" s="89"/>
      <c r="S25" s="48">
        <v>0</v>
      </c>
      <c r="T25" s="48">
        <v>3</v>
      </c>
      <c r="U25" s="49">
        <v>0.729167</v>
      </c>
      <c r="V25" s="49">
        <v>0.010417</v>
      </c>
      <c r="W25" s="49">
        <v>0.021141</v>
      </c>
      <c r="X25" s="49">
        <v>0.587618</v>
      </c>
      <c r="Y25" s="49">
        <v>0.3333333333333333</v>
      </c>
      <c r="Z25" s="49">
        <v>0</v>
      </c>
      <c r="AA25" s="72">
        <v>25</v>
      </c>
      <c r="AB25" s="72"/>
      <c r="AC25" s="73"/>
      <c r="AD25" s="79" t="s">
        <v>632</v>
      </c>
      <c r="AE25" s="79">
        <v>2649</v>
      </c>
      <c r="AF25" s="79">
        <v>3321</v>
      </c>
      <c r="AG25" s="79">
        <v>99969</v>
      </c>
      <c r="AH25" s="79">
        <v>632</v>
      </c>
      <c r="AI25" s="79"/>
      <c r="AJ25" s="79"/>
      <c r="AK25" s="79" t="s">
        <v>719</v>
      </c>
      <c r="AL25" s="79"/>
      <c r="AM25" s="79"/>
      <c r="AN25" s="81">
        <v>40042.59953703704</v>
      </c>
      <c r="AO25" s="83" t="s">
        <v>790</v>
      </c>
      <c r="AP25" s="79" t="b">
        <v>1</v>
      </c>
      <c r="AQ25" s="79" t="b">
        <v>0</v>
      </c>
      <c r="AR25" s="79" t="b">
        <v>1</v>
      </c>
      <c r="AS25" s="79"/>
      <c r="AT25" s="79">
        <v>51</v>
      </c>
      <c r="AU25" s="83" t="s">
        <v>814</v>
      </c>
      <c r="AV25" s="79" t="b">
        <v>0</v>
      </c>
      <c r="AW25" s="79" t="s">
        <v>840</v>
      </c>
      <c r="AX25" s="83" t="s">
        <v>863</v>
      </c>
      <c r="AY25" s="79" t="s">
        <v>66</v>
      </c>
      <c r="AZ25" s="79" t="str">
        <f>REPLACE(INDEX(GroupVertices[Group],MATCH(Vertices[[#This Row],[Vertex]],GroupVertices[Vertex],0)),1,1,"")</f>
        <v>1</v>
      </c>
      <c r="BA25" s="48">
        <v>1</v>
      </c>
      <c r="BB25" s="49">
        <v>2.9411764705882355</v>
      </c>
      <c r="BC25" s="48">
        <v>0</v>
      </c>
      <c r="BD25" s="49">
        <v>0</v>
      </c>
      <c r="BE25" s="48">
        <v>0</v>
      </c>
      <c r="BF25" s="49">
        <v>0</v>
      </c>
      <c r="BG25" s="48">
        <v>33</v>
      </c>
      <c r="BH25" s="49">
        <v>97.05882352941177</v>
      </c>
      <c r="BI25" s="48">
        <v>34</v>
      </c>
      <c r="BJ25" s="48"/>
      <c r="BK25" s="48"/>
      <c r="BL25" s="48"/>
      <c r="BM25" s="48"/>
      <c r="BN25" s="48" t="s">
        <v>343</v>
      </c>
      <c r="BO25" s="48" t="s">
        <v>343</v>
      </c>
      <c r="BP25" s="124" t="s">
        <v>1324</v>
      </c>
      <c r="BQ25" s="124" t="s">
        <v>1324</v>
      </c>
      <c r="BR25" s="124" t="s">
        <v>1351</v>
      </c>
      <c r="BS25" s="124" t="s">
        <v>1351</v>
      </c>
      <c r="BT25" s="2"/>
      <c r="BU25" s="3"/>
      <c r="BV25" s="3"/>
      <c r="BW25" s="3"/>
      <c r="BX25" s="3"/>
    </row>
    <row r="26" spans="1:76" ht="15">
      <c r="A26" s="65" t="s">
        <v>272</v>
      </c>
      <c r="B26" s="66"/>
      <c r="C26" s="66"/>
      <c r="D26" s="67">
        <v>107.0770645443197</v>
      </c>
      <c r="E26" s="69"/>
      <c r="F26" s="103" t="s">
        <v>372</v>
      </c>
      <c r="G26" s="66"/>
      <c r="H26" s="70" t="s">
        <v>272</v>
      </c>
      <c r="I26" s="71"/>
      <c r="J26" s="71"/>
      <c r="K26" s="70" t="s">
        <v>912</v>
      </c>
      <c r="L26" s="74">
        <v>6.540902556554682</v>
      </c>
      <c r="M26" s="75">
        <v>2474.144287109375</v>
      </c>
      <c r="N26" s="75">
        <v>8174.18994140625</v>
      </c>
      <c r="O26" s="76"/>
      <c r="P26" s="77"/>
      <c r="Q26" s="77"/>
      <c r="R26" s="89"/>
      <c r="S26" s="48">
        <v>0</v>
      </c>
      <c r="T26" s="48">
        <v>3</v>
      </c>
      <c r="U26" s="49">
        <v>0.729167</v>
      </c>
      <c r="V26" s="49">
        <v>0.010417</v>
      </c>
      <c r="W26" s="49">
        <v>0.021141</v>
      </c>
      <c r="X26" s="49">
        <v>0.587618</v>
      </c>
      <c r="Y26" s="49">
        <v>0.3333333333333333</v>
      </c>
      <c r="Z26" s="49">
        <v>0</v>
      </c>
      <c r="AA26" s="72">
        <v>26</v>
      </c>
      <c r="AB26" s="72"/>
      <c r="AC26" s="73"/>
      <c r="AD26" s="79" t="s">
        <v>633</v>
      </c>
      <c r="AE26" s="79">
        <v>1143</v>
      </c>
      <c r="AF26" s="79">
        <v>3342</v>
      </c>
      <c r="AG26" s="79">
        <v>15354</v>
      </c>
      <c r="AH26" s="79">
        <v>4109</v>
      </c>
      <c r="AI26" s="79"/>
      <c r="AJ26" s="79" t="s">
        <v>680</v>
      </c>
      <c r="AK26" s="79" t="s">
        <v>720</v>
      </c>
      <c r="AL26" s="83" t="s">
        <v>753</v>
      </c>
      <c r="AM26" s="79"/>
      <c r="AN26" s="81">
        <v>39922.53471064815</v>
      </c>
      <c r="AO26" s="83" t="s">
        <v>791</v>
      </c>
      <c r="AP26" s="79" t="b">
        <v>0</v>
      </c>
      <c r="AQ26" s="79" t="b">
        <v>0</v>
      </c>
      <c r="AR26" s="79" t="b">
        <v>1</v>
      </c>
      <c r="AS26" s="79"/>
      <c r="AT26" s="79">
        <v>208</v>
      </c>
      <c r="AU26" s="83" t="s">
        <v>814</v>
      </c>
      <c r="AV26" s="79" t="b">
        <v>1</v>
      </c>
      <c r="AW26" s="79" t="s">
        <v>840</v>
      </c>
      <c r="AX26" s="83" t="s">
        <v>864</v>
      </c>
      <c r="AY26" s="79" t="s">
        <v>66</v>
      </c>
      <c r="AZ26" s="79" t="str">
        <f>REPLACE(INDEX(GroupVertices[Group],MATCH(Vertices[[#This Row],[Vertex]],GroupVertices[Vertex],0)),1,1,"")</f>
        <v>1</v>
      </c>
      <c r="BA26" s="48">
        <v>1</v>
      </c>
      <c r="BB26" s="49">
        <v>2.9411764705882355</v>
      </c>
      <c r="BC26" s="48">
        <v>0</v>
      </c>
      <c r="BD26" s="49">
        <v>0</v>
      </c>
      <c r="BE26" s="48">
        <v>0</v>
      </c>
      <c r="BF26" s="49">
        <v>0</v>
      </c>
      <c r="BG26" s="48">
        <v>33</v>
      </c>
      <c r="BH26" s="49">
        <v>97.05882352941177</v>
      </c>
      <c r="BI26" s="48">
        <v>34</v>
      </c>
      <c r="BJ26" s="48"/>
      <c r="BK26" s="48"/>
      <c r="BL26" s="48"/>
      <c r="BM26" s="48"/>
      <c r="BN26" s="48" t="s">
        <v>343</v>
      </c>
      <c r="BO26" s="48" t="s">
        <v>343</v>
      </c>
      <c r="BP26" s="124" t="s">
        <v>1324</v>
      </c>
      <c r="BQ26" s="124" t="s">
        <v>1324</v>
      </c>
      <c r="BR26" s="124" t="s">
        <v>1351</v>
      </c>
      <c r="BS26" s="124" t="s">
        <v>1351</v>
      </c>
      <c r="BT26" s="2"/>
      <c r="BU26" s="3"/>
      <c r="BV26" s="3"/>
      <c r="BW26" s="3"/>
      <c r="BX26" s="3"/>
    </row>
    <row r="27" spans="1:76" ht="15">
      <c r="A27" s="65" t="s">
        <v>273</v>
      </c>
      <c r="B27" s="66"/>
      <c r="C27" s="66"/>
      <c r="D27" s="67">
        <v>107.0770645443197</v>
      </c>
      <c r="E27" s="69"/>
      <c r="F27" s="103" t="s">
        <v>373</v>
      </c>
      <c r="G27" s="66"/>
      <c r="H27" s="70" t="s">
        <v>273</v>
      </c>
      <c r="I27" s="71"/>
      <c r="J27" s="71"/>
      <c r="K27" s="70" t="s">
        <v>913</v>
      </c>
      <c r="L27" s="74">
        <v>6.540902556554682</v>
      </c>
      <c r="M27" s="75">
        <v>704.6442260742188</v>
      </c>
      <c r="N27" s="75">
        <v>7941.4755859375</v>
      </c>
      <c r="O27" s="76"/>
      <c r="P27" s="77"/>
      <c r="Q27" s="77"/>
      <c r="R27" s="89"/>
      <c r="S27" s="48">
        <v>0</v>
      </c>
      <c r="T27" s="48">
        <v>3</v>
      </c>
      <c r="U27" s="49">
        <v>0.729167</v>
      </c>
      <c r="V27" s="49">
        <v>0.010417</v>
      </c>
      <c r="W27" s="49">
        <v>0.021141</v>
      </c>
      <c r="X27" s="49">
        <v>0.587618</v>
      </c>
      <c r="Y27" s="49">
        <v>0.3333333333333333</v>
      </c>
      <c r="Z27" s="49">
        <v>0</v>
      </c>
      <c r="AA27" s="72">
        <v>27</v>
      </c>
      <c r="AB27" s="72"/>
      <c r="AC27" s="73"/>
      <c r="AD27" s="79" t="s">
        <v>634</v>
      </c>
      <c r="AE27" s="79">
        <v>89</v>
      </c>
      <c r="AF27" s="79">
        <v>4</v>
      </c>
      <c r="AG27" s="79">
        <v>27</v>
      </c>
      <c r="AH27" s="79">
        <v>31</v>
      </c>
      <c r="AI27" s="79"/>
      <c r="AJ27" s="79" t="s">
        <v>681</v>
      </c>
      <c r="AK27" s="79" t="s">
        <v>721</v>
      </c>
      <c r="AL27" s="83" t="s">
        <v>754</v>
      </c>
      <c r="AM27" s="79"/>
      <c r="AN27" s="81">
        <v>43676.78791666667</v>
      </c>
      <c r="AO27" s="83" t="s">
        <v>792</v>
      </c>
      <c r="AP27" s="79" t="b">
        <v>1</v>
      </c>
      <c r="AQ27" s="79" t="b">
        <v>0</v>
      </c>
      <c r="AR27" s="79" t="b">
        <v>0</v>
      </c>
      <c r="AS27" s="79"/>
      <c r="AT27" s="79">
        <v>0</v>
      </c>
      <c r="AU27" s="79"/>
      <c r="AV27" s="79" t="b">
        <v>0</v>
      </c>
      <c r="AW27" s="79" t="s">
        <v>840</v>
      </c>
      <c r="AX27" s="83" t="s">
        <v>865</v>
      </c>
      <c r="AY27" s="79" t="s">
        <v>66</v>
      </c>
      <c r="AZ27" s="79" t="str">
        <f>REPLACE(INDEX(GroupVertices[Group],MATCH(Vertices[[#This Row],[Vertex]],GroupVertices[Vertex],0)),1,1,"")</f>
        <v>1</v>
      </c>
      <c r="BA27" s="48">
        <v>1</v>
      </c>
      <c r="BB27" s="49">
        <v>2.9411764705882355</v>
      </c>
      <c r="BC27" s="48">
        <v>0</v>
      </c>
      <c r="BD27" s="49">
        <v>0</v>
      </c>
      <c r="BE27" s="48">
        <v>0</v>
      </c>
      <c r="BF27" s="49">
        <v>0</v>
      </c>
      <c r="BG27" s="48">
        <v>33</v>
      </c>
      <c r="BH27" s="49">
        <v>97.05882352941177</v>
      </c>
      <c r="BI27" s="48">
        <v>34</v>
      </c>
      <c r="BJ27" s="48"/>
      <c r="BK27" s="48"/>
      <c r="BL27" s="48"/>
      <c r="BM27" s="48"/>
      <c r="BN27" s="48" t="s">
        <v>343</v>
      </c>
      <c r="BO27" s="48" t="s">
        <v>343</v>
      </c>
      <c r="BP27" s="124" t="s">
        <v>1324</v>
      </c>
      <c r="BQ27" s="124" t="s">
        <v>1324</v>
      </c>
      <c r="BR27" s="124" t="s">
        <v>1351</v>
      </c>
      <c r="BS27" s="124" t="s">
        <v>1351</v>
      </c>
      <c r="BT27" s="2"/>
      <c r="BU27" s="3"/>
      <c r="BV27" s="3"/>
      <c r="BW27" s="3"/>
      <c r="BX27" s="3"/>
    </row>
    <row r="28" spans="1:76" ht="15">
      <c r="A28" s="65" t="s">
        <v>274</v>
      </c>
      <c r="B28" s="66"/>
      <c r="C28" s="66"/>
      <c r="D28" s="67">
        <v>107.0770645443197</v>
      </c>
      <c r="E28" s="69"/>
      <c r="F28" s="103" t="s">
        <v>374</v>
      </c>
      <c r="G28" s="66"/>
      <c r="H28" s="70" t="s">
        <v>274</v>
      </c>
      <c r="I28" s="71"/>
      <c r="J28" s="71"/>
      <c r="K28" s="70" t="s">
        <v>914</v>
      </c>
      <c r="L28" s="74">
        <v>6.540902556554682</v>
      </c>
      <c r="M28" s="75">
        <v>5345.2099609375</v>
      </c>
      <c r="N28" s="75">
        <v>5088.564453125</v>
      </c>
      <c r="O28" s="76"/>
      <c r="P28" s="77"/>
      <c r="Q28" s="77"/>
      <c r="R28" s="89"/>
      <c r="S28" s="48">
        <v>0</v>
      </c>
      <c r="T28" s="48">
        <v>3</v>
      </c>
      <c r="U28" s="49">
        <v>0.729167</v>
      </c>
      <c r="V28" s="49">
        <v>0.010417</v>
      </c>
      <c r="W28" s="49">
        <v>0.021141</v>
      </c>
      <c r="X28" s="49">
        <v>0.587618</v>
      </c>
      <c r="Y28" s="49">
        <v>0.3333333333333333</v>
      </c>
      <c r="Z28" s="49">
        <v>0</v>
      </c>
      <c r="AA28" s="72">
        <v>28</v>
      </c>
      <c r="AB28" s="72"/>
      <c r="AC28" s="73"/>
      <c r="AD28" s="79" t="s">
        <v>635</v>
      </c>
      <c r="AE28" s="79">
        <v>1078</v>
      </c>
      <c r="AF28" s="79">
        <v>2472</v>
      </c>
      <c r="AG28" s="79">
        <v>649</v>
      </c>
      <c r="AH28" s="79">
        <v>780</v>
      </c>
      <c r="AI28" s="79"/>
      <c r="AJ28" s="79" t="s">
        <v>682</v>
      </c>
      <c r="AK28" s="79"/>
      <c r="AL28" s="83" t="s">
        <v>755</v>
      </c>
      <c r="AM28" s="79"/>
      <c r="AN28" s="81">
        <v>40734.81491898148</v>
      </c>
      <c r="AO28" s="79"/>
      <c r="AP28" s="79" t="b">
        <v>1</v>
      </c>
      <c r="AQ28" s="79" t="b">
        <v>0</v>
      </c>
      <c r="AR28" s="79" t="b">
        <v>0</v>
      </c>
      <c r="AS28" s="79"/>
      <c r="AT28" s="79">
        <v>89</v>
      </c>
      <c r="AU28" s="83" t="s">
        <v>814</v>
      </c>
      <c r="AV28" s="79" t="b">
        <v>0</v>
      </c>
      <c r="AW28" s="79" t="s">
        <v>840</v>
      </c>
      <c r="AX28" s="83" t="s">
        <v>866</v>
      </c>
      <c r="AY28" s="79" t="s">
        <v>66</v>
      </c>
      <c r="AZ28" s="79" t="str">
        <f>REPLACE(INDEX(GroupVertices[Group],MATCH(Vertices[[#This Row],[Vertex]],GroupVertices[Vertex],0)),1,1,"")</f>
        <v>1</v>
      </c>
      <c r="BA28" s="48">
        <v>1</v>
      </c>
      <c r="BB28" s="49">
        <v>2.9411764705882355</v>
      </c>
      <c r="BC28" s="48">
        <v>0</v>
      </c>
      <c r="BD28" s="49">
        <v>0</v>
      </c>
      <c r="BE28" s="48">
        <v>0</v>
      </c>
      <c r="BF28" s="49">
        <v>0</v>
      </c>
      <c r="BG28" s="48">
        <v>33</v>
      </c>
      <c r="BH28" s="49">
        <v>97.05882352941177</v>
      </c>
      <c r="BI28" s="48">
        <v>34</v>
      </c>
      <c r="BJ28" s="48"/>
      <c r="BK28" s="48"/>
      <c r="BL28" s="48"/>
      <c r="BM28" s="48"/>
      <c r="BN28" s="48" t="s">
        <v>343</v>
      </c>
      <c r="BO28" s="48" t="s">
        <v>343</v>
      </c>
      <c r="BP28" s="124" t="s">
        <v>1324</v>
      </c>
      <c r="BQ28" s="124" t="s">
        <v>1324</v>
      </c>
      <c r="BR28" s="124" t="s">
        <v>1351</v>
      </c>
      <c r="BS28" s="124" t="s">
        <v>1351</v>
      </c>
      <c r="BT28" s="2"/>
      <c r="BU28" s="3"/>
      <c r="BV28" s="3"/>
      <c r="BW28" s="3"/>
      <c r="BX28" s="3"/>
    </row>
    <row r="29" spans="1:76" ht="15">
      <c r="A29" s="65" t="s">
        <v>275</v>
      </c>
      <c r="B29" s="66"/>
      <c r="C29" s="66"/>
      <c r="D29" s="67">
        <v>107.0770645443197</v>
      </c>
      <c r="E29" s="69"/>
      <c r="F29" s="103" t="s">
        <v>375</v>
      </c>
      <c r="G29" s="66"/>
      <c r="H29" s="70" t="s">
        <v>275</v>
      </c>
      <c r="I29" s="71"/>
      <c r="J29" s="71"/>
      <c r="K29" s="70" t="s">
        <v>915</v>
      </c>
      <c r="L29" s="74">
        <v>6.540902556554682</v>
      </c>
      <c r="M29" s="75">
        <v>4268.693359375</v>
      </c>
      <c r="N29" s="75">
        <v>8910.30859375</v>
      </c>
      <c r="O29" s="76"/>
      <c r="P29" s="77"/>
      <c r="Q29" s="77"/>
      <c r="R29" s="89"/>
      <c r="S29" s="48">
        <v>0</v>
      </c>
      <c r="T29" s="48">
        <v>3</v>
      </c>
      <c r="U29" s="49">
        <v>0.729167</v>
      </c>
      <c r="V29" s="49">
        <v>0.010417</v>
      </c>
      <c r="W29" s="49">
        <v>0.021141</v>
      </c>
      <c r="X29" s="49">
        <v>0.587618</v>
      </c>
      <c r="Y29" s="49">
        <v>0.3333333333333333</v>
      </c>
      <c r="Z29" s="49">
        <v>0</v>
      </c>
      <c r="AA29" s="72">
        <v>29</v>
      </c>
      <c r="AB29" s="72"/>
      <c r="AC29" s="73"/>
      <c r="AD29" s="79" t="s">
        <v>636</v>
      </c>
      <c r="AE29" s="79">
        <v>1036</v>
      </c>
      <c r="AF29" s="79">
        <v>13818</v>
      </c>
      <c r="AG29" s="79">
        <v>10479</v>
      </c>
      <c r="AH29" s="79">
        <v>16158</v>
      </c>
      <c r="AI29" s="79"/>
      <c r="AJ29" s="79" t="s">
        <v>683</v>
      </c>
      <c r="AK29" s="79" t="s">
        <v>722</v>
      </c>
      <c r="AL29" s="79"/>
      <c r="AM29" s="79"/>
      <c r="AN29" s="81">
        <v>40968.41310185185</v>
      </c>
      <c r="AO29" s="83" t="s">
        <v>793</v>
      </c>
      <c r="AP29" s="79" t="b">
        <v>0</v>
      </c>
      <c r="AQ29" s="79" t="b">
        <v>0</v>
      </c>
      <c r="AR29" s="79" t="b">
        <v>1</v>
      </c>
      <c r="AS29" s="79"/>
      <c r="AT29" s="79">
        <v>32</v>
      </c>
      <c r="AU29" s="83" t="s">
        <v>814</v>
      </c>
      <c r="AV29" s="79" t="b">
        <v>0</v>
      </c>
      <c r="AW29" s="79" t="s">
        <v>840</v>
      </c>
      <c r="AX29" s="83" t="s">
        <v>867</v>
      </c>
      <c r="AY29" s="79" t="s">
        <v>66</v>
      </c>
      <c r="AZ29" s="79" t="str">
        <f>REPLACE(INDEX(GroupVertices[Group],MATCH(Vertices[[#This Row],[Vertex]],GroupVertices[Vertex],0)),1,1,"")</f>
        <v>1</v>
      </c>
      <c r="BA29" s="48">
        <v>1</v>
      </c>
      <c r="BB29" s="49">
        <v>2.9411764705882355</v>
      </c>
      <c r="BC29" s="48">
        <v>0</v>
      </c>
      <c r="BD29" s="49">
        <v>0</v>
      </c>
      <c r="BE29" s="48">
        <v>0</v>
      </c>
      <c r="BF29" s="49">
        <v>0</v>
      </c>
      <c r="BG29" s="48">
        <v>33</v>
      </c>
      <c r="BH29" s="49">
        <v>97.05882352941177</v>
      </c>
      <c r="BI29" s="48">
        <v>34</v>
      </c>
      <c r="BJ29" s="48"/>
      <c r="BK29" s="48"/>
      <c r="BL29" s="48"/>
      <c r="BM29" s="48"/>
      <c r="BN29" s="48" t="s">
        <v>343</v>
      </c>
      <c r="BO29" s="48" t="s">
        <v>343</v>
      </c>
      <c r="BP29" s="124" t="s">
        <v>1324</v>
      </c>
      <c r="BQ29" s="124" t="s">
        <v>1324</v>
      </c>
      <c r="BR29" s="124" t="s">
        <v>1351</v>
      </c>
      <c r="BS29" s="124" t="s">
        <v>1351</v>
      </c>
      <c r="BT29" s="2"/>
      <c r="BU29" s="3"/>
      <c r="BV29" s="3"/>
      <c r="BW29" s="3"/>
      <c r="BX29" s="3"/>
    </row>
    <row r="30" spans="1:76" ht="15">
      <c r="A30" s="65" t="s">
        <v>276</v>
      </c>
      <c r="B30" s="66"/>
      <c r="C30" s="66"/>
      <c r="D30" s="67">
        <v>100</v>
      </c>
      <c r="E30" s="69"/>
      <c r="F30" s="103" t="s">
        <v>376</v>
      </c>
      <c r="G30" s="66"/>
      <c r="H30" s="70" t="s">
        <v>276</v>
      </c>
      <c r="I30" s="71"/>
      <c r="J30" s="71"/>
      <c r="K30" s="70" t="s">
        <v>916</v>
      </c>
      <c r="L30" s="74">
        <v>1</v>
      </c>
      <c r="M30" s="75">
        <v>7483.3369140625</v>
      </c>
      <c r="N30" s="75">
        <v>5102.79541015625</v>
      </c>
      <c r="O30" s="76"/>
      <c r="P30" s="77"/>
      <c r="Q30" s="77"/>
      <c r="R30" s="89"/>
      <c r="S30" s="48">
        <v>0</v>
      </c>
      <c r="T30" s="48">
        <v>1</v>
      </c>
      <c r="U30" s="49">
        <v>0</v>
      </c>
      <c r="V30" s="49">
        <v>0.010101</v>
      </c>
      <c r="W30" s="49">
        <v>0.007898</v>
      </c>
      <c r="X30" s="49">
        <v>0.303094</v>
      </c>
      <c r="Y30" s="49">
        <v>0</v>
      </c>
      <c r="Z30" s="49">
        <v>0</v>
      </c>
      <c r="AA30" s="72">
        <v>30</v>
      </c>
      <c r="AB30" s="72"/>
      <c r="AC30" s="73"/>
      <c r="AD30" s="79" t="s">
        <v>637</v>
      </c>
      <c r="AE30" s="79">
        <v>743</v>
      </c>
      <c r="AF30" s="79">
        <v>4477</v>
      </c>
      <c r="AG30" s="79">
        <v>8952</v>
      </c>
      <c r="AH30" s="79">
        <v>7701</v>
      </c>
      <c r="AI30" s="79"/>
      <c r="AJ30" s="79" t="s">
        <v>684</v>
      </c>
      <c r="AK30" s="79" t="s">
        <v>723</v>
      </c>
      <c r="AL30" s="83" t="s">
        <v>756</v>
      </c>
      <c r="AM30" s="79"/>
      <c r="AN30" s="81">
        <v>40490.58572916667</v>
      </c>
      <c r="AO30" s="83" t="s">
        <v>794</v>
      </c>
      <c r="AP30" s="79" t="b">
        <v>0</v>
      </c>
      <c r="AQ30" s="79" t="b">
        <v>0</v>
      </c>
      <c r="AR30" s="79" t="b">
        <v>1</v>
      </c>
      <c r="AS30" s="79"/>
      <c r="AT30" s="79">
        <v>20</v>
      </c>
      <c r="AU30" s="83" t="s">
        <v>819</v>
      </c>
      <c r="AV30" s="79" t="b">
        <v>0</v>
      </c>
      <c r="AW30" s="79" t="s">
        <v>840</v>
      </c>
      <c r="AX30" s="83" t="s">
        <v>868</v>
      </c>
      <c r="AY30" s="79" t="s">
        <v>66</v>
      </c>
      <c r="AZ30" s="79" t="str">
        <f>REPLACE(INDEX(GroupVertices[Group],MATCH(Vertices[[#This Row],[Vertex]],GroupVertices[Vertex],0)),1,1,"")</f>
        <v>2</v>
      </c>
      <c r="BA30" s="48">
        <v>1</v>
      </c>
      <c r="BB30" s="49">
        <v>4.3478260869565215</v>
      </c>
      <c r="BC30" s="48">
        <v>0</v>
      </c>
      <c r="BD30" s="49">
        <v>0</v>
      </c>
      <c r="BE30" s="48">
        <v>0</v>
      </c>
      <c r="BF30" s="49">
        <v>0</v>
      </c>
      <c r="BG30" s="48">
        <v>22</v>
      </c>
      <c r="BH30" s="49">
        <v>95.65217391304348</v>
      </c>
      <c r="BI30" s="48">
        <v>23</v>
      </c>
      <c r="BJ30" s="48"/>
      <c r="BK30" s="48"/>
      <c r="BL30" s="48"/>
      <c r="BM30" s="48"/>
      <c r="BN30" s="48" t="s">
        <v>343</v>
      </c>
      <c r="BO30" s="48" t="s">
        <v>343</v>
      </c>
      <c r="BP30" s="124" t="s">
        <v>1323</v>
      </c>
      <c r="BQ30" s="124" t="s">
        <v>1323</v>
      </c>
      <c r="BR30" s="124" t="s">
        <v>1350</v>
      </c>
      <c r="BS30" s="124" t="s">
        <v>1350</v>
      </c>
      <c r="BT30" s="2"/>
      <c r="BU30" s="3"/>
      <c r="BV30" s="3"/>
      <c r="BW30" s="3"/>
      <c r="BX30" s="3"/>
    </row>
    <row r="31" spans="1:76" ht="15">
      <c r="A31" s="65" t="s">
        <v>277</v>
      </c>
      <c r="B31" s="66"/>
      <c r="C31" s="66"/>
      <c r="D31" s="67">
        <v>100</v>
      </c>
      <c r="E31" s="69"/>
      <c r="F31" s="103" t="s">
        <v>377</v>
      </c>
      <c r="G31" s="66"/>
      <c r="H31" s="70" t="s">
        <v>277</v>
      </c>
      <c r="I31" s="71"/>
      <c r="J31" s="71"/>
      <c r="K31" s="70" t="s">
        <v>917</v>
      </c>
      <c r="L31" s="74">
        <v>1</v>
      </c>
      <c r="M31" s="75">
        <v>9069.5146484375</v>
      </c>
      <c r="N31" s="75">
        <v>5977.9736328125</v>
      </c>
      <c r="O31" s="76"/>
      <c r="P31" s="77"/>
      <c r="Q31" s="77"/>
      <c r="R31" s="89"/>
      <c r="S31" s="48">
        <v>0</v>
      </c>
      <c r="T31" s="48">
        <v>1</v>
      </c>
      <c r="U31" s="49">
        <v>0</v>
      </c>
      <c r="V31" s="49">
        <v>0.010101</v>
      </c>
      <c r="W31" s="49">
        <v>0.007898</v>
      </c>
      <c r="X31" s="49">
        <v>0.303094</v>
      </c>
      <c r="Y31" s="49">
        <v>0</v>
      </c>
      <c r="Z31" s="49">
        <v>0</v>
      </c>
      <c r="AA31" s="72">
        <v>31</v>
      </c>
      <c r="AB31" s="72"/>
      <c r="AC31" s="73"/>
      <c r="AD31" s="79" t="s">
        <v>638</v>
      </c>
      <c r="AE31" s="79">
        <v>540</v>
      </c>
      <c r="AF31" s="79">
        <v>1244</v>
      </c>
      <c r="AG31" s="79">
        <v>1770</v>
      </c>
      <c r="AH31" s="79">
        <v>192</v>
      </c>
      <c r="AI31" s="79"/>
      <c r="AJ31" s="79" t="s">
        <v>685</v>
      </c>
      <c r="AK31" s="79" t="s">
        <v>724</v>
      </c>
      <c r="AL31" s="83" t="s">
        <v>757</v>
      </c>
      <c r="AM31" s="79"/>
      <c r="AN31" s="81">
        <v>40256.294375</v>
      </c>
      <c r="AO31" s="83" t="s">
        <v>795</v>
      </c>
      <c r="AP31" s="79" t="b">
        <v>1</v>
      </c>
      <c r="AQ31" s="79" t="b">
        <v>0</v>
      </c>
      <c r="AR31" s="79" t="b">
        <v>0</v>
      </c>
      <c r="AS31" s="79"/>
      <c r="AT31" s="79">
        <v>30</v>
      </c>
      <c r="AU31" s="83" t="s">
        <v>814</v>
      </c>
      <c r="AV31" s="79" t="b">
        <v>0</v>
      </c>
      <c r="AW31" s="79" t="s">
        <v>840</v>
      </c>
      <c r="AX31" s="83" t="s">
        <v>869</v>
      </c>
      <c r="AY31" s="79" t="s">
        <v>66</v>
      </c>
      <c r="AZ31" s="79" t="str">
        <f>REPLACE(INDEX(GroupVertices[Group],MATCH(Vertices[[#This Row],[Vertex]],GroupVertices[Vertex],0)),1,1,"")</f>
        <v>2</v>
      </c>
      <c r="BA31" s="48">
        <v>1</v>
      </c>
      <c r="BB31" s="49">
        <v>4.3478260869565215</v>
      </c>
      <c r="BC31" s="48">
        <v>0</v>
      </c>
      <c r="BD31" s="49">
        <v>0</v>
      </c>
      <c r="BE31" s="48">
        <v>0</v>
      </c>
      <c r="BF31" s="49">
        <v>0</v>
      </c>
      <c r="BG31" s="48">
        <v>22</v>
      </c>
      <c r="BH31" s="49">
        <v>95.65217391304348</v>
      </c>
      <c r="BI31" s="48">
        <v>23</v>
      </c>
      <c r="BJ31" s="48"/>
      <c r="BK31" s="48"/>
      <c r="BL31" s="48"/>
      <c r="BM31" s="48"/>
      <c r="BN31" s="48" t="s">
        <v>343</v>
      </c>
      <c r="BO31" s="48" t="s">
        <v>343</v>
      </c>
      <c r="BP31" s="124" t="s">
        <v>1323</v>
      </c>
      <c r="BQ31" s="124" t="s">
        <v>1323</v>
      </c>
      <c r="BR31" s="124" t="s">
        <v>1350</v>
      </c>
      <c r="BS31" s="124" t="s">
        <v>1350</v>
      </c>
      <c r="BT31" s="2"/>
      <c r="BU31" s="3"/>
      <c r="BV31" s="3"/>
      <c r="BW31" s="3"/>
      <c r="BX31" s="3"/>
    </row>
    <row r="32" spans="1:76" ht="15">
      <c r="A32" s="65" t="s">
        <v>278</v>
      </c>
      <c r="B32" s="66"/>
      <c r="C32" s="66"/>
      <c r="D32" s="67">
        <v>107.0770645443197</v>
      </c>
      <c r="E32" s="69"/>
      <c r="F32" s="103" t="s">
        <v>378</v>
      </c>
      <c r="G32" s="66"/>
      <c r="H32" s="70" t="s">
        <v>278</v>
      </c>
      <c r="I32" s="71"/>
      <c r="J32" s="71"/>
      <c r="K32" s="70" t="s">
        <v>918</v>
      </c>
      <c r="L32" s="74">
        <v>6.540902556554682</v>
      </c>
      <c r="M32" s="75">
        <v>3832.706787109375</v>
      </c>
      <c r="N32" s="75">
        <v>1501.1728515625</v>
      </c>
      <c r="O32" s="76"/>
      <c r="P32" s="77"/>
      <c r="Q32" s="77"/>
      <c r="R32" s="89"/>
      <c r="S32" s="48">
        <v>0</v>
      </c>
      <c r="T32" s="48">
        <v>3</v>
      </c>
      <c r="U32" s="49">
        <v>0.729167</v>
      </c>
      <c r="V32" s="49">
        <v>0.010417</v>
      </c>
      <c r="W32" s="49">
        <v>0.021141</v>
      </c>
      <c r="X32" s="49">
        <v>0.587618</v>
      </c>
      <c r="Y32" s="49">
        <v>0.3333333333333333</v>
      </c>
      <c r="Z32" s="49">
        <v>0</v>
      </c>
      <c r="AA32" s="72">
        <v>32</v>
      </c>
      <c r="AB32" s="72"/>
      <c r="AC32" s="73"/>
      <c r="AD32" s="79" t="s">
        <v>639</v>
      </c>
      <c r="AE32" s="79">
        <v>807</v>
      </c>
      <c r="AF32" s="79">
        <v>798</v>
      </c>
      <c r="AG32" s="79">
        <v>1410</v>
      </c>
      <c r="AH32" s="79">
        <v>958</v>
      </c>
      <c r="AI32" s="79"/>
      <c r="AJ32" s="79" t="s">
        <v>686</v>
      </c>
      <c r="AK32" s="79" t="s">
        <v>725</v>
      </c>
      <c r="AL32" s="83" t="s">
        <v>758</v>
      </c>
      <c r="AM32" s="79"/>
      <c r="AN32" s="81">
        <v>42402.51605324074</v>
      </c>
      <c r="AO32" s="83" t="s">
        <v>796</v>
      </c>
      <c r="AP32" s="79" t="b">
        <v>0</v>
      </c>
      <c r="AQ32" s="79" t="b">
        <v>0</v>
      </c>
      <c r="AR32" s="79" t="b">
        <v>0</v>
      </c>
      <c r="AS32" s="79"/>
      <c r="AT32" s="79">
        <v>34</v>
      </c>
      <c r="AU32" s="83" t="s">
        <v>814</v>
      </c>
      <c r="AV32" s="79" t="b">
        <v>0</v>
      </c>
      <c r="AW32" s="79" t="s">
        <v>840</v>
      </c>
      <c r="AX32" s="83" t="s">
        <v>870</v>
      </c>
      <c r="AY32" s="79" t="s">
        <v>66</v>
      </c>
      <c r="AZ32" s="79" t="str">
        <f>REPLACE(INDEX(GroupVertices[Group],MATCH(Vertices[[#This Row],[Vertex]],GroupVertices[Vertex],0)),1,1,"")</f>
        <v>1</v>
      </c>
      <c r="BA32" s="48">
        <v>2</v>
      </c>
      <c r="BB32" s="49">
        <v>2.898550724637681</v>
      </c>
      <c r="BC32" s="48">
        <v>0</v>
      </c>
      <c r="BD32" s="49">
        <v>0</v>
      </c>
      <c r="BE32" s="48">
        <v>0</v>
      </c>
      <c r="BF32" s="49">
        <v>0</v>
      </c>
      <c r="BG32" s="48">
        <v>67</v>
      </c>
      <c r="BH32" s="49">
        <v>97.10144927536231</v>
      </c>
      <c r="BI32" s="48">
        <v>69</v>
      </c>
      <c r="BJ32" s="48"/>
      <c r="BK32" s="48"/>
      <c r="BL32" s="48"/>
      <c r="BM32" s="48"/>
      <c r="BN32" s="48" t="s">
        <v>343</v>
      </c>
      <c r="BO32" s="48" t="s">
        <v>343</v>
      </c>
      <c r="BP32" s="124" t="s">
        <v>1325</v>
      </c>
      <c r="BQ32" s="124" t="s">
        <v>1334</v>
      </c>
      <c r="BR32" s="124" t="s">
        <v>1261</v>
      </c>
      <c r="BS32" s="124" t="s">
        <v>1351</v>
      </c>
      <c r="BT32" s="2"/>
      <c r="BU32" s="3"/>
      <c r="BV32" s="3"/>
      <c r="BW32" s="3"/>
      <c r="BX32" s="3"/>
    </row>
    <row r="33" spans="1:76" ht="15">
      <c r="A33" s="65" t="s">
        <v>279</v>
      </c>
      <c r="B33" s="66"/>
      <c r="C33" s="66"/>
      <c r="D33" s="67">
        <v>107.0770645443197</v>
      </c>
      <c r="E33" s="69"/>
      <c r="F33" s="103" t="s">
        <v>379</v>
      </c>
      <c r="G33" s="66"/>
      <c r="H33" s="70" t="s">
        <v>279</v>
      </c>
      <c r="I33" s="71"/>
      <c r="J33" s="71"/>
      <c r="K33" s="70" t="s">
        <v>919</v>
      </c>
      <c r="L33" s="74">
        <v>6.540902556554682</v>
      </c>
      <c r="M33" s="75">
        <v>933.349365234375</v>
      </c>
      <c r="N33" s="75">
        <v>1492.3778076171875</v>
      </c>
      <c r="O33" s="76"/>
      <c r="P33" s="77"/>
      <c r="Q33" s="77"/>
      <c r="R33" s="89"/>
      <c r="S33" s="48">
        <v>0</v>
      </c>
      <c r="T33" s="48">
        <v>3</v>
      </c>
      <c r="U33" s="49">
        <v>0.729167</v>
      </c>
      <c r="V33" s="49">
        <v>0.010417</v>
      </c>
      <c r="W33" s="49">
        <v>0.021141</v>
      </c>
      <c r="X33" s="49">
        <v>0.587618</v>
      </c>
      <c r="Y33" s="49">
        <v>0.3333333333333333</v>
      </c>
      <c r="Z33" s="49">
        <v>0</v>
      </c>
      <c r="AA33" s="72">
        <v>33</v>
      </c>
      <c r="AB33" s="72"/>
      <c r="AC33" s="73"/>
      <c r="AD33" s="79" t="s">
        <v>640</v>
      </c>
      <c r="AE33" s="79">
        <v>2972</v>
      </c>
      <c r="AF33" s="79">
        <v>826286</v>
      </c>
      <c r="AG33" s="79">
        <v>15850</v>
      </c>
      <c r="AH33" s="79">
        <v>2606</v>
      </c>
      <c r="AI33" s="79"/>
      <c r="AJ33" s="79" t="s">
        <v>687</v>
      </c>
      <c r="AK33" s="79" t="s">
        <v>710</v>
      </c>
      <c r="AL33" s="83" t="s">
        <v>759</v>
      </c>
      <c r="AM33" s="79"/>
      <c r="AN33" s="81">
        <v>40089.99667824074</v>
      </c>
      <c r="AO33" s="83" t="s">
        <v>797</v>
      </c>
      <c r="AP33" s="79" t="b">
        <v>0</v>
      </c>
      <c r="AQ33" s="79" t="b">
        <v>0</v>
      </c>
      <c r="AR33" s="79" t="b">
        <v>0</v>
      </c>
      <c r="AS33" s="79"/>
      <c r="AT33" s="79">
        <v>385</v>
      </c>
      <c r="AU33" s="83" t="s">
        <v>820</v>
      </c>
      <c r="AV33" s="79" t="b">
        <v>0</v>
      </c>
      <c r="AW33" s="79" t="s">
        <v>840</v>
      </c>
      <c r="AX33" s="83" t="s">
        <v>871</v>
      </c>
      <c r="AY33" s="79" t="s">
        <v>66</v>
      </c>
      <c r="AZ33" s="79" t="str">
        <f>REPLACE(INDEX(GroupVertices[Group],MATCH(Vertices[[#This Row],[Vertex]],GroupVertices[Vertex],0)),1,1,"")</f>
        <v>1</v>
      </c>
      <c r="BA33" s="48">
        <v>1</v>
      </c>
      <c r="BB33" s="49">
        <v>2.9411764705882355</v>
      </c>
      <c r="BC33" s="48">
        <v>0</v>
      </c>
      <c r="BD33" s="49">
        <v>0</v>
      </c>
      <c r="BE33" s="48">
        <v>0</v>
      </c>
      <c r="BF33" s="49">
        <v>0</v>
      </c>
      <c r="BG33" s="48">
        <v>33</v>
      </c>
      <c r="BH33" s="49">
        <v>97.05882352941177</v>
      </c>
      <c r="BI33" s="48">
        <v>34</v>
      </c>
      <c r="BJ33" s="48"/>
      <c r="BK33" s="48"/>
      <c r="BL33" s="48"/>
      <c r="BM33" s="48"/>
      <c r="BN33" s="48" t="s">
        <v>343</v>
      </c>
      <c r="BO33" s="48" t="s">
        <v>343</v>
      </c>
      <c r="BP33" s="124" t="s">
        <v>1324</v>
      </c>
      <c r="BQ33" s="124" t="s">
        <v>1324</v>
      </c>
      <c r="BR33" s="124" t="s">
        <v>1351</v>
      </c>
      <c r="BS33" s="124" t="s">
        <v>1351</v>
      </c>
      <c r="BT33" s="2"/>
      <c r="BU33" s="3"/>
      <c r="BV33" s="3"/>
      <c r="BW33" s="3"/>
      <c r="BX33" s="3"/>
    </row>
    <row r="34" spans="1:76" ht="15">
      <c r="A34" s="65" t="s">
        <v>280</v>
      </c>
      <c r="B34" s="66"/>
      <c r="C34" s="66"/>
      <c r="D34" s="67">
        <v>107.0770645443197</v>
      </c>
      <c r="E34" s="69"/>
      <c r="F34" s="103" t="s">
        <v>380</v>
      </c>
      <c r="G34" s="66"/>
      <c r="H34" s="70" t="s">
        <v>280</v>
      </c>
      <c r="I34" s="71"/>
      <c r="J34" s="71"/>
      <c r="K34" s="70" t="s">
        <v>920</v>
      </c>
      <c r="L34" s="74">
        <v>6.540902556554682</v>
      </c>
      <c r="M34" s="75">
        <v>4621.68896484375</v>
      </c>
      <c r="N34" s="75">
        <v>1582.138427734375</v>
      </c>
      <c r="O34" s="76"/>
      <c r="P34" s="77"/>
      <c r="Q34" s="77"/>
      <c r="R34" s="89"/>
      <c r="S34" s="48">
        <v>0</v>
      </c>
      <c r="T34" s="48">
        <v>3</v>
      </c>
      <c r="U34" s="49">
        <v>0.729167</v>
      </c>
      <c r="V34" s="49">
        <v>0.010417</v>
      </c>
      <c r="W34" s="49">
        <v>0.021141</v>
      </c>
      <c r="X34" s="49">
        <v>0.587618</v>
      </c>
      <c r="Y34" s="49">
        <v>0.3333333333333333</v>
      </c>
      <c r="Z34" s="49">
        <v>0</v>
      </c>
      <c r="AA34" s="72">
        <v>34</v>
      </c>
      <c r="AB34" s="72"/>
      <c r="AC34" s="73"/>
      <c r="AD34" s="79" t="s">
        <v>641</v>
      </c>
      <c r="AE34" s="79">
        <v>1044</v>
      </c>
      <c r="AF34" s="79">
        <v>203</v>
      </c>
      <c r="AG34" s="79">
        <v>2676</v>
      </c>
      <c r="AH34" s="79">
        <v>974</v>
      </c>
      <c r="AI34" s="79"/>
      <c r="AJ34" s="79" t="s">
        <v>688</v>
      </c>
      <c r="AK34" s="79"/>
      <c r="AL34" s="79"/>
      <c r="AM34" s="79"/>
      <c r="AN34" s="81">
        <v>43714.536215277774</v>
      </c>
      <c r="AO34" s="83" t="s">
        <v>798</v>
      </c>
      <c r="AP34" s="79" t="b">
        <v>1</v>
      </c>
      <c r="AQ34" s="79" t="b">
        <v>0</v>
      </c>
      <c r="AR34" s="79" t="b">
        <v>0</v>
      </c>
      <c r="AS34" s="79"/>
      <c r="AT34" s="79">
        <v>0</v>
      </c>
      <c r="AU34" s="79"/>
      <c r="AV34" s="79" t="b">
        <v>0</v>
      </c>
      <c r="AW34" s="79" t="s">
        <v>840</v>
      </c>
      <c r="AX34" s="83" t="s">
        <v>872</v>
      </c>
      <c r="AY34" s="79" t="s">
        <v>66</v>
      </c>
      <c r="AZ34" s="79" t="str">
        <f>REPLACE(INDEX(GroupVertices[Group],MATCH(Vertices[[#This Row],[Vertex]],GroupVertices[Vertex],0)),1,1,"")</f>
        <v>1</v>
      </c>
      <c r="BA34" s="48">
        <v>1</v>
      </c>
      <c r="BB34" s="49">
        <v>2.9411764705882355</v>
      </c>
      <c r="BC34" s="48">
        <v>0</v>
      </c>
      <c r="BD34" s="49">
        <v>0</v>
      </c>
      <c r="BE34" s="48">
        <v>0</v>
      </c>
      <c r="BF34" s="49">
        <v>0</v>
      </c>
      <c r="BG34" s="48">
        <v>33</v>
      </c>
      <c r="BH34" s="49">
        <v>97.05882352941177</v>
      </c>
      <c r="BI34" s="48">
        <v>34</v>
      </c>
      <c r="BJ34" s="48"/>
      <c r="BK34" s="48"/>
      <c r="BL34" s="48"/>
      <c r="BM34" s="48"/>
      <c r="BN34" s="48" t="s">
        <v>343</v>
      </c>
      <c r="BO34" s="48" t="s">
        <v>343</v>
      </c>
      <c r="BP34" s="124" t="s">
        <v>1324</v>
      </c>
      <c r="BQ34" s="124" t="s">
        <v>1324</v>
      </c>
      <c r="BR34" s="124" t="s">
        <v>1351</v>
      </c>
      <c r="BS34" s="124" t="s">
        <v>1351</v>
      </c>
      <c r="BT34" s="2"/>
      <c r="BU34" s="3"/>
      <c r="BV34" s="3"/>
      <c r="BW34" s="3"/>
      <c r="BX34" s="3"/>
    </row>
    <row r="35" spans="1:76" ht="15">
      <c r="A35" s="65" t="s">
        <v>281</v>
      </c>
      <c r="B35" s="66"/>
      <c r="C35" s="66"/>
      <c r="D35" s="67">
        <v>107.0770645443197</v>
      </c>
      <c r="E35" s="69"/>
      <c r="F35" s="103" t="s">
        <v>381</v>
      </c>
      <c r="G35" s="66"/>
      <c r="H35" s="70" t="s">
        <v>281</v>
      </c>
      <c r="I35" s="71"/>
      <c r="J35" s="71"/>
      <c r="K35" s="70" t="s">
        <v>921</v>
      </c>
      <c r="L35" s="74">
        <v>6.540902556554682</v>
      </c>
      <c r="M35" s="75">
        <v>218.38241577148438</v>
      </c>
      <c r="N35" s="75">
        <v>4771.6611328125</v>
      </c>
      <c r="O35" s="76"/>
      <c r="P35" s="77"/>
      <c r="Q35" s="77"/>
      <c r="R35" s="89"/>
      <c r="S35" s="48">
        <v>0</v>
      </c>
      <c r="T35" s="48">
        <v>3</v>
      </c>
      <c r="U35" s="49">
        <v>0.729167</v>
      </c>
      <c r="V35" s="49">
        <v>0.010417</v>
      </c>
      <c r="W35" s="49">
        <v>0.021141</v>
      </c>
      <c r="X35" s="49">
        <v>0.587618</v>
      </c>
      <c r="Y35" s="49">
        <v>0.3333333333333333</v>
      </c>
      <c r="Z35" s="49">
        <v>0</v>
      </c>
      <c r="AA35" s="72">
        <v>35</v>
      </c>
      <c r="AB35" s="72"/>
      <c r="AC35" s="73"/>
      <c r="AD35" s="79" t="s">
        <v>642</v>
      </c>
      <c r="AE35" s="79">
        <v>4974</v>
      </c>
      <c r="AF35" s="79">
        <v>1280</v>
      </c>
      <c r="AG35" s="79">
        <v>36971</v>
      </c>
      <c r="AH35" s="79">
        <v>80860</v>
      </c>
      <c r="AI35" s="79"/>
      <c r="AJ35" s="79" t="s">
        <v>689</v>
      </c>
      <c r="AK35" s="79" t="s">
        <v>726</v>
      </c>
      <c r="AL35" s="83" t="s">
        <v>760</v>
      </c>
      <c r="AM35" s="79"/>
      <c r="AN35" s="81">
        <v>40803.40681712963</v>
      </c>
      <c r="AO35" s="83" t="s">
        <v>799</v>
      </c>
      <c r="AP35" s="79" t="b">
        <v>1</v>
      </c>
      <c r="AQ35" s="79" t="b">
        <v>0</v>
      </c>
      <c r="AR35" s="79" t="b">
        <v>0</v>
      </c>
      <c r="AS35" s="79"/>
      <c r="AT35" s="79">
        <v>4</v>
      </c>
      <c r="AU35" s="83" t="s">
        <v>814</v>
      </c>
      <c r="AV35" s="79" t="b">
        <v>0</v>
      </c>
      <c r="AW35" s="79" t="s">
        <v>840</v>
      </c>
      <c r="AX35" s="83" t="s">
        <v>873</v>
      </c>
      <c r="AY35" s="79" t="s">
        <v>66</v>
      </c>
      <c r="AZ35" s="79" t="str">
        <f>REPLACE(INDEX(GroupVertices[Group],MATCH(Vertices[[#This Row],[Vertex]],GroupVertices[Vertex],0)),1,1,"")</f>
        <v>1</v>
      </c>
      <c r="BA35" s="48">
        <v>1</v>
      </c>
      <c r="BB35" s="49">
        <v>2.9411764705882355</v>
      </c>
      <c r="BC35" s="48">
        <v>0</v>
      </c>
      <c r="BD35" s="49">
        <v>0</v>
      </c>
      <c r="BE35" s="48">
        <v>0</v>
      </c>
      <c r="BF35" s="49">
        <v>0</v>
      </c>
      <c r="BG35" s="48">
        <v>33</v>
      </c>
      <c r="BH35" s="49">
        <v>97.05882352941177</v>
      </c>
      <c r="BI35" s="48">
        <v>34</v>
      </c>
      <c r="BJ35" s="48"/>
      <c r="BK35" s="48"/>
      <c r="BL35" s="48"/>
      <c r="BM35" s="48"/>
      <c r="BN35" s="48" t="s">
        <v>343</v>
      </c>
      <c r="BO35" s="48" t="s">
        <v>343</v>
      </c>
      <c r="BP35" s="124" t="s">
        <v>1324</v>
      </c>
      <c r="BQ35" s="124" t="s">
        <v>1324</v>
      </c>
      <c r="BR35" s="124" t="s">
        <v>1351</v>
      </c>
      <c r="BS35" s="124" t="s">
        <v>1351</v>
      </c>
      <c r="BT35" s="2"/>
      <c r="BU35" s="3"/>
      <c r="BV35" s="3"/>
      <c r="BW35" s="3"/>
      <c r="BX35" s="3"/>
    </row>
    <row r="36" spans="1:76" ht="15">
      <c r="A36" s="65" t="s">
        <v>282</v>
      </c>
      <c r="B36" s="66"/>
      <c r="C36" s="66"/>
      <c r="D36" s="67">
        <v>107.0770645443197</v>
      </c>
      <c r="E36" s="69"/>
      <c r="F36" s="103" t="s">
        <v>382</v>
      </c>
      <c r="G36" s="66"/>
      <c r="H36" s="70" t="s">
        <v>282</v>
      </c>
      <c r="I36" s="71"/>
      <c r="J36" s="71"/>
      <c r="K36" s="70" t="s">
        <v>922</v>
      </c>
      <c r="L36" s="74">
        <v>6.540902556554682</v>
      </c>
      <c r="M36" s="75">
        <v>3360.701416015625</v>
      </c>
      <c r="N36" s="75">
        <v>9598.66796875</v>
      </c>
      <c r="O36" s="76"/>
      <c r="P36" s="77"/>
      <c r="Q36" s="77"/>
      <c r="R36" s="89"/>
      <c r="S36" s="48">
        <v>0</v>
      </c>
      <c r="T36" s="48">
        <v>3</v>
      </c>
      <c r="U36" s="49">
        <v>0.729167</v>
      </c>
      <c r="V36" s="49">
        <v>0.010417</v>
      </c>
      <c r="W36" s="49">
        <v>0.021141</v>
      </c>
      <c r="X36" s="49">
        <v>0.587618</v>
      </c>
      <c r="Y36" s="49">
        <v>0.3333333333333333</v>
      </c>
      <c r="Z36" s="49">
        <v>0</v>
      </c>
      <c r="AA36" s="72">
        <v>36</v>
      </c>
      <c r="AB36" s="72"/>
      <c r="AC36" s="73"/>
      <c r="AD36" s="79" t="s">
        <v>643</v>
      </c>
      <c r="AE36" s="79">
        <v>3421</v>
      </c>
      <c r="AF36" s="79">
        <v>9528</v>
      </c>
      <c r="AG36" s="79">
        <v>23244</v>
      </c>
      <c r="AH36" s="79">
        <v>10157</v>
      </c>
      <c r="AI36" s="79"/>
      <c r="AJ36" s="79" t="s">
        <v>690</v>
      </c>
      <c r="AK36" s="79" t="s">
        <v>705</v>
      </c>
      <c r="AL36" s="83" t="s">
        <v>761</v>
      </c>
      <c r="AM36" s="79"/>
      <c r="AN36" s="81">
        <v>39855.43568287037</v>
      </c>
      <c r="AO36" s="83" t="s">
        <v>800</v>
      </c>
      <c r="AP36" s="79" t="b">
        <v>0</v>
      </c>
      <c r="AQ36" s="79" t="b">
        <v>0</v>
      </c>
      <c r="AR36" s="79" t="b">
        <v>0</v>
      </c>
      <c r="AS36" s="79"/>
      <c r="AT36" s="79">
        <v>376</v>
      </c>
      <c r="AU36" s="83" t="s">
        <v>819</v>
      </c>
      <c r="AV36" s="79" t="b">
        <v>1</v>
      </c>
      <c r="AW36" s="79" t="s">
        <v>840</v>
      </c>
      <c r="AX36" s="83" t="s">
        <v>874</v>
      </c>
      <c r="AY36" s="79" t="s">
        <v>66</v>
      </c>
      <c r="AZ36" s="79" t="str">
        <f>REPLACE(INDEX(GroupVertices[Group],MATCH(Vertices[[#This Row],[Vertex]],GroupVertices[Vertex],0)),1,1,"")</f>
        <v>1</v>
      </c>
      <c r="BA36" s="48">
        <v>1</v>
      </c>
      <c r="BB36" s="49">
        <v>2.9411764705882355</v>
      </c>
      <c r="BC36" s="48">
        <v>0</v>
      </c>
      <c r="BD36" s="49">
        <v>0</v>
      </c>
      <c r="BE36" s="48">
        <v>0</v>
      </c>
      <c r="BF36" s="49">
        <v>0</v>
      </c>
      <c r="BG36" s="48">
        <v>33</v>
      </c>
      <c r="BH36" s="49">
        <v>97.05882352941177</v>
      </c>
      <c r="BI36" s="48">
        <v>34</v>
      </c>
      <c r="BJ36" s="48"/>
      <c r="BK36" s="48"/>
      <c r="BL36" s="48"/>
      <c r="BM36" s="48"/>
      <c r="BN36" s="48" t="s">
        <v>343</v>
      </c>
      <c r="BO36" s="48" t="s">
        <v>343</v>
      </c>
      <c r="BP36" s="124" t="s">
        <v>1324</v>
      </c>
      <c r="BQ36" s="124" t="s">
        <v>1324</v>
      </c>
      <c r="BR36" s="124" t="s">
        <v>1351</v>
      </c>
      <c r="BS36" s="124" t="s">
        <v>1351</v>
      </c>
      <c r="BT36" s="2"/>
      <c r="BU36" s="3"/>
      <c r="BV36" s="3"/>
      <c r="BW36" s="3"/>
      <c r="BX36" s="3"/>
    </row>
    <row r="37" spans="1:76" ht="15">
      <c r="A37" s="65" t="s">
        <v>283</v>
      </c>
      <c r="B37" s="66"/>
      <c r="C37" s="66"/>
      <c r="D37" s="67">
        <v>107.0770645443197</v>
      </c>
      <c r="E37" s="69"/>
      <c r="F37" s="103" t="s">
        <v>383</v>
      </c>
      <c r="G37" s="66"/>
      <c r="H37" s="70" t="s">
        <v>283</v>
      </c>
      <c r="I37" s="71"/>
      <c r="J37" s="71"/>
      <c r="K37" s="70" t="s">
        <v>923</v>
      </c>
      <c r="L37" s="74">
        <v>6.540902556554682</v>
      </c>
      <c r="M37" s="75">
        <v>4205.14501953125</v>
      </c>
      <c r="N37" s="75">
        <v>4012.598388671875</v>
      </c>
      <c r="O37" s="76"/>
      <c r="P37" s="77"/>
      <c r="Q37" s="77"/>
      <c r="R37" s="89"/>
      <c r="S37" s="48">
        <v>0</v>
      </c>
      <c r="T37" s="48">
        <v>4</v>
      </c>
      <c r="U37" s="49">
        <v>0.729167</v>
      </c>
      <c r="V37" s="49">
        <v>0.010526</v>
      </c>
      <c r="W37" s="49">
        <v>0.023716</v>
      </c>
      <c r="X37" s="49">
        <v>0.737465</v>
      </c>
      <c r="Y37" s="49">
        <v>0.4166666666666667</v>
      </c>
      <c r="Z37" s="49">
        <v>0</v>
      </c>
      <c r="AA37" s="72">
        <v>37</v>
      </c>
      <c r="AB37" s="72"/>
      <c r="AC37" s="73"/>
      <c r="AD37" s="79" t="s">
        <v>644</v>
      </c>
      <c r="AE37" s="79">
        <v>611</v>
      </c>
      <c r="AF37" s="79">
        <v>1730</v>
      </c>
      <c r="AG37" s="79">
        <v>1103</v>
      </c>
      <c r="AH37" s="79">
        <v>614</v>
      </c>
      <c r="AI37" s="79"/>
      <c r="AJ37" s="79" t="s">
        <v>691</v>
      </c>
      <c r="AK37" s="79" t="s">
        <v>727</v>
      </c>
      <c r="AL37" s="83" t="s">
        <v>762</v>
      </c>
      <c r="AM37" s="79"/>
      <c r="AN37" s="81">
        <v>39722.600069444445</v>
      </c>
      <c r="AO37" s="83" t="s">
        <v>801</v>
      </c>
      <c r="AP37" s="79" t="b">
        <v>0</v>
      </c>
      <c r="AQ37" s="79" t="b">
        <v>0</v>
      </c>
      <c r="AR37" s="79" t="b">
        <v>0</v>
      </c>
      <c r="AS37" s="79"/>
      <c r="AT37" s="79">
        <v>29</v>
      </c>
      <c r="AU37" s="83" t="s">
        <v>821</v>
      </c>
      <c r="AV37" s="79" t="b">
        <v>0</v>
      </c>
      <c r="AW37" s="79" t="s">
        <v>840</v>
      </c>
      <c r="AX37" s="83" t="s">
        <v>875</v>
      </c>
      <c r="AY37" s="79" t="s">
        <v>66</v>
      </c>
      <c r="AZ37" s="79" t="str">
        <f>REPLACE(INDEX(GroupVertices[Group],MATCH(Vertices[[#This Row],[Vertex]],GroupVertices[Vertex],0)),1,1,"")</f>
        <v>1</v>
      </c>
      <c r="BA37" s="48">
        <v>0</v>
      </c>
      <c r="BB37" s="49">
        <v>0</v>
      </c>
      <c r="BC37" s="48">
        <v>0</v>
      </c>
      <c r="BD37" s="49">
        <v>0</v>
      </c>
      <c r="BE37" s="48">
        <v>0</v>
      </c>
      <c r="BF37" s="49">
        <v>0</v>
      </c>
      <c r="BG37" s="48">
        <v>35</v>
      </c>
      <c r="BH37" s="49">
        <v>100</v>
      </c>
      <c r="BI37" s="48">
        <v>35</v>
      </c>
      <c r="BJ37" s="48"/>
      <c r="BK37" s="48"/>
      <c r="BL37" s="48"/>
      <c r="BM37" s="48"/>
      <c r="BN37" s="48" t="s">
        <v>343</v>
      </c>
      <c r="BO37" s="48" t="s">
        <v>343</v>
      </c>
      <c r="BP37" s="124" t="s">
        <v>1317</v>
      </c>
      <c r="BQ37" s="124" t="s">
        <v>1317</v>
      </c>
      <c r="BR37" s="124" t="s">
        <v>1345</v>
      </c>
      <c r="BS37" s="124" t="s">
        <v>1345</v>
      </c>
      <c r="BT37" s="2"/>
      <c r="BU37" s="3"/>
      <c r="BV37" s="3"/>
      <c r="BW37" s="3"/>
      <c r="BX37" s="3"/>
    </row>
    <row r="38" spans="1:76" ht="15">
      <c r="A38" s="65" t="s">
        <v>285</v>
      </c>
      <c r="B38" s="66"/>
      <c r="C38" s="66"/>
      <c r="D38" s="67">
        <v>107.0770645443197</v>
      </c>
      <c r="E38" s="69"/>
      <c r="F38" s="103" t="s">
        <v>385</v>
      </c>
      <c r="G38" s="66"/>
      <c r="H38" s="70" t="s">
        <v>285</v>
      </c>
      <c r="I38" s="71"/>
      <c r="J38" s="71"/>
      <c r="K38" s="70" t="s">
        <v>924</v>
      </c>
      <c r="L38" s="74">
        <v>6.540902556554682</v>
      </c>
      <c r="M38" s="75">
        <v>4970.916015625</v>
      </c>
      <c r="N38" s="75">
        <v>7185.73828125</v>
      </c>
      <c r="O38" s="76"/>
      <c r="P38" s="77"/>
      <c r="Q38" s="77"/>
      <c r="R38" s="89"/>
      <c r="S38" s="48">
        <v>0</v>
      </c>
      <c r="T38" s="48">
        <v>4</v>
      </c>
      <c r="U38" s="49">
        <v>0.729167</v>
      </c>
      <c r="V38" s="49">
        <v>0.010526</v>
      </c>
      <c r="W38" s="49">
        <v>0.023716</v>
      </c>
      <c r="X38" s="49">
        <v>0.737465</v>
      </c>
      <c r="Y38" s="49">
        <v>0.4166666666666667</v>
      </c>
      <c r="Z38" s="49">
        <v>0</v>
      </c>
      <c r="AA38" s="72">
        <v>38</v>
      </c>
      <c r="AB38" s="72"/>
      <c r="AC38" s="73"/>
      <c r="AD38" s="79" t="s">
        <v>645</v>
      </c>
      <c r="AE38" s="79">
        <v>9</v>
      </c>
      <c r="AF38" s="79">
        <v>146</v>
      </c>
      <c r="AG38" s="79">
        <v>98</v>
      </c>
      <c r="AH38" s="79">
        <v>4</v>
      </c>
      <c r="AI38" s="79"/>
      <c r="AJ38" s="79" t="s">
        <v>692</v>
      </c>
      <c r="AK38" s="79" t="s">
        <v>728</v>
      </c>
      <c r="AL38" s="83" t="s">
        <v>762</v>
      </c>
      <c r="AM38" s="79"/>
      <c r="AN38" s="81">
        <v>43430.370833333334</v>
      </c>
      <c r="AO38" s="83" t="s">
        <v>802</v>
      </c>
      <c r="AP38" s="79" t="b">
        <v>0</v>
      </c>
      <c r="AQ38" s="79" t="b">
        <v>0</v>
      </c>
      <c r="AR38" s="79" t="b">
        <v>0</v>
      </c>
      <c r="AS38" s="79"/>
      <c r="AT38" s="79">
        <v>6</v>
      </c>
      <c r="AU38" s="83" t="s">
        <v>814</v>
      </c>
      <c r="AV38" s="79" t="b">
        <v>0</v>
      </c>
      <c r="AW38" s="79" t="s">
        <v>840</v>
      </c>
      <c r="AX38" s="83" t="s">
        <v>876</v>
      </c>
      <c r="AY38" s="79" t="s">
        <v>66</v>
      </c>
      <c r="AZ38" s="79" t="str">
        <f>REPLACE(INDEX(GroupVertices[Group],MATCH(Vertices[[#This Row],[Vertex]],GroupVertices[Vertex],0)),1,1,"")</f>
        <v>1</v>
      </c>
      <c r="BA38" s="48">
        <v>0</v>
      </c>
      <c r="BB38" s="49">
        <v>0</v>
      </c>
      <c r="BC38" s="48">
        <v>0</v>
      </c>
      <c r="BD38" s="49">
        <v>0</v>
      </c>
      <c r="BE38" s="48">
        <v>0</v>
      </c>
      <c r="BF38" s="49">
        <v>0</v>
      </c>
      <c r="BG38" s="48">
        <v>35</v>
      </c>
      <c r="BH38" s="49">
        <v>100</v>
      </c>
      <c r="BI38" s="48">
        <v>35</v>
      </c>
      <c r="BJ38" s="48"/>
      <c r="BK38" s="48"/>
      <c r="BL38" s="48"/>
      <c r="BM38" s="48"/>
      <c r="BN38" s="48" t="s">
        <v>343</v>
      </c>
      <c r="BO38" s="48" t="s">
        <v>343</v>
      </c>
      <c r="BP38" s="124" t="s">
        <v>1317</v>
      </c>
      <c r="BQ38" s="124" t="s">
        <v>1317</v>
      </c>
      <c r="BR38" s="124" t="s">
        <v>1345</v>
      </c>
      <c r="BS38" s="124" t="s">
        <v>1345</v>
      </c>
      <c r="BT38" s="2"/>
      <c r="BU38" s="3"/>
      <c r="BV38" s="3"/>
      <c r="BW38" s="3"/>
      <c r="BX38" s="3"/>
    </row>
    <row r="39" spans="1:76" ht="15">
      <c r="A39" s="65" t="s">
        <v>286</v>
      </c>
      <c r="B39" s="66"/>
      <c r="C39" s="66"/>
      <c r="D39" s="67">
        <v>308.67220774236006</v>
      </c>
      <c r="E39" s="69"/>
      <c r="F39" s="103" t="s">
        <v>386</v>
      </c>
      <c r="G39" s="66"/>
      <c r="H39" s="70" t="s">
        <v>286</v>
      </c>
      <c r="I39" s="71"/>
      <c r="J39" s="71"/>
      <c r="K39" s="70" t="s">
        <v>925</v>
      </c>
      <c r="L39" s="74">
        <v>164.3773949807461</v>
      </c>
      <c r="M39" s="75">
        <v>5478.17529296875</v>
      </c>
      <c r="N39" s="75">
        <v>489.372314453125</v>
      </c>
      <c r="O39" s="76"/>
      <c r="P39" s="77"/>
      <c r="Q39" s="77"/>
      <c r="R39" s="89"/>
      <c r="S39" s="48">
        <v>1</v>
      </c>
      <c r="T39" s="48">
        <v>3</v>
      </c>
      <c r="U39" s="49">
        <v>21.5</v>
      </c>
      <c r="V39" s="49">
        <v>0.010417</v>
      </c>
      <c r="W39" s="49">
        <v>0.009233</v>
      </c>
      <c r="X39" s="49">
        <v>0.678827</v>
      </c>
      <c r="Y39" s="49">
        <v>0.3333333333333333</v>
      </c>
      <c r="Z39" s="49">
        <v>0.3333333333333333</v>
      </c>
      <c r="AA39" s="72">
        <v>39</v>
      </c>
      <c r="AB39" s="72"/>
      <c r="AC39" s="73"/>
      <c r="AD39" s="79" t="s">
        <v>646</v>
      </c>
      <c r="AE39" s="79">
        <v>1160</v>
      </c>
      <c r="AF39" s="79">
        <v>1106</v>
      </c>
      <c r="AG39" s="79">
        <v>2633</v>
      </c>
      <c r="AH39" s="79">
        <v>1428</v>
      </c>
      <c r="AI39" s="79"/>
      <c r="AJ39" s="79" t="s">
        <v>693</v>
      </c>
      <c r="AK39" s="79" t="s">
        <v>729</v>
      </c>
      <c r="AL39" s="83" t="s">
        <v>763</v>
      </c>
      <c r="AM39" s="79"/>
      <c r="AN39" s="81">
        <v>40006.41390046296</v>
      </c>
      <c r="AO39" s="83" t="s">
        <v>803</v>
      </c>
      <c r="AP39" s="79" t="b">
        <v>0</v>
      </c>
      <c r="AQ39" s="79" t="b">
        <v>0</v>
      </c>
      <c r="AR39" s="79" t="b">
        <v>1</v>
      </c>
      <c r="AS39" s="79"/>
      <c r="AT39" s="79">
        <v>77</v>
      </c>
      <c r="AU39" s="83" t="s">
        <v>819</v>
      </c>
      <c r="AV39" s="79" t="b">
        <v>0</v>
      </c>
      <c r="AW39" s="79" t="s">
        <v>840</v>
      </c>
      <c r="AX39" s="83" t="s">
        <v>877</v>
      </c>
      <c r="AY39" s="79" t="s">
        <v>66</v>
      </c>
      <c r="AZ39" s="79" t="str">
        <f>REPLACE(INDEX(GroupVertices[Group],MATCH(Vertices[[#This Row],[Vertex]],GroupVertices[Vertex],0)),1,1,"")</f>
        <v>3</v>
      </c>
      <c r="BA39" s="48">
        <v>0</v>
      </c>
      <c r="BB39" s="49">
        <v>0</v>
      </c>
      <c r="BC39" s="48">
        <v>0</v>
      </c>
      <c r="BD39" s="49">
        <v>0</v>
      </c>
      <c r="BE39" s="48">
        <v>0</v>
      </c>
      <c r="BF39" s="49">
        <v>0</v>
      </c>
      <c r="BG39" s="48">
        <v>11</v>
      </c>
      <c r="BH39" s="49">
        <v>100</v>
      </c>
      <c r="BI39" s="48">
        <v>11</v>
      </c>
      <c r="BJ39" s="48"/>
      <c r="BK39" s="48"/>
      <c r="BL39" s="48"/>
      <c r="BM39" s="48"/>
      <c r="BN39" s="48" t="s">
        <v>344</v>
      </c>
      <c r="BO39" s="48" t="s">
        <v>344</v>
      </c>
      <c r="BP39" s="124" t="s">
        <v>1326</v>
      </c>
      <c r="BQ39" s="124" t="s">
        <v>1326</v>
      </c>
      <c r="BR39" s="124" t="s">
        <v>1352</v>
      </c>
      <c r="BS39" s="124" t="s">
        <v>1352</v>
      </c>
      <c r="BT39" s="2"/>
      <c r="BU39" s="3"/>
      <c r="BV39" s="3"/>
      <c r="BW39" s="3"/>
      <c r="BX39" s="3"/>
    </row>
    <row r="40" spans="1:76" ht="15">
      <c r="A40" s="65" t="s">
        <v>304</v>
      </c>
      <c r="B40" s="66"/>
      <c r="C40" s="66"/>
      <c r="D40" s="67">
        <v>119.41136816208001</v>
      </c>
      <c r="E40" s="69"/>
      <c r="F40" s="103" t="s">
        <v>838</v>
      </c>
      <c r="G40" s="66"/>
      <c r="H40" s="70" t="s">
        <v>304</v>
      </c>
      <c r="I40" s="71"/>
      <c r="J40" s="71"/>
      <c r="K40" s="70" t="s">
        <v>926</v>
      </c>
      <c r="L40" s="74">
        <v>16.197897207511264</v>
      </c>
      <c r="M40" s="75">
        <v>6379.55712890625</v>
      </c>
      <c r="N40" s="75">
        <v>3117.877197265625</v>
      </c>
      <c r="O40" s="76"/>
      <c r="P40" s="77"/>
      <c r="Q40" s="77"/>
      <c r="R40" s="89"/>
      <c r="S40" s="48">
        <v>4</v>
      </c>
      <c r="T40" s="48">
        <v>0</v>
      </c>
      <c r="U40" s="49">
        <v>2</v>
      </c>
      <c r="V40" s="49">
        <v>0.007299</v>
      </c>
      <c r="W40" s="49">
        <v>0.003574</v>
      </c>
      <c r="X40" s="49">
        <v>0.909472</v>
      </c>
      <c r="Y40" s="49">
        <v>0.4166666666666667</v>
      </c>
      <c r="Z40" s="49">
        <v>0</v>
      </c>
      <c r="AA40" s="72">
        <v>40</v>
      </c>
      <c r="AB40" s="72"/>
      <c r="AC40" s="73"/>
      <c r="AD40" s="79" t="s">
        <v>647</v>
      </c>
      <c r="AE40" s="79">
        <v>32</v>
      </c>
      <c r="AF40" s="79">
        <v>129584</v>
      </c>
      <c r="AG40" s="79">
        <v>55572</v>
      </c>
      <c r="AH40" s="79">
        <v>3736</v>
      </c>
      <c r="AI40" s="79"/>
      <c r="AJ40" s="79" t="s">
        <v>694</v>
      </c>
      <c r="AK40" s="79" t="s">
        <v>730</v>
      </c>
      <c r="AL40" s="83" t="s">
        <v>764</v>
      </c>
      <c r="AM40" s="79"/>
      <c r="AN40" s="81">
        <v>40281.92685185185</v>
      </c>
      <c r="AO40" s="83" t="s">
        <v>804</v>
      </c>
      <c r="AP40" s="79" t="b">
        <v>0</v>
      </c>
      <c r="AQ40" s="79" t="b">
        <v>0</v>
      </c>
      <c r="AR40" s="79" t="b">
        <v>1</v>
      </c>
      <c r="AS40" s="79"/>
      <c r="AT40" s="79">
        <v>1219</v>
      </c>
      <c r="AU40" s="83" t="s">
        <v>814</v>
      </c>
      <c r="AV40" s="79" t="b">
        <v>1</v>
      </c>
      <c r="AW40" s="79" t="s">
        <v>840</v>
      </c>
      <c r="AX40" s="83" t="s">
        <v>878</v>
      </c>
      <c r="AY40" s="79" t="s">
        <v>65</v>
      </c>
      <c r="AZ40" s="79" t="str">
        <f>REPLACE(INDEX(GroupVertices[Group],MATCH(Vertices[[#This Row],[Vertex]],GroupVertices[Vertex],0)),1,1,"")</f>
        <v>3</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5" t="s">
        <v>287</v>
      </c>
      <c r="B41" s="66"/>
      <c r="C41" s="66"/>
      <c r="D41" s="67">
        <v>328.08357590444007</v>
      </c>
      <c r="E41" s="69"/>
      <c r="F41" s="103" t="s">
        <v>387</v>
      </c>
      <c r="G41" s="66"/>
      <c r="H41" s="70" t="s">
        <v>287</v>
      </c>
      <c r="I41" s="71"/>
      <c r="J41" s="71"/>
      <c r="K41" s="70" t="s">
        <v>927</v>
      </c>
      <c r="L41" s="74">
        <v>179.57529218825735</v>
      </c>
      <c r="M41" s="75">
        <v>6287.3818359375</v>
      </c>
      <c r="N41" s="75">
        <v>1383.281494140625</v>
      </c>
      <c r="O41" s="76"/>
      <c r="P41" s="77"/>
      <c r="Q41" s="77"/>
      <c r="R41" s="89"/>
      <c r="S41" s="48">
        <v>3</v>
      </c>
      <c r="T41" s="48">
        <v>4</v>
      </c>
      <c r="U41" s="49">
        <v>23.5</v>
      </c>
      <c r="V41" s="49">
        <v>0.010638</v>
      </c>
      <c r="W41" s="49">
        <v>0.010801</v>
      </c>
      <c r="X41" s="49">
        <v>1.073358</v>
      </c>
      <c r="Y41" s="49">
        <v>0.3</v>
      </c>
      <c r="Z41" s="49">
        <v>0.4</v>
      </c>
      <c r="AA41" s="72">
        <v>41</v>
      </c>
      <c r="AB41" s="72"/>
      <c r="AC41" s="73"/>
      <c r="AD41" s="79" t="s">
        <v>648</v>
      </c>
      <c r="AE41" s="79">
        <v>2533</v>
      </c>
      <c r="AF41" s="79">
        <v>2689</v>
      </c>
      <c r="AG41" s="79">
        <v>11493</v>
      </c>
      <c r="AH41" s="79">
        <v>11892</v>
      </c>
      <c r="AI41" s="79"/>
      <c r="AJ41" s="79" t="s">
        <v>695</v>
      </c>
      <c r="AK41" s="79" t="s">
        <v>579</v>
      </c>
      <c r="AL41" s="83" t="s">
        <v>765</v>
      </c>
      <c r="AM41" s="79"/>
      <c r="AN41" s="81">
        <v>39574.77334490741</v>
      </c>
      <c r="AO41" s="83" t="s">
        <v>805</v>
      </c>
      <c r="AP41" s="79" t="b">
        <v>0</v>
      </c>
      <c r="AQ41" s="79" t="b">
        <v>0</v>
      </c>
      <c r="AR41" s="79" t="b">
        <v>1</v>
      </c>
      <c r="AS41" s="79"/>
      <c r="AT41" s="79">
        <v>270</v>
      </c>
      <c r="AU41" s="83" t="s">
        <v>814</v>
      </c>
      <c r="AV41" s="79" t="b">
        <v>0</v>
      </c>
      <c r="AW41" s="79" t="s">
        <v>840</v>
      </c>
      <c r="AX41" s="83" t="s">
        <v>879</v>
      </c>
      <c r="AY41" s="79" t="s">
        <v>66</v>
      </c>
      <c r="AZ41" s="79" t="str">
        <f>REPLACE(INDEX(GroupVertices[Group],MATCH(Vertices[[#This Row],[Vertex]],GroupVertices[Vertex],0)),1,1,"")</f>
        <v>3</v>
      </c>
      <c r="BA41" s="48">
        <v>3</v>
      </c>
      <c r="BB41" s="49">
        <v>2.4390243902439024</v>
      </c>
      <c r="BC41" s="48">
        <v>0</v>
      </c>
      <c r="BD41" s="49">
        <v>0</v>
      </c>
      <c r="BE41" s="48">
        <v>0</v>
      </c>
      <c r="BF41" s="49">
        <v>0</v>
      </c>
      <c r="BG41" s="48">
        <v>120</v>
      </c>
      <c r="BH41" s="49">
        <v>97.5609756097561</v>
      </c>
      <c r="BI41" s="48">
        <v>123</v>
      </c>
      <c r="BJ41" s="48"/>
      <c r="BK41" s="48"/>
      <c r="BL41" s="48"/>
      <c r="BM41" s="48"/>
      <c r="BN41" s="48"/>
      <c r="BO41" s="48"/>
      <c r="BP41" s="124" t="s">
        <v>1327</v>
      </c>
      <c r="BQ41" s="124" t="s">
        <v>1338</v>
      </c>
      <c r="BR41" s="124" t="s">
        <v>1353</v>
      </c>
      <c r="BS41" s="124" t="s">
        <v>1361</v>
      </c>
      <c r="BT41" s="2"/>
      <c r="BU41" s="3"/>
      <c r="BV41" s="3"/>
      <c r="BW41" s="3"/>
      <c r="BX41" s="3"/>
    </row>
    <row r="42" spans="1:76" ht="15">
      <c r="A42" s="65" t="s">
        <v>288</v>
      </c>
      <c r="B42" s="66"/>
      <c r="C42" s="66"/>
      <c r="D42" s="67">
        <v>308.67220774236006</v>
      </c>
      <c r="E42" s="69"/>
      <c r="F42" s="103" t="s">
        <v>388</v>
      </c>
      <c r="G42" s="66"/>
      <c r="H42" s="70" t="s">
        <v>288</v>
      </c>
      <c r="I42" s="71"/>
      <c r="J42" s="71"/>
      <c r="K42" s="70" t="s">
        <v>928</v>
      </c>
      <c r="L42" s="74">
        <v>164.3773949807461</v>
      </c>
      <c r="M42" s="75">
        <v>7406.17431640625</v>
      </c>
      <c r="N42" s="75">
        <v>1826.302001953125</v>
      </c>
      <c r="O42" s="76"/>
      <c r="P42" s="77"/>
      <c r="Q42" s="77"/>
      <c r="R42" s="89"/>
      <c r="S42" s="48">
        <v>1</v>
      </c>
      <c r="T42" s="48">
        <v>3</v>
      </c>
      <c r="U42" s="49">
        <v>21.5</v>
      </c>
      <c r="V42" s="49">
        <v>0.010417</v>
      </c>
      <c r="W42" s="49">
        <v>0.009233</v>
      </c>
      <c r="X42" s="49">
        <v>0.678827</v>
      </c>
      <c r="Y42" s="49">
        <v>0.3333333333333333</v>
      </c>
      <c r="Z42" s="49">
        <v>0.3333333333333333</v>
      </c>
      <c r="AA42" s="72">
        <v>42</v>
      </c>
      <c r="AB42" s="72"/>
      <c r="AC42" s="73"/>
      <c r="AD42" s="79" t="s">
        <v>649</v>
      </c>
      <c r="AE42" s="79">
        <v>309</v>
      </c>
      <c r="AF42" s="79">
        <v>187</v>
      </c>
      <c r="AG42" s="79">
        <v>1698</v>
      </c>
      <c r="AH42" s="79">
        <v>971</v>
      </c>
      <c r="AI42" s="79"/>
      <c r="AJ42" s="79" t="s">
        <v>696</v>
      </c>
      <c r="AK42" s="79" t="s">
        <v>731</v>
      </c>
      <c r="AL42" s="79"/>
      <c r="AM42" s="79"/>
      <c r="AN42" s="81">
        <v>39850.90541666667</v>
      </c>
      <c r="AO42" s="83" t="s">
        <v>806</v>
      </c>
      <c r="AP42" s="79" t="b">
        <v>0</v>
      </c>
      <c r="AQ42" s="79" t="b">
        <v>0</v>
      </c>
      <c r="AR42" s="79" t="b">
        <v>1</v>
      </c>
      <c r="AS42" s="79"/>
      <c r="AT42" s="79">
        <v>9</v>
      </c>
      <c r="AU42" s="83" t="s">
        <v>822</v>
      </c>
      <c r="AV42" s="79" t="b">
        <v>0</v>
      </c>
      <c r="AW42" s="79" t="s">
        <v>840</v>
      </c>
      <c r="AX42" s="83" t="s">
        <v>880</v>
      </c>
      <c r="AY42" s="79" t="s">
        <v>66</v>
      </c>
      <c r="AZ42" s="79" t="str">
        <f>REPLACE(INDEX(GroupVertices[Group],MATCH(Vertices[[#This Row],[Vertex]],GroupVertices[Vertex],0)),1,1,"")</f>
        <v>3</v>
      </c>
      <c r="BA42" s="48">
        <v>0</v>
      </c>
      <c r="BB42" s="49">
        <v>0</v>
      </c>
      <c r="BC42" s="48">
        <v>0</v>
      </c>
      <c r="BD42" s="49">
        <v>0</v>
      </c>
      <c r="BE42" s="48">
        <v>0</v>
      </c>
      <c r="BF42" s="49">
        <v>0</v>
      </c>
      <c r="BG42" s="48">
        <v>11</v>
      </c>
      <c r="BH42" s="49">
        <v>100</v>
      </c>
      <c r="BI42" s="48">
        <v>11</v>
      </c>
      <c r="BJ42" s="48"/>
      <c r="BK42" s="48"/>
      <c r="BL42" s="48"/>
      <c r="BM42" s="48"/>
      <c r="BN42" s="48"/>
      <c r="BO42" s="48"/>
      <c r="BP42" s="124" t="s">
        <v>1328</v>
      </c>
      <c r="BQ42" s="124" t="s">
        <v>1328</v>
      </c>
      <c r="BR42" s="124" t="s">
        <v>1354</v>
      </c>
      <c r="BS42" s="124" t="s">
        <v>1354</v>
      </c>
      <c r="BT42" s="2"/>
      <c r="BU42" s="3"/>
      <c r="BV42" s="3"/>
      <c r="BW42" s="3"/>
      <c r="BX42" s="3"/>
    </row>
    <row r="43" spans="1:76" ht="15">
      <c r="A43" s="65" t="s">
        <v>289</v>
      </c>
      <c r="B43" s="66"/>
      <c r="C43" s="66"/>
      <c r="D43" s="67">
        <v>107.0770645443197</v>
      </c>
      <c r="E43" s="69"/>
      <c r="F43" s="103" t="s">
        <v>389</v>
      </c>
      <c r="G43" s="66"/>
      <c r="H43" s="70" t="s">
        <v>289</v>
      </c>
      <c r="I43" s="71"/>
      <c r="J43" s="71"/>
      <c r="K43" s="70" t="s">
        <v>929</v>
      </c>
      <c r="L43" s="74">
        <v>6.540902556554682</v>
      </c>
      <c r="M43" s="75">
        <v>405.31695556640625</v>
      </c>
      <c r="N43" s="75">
        <v>2989.522705078125</v>
      </c>
      <c r="O43" s="76"/>
      <c r="P43" s="77"/>
      <c r="Q43" s="77"/>
      <c r="R43" s="89"/>
      <c r="S43" s="48">
        <v>1</v>
      </c>
      <c r="T43" s="48">
        <v>3</v>
      </c>
      <c r="U43" s="49">
        <v>0.729167</v>
      </c>
      <c r="V43" s="49">
        <v>0.010526</v>
      </c>
      <c r="W43" s="49">
        <v>0.023304</v>
      </c>
      <c r="X43" s="49">
        <v>0.746181</v>
      </c>
      <c r="Y43" s="49">
        <v>0.4166666666666667</v>
      </c>
      <c r="Z43" s="49">
        <v>0</v>
      </c>
      <c r="AA43" s="72">
        <v>43</v>
      </c>
      <c r="AB43" s="72"/>
      <c r="AC43" s="73"/>
      <c r="AD43" s="79" t="s">
        <v>650</v>
      </c>
      <c r="AE43" s="79">
        <v>458</v>
      </c>
      <c r="AF43" s="79">
        <v>364</v>
      </c>
      <c r="AG43" s="79">
        <v>2106</v>
      </c>
      <c r="AH43" s="79">
        <v>1382</v>
      </c>
      <c r="AI43" s="79"/>
      <c r="AJ43" s="79" t="s">
        <v>697</v>
      </c>
      <c r="AK43" s="79" t="s">
        <v>732</v>
      </c>
      <c r="AL43" s="83" t="s">
        <v>766</v>
      </c>
      <c r="AM43" s="79"/>
      <c r="AN43" s="81">
        <v>41449.71236111111</v>
      </c>
      <c r="AO43" s="83" t="s">
        <v>807</v>
      </c>
      <c r="AP43" s="79" t="b">
        <v>0</v>
      </c>
      <c r="AQ43" s="79" t="b">
        <v>0</v>
      </c>
      <c r="AR43" s="79" t="b">
        <v>1</v>
      </c>
      <c r="AS43" s="79"/>
      <c r="AT43" s="79">
        <v>16</v>
      </c>
      <c r="AU43" s="83" t="s">
        <v>814</v>
      </c>
      <c r="AV43" s="79" t="b">
        <v>0</v>
      </c>
      <c r="AW43" s="79" t="s">
        <v>840</v>
      </c>
      <c r="AX43" s="83" t="s">
        <v>881</v>
      </c>
      <c r="AY43" s="79" t="s">
        <v>66</v>
      </c>
      <c r="AZ43" s="79" t="str">
        <f>REPLACE(INDEX(GroupVertices[Group],MATCH(Vertices[[#This Row],[Vertex]],GroupVertices[Vertex],0)),1,1,"")</f>
        <v>1</v>
      </c>
      <c r="BA43" s="48">
        <v>1</v>
      </c>
      <c r="BB43" s="49">
        <v>2.9411764705882355</v>
      </c>
      <c r="BC43" s="48">
        <v>0</v>
      </c>
      <c r="BD43" s="49">
        <v>0</v>
      </c>
      <c r="BE43" s="48">
        <v>0</v>
      </c>
      <c r="BF43" s="49">
        <v>0</v>
      </c>
      <c r="BG43" s="48">
        <v>33</v>
      </c>
      <c r="BH43" s="49">
        <v>97.05882352941177</v>
      </c>
      <c r="BI43" s="48">
        <v>34</v>
      </c>
      <c r="BJ43" s="48"/>
      <c r="BK43" s="48"/>
      <c r="BL43" s="48"/>
      <c r="BM43" s="48"/>
      <c r="BN43" s="48" t="s">
        <v>343</v>
      </c>
      <c r="BO43" s="48" t="s">
        <v>343</v>
      </c>
      <c r="BP43" s="124" t="s">
        <v>1324</v>
      </c>
      <c r="BQ43" s="124" t="s">
        <v>1324</v>
      </c>
      <c r="BR43" s="124" t="s">
        <v>1351</v>
      </c>
      <c r="BS43" s="124" t="s">
        <v>1351</v>
      </c>
      <c r="BT43" s="2"/>
      <c r="BU43" s="3"/>
      <c r="BV43" s="3"/>
      <c r="BW43" s="3"/>
      <c r="BX43" s="3"/>
    </row>
    <row r="44" spans="1:76" ht="15">
      <c r="A44" s="65" t="s">
        <v>290</v>
      </c>
      <c r="B44" s="66"/>
      <c r="C44" s="66"/>
      <c r="D44" s="67">
        <v>107.0770645443197</v>
      </c>
      <c r="E44" s="69"/>
      <c r="F44" s="103" t="s">
        <v>390</v>
      </c>
      <c r="G44" s="66"/>
      <c r="H44" s="70" t="s">
        <v>290</v>
      </c>
      <c r="I44" s="71"/>
      <c r="J44" s="71"/>
      <c r="K44" s="70" t="s">
        <v>930</v>
      </c>
      <c r="L44" s="74">
        <v>6.540902556554682</v>
      </c>
      <c r="M44" s="75">
        <v>1056.16455078125</v>
      </c>
      <c r="N44" s="75">
        <v>3734.152099609375</v>
      </c>
      <c r="O44" s="76"/>
      <c r="P44" s="77"/>
      <c r="Q44" s="77"/>
      <c r="R44" s="89"/>
      <c r="S44" s="48">
        <v>0</v>
      </c>
      <c r="T44" s="48">
        <v>4</v>
      </c>
      <c r="U44" s="49">
        <v>0.729167</v>
      </c>
      <c r="V44" s="49">
        <v>0.010526</v>
      </c>
      <c r="W44" s="49">
        <v>0.023304</v>
      </c>
      <c r="X44" s="49">
        <v>0.746181</v>
      </c>
      <c r="Y44" s="49">
        <v>0.4166666666666667</v>
      </c>
      <c r="Z44" s="49">
        <v>0</v>
      </c>
      <c r="AA44" s="72">
        <v>44</v>
      </c>
      <c r="AB44" s="72"/>
      <c r="AC44" s="73"/>
      <c r="AD44" s="79" t="s">
        <v>651</v>
      </c>
      <c r="AE44" s="79">
        <v>1445</v>
      </c>
      <c r="AF44" s="79">
        <v>2864</v>
      </c>
      <c r="AG44" s="79">
        <v>10041</v>
      </c>
      <c r="AH44" s="79">
        <v>9574</v>
      </c>
      <c r="AI44" s="79"/>
      <c r="AJ44" s="79" t="s">
        <v>698</v>
      </c>
      <c r="AK44" s="79" t="s">
        <v>733</v>
      </c>
      <c r="AL44" s="83" t="s">
        <v>767</v>
      </c>
      <c r="AM44" s="79"/>
      <c r="AN44" s="81">
        <v>41224.661516203705</v>
      </c>
      <c r="AO44" s="83" t="s">
        <v>808</v>
      </c>
      <c r="AP44" s="79" t="b">
        <v>1</v>
      </c>
      <c r="AQ44" s="79" t="b">
        <v>0</v>
      </c>
      <c r="AR44" s="79" t="b">
        <v>1</v>
      </c>
      <c r="AS44" s="79"/>
      <c r="AT44" s="79">
        <v>93</v>
      </c>
      <c r="AU44" s="83" t="s">
        <v>814</v>
      </c>
      <c r="AV44" s="79" t="b">
        <v>0</v>
      </c>
      <c r="AW44" s="79" t="s">
        <v>840</v>
      </c>
      <c r="AX44" s="83" t="s">
        <v>882</v>
      </c>
      <c r="AY44" s="79" t="s">
        <v>66</v>
      </c>
      <c r="AZ44" s="79" t="str">
        <f>REPLACE(INDEX(GroupVertices[Group],MATCH(Vertices[[#This Row],[Vertex]],GroupVertices[Vertex],0)),1,1,"")</f>
        <v>1</v>
      </c>
      <c r="BA44" s="48">
        <v>0</v>
      </c>
      <c r="BB44" s="49">
        <v>0</v>
      </c>
      <c r="BC44" s="48">
        <v>1</v>
      </c>
      <c r="BD44" s="49">
        <v>12.5</v>
      </c>
      <c r="BE44" s="48">
        <v>0</v>
      </c>
      <c r="BF44" s="49">
        <v>0</v>
      </c>
      <c r="BG44" s="48">
        <v>7</v>
      </c>
      <c r="BH44" s="49">
        <v>87.5</v>
      </c>
      <c r="BI44" s="48">
        <v>8</v>
      </c>
      <c r="BJ44" s="48"/>
      <c r="BK44" s="48"/>
      <c r="BL44" s="48"/>
      <c r="BM44" s="48"/>
      <c r="BN44" s="48"/>
      <c r="BO44" s="48"/>
      <c r="BP44" s="124" t="s">
        <v>1329</v>
      </c>
      <c r="BQ44" s="124" t="s">
        <v>1329</v>
      </c>
      <c r="BR44" s="124" t="s">
        <v>1355</v>
      </c>
      <c r="BS44" s="124" t="s">
        <v>1355</v>
      </c>
      <c r="BT44" s="2"/>
      <c r="BU44" s="3"/>
      <c r="BV44" s="3"/>
      <c r="BW44" s="3"/>
      <c r="BX44" s="3"/>
    </row>
    <row r="45" spans="1:76" ht="15">
      <c r="A45" s="65" t="s">
        <v>291</v>
      </c>
      <c r="B45" s="66"/>
      <c r="C45" s="66"/>
      <c r="D45" s="67">
        <v>107.0770645443197</v>
      </c>
      <c r="E45" s="69"/>
      <c r="F45" s="103" t="s">
        <v>391</v>
      </c>
      <c r="G45" s="66"/>
      <c r="H45" s="70" t="s">
        <v>291</v>
      </c>
      <c r="I45" s="71"/>
      <c r="J45" s="71"/>
      <c r="K45" s="70" t="s">
        <v>931</v>
      </c>
      <c r="L45" s="74">
        <v>6.540902556554682</v>
      </c>
      <c r="M45" s="75">
        <v>1417.2362060546875</v>
      </c>
      <c r="N45" s="75">
        <v>6579.73876953125</v>
      </c>
      <c r="O45" s="76"/>
      <c r="P45" s="77"/>
      <c r="Q45" s="77"/>
      <c r="R45" s="89"/>
      <c r="S45" s="48">
        <v>0</v>
      </c>
      <c r="T45" s="48">
        <v>3</v>
      </c>
      <c r="U45" s="49">
        <v>0.729167</v>
      </c>
      <c r="V45" s="49">
        <v>0.010417</v>
      </c>
      <c r="W45" s="49">
        <v>0.021141</v>
      </c>
      <c r="X45" s="49">
        <v>0.587618</v>
      </c>
      <c r="Y45" s="49">
        <v>0.3333333333333333</v>
      </c>
      <c r="Z45" s="49">
        <v>0</v>
      </c>
      <c r="AA45" s="72">
        <v>45</v>
      </c>
      <c r="AB45" s="72"/>
      <c r="AC45" s="73"/>
      <c r="AD45" s="79" t="s">
        <v>652</v>
      </c>
      <c r="AE45" s="79">
        <v>1112</v>
      </c>
      <c r="AF45" s="79">
        <v>1538</v>
      </c>
      <c r="AG45" s="79">
        <v>20333</v>
      </c>
      <c r="AH45" s="79">
        <v>31600</v>
      </c>
      <c r="AI45" s="79"/>
      <c r="AJ45" s="79" t="s">
        <v>699</v>
      </c>
      <c r="AK45" s="79" t="s">
        <v>734</v>
      </c>
      <c r="AL45" s="83" t="s">
        <v>768</v>
      </c>
      <c r="AM45" s="79"/>
      <c r="AN45" s="81">
        <v>40093.61474537037</v>
      </c>
      <c r="AO45" s="83" t="s">
        <v>809</v>
      </c>
      <c r="AP45" s="79" t="b">
        <v>0</v>
      </c>
      <c r="AQ45" s="79" t="b">
        <v>0</v>
      </c>
      <c r="AR45" s="79" t="b">
        <v>1</v>
      </c>
      <c r="AS45" s="79"/>
      <c r="AT45" s="79">
        <v>15</v>
      </c>
      <c r="AU45" s="83" t="s">
        <v>822</v>
      </c>
      <c r="AV45" s="79" t="b">
        <v>0</v>
      </c>
      <c r="AW45" s="79" t="s">
        <v>840</v>
      </c>
      <c r="AX45" s="83" t="s">
        <v>883</v>
      </c>
      <c r="AY45" s="79" t="s">
        <v>66</v>
      </c>
      <c r="AZ45" s="79" t="str">
        <f>REPLACE(INDEX(GroupVertices[Group],MATCH(Vertices[[#This Row],[Vertex]],GroupVertices[Vertex],0)),1,1,"")</f>
        <v>1</v>
      </c>
      <c r="BA45" s="48">
        <v>1</v>
      </c>
      <c r="BB45" s="49">
        <v>2.9411764705882355</v>
      </c>
      <c r="BC45" s="48">
        <v>0</v>
      </c>
      <c r="BD45" s="49">
        <v>0</v>
      </c>
      <c r="BE45" s="48">
        <v>0</v>
      </c>
      <c r="BF45" s="49">
        <v>0</v>
      </c>
      <c r="BG45" s="48">
        <v>33</v>
      </c>
      <c r="BH45" s="49">
        <v>97.05882352941177</v>
      </c>
      <c r="BI45" s="48">
        <v>34</v>
      </c>
      <c r="BJ45" s="48"/>
      <c r="BK45" s="48"/>
      <c r="BL45" s="48"/>
      <c r="BM45" s="48"/>
      <c r="BN45" s="48" t="s">
        <v>343</v>
      </c>
      <c r="BO45" s="48" t="s">
        <v>343</v>
      </c>
      <c r="BP45" s="124" t="s">
        <v>1324</v>
      </c>
      <c r="BQ45" s="124" t="s">
        <v>1324</v>
      </c>
      <c r="BR45" s="124" t="s">
        <v>1351</v>
      </c>
      <c r="BS45" s="124" t="s">
        <v>1351</v>
      </c>
      <c r="BT45" s="2"/>
      <c r="BU45" s="3"/>
      <c r="BV45" s="3"/>
      <c r="BW45" s="3"/>
      <c r="BX45" s="3"/>
    </row>
    <row r="46" spans="1:76" ht="15">
      <c r="A46" s="65" t="s">
        <v>292</v>
      </c>
      <c r="B46" s="66"/>
      <c r="C46" s="66"/>
      <c r="D46" s="67">
        <v>107.0770645443197</v>
      </c>
      <c r="E46" s="69"/>
      <c r="F46" s="103" t="s">
        <v>392</v>
      </c>
      <c r="G46" s="66"/>
      <c r="H46" s="70" t="s">
        <v>292</v>
      </c>
      <c r="I46" s="71"/>
      <c r="J46" s="71"/>
      <c r="K46" s="70" t="s">
        <v>932</v>
      </c>
      <c r="L46" s="74">
        <v>6.540902556554682</v>
      </c>
      <c r="M46" s="75">
        <v>2351.87939453125</v>
      </c>
      <c r="N46" s="75">
        <v>9659.6953125</v>
      </c>
      <c r="O46" s="76"/>
      <c r="P46" s="77"/>
      <c r="Q46" s="77"/>
      <c r="R46" s="89"/>
      <c r="S46" s="48">
        <v>0</v>
      </c>
      <c r="T46" s="48">
        <v>3</v>
      </c>
      <c r="U46" s="49">
        <v>0.729167</v>
      </c>
      <c r="V46" s="49">
        <v>0.010417</v>
      </c>
      <c r="W46" s="49">
        <v>0.021141</v>
      </c>
      <c r="X46" s="49">
        <v>0.587618</v>
      </c>
      <c r="Y46" s="49">
        <v>0.3333333333333333</v>
      </c>
      <c r="Z46" s="49">
        <v>0</v>
      </c>
      <c r="AA46" s="72">
        <v>46</v>
      </c>
      <c r="AB46" s="72"/>
      <c r="AC46" s="73"/>
      <c r="AD46" s="79" t="s">
        <v>653</v>
      </c>
      <c r="AE46" s="79">
        <v>522</v>
      </c>
      <c r="AF46" s="79">
        <v>187</v>
      </c>
      <c r="AG46" s="79">
        <v>745</v>
      </c>
      <c r="AH46" s="79">
        <v>1012</v>
      </c>
      <c r="AI46" s="79"/>
      <c r="AJ46" s="79" t="s">
        <v>700</v>
      </c>
      <c r="AK46" s="79" t="s">
        <v>577</v>
      </c>
      <c r="AL46" s="83" t="s">
        <v>769</v>
      </c>
      <c r="AM46" s="79"/>
      <c r="AN46" s="81">
        <v>40639.85439814815</v>
      </c>
      <c r="AO46" s="79"/>
      <c r="AP46" s="79" t="b">
        <v>1</v>
      </c>
      <c r="AQ46" s="79" t="b">
        <v>0</v>
      </c>
      <c r="AR46" s="79" t="b">
        <v>0</v>
      </c>
      <c r="AS46" s="79"/>
      <c r="AT46" s="79">
        <v>40</v>
      </c>
      <c r="AU46" s="83" t="s">
        <v>814</v>
      </c>
      <c r="AV46" s="79" t="b">
        <v>0</v>
      </c>
      <c r="AW46" s="79" t="s">
        <v>840</v>
      </c>
      <c r="AX46" s="83" t="s">
        <v>884</v>
      </c>
      <c r="AY46" s="79" t="s">
        <v>66</v>
      </c>
      <c r="AZ46" s="79" t="str">
        <f>REPLACE(INDEX(GroupVertices[Group],MATCH(Vertices[[#This Row],[Vertex]],GroupVertices[Vertex],0)),1,1,"")</f>
        <v>1</v>
      </c>
      <c r="BA46" s="48">
        <v>1</v>
      </c>
      <c r="BB46" s="49">
        <v>2.9411764705882355</v>
      </c>
      <c r="BC46" s="48">
        <v>0</v>
      </c>
      <c r="BD46" s="49">
        <v>0</v>
      </c>
      <c r="BE46" s="48">
        <v>0</v>
      </c>
      <c r="BF46" s="49">
        <v>0</v>
      </c>
      <c r="BG46" s="48">
        <v>33</v>
      </c>
      <c r="BH46" s="49">
        <v>97.05882352941177</v>
      </c>
      <c r="BI46" s="48">
        <v>34</v>
      </c>
      <c r="BJ46" s="48"/>
      <c r="BK46" s="48"/>
      <c r="BL46" s="48"/>
      <c r="BM46" s="48"/>
      <c r="BN46" s="48" t="s">
        <v>343</v>
      </c>
      <c r="BO46" s="48" t="s">
        <v>343</v>
      </c>
      <c r="BP46" s="124" t="s">
        <v>1324</v>
      </c>
      <c r="BQ46" s="124" t="s">
        <v>1324</v>
      </c>
      <c r="BR46" s="124" t="s">
        <v>1351</v>
      </c>
      <c r="BS46" s="124" t="s">
        <v>1351</v>
      </c>
      <c r="BT46" s="2"/>
      <c r="BU46" s="3"/>
      <c r="BV46" s="3"/>
      <c r="BW46" s="3"/>
      <c r="BX46" s="3"/>
    </row>
    <row r="47" spans="1:76" ht="15">
      <c r="A47" s="65" t="s">
        <v>293</v>
      </c>
      <c r="B47" s="66"/>
      <c r="C47" s="66"/>
      <c r="D47" s="67">
        <v>308.67220774236006</v>
      </c>
      <c r="E47" s="69"/>
      <c r="F47" s="103" t="s">
        <v>393</v>
      </c>
      <c r="G47" s="66"/>
      <c r="H47" s="70" t="s">
        <v>293</v>
      </c>
      <c r="I47" s="71"/>
      <c r="J47" s="71"/>
      <c r="K47" s="70" t="s">
        <v>933</v>
      </c>
      <c r="L47" s="74">
        <v>164.3773949807461</v>
      </c>
      <c r="M47" s="75">
        <v>5752.9326171875</v>
      </c>
      <c r="N47" s="75">
        <v>4896.20458984375</v>
      </c>
      <c r="O47" s="76"/>
      <c r="P47" s="77"/>
      <c r="Q47" s="77"/>
      <c r="R47" s="89"/>
      <c r="S47" s="48">
        <v>0</v>
      </c>
      <c r="T47" s="48">
        <v>3</v>
      </c>
      <c r="U47" s="49">
        <v>21.5</v>
      </c>
      <c r="V47" s="49">
        <v>0.010417</v>
      </c>
      <c r="W47" s="49">
        <v>0.009233</v>
      </c>
      <c r="X47" s="49">
        <v>0.678827</v>
      </c>
      <c r="Y47" s="49">
        <v>0.3333333333333333</v>
      </c>
      <c r="Z47" s="49">
        <v>0</v>
      </c>
      <c r="AA47" s="72">
        <v>47</v>
      </c>
      <c r="AB47" s="72"/>
      <c r="AC47" s="73"/>
      <c r="AD47" s="79" t="s">
        <v>654</v>
      </c>
      <c r="AE47" s="79">
        <v>982</v>
      </c>
      <c r="AF47" s="79">
        <v>41701</v>
      </c>
      <c r="AG47" s="79">
        <v>18246</v>
      </c>
      <c r="AH47" s="79">
        <v>815</v>
      </c>
      <c r="AI47" s="79"/>
      <c r="AJ47" s="79" t="s">
        <v>701</v>
      </c>
      <c r="AK47" s="79" t="s">
        <v>724</v>
      </c>
      <c r="AL47" s="83" t="s">
        <v>770</v>
      </c>
      <c r="AM47" s="79"/>
      <c r="AN47" s="81">
        <v>39867.39604166667</v>
      </c>
      <c r="AO47" s="83" t="s">
        <v>810</v>
      </c>
      <c r="AP47" s="79" t="b">
        <v>0</v>
      </c>
      <c r="AQ47" s="79" t="b">
        <v>0</v>
      </c>
      <c r="AR47" s="79" t="b">
        <v>1</v>
      </c>
      <c r="AS47" s="79"/>
      <c r="AT47" s="79">
        <v>317</v>
      </c>
      <c r="AU47" s="83" t="s">
        <v>823</v>
      </c>
      <c r="AV47" s="79" t="b">
        <v>1</v>
      </c>
      <c r="AW47" s="79" t="s">
        <v>840</v>
      </c>
      <c r="AX47" s="83" t="s">
        <v>885</v>
      </c>
      <c r="AY47" s="79" t="s">
        <v>66</v>
      </c>
      <c r="AZ47" s="79" t="str">
        <f>REPLACE(INDEX(GroupVertices[Group],MATCH(Vertices[[#This Row],[Vertex]],GroupVertices[Vertex],0)),1,1,"")</f>
        <v>3</v>
      </c>
      <c r="BA47" s="48">
        <v>1</v>
      </c>
      <c r="BB47" s="49">
        <v>4.166666666666667</v>
      </c>
      <c r="BC47" s="48">
        <v>1</v>
      </c>
      <c r="BD47" s="49">
        <v>4.166666666666667</v>
      </c>
      <c r="BE47" s="48">
        <v>0</v>
      </c>
      <c r="BF47" s="49">
        <v>0</v>
      </c>
      <c r="BG47" s="48">
        <v>22</v>
      </c>
      <c r="BH47" s="49">
        <v>91.66666666666667</v>
      </c>
      <c r="BI47" s="48">
        <v>24</v>
      </c>
      <c r="BJ47" s="48"/>
      <c r="BK47" s="48"/>
      <c r="BL47" s="48"/>
      <c r="BM47" s="48"/>
      <c r="BN47" s="48" t="s">
        <v>345</v>
      </c>
      <c r="BO47" s="48" t="s">
        <v>345</v>
      </c>
      <c r="BP47" s="124" t="s">
        <v>1330</v>
      </c>
      <c r="BQ47" s="124" t="s">
        <v>1339</v>
      </c>
      <c r="BR47" s="124" t="s">
        <v>1356</v>
      </c>
      <c r="BS47" s="124" t="s">
        <v>1356</v>
      </c>
      <c r="BT47" s="2"/>
      <c r="BU47" s="3"/>
      <c r="BV47" s="3"/>
      <c r="BW47" s="3"/>
      <c r="BX47" s="3"/>
    </row>
    <row r="48" spans="1:76" ht="15">
      <c r="A48" s="65" t="s">
        <v>294</v>
      </c>
      <c r="B48" s="66"/>
      <c r="C48" s="66"/>
      <c r="D48" s="67">
        <v>107.0770645443197</v>
      </c>
      <c r="E48" s="69"/>
      <c r="F48" s="103" t="s">
        <v>839</v>
      </c>
      <c r="G48" s="66"/>
      <c r="H48" s="70" t="s">
        <v>294</v>
      </c>
      <c r="I48" s="71"/>
      <c r="J48" s="71"/>
      <c r="K48" s="70" t="s">
        <v>934</v>
      </c>
      <c r="L48" s="74">
        <v>6.540902556554682</v>
      </c>
      <c r="M48" s="75">
        <v>2488.522216796875</v>
      </c>
      <c r="N48" s="75">
        <v>322.7774963378906</v>
      </c>
      <c r="O48" s="76"/>
      <c r="P48" s="77"/>
      <c r="Q48" s="77"/>
      <c r="R48" s="89"/>
      <c r="S48" s="48">
        <v>2</v>
      </c>
      <c r="T48" s="48">
        <v>4</v>
      </c>
      <c r="U48" s="49">
        <v>0.729167</v>
      </c>
      <c r="V48" s="49">
        <v>0.010638</v>
      </c>
      <c r="W48" s="49">
        <v>0.02596</v>
      </c>
      <c r="X48" s="49">
        <v>0.890329</v>
      </c>
      <c r="Y48" s="49">
        <v>0.45</v>
      </c>
      <c r="Z48" s="49">
        <v>0.2</v>
      </c>
      <c r="AA48" s="72">
        <v>48</v>
      </c>
      <c r="AB48" s="72"/>
      <c r="AC48" s="73"/>
      <c r="AD48" s="79" t="s">
        <v>655</v>
      </c>
      <c r="AE48" s="79">
        <v>848</v>
      </c>
      <c r="AF48" s="79">
        <v>3049</v>
      </c>
      <c r="AG48" s="79">
        <v>2590</v>
      </c>
      <c r="AH48" s="79">
        <v>1122</v>
      </c>
      <c r="AI48" s="79"/>
      <c r="AJ48" s="79" t="s">
        <v>702</v>
      </c>
      <c r="AK48" s="79" t="s">
        <v>724</v>
      </c>
      <c r="AL48" s="83" t="s">
        <v>771</v>
      </c>
      <c r="AM48" s="79"/>
      <c r="AN48" s="81">
        <v>39874.528391203705</v>
      </c>
      <c r="AO48" s="83" t="s">
        <v>811</v>
      </c>
      <c r="AP48" s="79" t="b">
        <v>0</v>
      </c>
      <c r="AQ48" s="79" t="b">
        <v>0</v>
      </c>
      <c r="AR48" s="79" t="b">
        <v>1</v>
      </c>
      <c r="AS48" s="79"/>
      <c r="AT48" s="79">
        <v>34</v>
      </c>
      <c r="AU48" s="83" t="s">
        <v>824</v>
      </c>
      <c r="AV48" s="79" t="b">
        <v>0</v>
      </c>
      <c r="AW48" s="79" t="s">
        <v>840</v>
      </c>
      <c r="AX48" s="83" t="s">
        <v>886</v>
      </c>
      <c r="AY48" s="79" t="s">
        <v>66</v>
      </c>
      <c r="AZ48" s="79" t="str">
        <f>REPLACE(INDEX(GroupVertices[Group],MATCH(Vertices[[#This Row],[Vertex]],GroupVertices[Vertex],0)),1,1,"")</f>
        <v>1</v>
      </c>
      <c r="BA48" s="48">
        <v>0</v>
      </c>
      <c r="BB48" s="49">
        <v>0</v>
      </c>
      <c r="BC48" s="48">
        <v>0</v>
      </c>
      <c r="BD48" s="49">
        <v>0</v>
      </c>
      <c r="BE48" s="48">
        <v>0</v>
      </c>
      <c r="BF48" s="49">
        <v>0</v>
      </c>
      <c r="BG48" s="48">
        <v>14</v>
      </c>
      <c r="BH48" s="49">
        <v>100</v>
      </c>
      <c r="BI48" s="48">
        <v>14</v>
      </c>
      <c r="BJ48" s="48"/>
      <c r="BK48" s="48"/>
      <c r="BL48" s="48"/>
      <c r="BM48" s="48"/>
      <c r="BN48" s="48" t="s">
        <v>346</v>
      </c>
      <c r="BO48" s="48" t="s">
        <v>346</v>
      </c>
      <c r="BP48" s="124" t="s">
        <v>1331</v>
      </c>
      <c r="BQ48" s="124" t="s">
        <v>1331</v>
      </c>
      <c r="BR48" s="124" t="s">
        <v>1357</v>
      </c>
      <c r="BS48" s="124" t="s">
        <v>1357</v>
      </c>
      <c r="BT48" s="2"/>
      <c r="BU48" s="3"/>
      <c r="BV48" s="3"/>
      <c r="BW48" s="3"/>
      <c r="BX48" s="3"/>
    </row>
    <row r="49" spans="1:76" ht="15">
      <c r="A49" s="65" t="s">
        <v>295</v>
      </c>
      <c r="B49" s="66"/>
      <c r="C49" s="66"/>
      <c r="D49" s="67">
        <v>107.0770645443197</v>
      </c>
      <c r="E49" s="69"/>
      <c r="F49" s="103" t="s">
        <v>394</v>
      </c>
      <c r="G49" s="66"/>
      <c r="H49" s="70" t="s">
        <v>295</v>
      </c>
      <c r="I49" s="71"/>
      <c r="J49" s="71"/>
      <c r="K49" s="70" t="s">
        <v>935</v>
      </c>
      <c r="L49" s="74">
        <v>6.540902556554682</v>
      </c>
      <c r="M49" s="75">
        <v>1757.580322265625</v>
      </c>
      <c r="N49" s="75">
        <v>589.95361328125</v>
      </c>
      <c r="O49" s="76"/>
      <c r="P49" s="77"/>
      <c r="Q49" s="77"/>
      <c r="R49" s="89"/>
      <c r="S49" s="48">
        <v>2</v>
      </c>
      <c r="T49" s="48">
        <v>4</v>
      </c>
      <c r="U49" s="49">
        <v>0.729167</v>
      </c>
      <c r="V49" s="49">
        <v>0.010638</v>
      </c>
      <c r="W49" s="49">
        <v>0.02596</v>
      </c>
      <c r="X49" s="49">
        <v>0.890329</v>
      </c>
      <c r="Y49" s="49">
        <v>0.45</v>
      </c>
      <c r="Z49" s="49">
        <v>0.2</v>
      </c>
      <c r="AA49" s="72">
        <v>49</v>
      </c>
      <c r="AB49" s="72"/>
      <c r="AC49" s="73"/>
      <c r="AD49" s="79" t="s">
        <v>656</v>
      </c>
      <c r="AE49" s="79">
        <v>357</v>
      </c>
      <c r="AF49" s="79">
        <v>1284</v>
      </c>
      <c r="AG49" s="79">
        <v>1415</v>
      </c>
      <c r="AH49" s="79">
        <v>438</v>
      </c>
      <c r="AI49" s="79"/>
      <c r="AJ49" s="79" t="s">
        <v>703</v>
      </c>
      <c r="AK49" s="79" t="s">
        <v>735</v>
      </c>
      <c r="AL49" s="83" t="s">
        <v>772</v>
      </c>
      <c r="AM49" s="79"/>
      <c r="AN49" s="81">
        <v>42620.53636574074</v>
      </c>
      <c r="AO49" s="83" t="s">
        <v>812</v>
      </c>
      <c r="AP49" s="79" t="b">
        <v>0</v>
      </c>
      <c r="AQ49" s="79" t="b">
        <v>0</v>
      </c>
      <c r="AR49" s="79" t="b">
        <v>0</v>
      </c>
      <c r="AS49" s="79"/>
      <c r="AT49" s="79">
        <v>40</v>
      </c>
      <c r="AU49" s="83" t="s">
        <v>814</v>
      </c>
      <c r="AV49" s="79" t="b">
        <v>0</v>
      </c>
      <c r="AW49" s="79" t="s">
        <v>840</v>
      </c>
      <c r="AX49" s="83" t="s">
        <v>887</v>
      </c>
      <c r="AY49" s="79" t="s">
        <v>66</v>
      </c>
      <c r="AZ49" s="79" t="str">
        <f>REPLACE(INDEX(GroupVertices[Group],MATCH(Vertices[[#This Row],[Vertex]],GroupVertices[Vertex],0)),1,1,"")</f>
        <v>1</v>
      </c>
      <c r="BA49" s="48">
        <v>0</v>
      </c>
      <c r="BB49" s="49">
        <v>0</v>
      </c>
      <c r="BC49" s="48">
        <v>0</v>
      </c>
      <c r="BD49" s="49">
        <v>0</v>
      </c>
      <c r="BE49" s="48">
        <v>0</v>
      </c>
      <c r="BF49" s="49">
        <v>0</v>
      </c>
      <c r="BG49" s="48">
        <v>14</v>
      </c>
      <c r="BH49" s="49">
        <v>100</v>
      </c>
      <c r="BI49" s="48">
        <v>14</v>
      </c>
      <c r="BJ49" s="48"/>
      <c r="BK49" s="48"/>
      <c r="BL49" s="48"/>
      <c r="BM49" s="48"/>
      <c r="BN49" s="48" t="s">
        <v>346</v>
      </c>
      <c r="BO49" s="48" t="s">
        <v>346</v>
      </c>
      <c r="BP49" s="124" t="s">
        <v>1331</v>
      </c>
      <c r="BQ49" s="124" t="s">
        <v>1331</v>
      </c>
      <c r="BR49" s="124" t="s">
        <v>1357</v>
      </c>
      <c r="BS49" s="124" t="s">
        <v>1357</v>
      </c>
      <c r="BT49" s="2"/>
      <c r="BU49" s="3"/>
      <c r="BV49" s="3"/>
      <c r="BW49" s="3"/>
      <c r="BX49" s="3"/>
    </row>
    <row r="50" spans="1:76" ht="15">
      <c r="A50" s="90" t="s">
        <v>296</v>
      </c>
      <c r="B50" s="91"/>
      <c r="C50" s="91"/>
      <c r="D50" s="92">
        <v>107.0770645443197</v>
      </c>
      <c r="E50" s="93"/>
      <c r="F50" s="104" t="s">
        <v>395</v>
      </c>
      <c r="G50" s="91"/>
      <c r="H50" s="94" t="s">
        <v>296</v>
      </c>
      <c r="I50" s="95"/>
      <c r="J50" s="95"/>
      <c r="K50" s="94" t="s">
        <v>936</v>
      </c>
      <c r="L50" s="96">
        <v>6.540902556554682</v>
      </c>
      <c r="M50" s="97">
        <v>2278.926025390625</v>
      </c>
      <c r="N50" s="97">
        <v>1729.71337890625</v>
      </c>
      <c r="O50" s="98"/>
      <c r="P50" s="99"/>
      <c r="Q50" s="99"/>
      <c r="R50" s="100"/>
      <c r="S50" s="48">
        <v>0</v>
      </c>
      <c r="T50" s="48">
        <v>5</v>
      </c>
      <c r="U50" s="49">
        <v>0.729167</v>
      </c>
      <c r="V50" s="49">
        <v>0.010638</v>
      </c>
      <c r="W50" s="49">
        <v>0.02596</v>
      </c>
      <c r="X50" s="49">
        <v>0.890329</v>
      </c>
      <c r="Y50" s="49">
        <v>0.5</v>
      </c>
      <c r="Z50" s="49">
        <v>0</v>
      </c>
      <c r="AA50" s="101">
        <v>50</v>
      </c>
      <c r="AB50" s="101"/>
      <c r="AC50" s="102"/>
      <c r="AD50" s="79" t="s">
        <v>657</v>
      </c>
      <c r="AE50" s="79">
        <v>1010</v>
      </c>
      <c r="AF50" s="79">
        <v>1258</v>
      </c>
      <c r="AG50" s="79">
        <v>17660</v>
      </c>
      <c r="AH50" s="79">
        <v>1760</v>
      </c>
      <c r="AI50" s="79"/>
      <c r="AJ50" s="79" t="s">
        <v>704</v>
      </c>
      <c r="AK50" s="79" t="s">
        <v>736</v>
      </c>
      <c r="AL50" s="83" t="s">
        <v>773</v>
      </c>
      <c r="AM50" s="79"/>
      <c r="AN50" s="81">
        <v>40011.53744212963</v>
      </c>
      <c r="AO50" s="83" t="s">
        <v>813</v>
      </c>
      <c r="AP50" s="79" t="b">
        <v>0</v>
      </c>
      <c r="AQ50" s="79" t="b">
        <v>0</v>
      </c>
      <c r="AR50" s="79" t="b">
        <v>1</v>
      </c>
      <c r="AS50" s="79"/>
      <c r="AT50" s="79">
        <v>263</v>
      </c>
      <c r="AU50" s="83" t="s">
        <v>825</v>
      </c>
      <c r="AV50" s="79" t="b">
        <v>0</v>
      </c>
      <c r="AW50" s="79" t="s">
        <v>840</v>
      </c>
      <c r="AX50" s="83" t="s">
        <v>888</v>
      </c>
      <c r="AY50" s="79" t="s">
        <v>66</v>
      </c>
      <c r="AZ50" s="79" t="str">
        <f>REPLACE(INDEX(GroupVertices[Group],MATCH(Vertices[[#This Row],[Vertex]],GroupVertices[Vertex],0)),1,1,"")</f>
        <v>1</v>
      </c>
      <c r="BA50" s="48">
        <v>0</v>
      </c>
      <c r="BB50" s="49">
        <v>0</v>
      </c>
      <c r="BC50" s="48">
        <v>0</v>
      </c>
      <c r="BD50" s="49">
        <v>0</v>
      </c>
      <c r="BE50" s="48">
        <v>0</v>
      </c>
      <c r="BF50" s="49">
        <v>0</v>
      </c>
      <c r="BG50" s="48">
        <v>14</v>
      </c>
      <c r="BH50" s="49">
        <v>100</v>
      </c>
      <c r="BI50" s="48">
        <v>14</v>
      </c>
      <c r="BJ50" s="48"/>
      <c r="BK50" s="48"/>
      <c r="BL50" s="48"/>
      <c r="BM50" s="48"/>
      <c r="BN50" s="48" t="s">
        <v>346</v>
      </c>
      <c r="BO50" s="48" t="s">
        <v>346</v>
      </c>
      <c r="BP50" s="124" t="s">
        <v>1331</v>
      </c>
      <c r="BQ50" s="124" t="s">
        <v>1331</v>
      </c>
      <c r="BR50" s="124" t="s">
        <v>1357</v>
      </c>
      <c r="BS50" s="124" t="s">
        <v>1357</v>
      </c>
      <c r="BT50" s="2"/>
      <c r="BU50" s="3"/>
      <c r="BV50" s="3"/>
      <c r="BW50" s="3"/>
      <c r="BX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hyperlinks>
    <hyperlink ref="AL3" r:id="rId1" display="https://t.co/ldZYCvg7qD"/>
    <hyperlink ref="AL4" r:id="rId2" display="https://t.co/a6jx9uCMVZ"/>
    <hyperlink ref="AL5" r:id="rId3" display="http://t.co/8AnZr9Z5SI"/>
    <hyperlink ref="AL6" r:id="rId4" display="https://t.co/fnXInyQ1uA"/>
    <hyperlink ref="AL7" r:id="rId5" display="https://t.co/tULhRsya1g"/>
    <hyperlink ref="AL9" r:id="rId6" display="https://t.co/nYMuqV9Kv8"/>
    <hyperlink ref="AL10" r:id="rId7" display="https://t.co/ytRekht8oW"/>
    <hyperlink ref="AL11" r:id="rId8" display="https://t.co/S1XrOvOYE4"/>
    <hyperlink ref="AL12" r:id="rId9" display="https://t.co/ldZYCvg7qD"/>
    <hyperlink ref="AL13" r:id="rId10" display="https://t.co/x0MsPN68s9"/>
    <hyperlink ref="AL15" r:id="rId11" display="https://t.co/Tk7j3iB5ar"/>
    <hyperlink ref="AL17" r:id="rId12" display="https://t.co/fnXInyQ1uA"/>
    <hyperlink ref="AL18" r:id="rId13" display="https://t.co/mbAijzvfe5"/>
    <hyperlink ref="AL19" r:id="rId14" display="https://t.co/LHF5DwzlXn"/>
    <hyperlink ref="AL20" r:id="rId15" display="https://t.co/Vtwi8wgKaz"/>
    <hyperlink ref="AL21" r:id="rId16" display="https://t.co/p0Ju7Ty3vF"/>
    <hyperlink ref="AL22" r:id="rId17" display="https://t.co/KsHOPiuSRO"/>
    <hyperlink ref="AL24" r:id="rId18" display="https://t.co/878jgAAXQG"/>
    <hyperlink ref="AL26" r:id="rId19" display="https://t.co/fVq9KkiPU8"/>
    <hyperlink ref="AL27" r:id="rId20" display="https://t.co/Z9nXGb4I2M"/>
    <hyperlink ref="AL28" r:id="rId21" display="http://t.co/fnXInz8aII"/>
    <hyperlink ref="AL30" r:id="rId22" display="https://t.co/CX9twh9BHR"/>
    <hyperlink ref="AL31" r:id="rId23" display="https://t.co/y3mCryGkPW"/>
    <hyperlink ref="AL32" r:id="rId24" display="https://t.co/y3zEfmHGex"/>
    <hyperlink ref="AL33" r:id="rId25" display="https://t.co/hhHapSdFuj"/>
    <hyperlink ref="AL35" r:id="rId26" display="http://t.co/4VU6NTJ3y2"/>
    <hyperlink ref="AL36" r:id="rId27" display="https://t.co/It9WBu9Ilk"/>
    <hyperlink ref="AL37" r:id="rId28" display="https://t.co/rBUGNjLdcs"/>
    <hyperlink ref="AL38" r:id="rId29" display="https://t.co/rBUGNjLdcs"/>
    <hyperlink ref="AL39" r:id="rId30" display="http://t.co/2YDIZlArxo"/>
    <hyperlink ref="AL40" r:id="rId31" display="http://t.co/eDvglF9DgJ"/>
    <hyperlink ref="AL41" r:id="rId32" display="https://t.co/YD8hi0lpxt"/>
    <hyperlink ref="AL43" r:id="rId33" display="http://t.co/aurLn9y7Kd"/>
    <hyperlink ref="AL44" r:id="rId34" display="https://t.co/63Rr144qjq"/>
    <hyperlink ref="AL45" r:id="rId35" display="https://t.co/Ot8FeAyGgB"/>
    <hyperlink ref="AL46" r:id="rId36" display="http://t.co/MEN0rcKrzJ"/>
    <hyperlink ref="AL47" r:id="rId37" display="https://t.co/bXqOyNaA8O"/>
    <hyperlink ref="AL48" r:id="rId38" display="https://t.co/Tj8BOEybTQ"/>
    <hyperlink ref="AL49" r:id="rId39" display="https://t.co/XtEo6sgELd"/>
    <hyperlink ref="AL50" r:id="rId40" display="https://t.co/ykpwEVEa6Y"/>
    <hyperlink ref="AO3" r:id="rId41" display="https://pbs.twimg.com/profile_banners/785804236655251457/1562843808"/>
    <hyperlink ref="AO4" r:id="rId42" display="https://pbs.twimg.com/profile_banners/233326458/1560114364"/>
    <hyperlink ref="AO5" r:id="rId43" display="https://pbs.twimg.com/profile_banners/368844589/1541432071"/>
    <hyperlink ref="AO6" r:id="rId44" display="https://pbs.twimg.com/profile_banners/130596773/1562841268"/>
    <hyperlink ref="AO7" r:id="rId45" display="https://pbs.twimg.com/profile_banners/588259039/1562767440"/>
    <hyperlink ref="AO9" r:id="rId46" display="https://pbs.twimg.com/profile_banners/787308236089077760/1479993654"/>
    <hyperlink ref="AO10" r:id="rId47" display="https://pbs.twimg.com/profile_banners/2909728575/1490098344"/>
    <hyperlink ref="AO11" r:id="rId48" display="https://pbs.twimg.com/profile_banners/396721650/1563217078"/>
    <hyperlink ref="AO12" r:id="rId49" display="https://pbs.twimg.com/profile_banners/826021174496915456/1562880226"/>
    <hyperlink ref="AO13" r:id="rId50" display="https://pbs.twimg.com/profile_banners/44527675/1561158729"/>
    <hyperlink ref="AO14" r:id="rId51" display="https://pbs.twimg.com/profile_banners/80530548/1486915864"/>
    <hyperlink ref="AO16" r:id="rId52" display="https://pbs.twimg.com/profile_banners/61864801/1562576537"/>
    <hyperlink ref="AO17" r:id="rId53" display="https://pbs.twimg.com/profile_banners/1055340546821054464/1562904566"/>
    <hyperlink ref="AO18" r:id="rId54" display="https://pbs.twimg.com/profile_banners/16310263/1494329943"/>
    <hyperlink ref="AO19" r:id="rId55" display="https://pbs.twimg.com/profile_banners/1131295410/1524329757"/>
    <hyperlink ref="AO24" r:id="rId56" display="https://pbs.twimg.com/profile_banners/2900388429/1569065324"/>
    <hyperlink ref="AO25" r:id="rId57" display="https://pbs.twimg.com/profile_banners/66364760/1565835902"/>
    <hyperlink ref="AO26" r:id="rId58" display="https://pbs.twimg.com/profile_banners/33192070/1441215210"/>
    <hyperlink ref="AO27" r:id="rId59" display="https://pbs.twimg.com/profile_banners/1156276926501335042/1569168140"/>
    <hyperlink ref="AO29" r:id="rId60" display="https://pbs.twimg.com/profile_banners/508660922/1438607955"/>
    <hyperlink ref="AO30" r:id="rId61" display="https://pbs.twimg.com/profile_banners/213283076/1551206948"/>
    <hyperlink ref="AO31" r:id="rId62" display="https://pbs.twimg.com/profile_banners/124388009/1489586000"/>
    <hyperlink ref="AO32" r:id="rId63" display="https://pbs.twimg.com/profile_banners/4871571825/1551814832"/>
    <hyperlink ref="AO33" r:id="rId64" display="https://pbs.twimg.com/profile_banners/79596159/1562003635"/>
    <hyperlink ref="AO34" r:id="rId65" display="https://pbs.twimg.com/profile_banners/1169956359464529920/1568900426"/>
    <hyperlink ref="AO35" r:id="rId66" display="https://pbs.twimg.com/profile_banners/374993745/1391011151"/>
    <hyperlink ref="AO36" r:id="rId67" display="https://pbs.twimg.com/profile_banners/20582214/1397246038"/>
    <hyperlink ref="AO37" r:id="rId68" display="https://pbs.twimg.com/profile_banners/16544348/1376377915"/>
    <hyperlink ref="AO38" r:id="rId69" display="https://pbs.twimg.com/profile_banners/1066978362948808705/1543365308"/>
    <hyperlink ref="AO39" r:id="rId70" display="https://pbs.twimg.com/profile_banners/56061224/1563362324"/>
    <hyperlink ref="AO40" r:id="rId71" display="https://pbs.twimg.com/profile_banners/132677711/1399475764"/>
    <hyperlink ref="AO41" r:id="rId72" display="https://pbs.twimg.com/profile_banners/14677077/1398256774"/>
    <hyperlink ref="AO42" r:id="rId73" display="https://pbs.twimg.com/profile_banners/20275065/1504353415"/>
    <hyperlink ref="AO43" r:id="rId74" display="https://pbs.twimg.com/profile_banners/1543715593/1372122902"/>
    <hyperlink ref="AO44" r:id="rId75" display="https://pbs.twimg.com/profile_banners/941588354/1529059311"/>
    <hyperlink ref="AO45" r:id="rId76" display="https://pbs.twimg.com/profile_banners/80593827/1569421557"/>
    <hyperlink ref="AO47" r:id="rId77" display="https://pbs.twimg.com/profile_banners/21642126/1524815912"/>
    <hyperlink ref="AO48" r:id="rId78" display="https://pbs.twimg.com/profile_banners/22480102/1359355702"/>
    <hyperlink ref="AO49" r:id="rId79" display="https://pbs.twimg.com/profile_banners/773504182271807489/1524126752"/>
    <hyperlink ref="AO50" r:id="rId80" display="https://pbs.twimg.com/profile_banners/57634872/1400772273"/>
    <hyperlink ref="AU3" r:id="rId81" display="http://abs.twimg.com/images/themes/theme1/bg.png"/>
    <hyperlink ref="AU4" r:id="rId82" display="http://abs.twimg.com/images/themes/theme1/bg.png"/>
    <hyperlink ref="AU5" r:id="rId83" display="http://abs.twimg.com/images/themes/theme1/bg.png"/>
    <hyperlink ref="AU6" r:id="rId84" display="http://abs.twimg.com/images/themes/theme15/bg.png"/>
    <hyperlink ref="AU7" r:id="rId85" display="http://abs.twimg.com/images/themes/theme1/bg.png"/>
    <hyperlink ref="AU9" r:id="rId86" display="http://abs.twimg.com/images/themes/theme1/bg.png"/>
    <hyperlink ref="AU10" r:id="rId87" display="http://abs.twimg.com/images/themes/theme1/bg.png"/>
    <hyperlink ref="AU11" r:id="rId88" display="http://abs.twimg.com/images/themes/theme2/bg.gif"/>
    <hyperlink ref="AU12" r:id="rId89" display="http://abs.twimg.com/images/themes/theme1/bg.png"/>
    <hyperlink ref="AU13" r:id="rId90" display="http://abs.twimg.com/images/themes/theme1/bg.png"/>
    <hyperlink ref="AU14" r:id="rId91" display="http://abs.twimg.com/images/themes/theme1/bg.png"/>
    <hyperlink ref="AU15" r:id="rId92" display="http://abs.twimg.com/images/themes/theme1/bg.png"/>
    <hyperlink ref="AU16" r:id="rId93" display="http://abs.twimg.com/images/themes/theme3/bg.gif"/>
    <hyperlink ref="AU17" r:id="rId94" display="http://abs.twimg.com/images/themes/theme1/bg.png"/>
    <hyperlink ref="AU18" r:id="rId95" display="http://abs.twimg.com/images/themes/theme14/bg.gif"/>
    <hyperlink ref="AU19" r:id="rId96" display="http://abs.twimg.com/images/themes/theme1/bg.png"/>
    <hyperlink ref="AU20" r:id="rId97" display="http://abs.twimg.com/images/themes/theme1/bg.png"/>
    <hyperlink ref="AU21" r:id="rId98" display="http://abs.twimg.com/images/themes/theme1/bg.png"/>
    <hyperlink ref="AU22" r:id="rId99" display="http://abs.twimg.com/images/themes/theme1/bg.png"/>
    <hyperlink ref="AU23" r:id="rId100" display="http://abs.twimg.com/images/themes/theme1/bg.png"/>
    <hyperlink ref="AU24" r:id="rId101" display="http://abs.twimg.com/images/themes/theme1/bg.png"/>
    <hyperlink ref="AU25" r:id="rId102" display="http://abs.twimg.com/images/themes/theme1/bg.png"/>
    <hyperlink ref="AU26" r:id="rId103" display="http://abs.twimg.com/images/themes/theme1/bg.png"/>
    <hyperlink ref="AU28" r:id="rId104" display="http://abs.twimg.com/images/themes/theme1/bg.png"/>
    <hyperlink ref="AU29" r:id="rId105" display="http://abs.twimg.com/images/themes/theme1/bg.png"/>
    <hyperlink ref="AU30" r:id="rId106" display="http://abs.twimg.com/images/themes/theme7/bg.gif"/>
    <hyperlink ref="AU31" r:id="rId107" display="http://abs.twimg.com/images/themes/theme1/bg.png"/>
    <hyperlink ref="AU32" r:id="rId108" display="http://abs.twimg.com/images/themes/theme1/bg.png"/>
    <hyperlink ref="AU33" r:id="rId109" display="http://abs.twimg.com/images/themes/theme13/bg.gif"/>
    <hyperlink ref="AU35" r:id="rId110" display="http://abs.twimg.com/images/themes/theme1/bg.png"/>
    <hyperlink ref="AU36" r:id="rId111" display="http://abs.twimg.com/images/themes/theme7/bg.gif"/>
    <hyperlink ref="AU37" r:id="rId112" display="http://abs.twimg.com/images/themes/theme16/bg.gif"/>
    <hyperlink ref="AU38" r:id="rId113" display="http://abs.twimg.com/images/themes/theme1/bg.png"/>
    <hyperlink ref="AU39" r:id="rId114" display="http://abs.twimg.com/images/themes/theme7/bg.gif"/>
    <hyperlink ref="AU40" r:id="rId115" display="http://abs.twimg.com/images/themes/theme1/bg.png"/>
    <hyperlink ref="AU41" r:id="rId116" display="http://abs.twimg.com/images/themes/theme1/bg.png"/>
    <hyperlink ref="AU42" r:id="rId117" display="http://abs.twimg.com/images/themes/theme9/bg.gif"/>
    <hyperlink ref="AU43" r:id="rId118" display="http://abs.twimg.com/images/themes/theme1/bg.png"/>
    <hyperlink ref="AU44" r:id="rId119" display="http://abs.twimg.com/images/themes/theme1/bg.png"/>
    <hyperlink ref="AU45" r:id="rId120" display="http://abs.twimg.com/images/themes/theme9/bg.gif"/>
    <hyperlink ref="AU46" r:id="rId121" display="http://abs.twimg.com/images/themes/theme1/bg.png"/>
    <hyperlink ref="AU47" r:id="rId122" display="http://abs.twimg.com/images/themes/theme10/bg.gif"/>
    <hyperlink ref="AU48" r:id="rId123" display="http://abs.twimg.com/images/themes/theme5/bg.gif"/>
    <hyperlink ref="AU49" r:id="rId124" display="http://abs.twimg.com/images/themes/theme1/bg.png"/>
    <hyperlink ref="AU50" r:id="rId125" display="http://abs.twimg.com/images/themes/theme6/bg.gif"/>
    <hyperlink ref="F3" r:id="rId126" display="http://pbs.twimg.com/profile_images/1136324548435927041/lEiM18Gx_normal.png"/>
    <hyperlink ref="F4" r:id="rId127" display="http://pbs.twimg.com/profile_images/1145221224852840448/0UHR-pom_normal.jpg"/>
    <hyperlink ref="F5" r:id="rId128" display="http://pbs.twimg.com/profile_images/654594683163820032/-80bce0y_normal.png"/>
    <hyperlink ref="F6" r:id="rId129" display="http://pbs.twimg.com/profile_images/1136297675890995202/dIClrbjj_normal.png"/>
    <hyperlink ref="F7" r:id="rId130" display="http://pbs.twimg.com/profile_images/842330527709421568/Gxfi-aWw_normal.jpg"/>
    <hyperlink ref="F8" r:id="rId131" display="http://pbs.twimg.com/profile_images/1076067519969067010/rnbsjbZN_normal.jpg"/>
    <hyperlink ref="F9" r:id="rId132" display="http://pbs.twimg.com/profile_images/791798672640147460/6wU2vUJy_normal.jpg"/>
    <hyperlink ref="F10" r:id="rId133" display="http://pbs.twimg.com/profile_images/915866685789343750/aUV76Xse_normal.jpg"/>
    <hyperlink ref="F11" r:id="rId134" display="http://pbs.twimg.com/profile_images/1140378733511139334/yf_v4DGL_normal.jpg"/>
    <hyperlink ref="F12" r:id="rId135" display="http://pbs.twimg.com/profile_images/1137046103835250688/nBr4zGDy_normal.png"/>
    <hyperlink ref="F13" r:id="rId136" display="http://pbs.twimg.com/profile_images/1139428942958530560/ADNjRjdy_normal.jpg"/>
    <hyperlink ref="F14" r:id="rId137" display="http://pbs.twimg.com/profile_images/1145473735425712128/5-sSCRXd_normal.jpg"/>
    <hyperlink ref="F15" r:id="rId138" display="http://pbs.twimg.com/profile_images/494572028653891584/zcMkX61j_normal.jpeg"/>
    <hyperlink ref="F16" r:id="rId139" display="http://pbs.twimg.com/profile_images/982017972008087552/Ag5WKNiy_normal.jpg"/>
    <hyperlink ref="F17" r:id="rId140" display="http://pbs.twimg.com/profile_images/1136943921592905735/Ezvufpr5_normal.jpg"/>
    <hyperlink ref="F18" r:id="rId141" display="http://pbs.twimg.com/profile_images/905176396300988416/Vy1TaT6U_normal.jpg"/>
    <hyperlink ref="F19" r:id="rId142" display="http://pbs.twimg.com/profile_images/681998730778640386/mTWyKDgJ_normal.jpg"/>
    <hyperlink ref="F20" r:id="rId143" display="http://pbs.twimg.com/profile_images/1116285558916038660/d8b2PyTn_normal.jpg"/>
    <hyperlink ref="F21" r:id="rId144" display="http://pbs.twimg.com/profile_images/3397085808/d5ddb169e2492501b44d20ad45f62e1b_normal.jpeg"/>
    <hyperlink ref="F22" r:id="rId145" display="http://pbs.twimg.com/profile_images/231561523/logo_halem_verlag_normal.gif"/>
    <hyperlink ref="F23" r:id="rId146" display="http://pbs.twimg.com/profile_images/1532958647/WernerKarikatursmall_normal.jpg"/>
    <hyperlink ref="F24" r:id="rId147" display="http://pbs.twimg.com/profile_images/1174012695588298754/qQEsDpAJ_normal.jpg"/>
    <hyperlink ref="F25" r:id="rId148" display="http://pbs.twimg.com/profile_images/1130439477279637504/9jMSwGTR_normal.jpg"/>
    <hyperlink ref="F26" r:id="rId149" display="http://pbs.twimg.com/profile_images/2902478486/93f199e965527f4decae5c9f0968f93c_normal.jpeg"/>
    <hyperlink ref="F27" r:id="rId150" display="http://pbs.twimg.com/profile_images/1175802513708244994/4bwnk_QU_normal.jpg"/>
    <hyperlink ref="F28" r:id="rId151" display="http://pbs.twimg.com/profile_images/466259377939165187/ZTHLaUKn_normal.jpeg"/>
    <hyperlink ref="F29" r:id="rId152" display="http://pbs.twimg.com/profile_images/1166158209452670976/Y2bBa1Lo_normal.jpg"/>
    <hyperlink ref="F30" r:id="rId153" display="http://pbs.twimg.com/profile_images/1052254381389897728/K7x1MIJG_normal.jpg"/>
    <hyperlink ref="F31" r:id="rId154" display="http://pbs.twimg.com/profile_images/2418432643/wrp8331t0pp31bnhdwqd_normal.jpeg"/>
    <hyperlink ref="F32" r:id="rId155" display="http://pbs.twimg.com/profile_images/930097188457377792/DU4wx9Kr_normal.jpg"/>
    <hyperlink ref="F33" r:id="rId156" display="http://pbs.twimg.com/profile_images/1145752142847909889/gsu4n-Tw_normal.png"/>
    <hyperlink ref="F34" r:id="rId157" display="http://pbs.twimg.com/profile_images/1170430680473493509/jH0ii8Zt_normal.jpg"/>
    <hyperlink ref="F35" r:id="rId158" display="http://pbs.twimg.com/profile_images/609648744099921921/H9l9RqzK_normal.jpg"/>
    <hyperlink ref="F36" r:id="rId159" display="http://pbs.twimg.com/profile_images/847687647212392452/dKx00phd_normal.jpg"/>
    <hyperlink ref="F37" r:id="rId160" display="http://pbs.twimg.com/profile_images/1025862509516009472/zxorAfX4_normal.jpg"/>
    <hyperlink ref="F38" r:id="rId161" display="http://pbs.twimg.com/profile_images/1067572254526111746/a4bykkbX_normal.jpg"/>
    <hyperlink ref="F39" r:id="rId162" display="http://pbs.twimg.com/profile_images/555474910273753090/jDwSw36c_normal.jpeg"/>
    <hyperlink ref="F40" r:id="rId163" display="http://pbs.twimg.com/profile_images/1156477415947984896/-CuyGRgs_normal.jpg"/>
    <hyperlink ref="F41" r:id="rId164" display="http://pbs.twimg.com/profile_images/946309944961355776/9XzB-8lp_normal.jpg"/>
    <hyperlink ref="F42" r:id="rId165" display="http://pbs.twimg.com/profile_images/820745435031699458/eG7Aku41_normal.jpg"/>
    <hyperlink ref="F43" r:id="rId166" display="http://pbs.twimg.com/profile_images/378800000040049743/570fc41bf3e9323d965fb9d11e19edf4_normal.jpeg"/>
    <hyperlink ref="F44" r:id="rId167" display="http://pbs.twimg.com/profile_images/1072501918168244224/jr01KMaZ_normal.jpg"/>
    <hyperlink ref="F45" r:id="rId168" display="http://pbs.twimg.com/profile_images/1176864538278449153/ef3QNuyV_normal.jpg"/>
    <hyperlink ref="F46" r:id="rId169" display="http://pbs.twimg.com/profile_images/1352188786/yoxfinal2_normal.jpg"/>
    <hyperlink ref="F47" r:id="rId170" display="http://pbs.twimg.com/profile_images/1071067232871026689/TRXWVbqD_normal.jpg"/>
    <hyperlink ref="F48" r:id="rId171" display="http://pbs.twimg.com/profile_images/654880362493902848/u0HOfayp_normal.jpg"/>
    <hyperlink ref="F49" r:id="rId172" display="http://pbs.twimg.com/profile_images/912582480766611456/usXQWY83_normal.jpg"/>
    <hyperlink ref="F50" r:id="rId173" display="http://pbs.twimg.com/profile_images/1176842920026132481/jxbvF4Kb_normal.jpg"/>
    <hyperlink ref="AX3" r:id="rId174" display="https://twitter.com/gijnru"/>
    <hyperlink ref="AX4" r:id="rId175" display="https://twitter.com/guebartsch"/>
    <hyperlink ref="AX5" r:id="rId176" display="https://twitter.com/interlinkaca"/>
    <hyperlink ref="AX6" r:id="rId177" display="https://twitter.com/gijn"/>
    <hyperlink ref="AX7" r:id="rId178" display="https://twitter.com/nrecherche"/>
    <hyperlink ref="AX8" r:id="rId179" display="https://twitter.com/chirwajoan"/>
    <hyperlink ref="AX9" r:id="rId180" display="https://twitter.com/diggersofnews"/>
    <hyperlink ref="AX10" r:id="rId181" display="https://twitter.com/iamkabamba"/>
    <hyperlink ref="AX11" r:id="rId182" display="https://twitter.com/nahidbashatah"/>
    <hyperlink ref="AX12" r:id="rId183" display="https://twitter.com/gijnarabic"/>
    <hyperlink ref="AX13" r:id="rId184" display="https://twitter.com/nyamwanda"/>
    <hyperlink ref="AX14" r:id="rId185" display="https://twitter.com/nguclayton_"/>
    <hyperlink ref="AX15" r:id="rId186" display="https://twitter.com/jmwenda29"/>
    <hyperlink ref="AX16" r:id="rId187" display="https://twitter.com/2ndleprechaun"/>
    <hyperlink ref="AX17" r:id="rId188" display="https://twitter.com/gijnbangla"/>
    <hyperlink ref="AX18" r:id="rId189" display="https://twitter.com/chelm"/>
    <hyperlink ref="AX19" r:id="rId190" display="https://twitter.com/ukrueg"/>
    <hyperlink ref="AX20" r:id="rId191" display="https://twitter.com/ifkmw"/>
    <hyperlink ref="AX21" r:id="rId192" display="https://twitter.com/hackette7"/>
    <hyperlink ref="AX22" r:id="rId193" display="https://twitter.com/halemverlag"/>
    <hyperlink ref="AX23" r:id="rId194" display="https://twitter.com/wernereggert"/>
    <hyperlink ref="AX24" r:id="rId195" display="https://twitter.com/realbeefactor"/>
    <hyperlink ref="AX25" r:id="rId196" display="https://twitter.com/sherpayo"/>
    <hyperlink ref="AX26" r:id="rId197" display="https://twitter.com/emmanueldogbevi"/>
    <hyperlink ref="AX27" r:id="rId198" display="https://twitter.com/pm_in_ij"/>
    <hyperlink ref="AX28" r:id="rId199" display="https://twitter.com/kaplandave"/>
    <hyperlink ref="AX29" r:id="rId200" display="https://twitter.com/krishnaktm"/>
    <hyperlink ref="AX30" r:id="rId201" display="https://twitter.com/adellabenda"/>
    <hyperlink ref="AX31" r:id="rId202" display="https://twitter.com/cmrnepal"/>
    <hyperlink ref="AX32" r:id="rId203" display="https://twitter.com/koerberlbg"/>
    <hyperlink ref="AX33" r:id="rId204" display="https://twitter.com/johnallannamu"/>
    <hyperlink ref="AX34" r:id="rId205" display="https://twitter.com/hotelshotels254"/>
    <hyperlink ref="AX35" r:id="rId206" display="https://twitter.com/bwattanga"/>
    <hyperlink ref="AX36" r:id="rId207" display="https://twitter.com/danieldrepper"/>
    <hyperlink ref="AX37" r:id="rId208" display="https://twitter.com/jalalothman"/>
    <hyperlink ref="AX38" r:id="rId209" display="https://twitter.com/lifij2"/>
    <hyperlink ref="AX39" r:id="rId210" display="https://twitter.com/fotoschreiber"/>
    <hyperlink ref="AX40" r:id="rId211" display="https://twitter.com/ndr"/>
    <hyperlink ref="AX41" r:id="rId212" display="https://twitter.com/the_claus"/>
    <hyperlink ref="AX42" r:id="rId213" display="https://twitter.com/uzlev"/>
    <hyperlink ref="AX43" r:id="rId214" display="https://twitter.com/projour"/>
    <hyperlink ref="AX44" r:id="rId215" display="https://twitter.com/lilienthalv"/>
    <hyperlink ref="AX45" r:id="rId216" display="https://twitter.com/violastefanello"/>
    <hyperlink ref="AX46" r:id="rId217" display="https://twitter.com/aitziberromero"/>
    <hyperlink ref="AX47" r:id="rId218" display="https://twitter.com/ujjwalacharya"/>
    <hyperlink ref="AX48" r:id="rId219" display="https://twitter.com/bikash_pj"/>
    <hyperlink ref="AX49" r:id="rId220" display="https://twitter.com/hcuhamburg"/>
    <hyperlink ref="AX50" r:id="rId221" display="https://twitter.com/yazanalrous"/>
  </hyperlinks>
  <printOptions/>
  <pageMargins left="0.7" right="0.7" top="0.75" bottom="0.75" header="0.3" footer="0.3"/>
  <pageSetup horizontalDpi="600" verticalDpi="600" orientation="portrait" r:id="rId225"/>
  <legacyDrawing r:id="rId223"/>
  <tableParts>
    <tablePart r:id="rId22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6.7109375" style="0" bestFit="1" customWidth="1"/>
    <col min="30" max="30" width="30.71093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1137</v>
      </c>
      <c r="Z2" s="52" t="s">
        <v>1138</v>
      </c>
      <c r="AA2" s="52" t="s">
        <v>1139</v>
      </c>
      <c r="AB2" s="52" t="s">
        <v>1140</v>
      </c>
      <c r="AC2" s="52" t="s">
        <v>1141</v>
      </c>
      <c r="AD2" s="52" t="s">
        <v>1142</v>
      </c>
      <c r="AE2" s="52" t="s">
        <v>1143</v>
      </c>
      <c r="AF2" s="52" t="s">
        <v>1144</v>
      </c>
      <c r="AG2" s="52" t="s">
        <v>1147</v>
      </c>
      <c r="AH2" s="13" t="s">
        <v>1185</v>
      </c>
      <c r="AI2" s="13" t="s">
        <v>1194</v>
      </c>
      <c r="AJ2" s="13" t="s">
        <v>1207</v>
      </c>
      <c r="AK2" s="13" t="s">
        <v>1217</v>
      </c>
      <c r="AL2" s="13" t="s">
        <v>1260</v>
      </c>
      <c r="AM2" s="13" t="s">
        <v>1277</v>
      </c>
      <c r="AN2" s="13" t="s">
        <v>1279</v>
      </c>
      <c r="AO2" s="13" t="s">
        <v>1291</v>
      </c>
    </row>
    <row r="3" spans="1:41" ht="15">
      <c r="A3" s="90" t="s">
        <v>939</v>
      </c>
      <c r="B3" s="66" t="s">
        <v>944</v>
      </c>
      <c r="C3" s="66" t="s">
        <v>56</v>
      </c>
      <c r="D3" s="106"/>
      <c r="E3" s="105"/>
      <c r="F3" s="107" t="s">
        <v>1379</v>
      </c>
      <c r="G3" s="108"/>
      <c r="H3" s="108"/>
      <c r="I3" s="109">
        <v>3</v>
      </c>
      <c r="J3" s="110"/>
      <c r="K3" s="48">
        <v>26</v>
      </c>
      <c r="L3" s="48">
        <v>50</v>
      </c>
      <c r="M3" s="48">
        <v>17</v>
      </c>
      <c r="N3" s="48">
        <v>67</v>
      </c>
      <c r="O3" s="48">
        <v>0</v>
      </c>
      <c r="P3" s="49">
        <v>0.017857142857142856</v>
      </c>
      <c r="Q3" s="49">
        <v>0.03508771929824561</v>
      </c>
      <c r="R3" s="48">
        <v>1</v>
      </c>
      <c r="S3" s="48">
        <v>0</v>
      </c>
      <c r="T3" s="48">
        <v>26</v>
      </c>
      <c r="U3" s="48">
        <v>67</v>
      </c>
      <c r="V3" s="48">
        <v>2</v>
      </c>
      <c r="W3" s="49">
        <v>1.757396</v>
      </c>
      <c r="X3" s="49">
        <v>0.0876923076923077</v>
      </c>
      <c r="Y3" s="48">
        <v>16</v>
      </c>
      <c r="Z3" s="49">
        <v>1.4479638009049773</v>
      </c>
      <c r="AA3" s="48">
        <v>1</v>
      </c>
      <c r="AB3" s="49">
        <v>0.09049773755656108</v>
      </c>
      <c r="AC3" s="48">
        <v>0</v>
      </c>
      <c r="AD3" s="49">
        <v>0</v>
      </c>
      <c r="AE3" s="48">
        <v>1088</v>
      </c>
      <c r="AF3" s="49">
        <v>98.46153846153847</v>
      </c>
      <c r="AG3" s="48">
        <v>1105</v>
      </c>
      <c r="AH3" s="79" t="s">
        <v>1186</v>
      </c>
      <c r="AI3" s="79" t="s">
        <v>1195</v>
      </c>
      <c r="AJ3" s="79" t="s">
        <v>1208</v>
      </c>
      <c r="AK3" s="87" t="s">
        <v>1218</v>
      </c>
      <c r="AL3" s="87" t="s">
        <v>1261</v>
      </c>
      <c r="AM3" s="87" t="s">
        <v>297</v>
      </c>
      <c r="AN3" s="87" t="s">
        <v>1280</v>
      </c>
      <c r="AO3" s="87" t="s">
        <v>1292</v>
      </c>
    </row>
    <row r="4" spans="1:41" ht="15">
      <c r="A4" s="90" t="s">
        <v>940</v>
      </c>
      <c r="B4" s="66" t="s">
        <v>945</v>
      </c>
      <c r="C4" s="66" t="s">
        <v>56</v>
      </c>
      <c r="D4" s="112"/>
      <c r="E4" s="111"/>
      <c r="F4" s="113" t="s">
        <v>1380</v>
      </c>
      <c r="G4" s="114"/>
      <c r="H4" s="114"/>
      <c r="I4" s="115">
        <v>4</v>
      </c>
      <c r="J4" s="116"/>
      <c r="K4" s="48">
        <v>11</v>
      </c>
      <c r="L4" s="48">
        <v>14</v>
      </c>
      <c r="M4" s="48">
        <v>4</v>
      </c>
      <c r="N4" s="48">
        <v>18</v>
      </c>
      <c r="O4" s="48">
        <v>1</v>
      </c>
      <c r="P4" s="49">
        <v>0.07142857142857142</v>
      </c>
      <c r="Q4" s="49">
        <v>0.13333333333333333</v>
      </c>
      <c r="R4" s="48">
        <v>1</v>
      </c>
      <c r="S4" s="48">
        <v>0</v>
      </c>
      <c r="T4" s="48">
        <v>11</v>
      </c>
      <c r="U4" s="48">
        <v>18</v>
      </c>
      <c r="V4" s="48">
        <v>3</v>
      </c>
      <c r="W4" s="49">
        <v>1.68595</v>
      </c>
      <c r="X4" s="49">
        <v>0.13636363636363635</v>
      </c>
      <c r="Y4" s="48">
        <v>8</v>
      </c>
      <c r="Z4" s="49">
        <v>2.7681660899653977</v>
      </c>
      <c r="AA4" s="48">
        <v>0</v>
      </c>
      <c r="AB4" s="49">
        <v>0</v>
      </c>
      <c r="AC4" s="48">
        <v>0</v>
      </c>
      <c r="AD4" s="49">
        <v>0</v>
      </c>
      <c r="AE4" s="48">
        <v>281</v>
      </c>
      <c r="AF4" s="49">
        <v>97.2318339100346</v>
      </c>
      <c r="AG4" s="48">
        <v>289</v>
      </c>
      <c r="AH4" s="79"/>
      <c r="AI4" s="79"/>
      <c r="AJ4" s="79" t="s">
        <v>1209</v>
      </c>
      <c r="AK4" s="87" t="s">
        <v>1219</v>
      </c>
      <c r="AL4" s="87" t="s">
        <v>1262</v>
      </c>
      <c r="AM4" s="87" t="s">
        <v>268</v>
      </c>
      <c r="AN4" s="87" t="s">
        <v>1281</v>
      </c>
      <c r="AO4" s="87" t="s">
        <v>1293</v>
      </c>
    </row>
    <row r="5" spans="1:41" ht="15">
      <c r="A5" s="90" t="s">
        <v>941</v>
      </c>
      <c r="B5" s="66" t="s">
        <v>946</v>
      </c>
      <c r="C5" s="66" t="s">
        <v>56</v>
      </c>
      <c r="D5" s="112"/>
      <c r="E5" s="111"/>
      <c r="F5" s="113" t="s">
        <v>1381</v>
      </c>
      <c r="G5" s="114"/>
      <c r="H5" s="114"/>
      <c r="I5" s="115">
        <v>5</v>
      </c>
      <c r="J5" s="116"/>
      <c r="K5" s="48">
        <v>5</v>
      </c>
      <c r="L5" s="48">
        <v>7</v>
      </c>
      <c r="M5" s="48">
        <v>7</v>
      </c>
      <c r="N5" s="48">
        <v>14</v>
      </c>
      <c r="O5" s="48">
        <v>0</v>
      </c>
      <c r="P5" s="49">
        <v>0.2857142857142857</v>
      </c>
      <c r="Q5" s="49">
        <v>0.4444444444444444</v>
      </c>
      <c r="R5" s="48">
        <v>1</v>
      </c>
      <c r="S5" s="48">
        <v>0</v>
      </c>
      <c r="T5" s="48">
        <v>5</v>
      </c>
      <c r="U5" s="48">
        <v>14</v>
      </c>
      <c r="V5" s="48">
        <v>2</v>
      </c>
      <c r="W5" s="49">
        <v>1.04</v>
      </c>
      <c r="X5" s="49">
        <v>0.45</v>
      </c>
      <c r="Y5" s="48">
        <v>4</v>
      </c>
      <c r="Z5" s="49">
        <v>2.366863905325444</v>
      </c>
      <c r="AA5" s="48">
        <v>1</v>
      </c>
      <c r="AB5" s="49">
        <v>0.591715976331361</v>
      </c>
      <c r="AC5" s="48">
        <v>0</v>
      </c>
      <c r="AD5" s="49">
        <v>0</v>
      </c>
      <c r="AE5" s="48">
        <v>164</v>
      </c>
      <c r="AF5" s="49">
        <v>97.0414201183432</v>
      </c>
      <c r="AG5" s="48">
        <v>169</v>
      </c>
      <c r="AH5" s="79"/>
      <c r="AI5" s="79"/>
      <c r="AJ5" s="79" t="s">
        <v>1210</v>
      </c>
      <c r="AK5" s="87" t="s">
        <v>1220</v>
      </c>
      <c r="AL5" s="87" t="s">
        <v>1263</v>
      </c>
      <c r="AM5" s="87" t="s">
        <v>1278</v>
      </c>
      <c r="AN5" s="87" t="s">
        <v>1282</v>
      </c>
      <c r="AO5" s="87" t="s">
        <v>1294</v>
      </c>
    </row>
    <row r="6" spans="1:41" ht="15">
      <c r="A6" s="90" t="s">
        <v>942</v>
      </c>
      <c r="B6" s="66" t="s">
        <v>947</v>
      </c>
      <c r="C6" s="66" t="s">
        <v>56</v>
      </c>
      <c r="D6" s="112"/>
      <c r="E6" s="111"/>
      <c r="F6" s="113" t="s">
        <v>1382</v>
      </c>
      <c r="G6" s="114"/>
      <c r="H6" s="114"/>
      <c r="I6" s="115">
        <v>6</v>
      </c>
      <c r="J6" s="116"/>
      <c r="K6" s="48">
        <v>4</v>
      </c>
      <c r="L6" s="48">
        <v>5</v>
      </c>
      <c r="M6" s="48">
        <v>0</v>
      </c>
      <c r="N6" s="48">
        <v>5</v>
      </c>
      <c r="O6" s="48">
        <v>0</v>
      </c>
      <c r="P6" s="49">
        <v>0</v>
      </c>
      <c r="Q6" s="49">
        <v>0</v>
      </c>
      <c r="R6" s="48">
        <v>1</v>
      </c>
      <c r="S6" s="48">
        <v>0</v>
      </c>
      <c r="T6" s="48">
        <v>4</v>
      </c>
      <c r="U6" s="48">
        <v>5</v>
      </c>
      <c r="V6" s="48">
        <v>2</v>
      </c>
      <c r="W6" s="49">
        <v>0.875</v>
      </c>
      <c r="X6" s="49">
        <v>0.4166666666666667</v>
      </c>
      <c r="Y6" s="48">
        <v>0</v>
      </c>
      <c r="Z6" s="49">
        <v>0</v>
      </c>
      <c r="AA6" s="48">
        <v>0</v>
      </c>
      <c r="AB6" s="49">
        <v>0</v>
      </c>
      <c r="AC6" s="48">
        <v>0</v>
      </c>
      <c r="AD6" s="49">
        <v>0</v>
      </c>
      <c r="AE6" s="48">
        <v>78</v>
      </c>
      <c r="AF6" s="49">
        <v>100</v>
      </c>
      <c r="AG6" s="48">
        <v>78</v>
      </c>
      <c r="AH6" s="79"/>
      <c r="AI6" s="79"/>
      <c r="AJ6" s="79" t="s">
        <v>343</v>
      </c>
      <c r="AK6" s="87" t="s">
        <v>1221</v>
      </c>
      <c r="AL6" s="87" t="s">
        <v>1264</v>
      </c>
      <c r="AM6" s="87"/>
      <c r="AN6" s="87" t="s">
        <v>1283</v>
      </c>
      <c r="AO6" s="87" t="s">
        <v>1295</v>
      </c>
    </row>
    <row r="7" spans="1:41" ht="15">
      <c r="A7" s="90" t="s">
        <v>943</v>
      </c>
      <c r="B7" s="66" t="s">
        <v>948</v>
      </c>
      <c r="C7" s="66" t="s">
        <v>56</v>
      </c>
      <c r="D7" s="112"/>
      <c r="E7" s="111"/>
      <c r="F7" s="113" t="s">
        <v>1383</v>
      </c>
      <c r="G7" s="114"/>
      <c r="H7" s="114"/>
      <c r="I7" s="115">
        <v>7</v>
      </c>
      <c r="J7" s="116"/>
      <c r="K7" s="48">
        <v>2</v>
      </c>
      <c r="L7" s="48">
        <v>1</v>
      </c>
      <c r="M7" s="48">
        <v>0</v>
      </c>
      <c r="N7" s="48">
        <v>1</v>
      </c>
      <c r="O7" s="48">
        <v>0</v>
      </c>
      <c r="P7" s="49">
        <v>0</v>
      </c>
      <c r="Q7" s="49">
        <v>0</v>
      </c>
      <c r="R7" s="48">
        <v>1</v>
      </c>
      <c r="S7" s="48">
        <v>0</v>
      </c>
      <c r="T7" s="48">
        <v>2</v>
      </c>
      <c r="U7" s="48">
        <v>1</v>
      </c>
      <c r="V7" s="48">
        <v>1</v>
      </c>
      <c r="W7" s="49">
        <v>0.5</v>
      </c>
      <c r="X7" s="49">
        <v>0.5</v>
      </c>
      <c r="Y7" s="48">
        <v>0</v>
      </c>
      <c r="Z7" s="49">
        <v>0</v>
      </c>
      <c r="AA7" s="48">
        <v>0</v>
      </c>
      <c r="AB7" s="49">
        <v>0</v>
      </c>
      <c r="AC7" s="48">
        <v>0</v>
      </c>
      <c r="AD7" s="49">
        <v>0</v>
      </c>
      <c r="AE7" s="48">
        <v>42</v>
      </c>
      <c r="AF7" s="49">
        <v>100</v>
      </c>
      <c r="AG7" s="48">
        <v>42</v>
      </c>
      <c r="AH7" s="79" t="s">
        <v>332</v>
      </c>
      <c r="AI7" s="79" t="s">
        <v>337</v>
      </c>
      <c r="AJ7" s="79" t="s">
        <v>341</v>
      </c>
      <c r="AK7" s="87" t="s">
        <v>1121</v>
      </c>
      <c r="AL7" s="87" t="s">
        <v>558</v>
      </c>
      <c r="AM7" s="87"/>
      <c r="AN7" s="87" t="s">
        <v>1284</v>
      </c>
      <c r="AO7" s="87" t="s">
        <v>1296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939</v>
      </c>
      <c r="B2" s="87" t="s">
        <v>296</v>
      </c>
      <c r="C2" s="79">
        <f>VLOOKUP(GroupVertices[[#This Row],[Vertex]],Vertices[],MATCH("ID",Vertices[[#Headers],[Vertex]:[Top Word Pairs in Tweet by Salience]],0),FALSE)</f>
        <v>50</v>
      </c>
    </row>
    <row r="3" spans="1:3" ht="15">
      <c r="A3" s="79" t="s">
        <v>939</v>
      </c>
      <c r="B3" s="87" t="s">
        <v>297</v>
      </c>
      <c r="C3" s="79">
        <f>VLOOKUP(GroupVertices[[#This Row],[Vertex]],Vertices[],MATCH("ID",Vertices[[#Headers],[Vertex]:[Top Word Pairs in Tweet by Salience]],0),FALSE)</f>
        <v>6</v>
      </c>
    </row>
    <row r="4" spans="1:3" ht="15">
      <c r="A4" s="79" t="s">
        <v>939</v>
      </c>
      <c r="B4" s="87" t="s">
        <v>299</v>
      </c>
      <c r="C4" s="79">
        <f>VLOOKUP(GroupVertices[[#This Row],[Vertex]],Vertices[],MATCH("ID",Vertices[[#Headers],[Vertex]:[Top Word Pairs in Tweet by Salience]],0),FALSE)</f>
        <v>7</v>
      </c>
    </row>
    <row r="5" spans="1:3" ht="15">
      <c r="A5" s="79" t="s">
        <v>939</v>
      </c>
      <c r="B5" s="87" t="s">
        <v>295</v>
      </c>
      <c r="C5" s="79">
        <f>VLOOKUP(GroupVertices[[#This Row],[Vertex]],Vertices[],MATCH("ID",Vertices[[#Headers],[Vertex]:[Top Word Pairs in Tweet by Salience]],0),FALSE)</f>
        <v>49</v>
      </c>
    </row>
    <row r="6" spans="1:3" ht="15">
      <c r="A6" s="79" t="s">
        <v>939</v>
      </c>
      <c r="B6" s="87" t="s">
        <v>294</v>
      </c>
      <c r="C6" s="79">
        <f>VLOOKUP(GroupVertices[[#This Row],[Vertex]],Vertices[],MATCH("ID",Vertices[[#Headers],[Vertex]:[Top Word Pairs in Tweet by Salience]],0),FALSE)</f>
        <v>48</v>
      </c>
    </row>
    <row r="7" spans="1:3" ht="15">
      <c r="A7" s="79" t="s">
        <v>939</v>
      </c>
      <c r="B7" s="87" t="s">
        <v>292</v>
      </c>
      <c r="C7" s="79">
        <f>VLOOKUP(GroupVertices[[#This Row],[Vertex]],Vertices[],MATCH("ID",Vertices[[#Headers],[Vertex]:[Top Word Pairs in Tweet by Salience]],0),FALSE)</f>
        <v>46</v>
      </c>
    </row>
    <row r="8" spans="1:3" ht="15">
      <c r="A8" s="79" t="s">
        <v>939</v>
      </c>
      <c r="B8" s="87" t="s">
        <v>291</v>
      </c>
      <c r="C8" s="79">
        <f>VLOOKUP(GroupVertices[[#This Row],[Vertex]],Vertices[],MATCH("ID",Vertices[[#Headers],[Vertex]:[Top Word Pairs in Tweet by Salience]],0),FALSE)</f>
        <v>45</v>
      </c>
    </row>
    <row r="9" spans="1:3" ht="15">
      <c r="A9" s="79" t="s">
        <v>939</v>
      </c>
      <c r="B9" s="87" t="s">
        <v>290</v>
      </c>
      <c r="C9" s="79">
        <f>VLOOKUP(GroupVertices[[#This Row],[Vertex]],Vertices[],MATCH("ID",Vertices[[#Headers],[Vertex]:[Top Word Pairs in Tweet by Salience]],0),FALSE)</f>
        <v>44</v>
      </c>
    </row>
    <row r="10" spans="1:3" ht="15">
      <c r="A10" s="79" t="s">
        <v>939</v>
      </c>
      <c r="B10" s="87" t="s">
        <v>289</v>
      </c>
      <c r="C10" s="79">
        <f>VLOOKUP(GroupVertices[[#This Row],[Vertex]],Vertices[],MATCH("ID",Vertices[[#Headers],[Vertex]:[Top Word Pairs in Tweet by Salience]],0),FALSE)</f>
        <v>43</v>
      </c>
    </row>
    <row r="11" spans="1:3" ht="15">
      <c r="A11" s="79" t="s">
        <v>939</v>
      </c>
      <c r="B11" s="87" t="s">
        <v>285</v>
      </c>
      <c r="C11" s="79">
        <f>VLOOKUP(GroupVertices[[#This Row],[Vertex]],Vertices[],MATCH("ID",Vertices[[#Headers],[Vertex]:[Top Word Pairs in Tweet by Salience]],0),FALSE)</f>
        <v>38</v>
      </c>
    </row>
    <row r="12" spans="1:3" ht="15">
      <c r="A12" s="79" t="s">
        <v>939</v>
      </c>
      <c r="B12" s="87" t="s">
        <v>284</v>
      </c>
      <c r="C12" s="79">
        <f>VLOOKUP(GroupVertices[[#This Row],[Vertex]],Vertices[],MATCH("ID",Vertices[[#Headers],[Vertex]:[Top Word Pairs in Tweet by Salience]],0),FALSE)</f>
        <v>12</v>
      </c>
    </row>
    <row r="13" spans="1:3" ht="15">
      <c r="A13" s="79" t="s">
        <v>939</v>
      </c>
      <c r="B13" s="87" t="s">
        <v>283</v>
      </c>
      <c r="C13" s="79">
        <f>VLOOKUP(GroupVertices[[#This Row],[Vertex]],Vertices[],MATCH("ID",Vertices[[#Headers],[Vertex]:[Top Word Pairs in Tweet by Salience]],0),FALSE)</f>
        <v>37</v>
      </c>
    </row>
    <row r="14" spans="1:3" ht="15">
      <c r="A14" s="79" t="s">
        <v>939</v>
      </c>
      <c r="B14" s="87" t="s">
        <v>282</v>
      </c>
      <c r="C14" s="79">
        <f>VLOOKUP(GroupVertices[[#This Row],[Vertex]],Vertices[],MATCH("ID",Vertices[[#Headers],[Vertex]:[Top Word Pairs in Tweet by Salience]],0),FALSE)</f>
        <v>36</v>
      </c>
    </row>
    <row r="15" spans="1:3" ht="15">
      <c r="A15" s="79" t="s">
        <v>939</v>
      </c>
      <c r="B15" s="87" t="s">
        <v>281</v>
      </c>
      <c r="C15" s="79">
        <f>VLOOKUP(GroupVertices[[#This Row],[Vertex]],Vertices[],MATCH("ID",Vertices[[#Headers],[Vertex]:[Top Word Pairs in Tweet by Salience]],0),FALSE)</f>
        <v>35</v>
      </c>
    </row>
    <row r="16" spans="1:3" ht="15">
      <c r="A16" s="79" t="s">
        <v>939</v>
      </c>
      <c r="B16" s="87" t="s">
        <v>280</v>
      </c>
      <c r="C16" s="79">
        <f>VLOOKUP(GroupVertices[[#This Row],[Vertex]],Vertices[],MATCH("ID",Vertices[[#Headers],[Vertex]:[Top Word Pairs in Tweet by Salience]],0),FALSE)</f>
        <v>34</v>
      </c>
    </row>
    <row r="17" spans="1:3" ht="15">
      <c r="A17" s="79" t="s">
        <v>939</v>
      </c>
      <c r="B17" s="87" t="s">
        <v>279</v>
      </c>
      <c r="C17" s="79">
        <f>VLOOKUP(GroupVertices[[#This Row],[Vertex]],Vertices[],MATCH("ID",Vertices[[#Headers],[Vertex]:[Top Word Pairs in Tweet by Salience]],0),FALSE)</f>
        <v>33</v>
      </c>
    </row>
    <row r="18" spans="1:3" ht="15">
      <c r="A18" s="79" t="s">
        <v>939</v>
      </c>
      <c r="B18" s="87" t="s">
        <v>278</v>
      </c>
      <c r="C18" s="79">
        <f>VLOOKUP(GroupVertices[[#This Row],[Vertex]],Vertices[],MATCH("ID",Vertices[[#Headers],[Vertex]:[Top Word Pairs in Tweet by Salience]],0),FALSE)</f>
        <v>32</v>
      </c>
    </row>
    <row r="19" spans="1:3" ht="15">
      <c r="A19" s="79" t="s">
        <v>939</v>
      </c>
      <c r="B19" s="87" t="s">
        <v>275</v>
      </c>
      <c r="C19" s="79">
        <f>VLOOKUP(GroupVertices[[#This Row],[Vertex]],Vertices[],MATCH("ID",Vertices[[#Headers],[Vertex]:[Top Word Pairs in Tweet by Salience]],0),FALSE)</f>
        <v>29</v>
      </c>
    </row>
    <row r="20" spans="1:3" ht="15">
      <c r="A20" s="79" t="s">
        <v>939</v>
      </c>
      <c r="B20" s="87" t="s">
        <v>274</v>
      </c>
      <c r="C20" s="79">
        <f>VLOOKUP(GroupVertices[[#This Row],[Vertex]],Vertices[],MATCH("ID",Vertices[[#Headers],[Vertex]:[Top Word Pairs in Tweet by Salience]],0),FALSE)</f>
        <v>28</v>
      </c>
    </row>
    <row r="21" spans="1:3" ht="15">
      <c r="A21" s="79" t="s">
        <v>939</v>
      </c>
      <c r="B21" s="87" t="s">
        <v>273</v>
      </c>
      <c r="C21" s="79">
        <f>VLOOKUP(GroupVertices[[#This Row],[Vertex]],Vertices[],MATCH("ID",Vertices[[#Headers],[Vertex]:[Top Word Pairs in Tweet by Salience]],0),FALSE)</f>
        <v>27</v>
      </c>
    </row>
    <row r="22" spans="1:3" ht="15">
      <c r="A22" s="79" t="s">
        <v>939</v>
      </c>
      <c r="B22" s="87" t="s">
        <v>272</v>
      </c>
      <c r="C22" s="79">
        <f>VLOOKUP(GroupVertices[[#This Row],[Vertex]],Vertices[],MATCH("ID",Vertices[[#Headers],[Vertex]:[Top Word Pairs in Tweet by Salience]],0),FALSE)</f>
        <v>26</v>
      </c>
    </row>
    <row r="23" spans="1:3" ht="15">
      <c r="A23" s="79" t="s">
        <v>939</v>
      </c>
      <c r="B23" s="87" t="s">
        <v>271</v>
      </c>
      <c r="C23" s="79">
        <f>VLOOKUP(GroupVertices[[#This Row],[Vertex]],Vertices[],MATCH("ID",Vertices[[#Headers],[Vertex]:[Top Word Pairs in Tweet by Salience]],0),FALSE)</f>
        <v>25</v>
      </c>
    </row>
    <row r="24" spans="1:3" ht="15">
      <c r="A24" s="79" t="s">
        <v>939</v>
      </c>
      <c r="B24" s="87" t="s">
        <v>265</v>
      </c>
      <c r="C24" s="79">
        <f>VLOOKUP(GroupVertices[[#This Row],[Vertex]],Vertices[],MATCH("ID",Vertices[[#Headers],[Vertex]:[Top Word Pairs in Tweet by Salience]],0),FALSE)</f>
        <v>18</v>
      </c>
    </row>
    <row r="25" spans="1:3" ht="15">
      <c r="A25" s="79" t="s">
        <v>939</v>
      </c>
      <c r="B25" s="87" t="s">
        <v>264</v>
      </c>
      <c r="C25" s="79">
        <f>VLOOKUP(GroupVertices[[#This Row],[Vertex]],Vertices[],MATCH("ID",Vertices[[#Headers],[Vertex]:[Top Word Pairs in Tweet by Salience]],0),FALSE)</f>
        <v>17</v>
      </c>
    </row>
    <row r="26" spans="1:3" ht="15">
      <c r="A26" s="79" t="s">
        <v>939</v>
      </c>
      <c r="B26" s="87" t="s">
        <v>263</v>
      </c>
      <c r="C26" s="79">
        <f>VLOOKUP(GroupVertices[[#This Row],[Vertex]],Vertices[],MATCH("ID",Vertices[[#Headers],[Vertex]:[Top Word Pairs in Tweet by Salience]],0),FALSE)</f>
        <v>16</v>
      </c>
    </row>
    <row r="27" spans="1:3" ht="15">
      <c r="A27" s="79" t="s">
        <v>939</v>
      </c>
      <c r="B27" s="87" t="s">
        <v>260</v>
      </c>
      <c r="C27" s="79">
        <f>VLOOKUP(GroupVertices[[#This Row],[Vertex]],Vertices[],MATCH("ID",Vertices[[#Headers],[Vertex]:[Top Word Pairs in Tweet by Salience]],0),FALSE)</f>
        <v>11</v>
      </c>
    </row>
    <row r="28" spans="1:3" ht="15">
      <c r="A28" s="79" t="s">
        <v>940</v>
      </c>
      <c r="B28" s="87" t="s">
        <v>268</v>
      </c>
      <c r="C28" s="79">
        <f>VLOOKUP(GroupVertices[[#This Row],[Vertex]],Vertices[],MATCH("ID",Vertices[[#Headers],[Vertex]:[Top Word Pairs in Tweet by Salience]],0),FALSE)</f>
        <v>5</v>
      </c>
    </row>
    <row r="29" spans="1:3" ht="15">
      <c r="A29" s="79" t="s">
        <v>940</v>
      </c>
      <c r="B29" s="87" t="s">
        <v>277</v>
      </c>
      <c r="C29" s="79">
        <f>VLOOKUP(GroupVertices[[#This Row],[Vertex]],Vertices[],MATCH("ID",Vertices[[#Headers],[Vertex]:[Top Word Pairs in Tweet by Salience]],0),FALSE)</f>
        <v>31</v>
      </c>
    </row>
    <row r="30" spans="1:3" ht="15">
      <c r="A30" s="79" t="s">
        <v>940</v>
      </c>
      <c r="B30" s="87" t="s">
        <v>276</v>
      </c>
      <c r="C30" s="79">
        <f>VLOOKUP(GroupVertices[[#This Row],[Vertex]],Vertices[],MATCH("ID",Vertices[[#Headers],[Vertex]:[Top Word Pairs in Tweet by Salience]],0),FALSE)</f>
        <v>30</v>
      </c>
    </row>
    <row r="31" spans="1:3" ht="15">
      <c r="A31" s="79" t="s">
        <v>940</v>
      </c>
      <c r="B31" s="87" t="s">
        <v>270</v>
      </c>
      <c r="C31" s="79">
        <f>VLOOKUP(GroupVertices[[#This Row],[Vertex]],Vertices[],MATCH("ID",Vertices[[#Headers],[Vertex]:[Top Word Pairs in Tweet by Salience]],0),FALSE)</f>
        <v>24</v>
      </c>
    </row>
    <row r="32" spans="1:3" ht="15">
      <c r="A32" s="79" t="s">
        <v>940</v>
      </c>
      <c r="B32" s="87" t="s">
        <v>269</v>
      </c>
      <c r="C32" s="79">
        <f>VLOOKUP(GroupVertices[[#This Row],[Vertex]],Vertices[],MATCH("ID",Vertices[[#Headers],[Vertex]:[Top Word Pairs in Tweet by Salience]],0),FALSE)</f>
        <v>23</v>
      </c>
    </row>
    <row r="33" spans="1:3" ht="15">
      <c r="A33" s="79" t="s">
        <v>940</v>
      </c>
      <c r="B33" s="87" t="s">
        <v>301</v>
      </c>
      <c r="C33" s="79">
        <f>VLOOKUP(GroupVertices[[#This Row],[Vertex]],Vertices[],MATCH("ID",Vertices[[#Headers],[Vertex]:[Top Word Pairs in Tweet by Salience]],0),FALSE)</f>
        <v>15</v>
      </c>
    </row>
    <row r="34" spans="1:3" ht="15">
      <c r="A34" s="79" t="s">
        <v>940</v>
      </c>
      <c r="B34" s="87" t="s">
        <v>258</v>
      </c>
      <c r="C34" s="79">
        <f>VLOOKUP(GroupVertices[[#This Row],[Vertex]],Vertices[],MATCH("ID",Vertices[[#Headers],[Vertex]:[Top Word Pairs in Tweet by Salience]],0),FALSE)</f>
        <v>8</v>
      </c>
    </row>
    <row r="35" spans="1:3" ht="15">
      <c r="A35" s="79" t="s">
        <v>940</v>
      </c>
      <c r="B35" s="87" t="s">
        <v>262</v>
      </c>
      <c r="C35" s="79">
        <f>VLOOKUP(GroupVertices[[#This Row],[Vertex]],Vertices[],MATCH("ID",Vertices[[#Headers],[Vertex]:[Top Word Pairs in Tweet by Salience]],0),FALSE)</f>
        <v>14</v>
      </c>
    </row>
    <row r="36" spans="1:3" ht="15">
      <c r="A36" s="79" t="s">
        <v>940</v>
      </c>
      <c r="B36" s="87" t="s">
        <v>261</v>
      </c>
      <c r="C36" s="79">
        <f>VLOOKUP(GroupVertices[[#This Row],[Vertex]],Vertices[],MATCH("ID",Vertices[[#Headers],[Vertex]:[Top Word Pairs in Tweet by Salience]],0),FALSE)</f>
        <v>13</v>
      </c>
    </row>
    <row r="37" spans="1:3" ht="15">
      <c r="A37" s="79" t="s">
        <v>940</v>
      </c>
      <c r="B37" s="87" t="s">
        <v>259</v>
      </c>
      <c r="C37" s="79">
        <f>VLOOKUP(GroupVertices[[#This Row],[Vertex]],Vertices[],MATCH("ID",Vertices[[#Headers],[Vertex]:[Top Word Pairs in Tweet by Salience]],0),FALSE)</f>
        <v>10</v>
      </c>
    </row>
    <row r="38" spans="1:3" ht="15">
      <c r="A38" s="79" t="s">
        <v>940</v>
      </c>
      <c r="B38" s="87" t="s">
        <v>300</v>
      </c>
      <c r="C38" s="79">
        <f>VLOOKUP(GroupVertices[[#This Row],[Vertex]],Vertices[],MATCH("ID",Vertices[[#Headers],[Vertex]:[Top Word Pairs in Tweet by Salience]],0),FALSE)</f>
        <v>9</v>
      </c>
    </row>
    <row r="39" spans="1:3" ht="15">
      <c r="A39" s="79" t="s">
        <v>941</v>
      </c>
      <c r="B39" s="87" t="s">
        <v>293</v>
      </c>
      <c r="C39" s="79">
        <f>VLOOKUP(GroupVertices[[#This Row],[Vertex]],Vertices[],MATCH("ID",Vertices[[#Headers],[Vertex]:[Top Word Pairs in Tweet by Salience]],0),FALSE)</f>
        <v>47</v>
      </c>
    </row>
    <row r="40" spans="1:3" ht="15">
      <c r="A40" s="79" t="s">
        <v>941</v>
      </c>
      <c r="B40" s="87" t="s">
        <v>287</v>
      </c>
      <c r="C40" s="79">
        <f>VLOOKUP(GroupVertices[[#This Row],[Vertex]],Vertices[],MATCH("ID",Vertices[[#Headers],[Vertex]:[Top Word Pairs in Tweet by Salience]],0),FALSE)</f>
        <v>41</v>
      </c>
    </row>
    <row r="41" spans="1:3" ht="15">
      <c r="A41" s="79" t="s">
        <v>941</v>
      </c>
      <c r="B41" s="87" t="s">
        <v>304</v>
      </c>
      <c r="C41" s="79">
        <f>VLOOKUP(GroupVertices[[#This Row],[Vertex]],Vertices[],MATCH("ID",Vertices[[#Headers],[Vertex]:[Top Word Pairs in Tweet by Salience]],0),FALSE)</f>
        <v>40</v>
      </c>
    </row>
    <row r="42" spans="1:3" ht="15">
      <c r="A42" s="79" t="s">
        <v>941</v>
      </c>
      <c r="B42" s="87" t="s">
        <v>288</v>
      </c>
      <c r="C42" s="79">
        <f>VLOOKUP(GroupVertices[[#This Row],[Vertex]],Vertices[],MATCH("ID",Vertices[[#Headers],[Vertex]:[Top Word Pairs in Tweet by Salience]],0),FALSE)</f>
        <v>42</v>
      </c>
    </row>
    <row r="43" spans="1:3" ht="15">
      <c r="A43" s="79" t="s">
        <v>941</v>
      </c>
      <c r="B43" s="87" t="s">
        <v>286</v>
      </c>
      <c r="C43" s="79">
        <f>VLOOKUP(GroupVertices[[#This Row],[Vertex]],Vertices[],MATCH("ID",Vertices[[#Headers],[Vertex]:[Top Word Pairs in Tweet by Salience]],0),FALSE)</f>
        <v>39</v>
      </c>
    </row>
    <row r="44" spans="1:3" ht="15">
      <c r="A44" s="79" t="s">
        <v>942</v>
      </c>
      <c r="B44" s="87" t="s">
        <v>267</v>
      </c>
      <c r="C44" s="79">
        <f>VLOOKUP(GroupVertices[[#This Row],[Vertex]],Vertices[],MATCH("ID",Vertices[[#Headers],[Vertex]:[Top Word Pairs in Tweet by Salience]],0),FALSE)</f>
        <v>22</v>
      </c>
    </row>
    <row r="45" spans="1:3" ht="15">
      <c r="A45" s="79" t="s">
        <v>942</v>
      </c>
      <c r="B45" s="87" t="s">
        <v>303</v>
      </c>
      <c r="C45" s="79">
        <f>VLOOKUP(GroupVertices[[#This Row],[Vertex]],Vertices[],MATCH("ID",Vertices[[#Headers],[Vertex]:[Top Word Pairs in Tweet by Salience]],0),FALSE)</f>
        <v>21</v>
      </c>
    </row>
    <row r="46" spans="1:3" ht="15">
      <c r="A46" s="79" t="s">
        <v>942</v>
      </c>
      <c r="B46" s="87" t="s">
        <v>302</v>
      </c>
      <c r="C46" s="79">
        <f>VLOOKUP(GroupVertices[[#This Row],[Vertex]],Vertices[],MATCH("ID",Vertices[[#Headers],[Vertex]:[Top Word Pairs in Tweet by Salience]],0),FALSE)</f>
        <v>20</v>
      </c>
    </row>
    <row r="47" spans="1:3" ht="15">
      <c r="A47" s="79" t="s">
        <v>942</v>
      </c>
      <c r="B47" s="87" t="s">
        <v>266</v>
      </c>
      <c r="C47" s="79">
        <f>VLOOKUP(GroupVertices[[#This Row],[Vertex]],Vertices[],MATCH("ID",Vertices[[#Headers],[Vertex]:[Top Word Pairs in Tweet by Salience]],0),FALSE)</f>
        <v>19</v>
      </c>
    </row>
    <row r="48" spans="1:3" ht="15">
      <c r="A48" s="79" t="s">
        <v>943</v>
      </c>
      <c r="B48" s="87" t="s">
        <v>257</v>
      </c>
      <c r="C48" s="79">
        <f>VLOOKUP(GroupVertices[[#This Row],[Vertex]],Vertices[],MATCH("ID",Vertices[[#Headers],[Vertex]:[Top Word Pairs in Tweet by Salience]],0),FALSE)</f>
        <v>3</v>
      </c>
    </row>
    <row r="49" spans="1:3" ht="15">
      <c r="A49" s="79" t="s">
        <v>943</v>
      </c>
      <c r="B49" s="87" t="s">
        <v>298</v>
      </c>
      <c r="C49"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1151</v>
      </c>
      <c r="B2" s="34" t="s">
        <v>937</v>
      </c>
      <c r="D2" s="31">
        <f>MIN(Vertices[Degree])</f>
        <v>0</v>
      </c>
      <c r="E2" s="3">
        <f>COUNTIF(Vertices[Degree],"&gt;= "&amp;D2)-COUNTIF(Vertices[Degree],"&gt;="&amp;D3)</f>
        <v>0</v>
      </c>
      <c r="F2" s="37">
        <f>MIN(Vertices[In-Degree])</f>
        <v>0</v>
      </c>
      <c r="G2" s="38">
        <f>COUNTIF(Vertices[In-Degree],"&gt;= "&amp;F2)-COUNTIF(Vertices[In-Degree],"&gt;="&amp;F3)</f>
        <v>30</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41</v>
      </c>
      <c r="L2" s="37">
        <f>MIN(Vertices[Closeness Centrality])</f>
        <v>0.007143</v>
      </c>
      <c r="M2" s="38">
        <f>COUNTIF(Vertices[Closeness Centrality],"&gt;= "&amp;L2)-COUNTIF(Vertices[Closeness Centrality],"&gt;="&amp;L3)</f>
        <v>5</v>
      </c>
      <c r="N2" s="37">
        <f>MIN(Vertices[Eigenvector Centrality])</f>
        <v>0.001027</v>
      </c>
      <c r="O2" s="38">
        <f>COUNTIF(Vertices[Eigenvector Centrality],"&gt;= "&amp;N2)-COUNTIF(Vertices[Eigenvector Centrality],"&gt;="&amp;N3)</f>
        <v>2</v>
      </c>
      <c r="P2" s="37">
        <f>MIN(Vertices[PageRank])</f>
        <v>0.303094</v>
      </c>
      <c r="Q2" s="38">
        <f>COUNTIF(Vertices[PageRank],"&gt;= "&amp;P2)-COUNTIF(Vertices[PageRank],"&gt;="&amp;P3)</f>
        <v>6</v>
      </c>
      <c r="R2" s="37">
        <f>MIN(Vertices[Clustering Coefficient])</f>
        <v>0</v>
      </c>
      <c r="S2" s="43">
        <f>COUNTIF(Vertices[Clustering Coefficient],"&gt;= "&amp;R2)-COUNTIF(Vertices[Clustering Coefficient],"&gt;="&amp;R3)</f>
        <v>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0.7454545454545455</v>
      </c>
      <c r="G3" s="40">
        <f>COUNTIF(Vertices[In-Degree],"&gt;= "&amp;F3)-COUNTIF(Vertices[In-Degree],"&gt;="&amp;F4)</f>
        <v>6</v>
      </c>
      <c r="H3" s="39">
        <f aca="true" t="shared" si="3" ref="H3:H26">H2+($H$57-$H$2)/BinDivisor</f>
        <v>0.10909090909090909</v>
      </c>
      <c r="I3" s="40">
        <f>COUNTIF(Vertices[Out-Degree],"&gt;= "&amp;H3)-COUNTIF(Vertices[Out-Degree],"&gt;="&amp;H4)</f>
        <v>0</v>
      </c>
      <c r="J3" s="39">
        <f aca="true" t="shared" si="4" ref="J3:J26">J2+($J$57-$J$2)/BinDivisor</f>
        <v>23.92196969090909</v>
      </c>
      <c r="K3" s="40">
        <f>COUNTIF(Vertices[Betweenness Centrality],"&gt;= "&amp;J3)-COUNTIF(Vertices[Betweenness Centrality],"&gt;="&amp;J4)</f>
        <v>0</v>
      </c>
      <c r="L3" s="39">
        <f aca="true" t="shared" si="5" ref="L3:L26">L2+($L$57-$L$2)/BinDivisor</f>
        <v>0.007356181818181818</v>
      </c>
      <c r="M3" s="40">
        <f>COUNTIF(Vertices[Closeness Centrality],"&gt;= "&amp;L3)-COUNTIF(Vertices[Closeness Centrality],"&gt;="&amp;L4)</f>
        <v>0</v>
      </c>
      <c r="N3" s="39">
        <f aca="true" t="shared" si="6" ref="N3:N26">N2+($N$57-$N$2)/BinDivisor</f>
        <v>0.0025554363636363635</v>
      </c>
      <c r="O3" s="40">
        <f>COUNTIF(Vertices[Eigenvector Centrality],"&gt;= "&amp;N3)-COUNTIF(Vertices[Eigenvector Centrality],"&gt;="&amp;N4)</f>
        <v>1</v>
      </c>
      <c r="P3" s="39">
        <f aca="true" t="shared" si="7" ref="P3:P26">P2+($P$57-$P$2)/BinDivisor</f>
        <v>0.4351221636363636</v>
      </c>
      <c r="Q3" s="40">
        <f>COUNTIF(Vertices[PageRank],"&gt;= "&amp;P3)-COUNTIF(Vertices[PageRank],"&gt;="&amp;P4)</f>
        <v>2</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48</v>
      </c>
      <c r="D4" s="32">
        <f t="shared" si="1"/>
        <v>0</v>
      </c>
      <c r="E4" s="3">
        <f>COUNTIF(Vertices[Degree],"&gt;= "&amp;D4)-COUNTIF(Vertices[Degree],"&gt;="&amp;D5)</f>
        <v>0</v>
      </c>
      <c r="F4" s="37">
        <f t="shared" si="2"/>
        <v>1.490909090909091</v>
      </c>
      <c r="G4" s="38">
        <f>COUNTIF(Vertices[In-Degree],"&gt;= "&amp;F4)-COUNTIF(Vertices[In-Degree],"&gt;="&amp;F5)</f>
        <v>4</v>
      </c>
      <c r="H4" s="37">
        <f t="shared" si="3"/>
        <v>0.21818181818181817</v>
      </c>
      <c r="I4" s="38">
        <f>COUNTIF(Vertices[Out-Degree],"&gt;= "&amp;H4)-COUNTIF(Vertices[Out-Degree],"&gt;="&amp;H5)</f>
        <v>0</v>
      </c>
      <c r="J4" s="37">
        <f t="shared" si="4"/>
        <v>47.84393938181818</v>
      </c>
      <c r="K4" s="38">
        <f>COUNTIF(Vertices[Betweenness Centrality],"&gt;= "&amp;J4)-COUNTIF(Vertices[Betweenness Centrality],"&gt;="&amp;J5)</f>
        <v>0</v>
      </c>
      <c r="L4" s="37">
        <f t="shared" si="5"/>
        <v>0.007569363636363636</v>
      </c>
      <c r="M4" s="38">
        <f>COUNTIF(Vertices[Closeness Centrality],"&gt;= "&amp;L4)-COUNTIF(Vertices[Closeness Centrality],"&gt;="&amp;L5)</f>
        <v>0</v>
      </c>
      <c r="N4" s="37">
        <f t="shared" si="6"/>
        <v>0.004083872727272727</v>
      </c>
      <c r="O4" s="38">
        <f>COUNTIF(Vertices[Eigenvector Centrality],"&gt;= "&amp;N4)-COUNTIF(Vertices[Eigenvector Centrality],"&gt;="&amp;N5)</f>
        <v>2</v>
      </c>
      <c r="P4" s="37">
        <f t="shared" si="7"/>
        <v>0.5671503272727272</v>
      </c>
      <c r="Q4" s="38">
        <f>COUNTIF(Vertices[PageRank],"&gt;= "&amp;P4)-COUNTIF(Vertices[PageRank],"&gt;="&amp;P5)</f>
        <v>21</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2.2363636363636363</v>
      </c>
      <c r="G5" s="40">
        <f>COUNTIF(Vertices[In-Degree],"&gt;= "&amp;F5)-COUNTIF(Vertices[In-Degree],"&gt;="&amp;F6)</f>
        <v>0</v>
      </c>
      <c r="H5" s="39">
        <f t="shared" si="3"/>
        <v>0.32727272727272727</v>
      </c>
      <c r="I5" s="40">
        <f>COUNTIF(Vertices[Out-Degree],"&gt;= "&amp;H5)-COUNTIF(Vertices[Out-Degree],"&gt;="&amp;H6)</f>
        <v>0</v>
      </c>
      <c r="J5" s="39">
        <f t="shared" si="4"/>
        <v>71.76590907272727</v>
      </c>
      <c r="K5" s="40">
        <f>COUNTIF(Vertices[Betweenness Centrality],"&gt;= "&amp;J5)-COUNTIF(Vertices[Betweenness Centrality],"&gt;="&amp;J6)</f>
        <v>4</v>
      </c>
      <c r="L5" s="39">
        <f t="shared" si="5"/>
        <v>0.007782545454545454</v>
      </c>
      <c r="M5" s="40">
        <f>COUNTIF(Vertices[Closeness Centrality],"&gt;= "&amp;L5)-COUNTIF(Vertices[Closeness Centrality],"&gt;="&amp;L6)</f>
        <v>0</v>
      </c>
      <c r="N5" s="39">
        <f t="shared" si="6"/>
        <v>0.00561230909090909</v>
      </c>
      <c r="O5" s="40">
        <f>COUNTIF(Vertices[Eigenvector Centrality],"&gt;= "&amp;N5)-COUNTIF(Vertices[Eigenvector Centrality],"&gt;="&amp;N6)</f>
        <v>0</v>
      </c>
      <c r="P5" s="39">
        <f t="shared" si="7"/>
        <v>0.6991784909090908</v>
      </c>
      <c r="Q5" s="40">
        <f>COUNTIF(Vertices[PageRank],"&gt;= "&amp;P5)-COUNTIF(Vertices[PageRank],"&gt;="&amp;P6)</f>
        <v>5</v>
      </c>
      <c r="R5" s="39">
        <f t="shared" si="8"/>
        <v>0.02727272727272727</v>
      </c>
      <c r="S5" s="44">
        <f>COUNTIF(Vertices[Clustering Coefficient],"&gt;= "&amp;R5)-COUNTIF(Vertices[Clustering Coefficient],"&gt;="&amp;R6)</f>
        <v>1</v>
      </c>
      <c r="T5" s="39" t="e">
        <f ca="1" t="shared" si="9"/>
        <v>#REF!</v>
      </c>
      <c r="U5" s="40" t="e">
        <f ca="1" t="shared" si="0"/>
        <v>#REF!</v>
      </c>
    </row>
    <row r="6" spans="1:21" ht="15">
      <c r="A6" s="34" t="s">
        <v>148</v>
      </c>
      <c r="B6" s="34">
        <v>114</v>
      </c>
      <c r="D6" s="32">
        <f t="shared" si="1"/>
        <v>0</v>
      </c>
      <c r="E6" s="3">
        <f>COUNTIF(Vertices[Degree],"&gt;= "&amp;D6)-COUNTIF(Vertices[Degree],"&gt;="&amp;D7)</f>
        <v>0</v>
      </c>
      <c r="F6" s="37">
        <f t="shared" si="2"/>
        <v>2.981818181818182</v>
      </c>
      <c r="G6" s="38">
        <f>COUNTIF(Vertices[In-Degree],"&gt;= "&amp;F6)-COUNTIF(Vertices[In-Degree],"&gt;="&amp;F7)</f>
        <v>4</v>
      </c>
      <c r="H6" s="37">
        <f t="shared" si="3"/>
        <v>0.43636363636363634</v>
      </c>
      <c r="I6" s="38">
        <f>COUNTIF(Vertices[Out-Degree],"&gt;= "&amp;H6)-COUNTIF(Vertices[Out-Degree],"&gt;="&amp;H7)</f>
        <v>0</v>
      </c>
      <c r="J6" s="37">
        <f t="shared" si="4"/>
        <v>95.68787876363636</v>
      </c>
      <c r="K6" s="38">
        <f>COUNTIF(Vertices[Betweenness Centrality],"&gt;= "&amp;J6)-COUNTIF(Vertices[Betweenness Centrality],"&gt;="&amp;J7)</f>
        <v>0</v>
      </c>
      <c r="L6" s="37">
        <f t="shared" si="5"/>
        <v>0.007995727272727272</v>
      </c>
      <c r="M6" s="38">
        <f>COUNTIF(Vertices[Closeness Centrality],"&gt;= "&amp;L6)-COUNTIF(Vertices[Closeness Centrality],"&gt;="&amp;L7)</f>
        <v>0</v>
      </c>
      <c r="N6" s="37">
        <f t="shared" si="6"/>
        <v>0.007140745454545454</v>
      </c>
      <c r="O6" s="38">
        <f>COUNTIF(Vertices[Eigenvector Centrality],"&gt;= "&amp;N6)-COUNTIF(Vertices[Eigenvector Centrality],"&gt;="&amp;N7)</f>
        <v>4</v>
      </c>
      <c r="P6" s="37">
        <f t="shared" si="7"/>
        <v>0.8312066545454544</v>
      </c>
      <c r="Q6" s="38">
        <f>COUNTIF(Vertices[PageRank],"&gt;= "&amp;P6)-COUNTIF(Vertices[PageRank],"&gt;="&amp;P7)</f>
        <v>5</v>
      </c>
      <c r="R6" s="37">
        <f t="shared" si="8"/>
        <v>0.03636363636363636</v>
      </c>
      <c r="S6" s="43">
        <f>COUNTIF(Vertices[Clustering Coefficient],"&gt;= "&amp;R6)-COUNTIF(Vertices[Clustering Coefficient],"&gt;="&amp;R7)</f>
        <v>1</v>
      </c>
      <c r="T6" s="37" t="e">
        <f ca="1" t="shared" si="9"/>
        <v>#REF!</v>
      </c>
      <c r="U6" s="38" t="e">
        <f ca="1" t="shared" si="0"/>
        <v>#REF!</v>
      </c>
    </row>
    <row r="7" spans="1:21" ht="15">
      <c r="A7" s="34" t="s">
        <v>149</v>
      </c>
      <c r="B7" s="34">
        <v>43</v>
      </c>
      <c r="D7" s="32">
        <f t="shared" si="1"/>
        <v>0</v>
      </c>
      <c r="E7" s="3">
        <f>COUNTIF(Vertices[Degree],"&gt;= "&amp;D7)-COUNTIF(Vertices[Degree],"&gt;="&amp;D8)</f>
        <v>0</v>
      </c>
      <c r="F7" s="39">
        <f t="shared" si="2"/>
        <v>3.7272727272727275</v>
      </c>
      <c r="G7" s="40">
        <f>COUNTIF(Vertices[In-Degree],"&gt;= "&amp;F7)-COUNTIF(Vertices[In-Degree],"&gt;="&amp;F8)</f>
        <v>1</v>
      </c>
      <c r="H7" s="39">
        <f t="shared" si="3"/>
        <v>0.5454545454545454</v>
      </c>
      <c r="I7" s="40">
        <f>COUNTIF(Vertices[Out-Degree],"&gt;= "&amp;H7)-COUNTIF(Vertices[Out-Degree],"&gt;="&amp;H8)</f>
        <v>0</v>
      </c>
      <c r="J7" s="39">
        <f t="shared" si="4"/>
        <v>119.60984845454546</v>
      </c>
      <c r="K7" s="40">
        <f>COUNTIF(Vertices[Betweenness Centrality],"&gt;= "&amp;J7)-COUNTIF(Vertices[Betweenness Centrality],"&gt;="&amp;J8)</f>
        <v>0</v>
      </c>
      <c r="L7" s="39">
        <f t="shared" si="5"/>
        <v>0.008208909090909091</v>
      </c>
      <c r="M7" s="40">
        <f>COUNTIF(Vertices[Closeness Centrality],"&gt;= "&amp;L7)-COUNTIF(Vertices[Closeness Centrality],"&gt;="&amp;L8)</f>
        <v>0</v>
      </c>
      <c r="N7" s="39">
        <f t="shared" si="6"/>
        <v>0.008669181818181817</v>
      </c>
      <c r="O7" s="40">
        <f>COUNTIF(Vertices[Eigenvector Centrality],"&gt;= "&amp;N7)-COUNTIF(Vertices[Eigenvector Centrality],"&gt;="&amp;N8)</f>
        <v>4</v>
      </c>
      <c r="P7" s="39">
        <f t="shared" si="7"/>
        <v>0.963234818181818</v>
      </c>
      <c r="Q7" s="40">
        <f>COUNTIF(Vertices[PageRank],"&gt;= "&amp;P7)-COUNTIF(Vertices[PageRank],"&gt;="&amp;P8)</f>
        <v>4</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157</v>
      </c>
      <c r="D8" s="32">
        <f t="shared" si="1"/>
        <v>0</v>
      </c>
      <c r="E8" s="3">
        <f>COUNTIF(Vertices[Degree],"&gt;= "&amp;D8)-COUNTIF(Vertices[Degree],"&gt;="&amp;D9)</f>
        <v>0</v>
      </c>
      <c r="F8" s="37">
        <f t="shared" si="2"/>
        <v>4.472727272727273</v>
      </c>
      <c r="G8" s="38">
        <f>COUNTIF(Vertices[In-Degree],"&gt;= "&amp;F8)-COUNTIF(Vertices[In-Degree],"&gt;="&amp;F9)</f>
        <v>0</v>
      </c>
      <c r="H8" s="37">
        <f t="shared" si="3"/>
        <v>0.6545454545454545</v>
      </c>
      <c r="I8" s="38">
        <f>COUNTIF(Vertices[Out-Degree],"&gt;= "&amp;H8)-COUNTIF(Vertices[Out-Degree],"&gt;="&amp;H9)</f>
        <v>0</v>
      </c>
      <c r="J8" s="37">
        <f t="shared" si="4"/>
        <v>143.53181814545454</v>
      </c>
      <c r="K8" s="38">
        <f>COUNTIF(Vertices[Betweenness Centrality],"&gt;= "&amp;J8)-COUNTIF(Vertices[Betweenness Centrality],"&gt;="&amp;J9)</f>
        <v>0</v>
      </c>
      <c r="L8" s="37">
        <f t="shared" si="5"/>
        <v>0.00842209090909091</v>
      </c>
      <c r="M8" s="38">
        <f>COUNTIF(Vertices[Closeness Centrality],"&gt;= "&amp;L8)-COUNTIF(Vertices[Closeness Centrality],"&gt;="&amp;L9)</f>
        <v>0</v>
      </c>
      <c r="N8" s="37">
        <f t="shared" si="6"/>
        <v>0.01019761818181818</v>
      </c>
      <c r="O8" s="38">
        <f>COUNTIF(Vertices[Eigenvector Centrality],"&gt;= "&amp;N8)-COUNTIF(Vertices[Eigenvector Centrality],"&gt;="&amp;N9)</f>
        <v>3</v>
      </c>
      <c r="P8" s="37">
        <f t="shared" si="7"/>
        <v>1.0952629818181816</v>
      </c>
      <c r="Q8" s="38">
        <f>COUNTIF(Vertices[PageRank],"&gt;= "&amp;P8)-COUNTIF(Vertices[PageRank],"&gt;="&amp;P9)</f>
        <v>2</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5.218181818181818</v>
      </c>
      <c r="G9" s="40">
        <f>COUNTIF(Vertices[In-Degree],"&gt;= "&amp;F9)-COUNTIF(Vertices[In-Degree],"&gt;="&amp;F10)</f>
        <v>0</v>
      </c>
      <c r="H9" s="39">
        <f t="shared" si="3"/>
        <v>0.7636363636363637</v>
      </c>
      <c r="I9" s="40">
        <f>COUNTIF(Vertices[Out-Degree],"&gt;= "&amp;H9)-COUNTIF(Vertices[Out-Degree],"&gt;="&amp;H10)</f>
        <v>0</v>
      </c>
      <c r="J9" s="39">
        <f t="shared" si="4"/>
        <v>167.45378783636363</v>
      </c>
      <c r="K9" s="40">
        <f>COUNTIF(Vertices[Betweenness Centrality],"&gt;= "&amp;J9)-COUNTIF(Vertices[Betweenness Centrality],"&gt;="&amp;J10)</f>
        <v>0</v>
      </c>
      <c r="L9" s="39">
        <f t="shared" si="5"/>
        <v>0.00863527272727273</v>
      </c>
      <c r="M9" s="40">
        <f>COUNTIF(Vertices[Closeness Centrality],"&gt;= "&amp;L9)-COUNTIF(Vertices[Closeness Centrality],"&gt;="&amp;L10)</f>
        <v>0</v>
      </c>
      <c r="N9" s="39">
        <f t="shared" si="6"/>
        <v>0.011726054545454544</v>
      </c>
      <c r="O9" s="40">
        <f>COUNTIF(Vertices[Eigenvector Centrality],"&gt;= "&amp;N9)-COUNTIF(Vertices[Eigenvector Centrality],"&gt;="&amp;N10)</f>
        <v>0</v>
      </c>
      <c r="P9" s="39">
        <f t="shared" si="7"/>
        <v>1.2272911454545452</v>
      </c>
      <c r="Q9" s="40">
        <f>COUNTIF(Vertices[PageRank],"&gt;= "&amp;P9)-COUNTIF(Vertices[PageRank],"&gt;="&amp;P10)</f>
        <v>0</v>
      </c>
      <c r="R9" s="39">
        <f t="shared" si="8"/>
        <v>0.06363636363636364</v>
      </c>
      <c r="S9" s="44">
        <f>COUNTIF(Vertices[Clustering Coefficient],"&gt;= "&amp;R9)-COUNTIF(Vertices[Clustering Coefficient],"&gt;="&amp;R10)</f>
        <v>1</v>
      </c>
      <c r="T9" s="39" t="e">
        <f ca="1" t="shared" si="9"/>
        <v>#REF!</v>
      </c>
      <c r="U9" s="40" t="e">
        <f ca="1" t="shared" si="0"/>
        <v>#REF!</v>
      </c>
    </row>
    <row r="10" spans="1:21" ht="15">
      <c r="A10" s="34" t="s">
        <v>1152</v>
      </c>
      <c r="B10" s="34">
        <v>4</v>
      </c>
      <c r="D10" s="32">
        <f t="shared" si="1"/>
        <v>0</v>
      </c>
      <c r="E10" s="3">
        <f>COUNTIF(Vertices[Degree],"&gt;= "&amp;D10)-COUNTIF(Vertices[Degree],"&gt;="&amp;D11)</f>
        <v>0</v>
      </c>
      <c r="F10" s="37">
        <f t="shared" si="2"/>
        <v>5.963636363636363</v>
      </c>
      <c r="G10" s="38">
        <f>COUNTIF(Vertices[In-Degree],"&gt;= "&amp;F10)-COUNTIF(Vertices[In-Degree],"&gt;="&amp;F11)</f>
        <v>0</v>
      </c>
      <c r="H10" s="37">
        <f t="shared" si="3"/>
        <v>0.8727272727272728</v>
      </c>
      <c r="I10" s="38">
        <f>COUNTIF(Vertices[Out-Degree],"&gt;= "&amp;H10)-COUNTIF(Vertices[Out-Degree],"&gt;="&amp;H11)</f>
        <v>0</v>
      </c>
      <c r="J10" s="37">
        <f t="shared" si="4"/>
        <v>191.37575752727273</v>
      </c>
      <c r="K10" s="38">
        <f>COUNTIF(Vertices[Betweenness Centrality],"&gt;= "&amp;J10)-COUNTIF(Vertices[Betweenness Centrality],"&gt;="&amp;J11)</f>
        <v>0</v>
      </c>
      <c r="L10" s="37">
        <f t="shared" si="5"/>
        <v>0.008848454545454548</v>
      </c>
      <c r="M10" s="38">
        <f>COUNTIF(Vertices[Closeness Centrality],"&gt;= "&amp;L10)-COUNTIF(Vertices[Closeness Centrality],"&gt;="&amp;L11)</f>
        <v>0</v>
      </c>
      <c r="N10" s="37">
        <f t="shared" si="6"/>
        <v>0.013254490909090907</v>
      </c>
      <c r="O10" s="38">
        <f>COUNTIF(Vertices[Eigenvector Centrality],"&gt;= "&amp;N10)-COUNTIF(Vertices[Eigenvector Centrality],"&gt;="&amp;N11)</f>
        <v>0</v>
      </c>
      <c r="P10" s="37">
        <f t="shared" si="7"/>
        <v>1.3593193090909088</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6.709090909090908</v>
      </c>
      <c r="G11" s="40">
        <f>COUNTIF(Vertices[In-Degree],"&gt;= "&amp;F11)-COUNTIF(Vertices[In-Degree],"&gt;="&amp;F12)</f>
        <v>0</v>
      </c>
      <c r="H11" s="39">
        <f t="shared" si="3"/>
        <v>0.9818181818181819</v>
      </c>
      <c r="I11" s="40">
        <f>COUNTIF(Vertices[Out-Degree],"&gt;= "&amp;H11)-COUNTIF(Vertices[Out-Degree],"&gt;="&amp;H12)</f>
        <v>4</v>
      </c>
      <c r="J11" s="39">
        <f t="shared" si="4"/>
        <v>215.29772721818182</v>
      </c>
      <c r="K11" s="40">
        <f>COUNTIF(Vertices[Betweenness Centrality],"&gt;= "&amp;J11)-COUNTIF(Vertices[Betweenness Centrality],"&gt;="&amp;J12)</f>
        <v>0</v>
      </c>
      <c r="L11" s="39">
        <f t="shared" si="5"/>
        <v>0.009061636363636367</v>
      </c>
      <c r="M11" s="40">
        <f>COUNTIF(Vertices[Closeness Centrality],"&gt;= "&amp;L11)-COUNTIF(Vertices[Closeness Centrality],"&gt;="&amp;L12)</f>
        <v>0</v>
      </c>
      <c r="N11" s="39">
        <f t="shared" si="6"/>
        <v>0.01478292727272727</v>
      </c>
      <c r="O11" s="40">
        <f>COUNTIF(Vertices[Eigenvector Centrality],"&gt;= "&amp;N11)-COUNTIF(Vertices[Eigenvector Centrality],"&gt;="&amp;N12)</f>
        <v>0</v>
      </c>
      <c r="P11" s="39">
        <f t="shared" si="7"/>
        <v>1.4913474727272724</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305</v>
      </c>
      <c r="B12" s="34">
        <v>117</v>
      </c>
      <c r="D12" s="32">
        <f t="shared" si="1"/>
        <v>0</v>
      </c>
      <c r="E12" s="3">
        <f>COUNTIF(Vertices[Degree],"&gt;= "&amp;D12)-COUNTIF(Vertices[Degree],"&gt;="&amp;D13)</f>
        <v>0</v>
      </c>
      <c r="F12" s="37">
        <f t="shared" si="2"/>
        <v>7.454545454545453</v>
      </c>
      <c r="G12" s="38">
        <f>COUNTIF(Vertices[In-Degree],"&gt;= "&amp;F12)-COUNTIF(Vertices[In-Degree],"&gt;="&amp;F13)</f>
        <v>0</v>
      </c>
      <c r="H12" s="37">
        <f t="shared" si="3"/>
        <v>1.090909090909091</v>
      </c>
      <c r="I12" s="38">
        <f>COUNTIF(Vertices[Out-Degree],"&gt;= "&amp;H12)-COUNTIF(Vertices[Out-Degree],"&gt;="&amp;H13)</f>
        <v>0</v>
      </c>
      <c r="J12" s="37">
        <f t="shared" si="4"/>
        <v>239.2196969090909</v>
      </c>
      <c r="K12" s="38">
        <f>COUNTIF(Vertices[Betweenness Centrality],"&gt;= "&amp;J12)-COUNTIF(Vertices[Betweenness Centrality],"&gt;="&amp;J13)</f>
        <v>0</v>
      </c>
      <c r="L12" s="37">
        <f t="shared" si="5"/>
        <v>0.009274818181818186</v>
      </c>
      <c r="M12" s="38">
        <f>COUNTIF(Vertices[Closeness Centrality],"&gt;= "&amp;L12)-COUNTIF(Vertices[Closeness Centrality],"&gt;="&amp;L13)</f>
        <v>0</v>
      </c>
      <c r="N12" s="37">
        <f t="shared" si="6"/>
        <v>0.016311363636363634</v>
      </c>
      <c r="O12" s="38">
        <f>COUNTIF(Vertices[Eigenvector Centrality],"&gt;= "&amp;N12)-COUNTIF(Vertices[Eigenvector Centrality],"&gt;="&amp;N13)</f>
        <v>0</v>
      </c>
      <c r="P12" s="37">
        <f t="shared" si="7"/>
        <v>1.623375636363636</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307</v>
      </c>
      <c r="B13" s="34">
        <v>30</v>
      </c>
      <c r="D13" s="32">
        <f t="shared" si="1"/>
        <v>0</v>
      </c>
      <c r="E13" s="3">
        <f>COUNTIF(Vertices[Degree],"&gt;= "&amp;D13)-COUNTIF(Vertices[Degree],"&gt;="&amp;D14)</f>
        <v>0</v>
      </c>
      <c r="F13" s="39">
        <f t="shared" si="2"/>
        <v>8.2</v>
      </c>
      <c r="G13" s="40">
        <f>COUNTIF(Vertices[In-Degree],"&gt;= "&amp;F13)-COUNTIF(Vertices[In-Degree],"&gt;="&amp;F14)</f>
        <v>0</v>
      </c>
      <c r="H13" s="39">
        <f t="shared" si="3"/>
        <v>1.2000000000000002</v>
      </c>
      <c r="I13" s="40">
        <f>COUNTIF(Vertices[Out-Degree],"&gt;= "&amp;H13)-COUNTIF(Vertices[Out-Degree],"&gt;="&amp;H14)</f>
        <v>0</v>
      </c>
      <c r="J13" s="39">
        <f t="shared" si="4"/>
        <v>263.1416666</v>
      </c>
      <c r="K13" s="40">
        <f>COUNTIF(Vertices[Betweenness Centrality],"&gt;= "&amp;J13)-COUNTIF(Vertices[Betweenness Centrality],"&gt;="&amp;J14)</f>
        <v>0</v>
      </c>
      <c r="L13" s="39">
        <f t="shared" si="5"/>
        <v>0.009488000000000005</v>
      </c>
      <c r="M13" s="40">
        <f>COUNTIF(Vertices[Closeness Centrality],"&gt;= "&amp;L13)-COUNTIF(Vertices[Closeness Centrality],"&gt;="&amp;L14)</f>
        <v>0</v>
      </c>
      <c r="N13" s="39">
        <f t="shared" si="6"/>
        <v>0.0178398</v>
      </c>
      <c r="O13" s="40">
        <f>COUNTIF(Vertices[Eigenvector Centrality],"&gt;= "&amp;N13)-COUNTIF(Vertices[Eigenvector Centrality],"&gt;="&amp;N14)</f>
        <v>0</v>
      </c>
      <c r="P13" s="39">
        <f t="shared" si="7"/>
        <v>1.7554037999999996</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306</v>
      </c>
      <c r="B14" s="34">
        <v>9</v>
      </c>
      <c r="D14" s="32">
        <f t="shared" si="1"/>
        <v>0</v>
      </c>
      <c r="E14" s="3">
        <f>COUNTIF(Vertices[Degree],"&gt;= "&amp;D14)-COUNTIF(Vertices[Degree],"&gt;="&amp;D15)</f>
        <v>0</v>
      </c>
      <c r="F14" s="37">
        <f t="shared" si="2"/>
        <v>8.945454545454545</v>
      </c>
      <c r="G14" s="38">
        <f>COUNTIF(Vertices[In-Degree],"&gt;= "&amp;F14)-COUNTIF(Vertices[In-Degree],"&gt;="&amp;F15)</f>
        <v>0</v>
      </c>
      <c r="H14" s="37">
        <f t="shared" si="3"/>
        <v>1.3090909090909093</v>
      </c>
      <c r="I14" s="38">
        <f>COUNTIF(Vertices[Out-Degree],"&gt;= "&amp;H14)-COUNTIF(Vertices[Out-Degree],"&gt;="&amp;H15)</f>
        <v>0</v>
      </c>
      <c r="J14" s="37">
        <f t="shared" si="4"/>
        <v>287.0636362909091</v>
      </c>
      <c r="K14" s="38">
        <f>COUNTIF(Vertices[Betweenness Centrality],"&gt;= "&amp;J14)-COUNTIF(Vertices[Betweenness Centrality],"&gt;="&amp;J15)</f>
        <v>0</v>
      </c>
      <c r="L14" s="37">
        <f t="shared" si="5"/>
        <v>0.009701181818181824</v>
      </c>
      <c r="M14" s="38">
        <f>COUNTIF(Vertices[Closeness Centrality],"&gt;= "&amp;L14)-COUNTIF(Vertices[Closeness Centrality],"&gt;="&amp;L15)</f>
        <v>0</v>
      </c>
      <c r="N14" s="37">
        <f t="shared" si="6"/>
        <v>0.019368236363636365</v>
      </c>
      <c r="O14" s="38">
        <f>COUNTIF(Vertices[Eigenvector Centrality],"&gt;= "&amp;N14)-COUNTIF(Vertices[Eigenvector Centrality],"&gt;="&amp;N15)</f>
        <v>0</v>
      </c>
      <c r="P14" s="37">
        <f t="shared" si="7"/>
        <v>1.8874319636363632</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219</v>
      </c>
      <c r="B15" s="34">
        <v>1</v>
      </c>
      <c r="D15" s="32">
        <f t="shared" si="1"/>
        <v>0</v>
      </c>
      <c r="E15" s="3">
        <f>COUNTIF(Vertices[Degree],"&gt;= "&amp;D15)-COUNTIF(Vertices[Degree],"&gt;="&amp;D16)</f>
        <v>0</v>
      </c>
      <c r="F15" s="39">
        <f t="shared" si="2"/>
        <v>9.690909090909091</v>
      </c>
      <c r="G15" s="40">
        <f>COUNTIF(Vertices[In-Degree],"&gt;= "&amp;F15)-COUNTIF(Vertices[In-Degree],"&gt;="&amp;F16)</f>
        <v>0</v>
      </c>
      <c r="H15" s="39">
        <f t="shared" si="3"/>
        <v>1.4181818181818184</v>
      </c>
      <c r="I15" s="40">
        <f>COUNTIF(Vertices[Out-Degree],"&gt;= "&amp;H15)-COUNTIF(Vertices[Out-Degree],"&gt;="&amp;H16)</f>
        <v>0</v>
      </c>
      <c r="J15" s="39">
        <f t="shared" si="4"/>
        <v>310.98560598181814</v>
      </c>
      <c r="K15" s="40">
        <f>COUNTIF(Vertices[Betweenness Centrality],"&gt;= "&amp;J15)-COUNTIF(Vertices[Betweenness Centrality],"&gt;="&amp;J16)</f>
        <v>2</v>
      </c>
      <c r="L15" s="39">
        <f t="shared" si="5"/>
        <v>0.009914363636363643</v>
      </c>
      <c r="M15" s="40">
        <f>COUNTIF(Vertices[Closeness Centrality],"&gt;= "&amp;L15)-COUNTIF(Vertices[Closeness Centrality],"&gt;="&amp;L16)</f>
        <v>4</v>
      </c>
      <c r="N15" s="39">
        <f t="shared" si="6"/>
        <v>0.02089667272727273</v>
      </c>
      <c r="O15" s="40">
        <f>COUNTIF(Vertices[Eigenvector Centrality],"&gt;= "&amp;N15)-COUNTIF(Vertices[Eigenvector Centrality],"&gt;="&amp;N16)</f>
        <v>17</v>
      </c>
      <c r="P15" s="39">
        <f t="shared" si="7"/>
        <v>2.019460127272727</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10.436363636363637</v>
      </c>
      <c r="G16" s="38">
        <f>COUNTIF(Vertices[In-Degree],"&gt;= "&amp;F16)-COUNTIF(Vertices[In-Degree],"&gt;="&amp;F17)</f>
        <v>0</v>
      </c>
      <c r="H16" s="37">
        <f t="shared" si="3"/>
        <v>1.5272727272727276</v>
      </c>
      <c r="I16" s="38">
        <f>COUNTIF(Vertices[Out-Degree],"&gt;= "&amp;H16)-COUNTIF(Vertices[Out-Degree],"&gt;="&amp;H17)</f>
        <v>0</v>
      </c>
      <c r="J16" s="37">
        <f t="shared" si="4"/>
        <v>334.9075756727272</v>
      </c>
      <c r="K16" s="38">
        <f>COUNTIF(Vertices[Betweenness Centrality],"&gt;= "&amp;J16)-COUNTIF(Vertices[Betweenness Centrality],"&gt;="&amp;J17)</f>
        <v>0</v>
      </c>
      <c r="L16" s="37">
        <f t="shared" si="5"/>
        <v>0.010127545454545462</v>
      </c>
      <c r="M16" s="38">
        <f>COUNTIF(Vertices[Closeness Centrality],"&gt;= "&amp;L16)-COUNTIF(Vertices[Closeness Centrality],"&gt;="&amp;L17)</f>
        <v>0</v>
      </c>
      <c r="N16" s="37">
        <f t="shared" si="6"/>
        <v>0.022425109090909095</v>
      </c>
      <c r="O16" s="38">
        <f>COUNTIF(Vertices[Eigenvector Centrality],"&gt;= "&amp;N16)-COUNTIF(Vertices[Eigenvector Centrality],"&gt;="&amp;N17)</f>
        <v>6</v>
      </c>
      <c r="P16" s="37">
        <f t="shared" si="7"/>
        <v>2.1514882909090907</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151</v>
      </c>
      <c r="B17" s="34">
        <v>1</v>
      </c>
      <c r="D17" s="32">
        <f t="shared" si="1"/>
        <v>0</v>
      </c>
      <c r="E17" s="3">
        <f>COUNTIF(Vertices[Degree],"&gt;= "&amp;D17)-COUNTIF(Vertices[Degree],"&gt;="&amp;D18)</f>
        <v>0</v>
      </c>
      <c r="F17" s="39">
        <f t="shared" si="2"/>
        <v>11.181818181818183</v>
      </c>
      <c r="G17" s="40">
        <f>COUNTIF(Vertices[In-Degree],"&gt;= "&amp;F17)-COUNTIF(Vertices[In-Degree],"&gt;="&amp;F18)</f>
        <v>0</v>
      </c>
      <c r="H17" s="39">
        <f t="shared" si="3"/>
        <v>1.6363636363636367</v>
      </c>
      <c r="I17" s="40">
        <f>COUNTIF(Vertices[Out-Degree],"&gt;= "&amp;H17)-COUNTIF(Vertices[Out-Degree],"&gt;="&amp;H18)</f>
        <v>0</v>
      </c>
      <c r="J17" s="39">
        <f t="shared" si="4"/>
        <v>358.82954536363627</v>
      </c>
      <c r="K17" s="40">
        <f>COUNTIF(Vertices[Betweenness Centrality],"&gt;= "&amp;J17)-COUNTIF(Vertices[Betweenness Centrality],"&gt;="&amp;J18)</f>
        <v>0</v>
      </c>
      <c r="L17" s="39">
        <f t="shared" si="5"/>
        <v>0.010340727272727281</v>
      </c>
      <c r="M17" s="40">
        <f>COUNTIF(Vertices[Closeness Centrality],"&gt;= "&amp;L17)-COUNTIF(Vertices[Closeness Centrality],"&gt;="&amp;L18)</f>
        <v>26</v>
      </c>
      <c r="N17" s="39">
        <f t="shared" si="6"/>
        <v>0.02395354545454546</v>
      </c>
      <c r="O17" s="40">
        <f>COUNTIF(Vertices[Eigenvector Centrality],"&gt;= "&amp;N17)-COUNTIF(Vertices[Eigenvector Centrality],"&gt;="&amp;N18)</f>
        <v>2</v>
      </c>
      <c r="P17" s="39">
        <f t="shared" si="7"/>
        <v>2.2835164545454543</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123"/>
      <c r="B18" s="123"/>
      <c r="D18" s="32">
        <f t="shared" si="1"/>
        <v>0</v>
      </c>
      <c r="E18" s="3">
        <f>COUNTIF(Vertices[Degree],"&gt;= "&amp;D18)-COUNTIF(Vertices[Degree],"&gt;="&amp;D19)</f>
        <v>0</v>
      </c>
      <c r="F18" s="37">
        <f t="shared" si="2"/>
        <v>11.92727272727273</v>
      </c>
      <c r="G18" s="38">
        <f>COUNTIF(Vertices[In-Degree],"&gt;= "&amp;F18)-COUNTIF(Vertices[In-Degree],"&gt;="&amp;F19)</f>
        <v>0</v>
      </c>
      <c r="H18" s="37">
        <f t="shared" si="3"/>
        <v>1.7454545454545458</v>
      </c>
      <c r="I18" s="38">
        <f>COUNTIF(Vertices[Out-Degree],"&gt;= "&amp;H18)-COUNTIF(Vertices[Out-Degree],"&gt;="&amp;H19)</f>
        <v>0</v>
      </c>
      <c r="J18" s="37">
        <f t="shared" si="4"/>
        <v>382.75151505454534</v>
      </c>
      <c r="K18" s="38">
        <f>COUNTIF(Vertices[Betweenness Centrality],"&gt;= "&amp;J18)-COUNTIF(Vertices[Betweenness Centrality],"&gt;="&amp;J19)</f>
        <v>0</v>
      </c>
      <c r="L18" s="37">
        <f t="shared" si="5"/>
        <v>0.0105539090909091</v>
      </c>
      <c r="M18" s="38">
        <f>COUNTIF(Vertices[Closeness Centrality],"&gt;= "&amp;L18)-COUNTIF(Vertices[Closeness Centrality],"&gt;="&amp;L19)</f>
        <v>8</v>
      </c>
      <c r="N18" s="37">
        <f t="shared" si="6"/>
        <v>0.025481981818181825</v>
      </c>
      <c r="O18" s="38">
        <f>COUNTIF(Vertices[Eigenvector Centrality],"&gt;= "&amp;N18)-COUNTIF(Vertices[Eigenvector Centrality],"&gt;="&amp;N19)</f>
        <v>3</v>
      </c>
      <c r="P18" s="37">
        <f t="shared" si="7"/>
        <v>2.415544618181818</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170</v>
      </c>
      <c r="B19" s="34">
        <v>0.032</v>
      </c>
      <c r="D19" s="32">
        <f t="shared" si="1"/>
        <v>0</v>
      </c>
      <c r="E19" s="3">
        <f>COUNTIF(Vertices[Degree],"&gt;= "&amp;D19)-COUNTIF(Vertices[Degree],"&gt;="&amp;D20)</f>
        <v>0</v>
      </c>
      <c r="F19" s="39">
        <f t="shared" si="2"/>
        <v>12.672727272727276</v>
      </c>
      <c r="G19" s="40">
        <f>COUNTIF(Vertices[In-Degree],"&gt;= "&amp;F19)-COUNTIF(Vertices[In-Degree],"&gt;="&amp;F20)</f>
        <v>0</v>
      </c>
      <c r="H19" s="39">
        <f t="shared" si="3"/>
        <v>1.854545454545455</v>
      </c>
      <c r="I19" s="40">
        <f>COUNTIF(Vertices[Out-Degree],"&gt;= "&amp;H19)-COUNTIF(Vertices[Out-Degree],"&gt;="&amp;H20)</f>
        <v>0</v>
      </c>
      <c r="J19" s="39">
        <f t="shared" si="4"/>
        <v>406.6734847454544</v>
      </c>
      <c r="K19" s="40">
        <f>COUNTIF(Vertices[Betweenness Centrality],"&gt;= "&amp;J19)-COUNTIF(Vertices[Betweenness Centrality],"&gt;="&amp;J20)</f>
        <v>0</v>
      </c>
      <c r="L19" s="39">
        <f t="shared" si="5"/>
        <v>0.010767090909090919</v>
      </c>
      <c r="M19" s="40">
        <f>COUNTIF(Vertices[Closeness Centrality],"&gt;= "&amp;L19)-COUNTIF(Vertices[Closeness Centrality],"&gt;="&amp;L20)</f>
        <v>0</v>
      </c>
      <c r="N19" s="39">
        <f t="shared" si="6"/>
        <v>0.02701041818181819</v>
      </c>
      <c r="O19" s="40">
        <f>COUNTIF(Vertices[Eigenvector Centrality],"&gt;= "&amp;N19)-COUNTIF(Vertices[Eigenvector Centrality],"&gt;="&amp;N20)</f>
        <v>1</v>
      </c>
      <c r="P19" s="39">
        <f t="shared" si="7"/>
        <v>2.5475727818181815</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171</v>
      </c>
      <c r="B20" s="34">
        <v>0.06201550387596899</v>
      </c>
      <c r="D20" s="32">
        <f t="shared" si="1"/>
        <v>0</v>
      </c>
      <c r="E20" s="3">
        <f>COUNTIF(Vertices[Degree],"&gt;= "&amp;D20)-COUNTIF(Vertices[Degree],"&gt;="&amp;D21)</f>
        <v>0</v>
      </c>
      <c r="F20" s="37">
        <f t="shared" si="2"/>
        <v>13.418181818181822</v>
      </c>
      <c r="G20" s="38">
        <f>COUNTIF(Vertices[In-Degree],"&gt;= "&amp;F20)-COUNTIF(Vertices[In-Degree],"&gt;="&amp;F21)</f>
        <v>0</v>
      </c>
      <c r="H20" s="37">
        <f t="shared" si="3"/>
        <v>1.963636363636364</v>
      </c>
      <c r="I20" s="38">
        <f>COUNTIF(Vertices[Out-Degree],"&gt;= "&amp;H20)-COUNTIF(Vertices[Out-Degree],"&gt;="&amp;H21)</f>
        <v>2</v>
      </c>
      <c r="J20" s="37">
        <f t="shared" si="4"/>
        <v>430.59545443636347</v>
      </c>
      <c r="K20" s="38">
        <f>COUNTIF(Vertices[Betweenness Centrality],"&gt;= "&amp;J20)-COUNTIF(Vertices[Betweenness Centrality],"&gt;="&amp;J21)</f>
        <v>0</v>
      </c>
      <c r="L20" s="37">
        <f t="shared" si="5"/>
        <v>0.010980272727272738</v>
      </c>
      <c r="M20" s="38">
        <f>COUNTIF(Vertices[Closeness Centrality],"&gt;= "&amp;L20)-COUNTIF(Vertices[Closeness Centrality],"&gt;="&amp;L21)</f>
        <v>2</v>
      </c>
      <c r="N20" s="37">
        <f t="shared" si="6"/>
        <v>0.028538854545454555</v>
      </c>
      <c r="O20" s="38">
        <f>COUNTIF(Vertices[Eigenvector Centrality],"&gt;= "&amp;N20)-COUNTIF(Vertices[Eigenvector Centrality],"&gt;="&amp;N21)</f>
        <v>0</v>
      </c>
      <c r="P20" s="37">
        <f t="shared" si="7"/>
        <v>2.679600945454545</v>
      </c>
      <c r="Q20" s="38">
        <f>COUNTIF(Vertices[PageRank],"&gt;= "&amp;P20)-COUNTIF(Vertices[PageRank],"&gt;="&amp;P21)</f>
        <v>0</v>
      </c>
      <c r="R20" s="37">
        <f t="shared" si="8"/>
        <v>0.16363636363636366</v>
      </c>
      <c r="S20" s="43">
        <f>COUNTIF(Vertices[Clustering Coefficient],"&gt;= "&amp;R20)-COUNTIF(Vertices[Clustering Coefficient],"&gt;="&amp;R21)</f>
        <v>2</v>
      </c>
      <c r="T20" s="37" t="e">
        <f ca="1" t="shared" si="9"/>
        <v>#REF!</v>
      </c>
      <c r="U20" s="38" t="e">
        <f ca="1" t="shared" si="0"/>
        <v>#REF!</v>
      </c>
    </row>
    <row r="21" spans="1:21" ht="15">
      <c r="A21" s="123"/>
      <c r="B21" s="123"/>
      <c r="D21" s="32">
        <f t="shared" si="1"/>
        <v>0</v>
      </c>
      <c r="E21" s="3">
        <f>COUNTIF(Vertices[Degree],"&gt;= "&amp;D21)-COUNTIF(Vertices[Degree],"&gt;="&amp;D22)</f>
        <v>0</v>
      </c>
      <c r="F21" s="39">
        <f t="shared" si="2"/>
        <v>14.163636363636368</v>
      </c>
      <c r="G21" s="40">
        <f>COUNTIF(Vertices[In-Degree],"&gt;= "&amp;F21)-COUNTIF(Vertices[In-Degree],"&gt;="&amp;F22)</f>
        <v>0</v>
      </c>
      <c r="H21" s="39">
        <f t="shared" si="3"/>
        <v>2.072727272727273</v>
      </c>
      <c r="I21" s="40">
        <f>COUNTIF(Vertices[Out-Degree],"&gt;= "&amp;H21)-COUNTIF(Vertices[Out-Degree],"&gt;="&amp;H22)</f>
        <v>0</v>
      </c>
      <c r="J21" s="39">
        <f t="shared" si="4"/>
        <v>454.51742412727253</v>
      </c>
      <c r="K21" s="40">
        <f>COUNTIF(Vertices[Betweenness Centrality],"&gt;= "&amp;J21)-COUNTIF(Vertices[Betweenness Centrality],"&gt;="&amp;J22)</f>
        <v>0</v>
      </c>
      <c r="L21" s="39">
        <f t="shared" si="5"/>
        <v>0.011193454545454557</v>
      </c>
      <c r="M21" s="40">
        <f>COUNTIF(Vertices[Closeness Centrality],"&gt;= "&amp;L21)-COUNTIF(Vertices[Closeness Centrality],"&gt;="&amp;L22)</f>
        <v>0</v>
      </c>
      <c r="N21" s="39">
        <f t="shared" si="6"/>
        <v>0.03006729090909092</v>
      </c>
      <c r="O21" s="40">
        <f>COUNTIF(Vertices[Eigenvector Centrality],"&gt;= "&amp;N21)-COUNTIF(Vertices[Eigenvector Centrality],"&gt;="&amp;N22)</f>
        <v>0</v>
      </c>
      <c r="P21" s="39">
        <f t="shared" si="7"/>
        <v>2.8116291090909087</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14.909090909090914</v>
      </c>
      <c r="G22" s="38">
        <f>COUNTIF(Vertices[In-Degree],"&gt;= "&amp;F22)-COUNTIF(Vertices[In-Degree],"&gt;="&amp;F23)</f>
        <v>0</v>
      </c>
      <c r="H22" s="37">
        <f t="shared" si="3"/>
        <v>2.181818181818182</v>
      </c>
      <c r="I22" s="38">
        <f>COUNTIF(Vertices[Out-Degree],"&gt;= "&amp;H22)-COUNTIF(Vertices[Out-Degree],"&gt;="&amp;H23)</f>
        <v>0</v>
      </c>
      <c r="J22" s="37">
        <f t="shared" si="4"/>
        <v>478.4393938181816</v>
      </c>
      <c r="K22" s="38">
        <f>COUNTIF(Vertices[Betweenness Centrality],"&gt;= "&amp;J22)-COUNTIF(Vertices[Betweenness Centrality],"&gt;="&amp;J23)</f>
        <v>0</v>
      </c>
      <c r="L22" s="37">
        <f t="shared" si="5"/>
        <v>0.011406636363636376</v>
      </c>
      <c r="M22" s="38">
        <f>COUNTIF(Vertices[Closeness Centrality],"&gt;= "&amp;L22)-COUNTIF(Vertices[Closeness Centrality],"&gt;="&amp;L23)</f>
        <v>0</v>
      </c>
      <c r="N22" s="37">
        <f t="shared" si="6"/>
        <v>0.03159572727272728</v>
      </c>
      <c r="O22" s="38">
        <f>COUNTIF(Vertices[Eigenvector Centrality],"&gt;= "&amp;N22)-COUNTIF(Vertices[Eigenvector Centrality],"&gt;="&amp;N23)</f>
        <v>0</v>
      </c>
      <c r="P22" s="37">
        <f t="shared" si="7"/>
        <v>2.9436572727272723</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15.65454545454546</v>
      </c>
      <c r="G23" s="40">
        <f>COUNTIF(Vertices[In-Degree],"&gt;= "&amp;F23)-COUNTIF(Vertices[In-Degree],"&gt;="&amp;F24)</f>
        <v>0</v>
      </c>
      <c r="H23" s="39">
        <f t="shared" si="3"/>
        <v>2.290909090909091</v>
      </c>
      <c r="I23" s="40">
        <f>COUNTIF(Vertices[Out-Degree],"&gt;= "&amp;H23)-COUNTIF(Vertices[Out-Degree],"&gt;="&amp;H24)</f>
        <v>0</v>
      </c>
      <c r="J23" s="39">
        <f t="shared" si="4"/>
        <v>502.36136350909067</v>
      </c>
      <c r="K23" s="40">
        <f>COUNTIF(Vertices[Betweenness Centrality],"&gt;= "&amp;J23)-COUNTIF(Vertices[Betweenness Centrality],"&gt;="&amp;J24)</f>
        <v>0</v>
      </c>
      <c r="L23" s="39">
        <f t="shared" si="5"/>
        <v>0.011619818181818195</v>
      </c>
      <c r="M23" s="40">
        <f>COUNTIF(Vertices[Closeness Centrality],"&gt;= "&amp;L23)-COUNTIF(Vertices[Closeness Centrality],"&gt;="&amp;L24)</f>
        <v>0</v>
      </c>
      <c r="N23" s="39">
        <f t="shared" si="6"/>
        <v>0.03312416363636365</v>
      </c>
      <c r="O23" s="40">
        <f>COUNTIF(Vertices[Eigenvector Centrality],"&gt;= "&amp;N23)-COUNTIF(Vertices[Eigenvector Centrality],"&gt;="&amp;N24)</f>
        <v>0</v>
      </c>
      <c r="P23" s="39">
        <f t="shared" si="7"/>
        <v>3.075685436363636</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154</v>
      </c>
      <c r="B24" s="34">
        <v>48</v>
      </c>
      <c r="D24" s="32">
        <f t="shared" si="1"/>
        <v>0</v>
      </c>
      <c r="E24" s="3">
        <f>COUNTIF(Vertices[Degree],"&gt;= "&amp;D24)-COUNTIF(Vertices[Degree],"&gt;="&amp;D25)</f>
        <v>0</v>
      </c>
      <c r="F24" s="37">
        <f t="shared" si="2"/>
        <v>16.400000000000006</v>
      </c>
      <c r="G24" s="38">
        <f>COUNTIF(Vertices[In-Degree],"&gt;= "&amp;F24)-COUNTIF(Vertices[In-Degree],"&gt;="&amp;F25)</f>
        <v>0</v>
      </c>
      <c r="H24" s="37">
        <f t="shared" si="3"/>
        <v>2.4</v>
      </c>
      <c r="I24" s="38">
        <f>COUNTIF(Vertices[Out-Degree],"&gt;= "&amp;H24)-COUNTIF(Vertices[Out-Degree],"&gt;="&amp;H25)</f>
        <v>0</v>
      </c>
      <c r="J24" s="37">
        <f t="shared" si="4"/>
        <v>526.2833331999998</v>
      </c>
      <c r="K24" s="38">
        <f>COUNTIF(Vertices[Betweenness Centrality],"&gt;= "&amp;J24)-COUNTIF(Vertices[Betweenness Centrality],"&gt;="&amp;J25)</f>
        <v>0</v>
      </c>
      <c r="L24" s="37">
        <f t="shared" si="5"/>
        <v>0.011833000000000014</v>
      </c>
      <c r="M24" s="38">
        <f>COUNTIF(Vertices[Closeness Centrality],"&gt;= "&amp;L24)-COUNTIF(Vertices[Closeness Centrality],"&gt;="&amp;L25)</f>
        <v>0</v>
      </c>
      <c r="N24" s="37">
        <f t="shared" si="6"/>
        <v>0.03465260000000001</v>
      </c>
      <c r="O24" s="38">
        <f>COUNTIF(Vertices[Eigenvector Centrality],"&gt;= "&amp;N24)-COUNTIF(Vertices[Eigenvector Centrality],"&gt;="&amp;N25)</f>
        <v>0</v>
      </c>
      <c r="P24" s="37">
        <f t="shared" si="7"/>
        <v>3.2077135999999995</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155</v>
      </c>
      <c r="B25" s="34">
        <v>157</v>
      </c>
      <c r="D25" s="32">
        <f t="shared" si="1"/>
        <v>0</v>
      </c>
      <c r="E25" s="3">
        <f>COUNTIF(Vertices[Degree],"&gt;= "&amp;D25)-COUNTIF(Vertices[Degree],"&gt;="&amp;D26)</f>
        <v>0</v>
      </c>
      <c r="F25" s="39">
        <f t="shared" si="2"/>
        <v>17.14545454545455</v>
      </c>
      <c r="G25" s="40">
        <f>COUNTIF(Vertices[In-Degree],"&gt;= "&amp;F25)-COUNTIF(Vertices[In-Degree],"&gt;="&amp;F26)</f>
        <v>0</v>
      </c>
      <c r="H25" s="39">
        <f t="shared" si="3"/>
        <v>2.509090909090909</v>
      </c>
      <c r="I25" s="40">
        <f>COUNTIF(Vertices[Out-Degree],"&gt;= "&amp;H25)-COUNTIF(Vertices[Out-Degree],"&gt;="&amp;H26)</f>
        <v>0</v>
      </c>
      <c r="J25" s="39">
        <f t="shared" si="4"/>
        <v>550.2053028909089</v>
      </c>
      <c r="K25" s="40">
        <f>COUNTIF(Vertices[Betweenness Centrality],"&gt;= "&amp;J25)-COUNTIF(Vertices[Betweenness Centrality],"&gt;="&amp;J26)</f>
        <v>0</v>
      </c>
      <c r="L25" s="39">
        <f t="shared" si="5"/>
        <v>0.012046181818181833</v>
      </c>
      <c r="M25" s="40">
        <f>COUNTIF(Vertices[Closeness Centrality],"&gt;= "&amp;L25)-COUNTIF(Vertices[Closeness Centrality],"&gt;="&amp;L26)</f>
        <v>0</v>
      </c>
      <c r="N25" s="39">
        <f t="shared" si="6"/>
        <v>0.03618103636363638</v>
      </c>
      <c r="O25" s="40">
        <f>COUNTIF(Vertices[Eigenvector Centrality],"&gt;= "&amp;N25)-COUNTIF(Vertices[Eigenvector Centrality],"&gt;="&amp;N26)</f>
        <v>0</v>
      </c>
      <c r="P25" s="39">
        <f t="shared" si="7"/>
        <v>3.339741763636363</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123"/>
      <c r="B26" s="123"/>
      <c r="D26" s="32">
        <f t="shared" si="1"/>
        <v>0</v>
      </c>
      <c r="E26" s="3">
        <f>COUNTIF(Vertices[Degree],"&gt;= "&amp;D26)-COUNTIF(Vertices[Degree],"&gt;="&amp;D28)</f>
        <v>0</v>
      </c>
      <c r="F26" s="37">
        <f t="shared" si="2"/>
        <v>17.890909090909098</v>
      </c>
      <c r="G26" s="38">
        <f>COUNTIF(Vertices[In-Degree],"&gt;= "&amp;F26)-COUNTIF(Vertices[In-Degree],"&gt;="&amp;F28)</f>
        <v>0</v>
      </c>
      <c r="H26" s="37">
        <f t="shared" si="3"/>
        <v>2.6181818181818177</v>
      </c>
      <c r="I26" s="38">
        <f>COUNTIF(Vertices[Out-Degree],"&gt;= "&amp;H26)-COUNTIF(Vertices[Out-Degree],"&gt;="&amp;H28)</f>
        <v>0</v>
      </c>
      <c r="J26" s="37">
        <f t="shared" si="4"/>
        <v>574.127272581818</v>
      </c>
      <c r="K26" s="38">
        <f>COUNTIF(Vertices[Betweenness Centrality],"&gt;= "&amp;J26)-COUNTIF(Vertices[Betweenness Centrality],"&gt;="&amp;J28)</f>
        <v>0</v>
      </c>
      <c r="L26" s="37">
        <f t="shared" si="5"/>
        <v>0.012259363636363652</v>
      </c>
      <c r="M26" s="38">
        <f>COUNTIF(Vertices[Closeness Centrality],"&gt;= "&amp;L26)-COUNTIF(Vertices[Closeness Centrality],"&gt;="&amp;L28)</f>
        <v>0</v>
      </c>
      <c r="N26" s="37">
        <f t="shared" si="6"/>
        <v>0.03770947272727274</v>
      </c>
      <c r="O26" s="38">
        <f>COUNTIF(Vertices[Eigenvector Centrality],"&gt;= "&amp;N26)-COUNTIF(Vertices[Eigenvector Centrality],"&gt;="&amp;N28)</f>
        <v>0</v>
      </c>
      <c r="P26" s="37">
        <f t="shared" si="7"/>
        <v>3.4717699272727267</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-3</v>
      </c>
      <c r="H27" s="62"/>
      <c r="I27" s="63">
        <f>COUNTIF(Vertices[Out-Degree],"&gt;= "&amp;H27)-COUNTIF(Vertices[Out-Degree],"&gt;="&amp;H28)</f>
        <v>-35</v>
      </c>
      <c r="J27" s="62"/>
      <c r="K27" s="63">
        <f>COUNTIF(Vertices[Betweenness Centrality],"&gt;= "&amp;J27)-COUNTIF(Vertices[Betweenness Centrality],"&gt;="&amp;J28)</f>
        <v>-1</v>
      </c>
      <c r="L27" s="62"/>
      <c r="M27" s="63">
        <f>COUNTIF(Vertices[Closeness Centrality],"&gt;= "&amp;L27)-COUNTIF(Vertices[Closeness Centrality],"&gt;="&amp;L28)</f>
        <v>-3</v>
      </c>
      <c r="N27" s="62"/>
      <c r="O27" s="63">
        <f>COUNTIF(Vertices[Eigenvector Centrality],"&gt;= "&amp;N27)-COUNTIF(Vertices[Eigenvector Centrality],"&gt;="&amp;N28)</f>
        <v>-3</v>
      </c>
      <c r="P27" s="62"/>
      <c r="Q27" s="63">
        <f>COUNTIF(Vertices[Eigenvector Centrality],"&gt;= "&amp;P27)-COUNTIF(Vertices[Eigenvector Centrality],"&gt;="&amp;P28)</f>
        <v>0</v>
      </c>
      <c r="R27" s="62"/>
      <c r="S27" s="64">
        <f>COUNTIF(Vertices[Clustering Coefficient],"&gt;= "&amp;R27)-COUNTIF(Vertices[Clustering Coefficient],"&gt;="&amp;R28)</f>
        <v>-37</v>
      </c>
      <c r="T27" s="62"/>
      <c r="U27" s="63">
        <f ca="1">COUNTIF(Vertices[Clustering Coefficient],"&gt;= "&amp;T27)-COUNTIF(Vertices[Clustering Coefficient],"&gt;="&amp;T28)</f>
        <v>0</v>
      </c>
    </row>
    <row r="28" spans="1:21" ht="15">
      <c r="A28" s="34" t="s">
        <v>157</v>
      </c>
      <c r="B28" s="34">
        <v>2.040799</v>
      </c>
      <c r="D28" s="32">
        <f>D26+($D$57-$D$2)/BinDivisor</f>
        <v>0</v>
      </c>
      <c r="E28" s="3">
        <f>COUNTIF(Vertices[Degree],"&gt;= "&amp;D28)-COUNTIF(Vertices[Degree],"&gt;="&amp;D40)</f>
        <v>0</v>
      </c>
      <c r="F28" s="39">
        <f>F26+($F$57-$F$2)/BinDivisor</f>
        <v>18.636363636363644</v>
      </c>
      <c r="G28" s="40">
        <f>COUNTIF(Vertices[In-Degree],"&gt;= "&amp;F28)-COUNTIF(Vertices[In-Degree],"&gt;="&amp;F40)</f>
        <v>0</v>
      </c>
      <c r="H28" s="39">
        <f>H26+($H$57-$H$2)/BinDivisor</f>
        <v>2.7272727272727266</v>
      </c>
      <c r="I28" s="40">
        <f>COUNTIF(Vertices[Out-Degree],"&gt;= "&amp;H28)-COUNTIF(Vertices[Out-Degree],"&gt;="&amp;H40)</f>
        <v>0</v>
      </c>
      <c r="J28" s="39">
        <f>J26+($J$57-$J$2)/BinDivisor</f>
        <v>598.0492422727272</v>
      </c>
      <c r="K28" s="40">
        <f>COUNTIF(Vertices[Betweenness Centrality],"&gt;= "&amp;J28)-COUNTIF(Vertices[Betweenness Centrality],"&gt;="&amp;J40)</f>
        <v>0</v>
      </c>
      <c r="L28" s="39">
        <f>L26+($L$57-$L$2)/BinDivisor</f>
        <v>0.01247254545454547</v>
      </c>
      <c r="M28" s="40">
        <f>COUNTIF(Vertices[Closeness Centrality],"&gt;= "&amp;L28)-COUNTIF(Vertices[Closeness Centrality],"&gt;="&amp;L40)</f>
        <v>0</v>
      </c>
      <c r="N28" s="39">
        <f>N26+($N$57-$N$2)/BinDivisor</f>
        <v>0.03923790909090911</v>
      </c>
      <c r="O28" s="40">
        <f>COUNTIF(Vertices[Eigenvector Centrality],"&gt;= "&amp;N28)-COUNTIF(Vertices[Eigenvector Centrality],"&gt;="&amp;N40)</f>
        <v>0</v>
      </c>
      <c r="P28" s="39">
        <f>P26+($P$57-$P$2)/BinDivisor</f>
        <v>3.6037980909090903</v>
      </c>
      <c r="Q28" s="40">
        <f>COUNTIF(Vertices[PageRank],"&gt;= "&amp;P28)-COUNTIF(Vertices[PageRank],"&gt;="&amp;P40)</f>
        <v>0</v>
      </c>
      <c r="R28" s="39">
        <f>R26+($R$57-$R$2)/BinDivisor</f>
        <v>0.22727272727272732</v>
      </c>
      <c r="S28" s="44">
        <f>COUNTIF(Vertices[Clustering Coefficient],"&gt;= "&amp;R28)-COUNTIF(Vertices[Clustering Coefficient],"&gt;="&amp;R40)</f>
        <v>2</v>
      </c>
      <c r="T28" s="39" t="e">
        <f ca="1">T26+($T$57-$T$2)/BinDivisor</f>
        <v>#REF!</v>
      </c>
      <c r="U28" s="40" t="e">
        <f ca="1">COUNTIF(INDIRECT(DynamicFilterSourceColumnRange),"&gt;= "&amp;T28)-COUNTIF(INDIRECT(DynamicFilterSourceColumnRange),"&gt;="&amp;T40)</f>
        <v>#REF!</v>
      </c>
    </row>
    <row r="29" spans="1:21" ht="15">
      <c r="A29" s="123"/>
      <c r="B29" s="123"/>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0.057180851063829786</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1153</v>
      </c>
      <c r="B31" s="34">
        <v>0.263692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3"/>
      <c r="B32" s="123"/>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1154</v>
      </c>
      <c r="B33" s="34" t="s">
        <v>1155</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-3</v>
      </c>
      <c r="H38" s="62"/>
      <c r="I38" s="63">
        <f>COUNTIF(Vertices[Out-Degree],"&gt;= "&amp;H38)-COUNTIF(Vertices[Out-Degree],"&gt;="&amp;H40)</f>
        <v>-35</v>
      </c>
      <c r="J38" s="62"/>
      <c r="K38" s="63">
        <f>COUNTIF(Vertices[Betweenness Centrality],"&gt;= "&amp;J38)-COUNTIF(Vertices[Betweenness Centrality],"&gt;="&amp;J40)</f>
        <v>-1</v>
      </c>
      <c r="L38" s="62"/>
      <c r="M38" s="63">
        <f>COUNTIF(Vertices[Closeness Centrality],"&gt;= "&amp;L38)-COUNTIF(Vertices[Closeness Centrality],"&gt;="&amp;L40)</f>
        <v>-3</v>
      </c>
      <c r="N38" s="62"/>
      <c r="O38" s="63">
        <f>COUNTIF(Vertices[Eigenvector Centrality],"&gt;= "&amp;N38)-COUNTIF(Vertices[Eigenvector Centrality],"&gt;="&amp;N40)</f>
        <v>-3</v>
      </c>
      <c r="P38" s="62"/>
      <c r="Q38" s="63">
        <f>COUNTIF(Vertices[Eigenvector Centrality],"&gt;= "&amp;P38)-COUNTIF(Vertices[Eigenvector Centrality],"&gt;="&amp;P40)</f>
        <v>0</v>
      </c>
      <c r="R38" s="62"/>
      <c r="S38" s="64">
        <f>COUNTIF(Vertices[Clustering Coefficient],"&gt;= "&amp;R38)-COUNTIF(Vertices[Clustering Coefficient],"&gt;="&amp;R40)</f>
        <v>-35</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-3</v>
      </c>
      <c r="H39" s="62"/>
      <c r="I39" s="63">
        <f>COUNTIF(Vertices[Out-Degree],"&gt;= "&amp;H39)-COUNTIF(Vertices[Out-Degree],"&gt;="&amp;H40)</f>
        <v>-35</v>
      </c>
      <c r="J39" s="62"/>
      <c r="K39" s="63">
        <f>COUNTIF(Vertices[Betweenness Centrality],"&gt;= "&amp;J39)-COUNTIF(Vertices[Betweenness Centrality],"&gt;="&amp;J40)</f>
        <v>-1</v>
      </c>
      <c r="L39" s="62"/>
      <c r="M39" s="63">
        <f>COUNTIF(Vertices[Closeness Centrality],"&gt;= "&amp;L39)-COUNTIF(Vertices[Closeness Centrality],"&gt;="&amp;L40)</f>
        <v>-3</v>
      </c>
      <c r="N39" s="62"/>
      <c r="O39" s="63">
        <f>COUNTIF(Vertices[Eigenvector Centrality],"&gt;= "&amp;N39)-COUNTIF(Vertices[Eigenvector Centrality],"&gt;="&amp;N40)</f>
        <v>-3</v>
      </c>
      <c r="P39" s="62"/>
      <c r="Q39" s="63">
        <f>COUNTIF(Vertices[Eigenvector Centrality],"&gt;= "&amp;P39)-COUNTIF(Vertices[Eigenvector Centrality],"&gt;="&amp;P40)</f>
        <v>0</v>
      </c>
      <c r="R39" s="62"/>
      <c r="S39" s="64">
        <f>COUNTIF(Vertices[Clustering Coefficient],"&gt;= "&amp;R39)-COUNTIF(Vertices[Clustering Coefficient],"&gt;="&amp;R40)</f>
        <v>-35</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19.38181818181819</v>
      </c>
      <c r="G40" s="38">
        <f>COUNTIF(Vertices[In-Degree],"&gt;= "&amp;F40)-COUNTIF(Vertices[In-Degree],"&gt;="&amp;F41)</f>
        <v>0</v>
      </c>
      <c r="H40" s="37">
        <f>H28+($H$57-$H$2)/BinDivisor</f>
        <v>2.8363636363636355</v>
      </c>
      <c r="I40" s="38">
        <f>COUNTIF(Vertices[Out-Degree],"&gt;= "&amp;H40)-COUNTIF(Vertices[Out-Degree],"&gt;="&amp;H41)</f>
        <v>0</v>
      </c>
      <c r="J40" s="37">
        <f>J28+($J$57-$J$2)/BinDivisor</f>
        <v>621.9712119636363</v>
      </c>
      <c r="K40" s="38">
        <f>COUNTIF(Vertices[Betweenness Centrality],"&gt;= "&amp;J40)-COUNTIF(Vertices[Betweenness Centrality],"&gt;="&amp;J41)</f>
        <v>0</v>
      </c>
      <c r="L40" s="37">
        <f>L28+($L$57-$L$2)/BinDivisor</f>
        <v>0.01268572727272729</v>
      </c>
      <c r="M40" s="38">
        <f>COUNTIF(Vertices[Closeness Centrality],"&gt;= "&amp;L40)-COUNTIF(Vertices[Closeness Centrality],"&gt;="&amp;L41)</f>
        <v>0</v>
      </c>
      <c r="N40" s="37">
        <f>N28+($N$57-$N$2)/BinDivisor</f>
        <v>0.04076634545454547</v>
      </c>
      <c r="O40" s="38">
        <f>COUNTIF(Vertices[Eigenvector Centrality],"&gt;= "&amp;N40)-COUNTIF(Vertices[Eigenvector Centrality],"&gt;="&amp;N41)</f>
        <v>0</v>
      </c>
      <c r="P40" s="37">
        <f>P28+($P$57-$P$2)/BinDivisor</f>
        <v>3.735826254545454</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20.127272727272736</v>
      </c>
      <c r="G41" s="40">
        <f>COUNTIF(Vertices[In-Degree],"&gt;= "&amp;F41)-COUNTIF(Vertices[In-Degree],"&gt;="&amp;F42)</f>
        <v>0</v>
      </c>
      <c r="H41" s="39">
        <f aca="true" t="shared" si="12" ref="H41:H56">H40+($H$57-$H$2)/BinDivisor</f>
        <v>2.9454545454545444</v>
      </c>
      <c r="I41" s="40">
        <f>COUNTIF(Vertices[Out-Degree],"&gt;= "&amp;H41)-COUNTIF(Vertices[Out-Degree],"&gt;="&amp;H42)</f>
        <v>23</v>
      </c>
      <c r="J41" s="39">
        <f aca="true" t="shared" si="13" ref="J41:J56">J40+($J$57-$J$2)/BinDivisor</f>
        <v>645.8931816545454</v>
      </c>
      <c r="K41" s="40">
        <f>COUNTIF(Vertices[Betweenness Centrality],"&gt;= "&amp;J41)-COUNTIF(Vertices[Betweenness Centrality],"&gt;="&amp;J42)</f>
        <v>0</v>
      </c>
      <c r="L41" s="39">
        <f aca="true" t="shared" si="14" ref="L41:L56">L40+($L$57-$L$2)/BinDivisor</f>
        <v>0.012898909090909108</v>
      </c>
      <c r="M41" s="40">
        <f>COUNTIF(Vertices[Closeness Centrality],"&gt;= "&amp;L41)-COUNTIF(Vertices[Closeness Centrality],"&gt;="&amp;L42)</f>
        <v>0</v>
      </c>
      <c r="N41" s="39">
        <f aca="true" t="shared" si="15" ref="N41:N56">N40+($N$57-$N$2)/BinDivisor</f>
        <v>0.04229478181818184</v>
      </c>
      <c r="O41" s="40">
        <f>COUNTIF(Vertices[Eigenvector Centrality],"&gt;= "&amp;N41)-COUNTIF(Vertices[Eigenvector Centrality],"&gt;="&amp;N42)</f>
        <v>0</v>
      </c>
      <c r="P41" s="39">
        <f aca="true" t="shared" si="16" ref="P41:P56">P40+($P$57-$P$2)/BinDivisor</f>
        <v>3.8678544181818175</v>
      </c>
      <c r="Q41" s="40">
        <f>COUNTIF(Vertices[PageRank],"&gt;= "&amp;P41)-COUNTIF(Vertices[PageRank],"&gt;="&amp;P42)</f>
        <v>0</v>
      </c>
      <c r="R41" s="39">
        <f aca="true" t="shared" si="17" ref="R41:R56">R40+($R$57-$R$2)/BinDivisor</f>
        <v>0.2454545454545455</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20.872727272727282</v>
      </c>
      <c r="G42" s="38">
        <f>COUNTIF(Vertices[In-Degree],"&gt;= "&amp;F42)-COUNTIF(Vertices[In-Degree],"&gt;="&amp;F43)</f>
        <v>0</v>
      </c>
      <c r="H42" s="37">
        <f t="shared" si="12"/>
        <v>3.0545454545454533</v>
      </c>
      <c r="I42" s="38">
        <f>COUNTIF(Vertices[Out-Degree],"&gt;= "&amp;H42)-COUNTIF(Vertices[Out-Degree],"&gt;="&amp;H43)</f>
        <v>0</v>
      </c>
      <c r="J42" s="37">
        <f t="shared" si="13"/>
        <v>669.8151513454545</v>
      </c>
      <c r="K42" s="38">
        <f>COUNTIF(Vertices[Betweenness Centrality],"&gt;= "&amp;J42)-COUNTIF(Vertices[Betweenness Centrality],"&gt;="&amp;J43)</f>
        <v>0</v>
      </c>
      <c r="L42" s="37">
        <f t="shared" si="14"/>
        <v>0.013112090909090927</v>
      </c>
      <c r="M42" s="38">
        <f>COUNTIF(Vertices[Closeness Centrality],"&gt;= "&amp;L42)-COUNTIF(Vertices[Closeness Centrality],"&gt;="&amp;L43)</f>
        <v>1</v>
      </c>
      <c r="N42" s="37">
        <f t="shared" si="15"/>
        <v>0.0438232181818182</v>
      </c>
      <c r="O42" s="38">
        <f>COUNTIF(Vertices[Eigenvector Centrality],"&gt;= "&amp;N42)-COUNTIF(Vertices[Eigenvector Centrality],"&gt;="&amp;N43)</f>
        <v>0</v>
      </c>
      <c r="P42" s="37">
        <f t="shared" si="16"/>
        <v>3.999882581818181</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21.618181818181828</v>
      </c>
      <c r="G43" s="40">
        <f>COUNTIF(Vertices[In-Degree],"&gt;= "&amp;F43)-COUNTIF(Vertices[In-Degree],"&gt;="&amp;F44)</f>
        <v>0</v>
      </c>
      <c r="H43" s="39">
        <f t="shared" si="12"/>
        <v>3.1636363636363622</v>
      </c>
      <c r="I43" s="40">
        <f>COUNTIF(Vertices[Out-Degree],"&gt;= "&amp;H43)-COUNTIF(Vertices[Out-Degree],"&gt;="&amp;H44)</f>
        <v>0</v>
      </c>
      <c r="J43" s="39">
        <f t="shared" si="13"/>
        <v>693.7371210363636</v>
      </c>
      <c r="K43" s="40">
        <f>COUNTIF(Vertices[Betweenness Centrality],"&gt;= "&amp;J43)-COUNTIF(Vertices[Betweenness Centrality],"&gt;="&amp;J44)</f>
        <v>0</v>
      </c>
      <c r="L43" s="39">
        <f t="shared" si="14"/>
        <v>0.013325272727272746</v>
      </c>
      <c r="M43" s="40">
        <f>COUNTIF(Vertices[Closeness Centrality],"&gt;= "&amp;L43)-COUNTIF(Vertices[Closeness Centrality],"&gt;="&amp;L44)</f>
        <v>0</v>
      </c>
      <c r="N43" s="39">
        <f t="shared" si="15"/>
        <v>0.04535165454545457</v>
      </c>
      <c r="O43" s="40">
        <f>COUNTIF(Vertices[Eigenvector Centrality],"&gt;= "&amp;N43)-COUNTIF(Vertices[Eigenvector Centrality],"&gt;="&amp;N44)</f>
        <v>0</v>
      </c>
      <c r="P43" s="39">
        <f t="shared" si="16"/>
        <v>4.131910745454545</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22.363636363636374</v>
      </c>
      <c r="G44" s="38">
        <f>COUNTIF(Vertices[In-Degree],"&gt;= "&amp;F44)-COUNTIF(Vertices[In-Degree],"&gt;="&amp;F45)</f>
        <v>0</v>
      </c>
      <c r="H44" s="37">
        <f t="shared" si="12"/>
        <v>3.272727272727271</v>
      </c>
      <c r="I44" s="38">
        <f>COUNTIF(Vertices[Out-Degree],"&gt;= "&amp;H44)-COUNTIF(Vertices[Out-Degree],"&gt;="&amp;H45)</f>
        <v>0</v>
      </c>
      <c r="J44" s="37">
        <f t="shared" si="13"/>
        <v>717.6590907272728</v>
      </c>
      <c r="K44" s="38">
        <f>COUNTIF(Vertices[Betweenness Centrality],"&gt;= "&amp;J44)-COUNTIF(Vertices[Betweenness Centrality],"&gt;="&amp;J45)</f>
        <v>0</v>
      </c>
      <c r="L44" s="37">
        <f t="shared" si="14"/>
        <v>0.013538454545454565</v>
      </c>
      <c r="M44" s="38">
        <f>COUNTIF(Vertices[Closeness Centrality],"&gt;= "&amp;L44)-COUNTIF(Vertices[Closeness Centrality],"&gt;="&amp;L45)</f>
        <v>0</v>
      </c>
      <c r="N44" s="37">
        <f t="shared" si="15"/>
        <v>0.046880090909090934</v>
      </c>
      <c r="O44" s="38">
        <f>COUNTIF(Vertices[Eigenvector Centrality],"&gt;= "&amp;N44)-COUNTIF(Vertices[Eigenvector Centrality],"&gt;="&amp;N45)</f>
        <v>0</v>
      </c>
      <c r="P44" s="37">
        <f t="shared" si="16"/>
        <v>4.263938909090909</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23.10909090909092</v>
      </c>
      <c r="G45" s="40">
        <f>COUNTIF(Vertices[In-Degree],"&gt;= "&amp;F45)-COUNTIF(Vertices[In-Degree],"&gt;="&amp;F46)</f>
        <v>0</v>
      </c>
      <c r="H45" s="39">
        <f t="shared" si="12"/>
        <v>3.38181818181818</v>
      </c>
      <c r="I45" s="40">
        <f>COUNTIF(Vertices[Out-Degree],"&gt;= "&amp;H45)-COUNTIF(Vertices[Out-Degree],"&gt;="&amp;H46)</f>
        <v>0</v>
      </c>
      <c r="J45" s="39">
        <f t="shared" si="13"/>
        <v>741.5810604181819</v>
      </c>
      <c r="K45" s="40">
        <f>COUNTIF(Vertices[Betweenness Centrality],"&gt;= "&amp;J45)-COUNTIF(Vertices[Betweenness Centrality],"&gt;="&amp;J46)</f>
        <v>0</v>
      </c>
      <c r="L45" s="39">
        <f t="shared" si="14"/>
        <v>0.013751636363636384</v>
      </c>
      <c r="M45" s="40">
        <f>COUNTIF(Vertices[Closeness Centrality],"&gt;= "&amp;L45)-COUNTIF(Vertices[Closeness Centrality],"&gt;="&amp;L46)</f>
        <v>0</v>
      </c>
      <c r="N45" s="39">
        <f t="shared" si="15"/>
        <v>0.0484085272727273</v>
      </c>
      <c r="O45" s="40">
        <f>COUNTIF(Vertices[Eigenvector Centrality],"&gt;= "&amp;N45)-COUNTIF(Vertices[Eigenvector Centrality],"&gt;="&amp;N46)</f>
        <v>0</v>
      </c>
      <c r="P45" s="39">
        <f t="shared" si="16"/>
        <v>4.395967072727273</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23.854545454545466</v>
      </c>
      <c r="G46" s="38">
        <f>COUNTIF(Vertices[In-Degree],"&gt;= "&amp;F46)-COUNTIF(Vertices[In-Degree],"&gt;="&amp;F47)</f>
        <v>0</v>
      </c>
      <c r="H46" s="37">
        <f t="shared" si="12"/>
        <v>3.490909090909089</v>
      </c>
      <c r="I46" s="38">
        <f>COUNTIF(Vertices[Out-Degree],"&gt;= "&amp;H46)-COUNTIF(Vertices[Out-Degree],"&gt;="&amp;H47)</f>
        <v>0</v>
      </c>
      <c r="J46" s="37">
        <f t="shared" si="13"/>
        <v>765.503030109091</v>
      </c>
      <c r="K46" s="38">
        <f>COUNTIF(Vertices[Betweenness Centrality],"&gt;= "&amp;J46)-COUNTIF(Vertices[Betweenness Centrality],"&gt;="&amp;J47)</f>
        <v>0</v>
      </c>
      <c r="L46" s="37">
        <f t="shared" si="14"/>
        <v>0.013964818181818203</v>
      </c>
      <c r="M46" s="38">
        <f>COUNTIF(Vertices[Closeness Centrality],"&gt;= "&amp;L46)-COUNTIF(Vertices[Closeness Centrality],"&gt;="&amp;L47)</f>
        <v>0</v>
      </c>
      <c r="N46" s="37">
        <f t="shared" si="15"/>
        <v>0.049936963636363664</v>
      </c>
      <c r="O46" s="38">
        <f>COUNTIF(Vertices[Eigenvector Centrality],"&gt;= "&amp;N46)-COUNTIF(Vertices[Eigenvector Centrality],"&gt;="&amp;N47)</f>
        <v>0</v>
      </c>
      <c r="P46" s="37">
        <f t="shared" si="16"/>
        <v>4.527995236363637</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24.600000000000012</v>
      </c>
      <c r="G47" s="40">
        <f>COUNTIF(Vertices[In-Degree],"&gt;= "&amp;F47)-COUNTIF(Vertices[In-Degree],"&gt;="&amp;F48)</f>
        <v>0</v>
      </c>
      <c r="H47" s="39">
        <f t="shared" si="12"/>
        <v>3.599999999999998</v>
      </c>
      <c r="I47" s="40">
        <f>COUNTIF(Vertices[Out-Degree],"&gt;= "&amp;H47)-COUNTIF(Vertices[Out-Degree],"&gt;="&amp;H48)</f>
        <v>0</v>
      </c>
      <c r="J47" s="39">
        <f t="shared" si="13"/>
        <v>789.4249998000001</v>
      </c>
      <c r="K47" s="40">
        <f>COUNTIF(Vertices[Betweenness Centrality],"&gt;= "&amp;J47)-COUNTIF(Vertices[Betweenness Centrality],"&gt;="&amp;J48)</f>
        <v>0</v>
      </c>
      <c r="L47" s="39">
        <f t="shared" si="14"/>
        <v>0.014178000000000022</v>
      </c>
      <c r="M47" s="40">
        <f>COUNTIF(Vertices[Closeness Centrality],"&gt;= "&amp;L47)-COUNTIF(Vertices[Closeness Centrality],"&gt;="&amp;L48)</f>
        <v>0</v>
      </c>
      <c r="N47" s="39">
        <f t="shared" si="15"/>
        <v>0.05146540000000003</v>
      </c>
      <c r="O47" s="40">
        <f>COUNTIF(Vertices[Eigenvector Centrality],"&gt;= "&amp;N47)-COUNTIF(Vertices[Eigenvector Centrality],"&gt;="&amp;N48)</f>
        <v>0</v>
      </c>
      <c r="P47" s="39">
        <f t="shared" si="16"/>
        <v>4.660023400000001</v>
      </c>
      <c r="Q47" s="40">
        <f>COUNTIF(Vertices[PageRank],"&gt;= "&amp;P47)-COUNTIF(Vertices[PageRank],"&gt;="&amp;P48)</f>
        <v>0</v>
      </c>
      <c r="R47" s="39">
        <f t="shared" si="17"/>
        <v>0.30000000000000004</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25.345454545454558</v>
      </c>
      <c r="G48" s="38">
        <f>COUNTIF(Vertices[In-Degree],"&gt;= "&amp;F48)-COUNTIF(Vertices[In-Degree],"&gt;="&amp;F49)</f>
        <v>0</v>
      </c>
      <c r="H48" s="37">
        <f t="shared" si="12"/>
        <v>3.7090909090909068</v>
      </c>
      <c r="I48" s="38">
        <f>COUNTIF(Vertices[Out-Degree],"&gt;= "&amp;H48)-COUNTIF(Vertices[Out-Degree],"&gt;="&amp;H49)</f>
        <v>0</v>
      </c>
      <c r="J48" s="37">
        <f t="shared" si="13"/>
        <v>813.3469694909093</v>
      </c>
      <c r="K48" s="38">
        <f>COUNTIF(Vertices[Betweenness Centrality],"&gt;= "&amp;J48)-COUNTIF(Vertices[Betweenness Centrality],"&gt;="&amp;J49)</f>
        <v>0</v>
      </c>
      <c r="L48" s="37">
        <f t="shared" si="14"/>
        <v>0.014391181818181841</v>
      </c>
      <c r="M48" s="38">
        <f>COUNTIF(Vertices[Closeness Centrality],"&gt;= "&amp;L48)-COUNTIF(Vertices[Closeness Centrality],"&gt;="&amp;L49)</f>
        <v>0</v>
      </c>
      <c r="N48" s="37">
        <f t="shared" si="15"/>
        <v>0.052993836363636394</v>
      </c>
      <c r="O48" s="38">
        <f>COUNTIF(Vertices[Eigenvector Centrality],"&gt;= "&amp;N48)-COUNTIF(Vertices[Eigenvector Centrality],"&gt;="&amp;N49)</f>
        <v>0</v>
      </c>
      <c r="P48" s="37">
        <f t="shared" si="16"/>
        <v>4.792051563636365</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26.090909090909104</v>
      </c>
      <c r="G49" s="40">
        <f>COUNTIF(Vertices[In-Degree],"&gt;= "&amp;F49)-COUNTIF(Vertices[In-Degree],"&gt;="&amp;F50)</f>
        <v>0</v>
      </c>
      <c r="H49" s="39">
        <f t="shared" si="12"/>
        <v>3.8181818181818157</v>
      </c>
      <c r="I49" s="40">
        <f>COUNTIF(Vertices[Out-Degree],"&gt;= "&amp;H49)-COUNTIF(Vertices[Out-Degree],"&gt;="&amp;H50)</f>
        <v>0</v>
      </c>
      <c r="J49" s="39">
        <f t="shared" si="13"/>
        <v>837.2689391818184</v>
      </c>
      <c r="K49" s="40">
        <f>COUNTIF(Vertices[Betweenness Centrality],"&gt;= "&amp;J49)-COUNTIF(Vertices[Betweenness Centrality],"&gt;="&amp;J50)</f>
        <v>0</v>
      </c>
      <c r="L49" s="39">
        <f t="shared" si="14"/>
        <v>0.01460436363636366</v>
      </c>
      <c r="M49" s="40">
        <f>COUNTIF(Vertices[Closeness Centrality],"&gt;= "&amp;L49)-COUNTIF(Vertices[Closeness Centrality],"&gt;="&amp;L50)</f>
        <v>0</v>
      </c>
      <c r="N49" s="39">
        <f t="shared" si="15"/>
        <v>0.05452227272727276</v>
      </c>
      <c r="O49" s="40">
        <f>COUNTIF(Vertices[Eigenvector Centrality],"&gt;= "&amp;N49)-COUNTIF(Vertices[Eigenvector Centrality],"&gt;="&amp;N50)</f>
        <v>0</v>
      </c>
      <c r="P49" s="39">
        <f t="shared" si="16"/>
        <v>4.924079727272729</v>
      </c>
      <c r="Q49" s="40">
        <f>COUNTIF(Vertices[PageRank],"&gt;= "&amp;P49)-COUNTIF(Vertices[PageRank],"&gt;="&amp;P50)</f>
        <v>1</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26.83636363636365</v>
      </c>
      <c r="G50" s="38">
        <f>COUNTIF(Vertices[In-Degree],"&gt;= "&amp;F50)-COUNTIF(Vertices[In-Degree],"&gt;="&amp;F51)</f>
        <v>0</v>
      </c>
      <c r="H50" s="37">
        <f t="shared" si="12"/>
        <v>3.9272727272727246</v>
      </c>
      <c r="I50" s="38">
        <f>COUNTIF(Vertices[Out-Degree],"&gt;= "&amp;H50)-COUNTIF(Vertices[Out-Degree],"&gt;="&amp;H51)</f>
        <v>8</v>
      </c>
      <c r="J50" s="37">
        <f t="shared" si="13"/>
        <v>861.1909088727275</v>
      </c>
      <c r="K50" s="38">
        <f>COUNTIF(Vertices[Betweenness Centrality],"&gt;= "&amp;J50)-COUNTIF(Vertices[Betweenness Centrality],"&gt;="&amp;J51)</f>
        <v>0</v>
      </c>
      <c r="L50" s="37">
        <f t="shared" si="14"/>
        <v>0.014817545454545479</v>
      </c>
      <c r="M50" s="38">
        <f>COUNTIF(Vertices[Closeness Centrality],"&gt;= "&amp;L50)-COUNTIF(Vertices[Closeness Centrality],"&gt;="&amp;L51)</f>
        <v>0</v>
      </c>
      <c r="N50" s="37">
        <f t="shared" si="15"/>
        <v>0.056050709090909125</v>
      </c>
      <c r="O50" s="38">
        <f>COUNTIF(Vertices[Eigenvector Centrality],"&gt;= "&amp;N50)-COUNTIF(Vertices[Eigenvector Centrality],"&gt;="&amp;N51)</f>
        <v>0</v>
      </c>
      <c r="P50" s="37">
        <f t="shared" si="16"/>
        <v>5.056107890909093</v>
      </c>
      <c r="Q50" s="38">
        <f>COUNTIF(Vertices[PageRank],"&gt;= "&amp;P50)-COUNTIF(Vertices[PageRank],"&gt;="&amp;P51)</f>
        <v>1</v>
      </c>
      <c r="R50" s="37">
        <f t="shared" si="17"/>
        <v>0.3272727272727273</v>
      </c>
      <c r="S50" s="43">
        <f>COUNTIF(Vertices[Clustering Coefficient],"&gt;= "&amp;R50)-COUNTIF(Vertices[Clustering Coefficient],"&gt;="&amp;R51)</f>
        <v>20</v>
      </c>
      <c r="T50" s="37" t="e">
        <f ca="1" t="shared" si="18"/>
        <v>#REF!</v>
      </c>
      <c r="U50" s="38" t="e">
        <f ca="1" t="shared" si="0"/>
        <v>#REF!</v>
      </c>
    </row>
    <row r="51" spans="4:21" ht="15">
      <c r="D51" s="32">
        <f t="shared" si="10"/>
        <v>0</v>
      </c>
      <c r="E51" s="3">
        <f>COUNTIF(Vertices[Degree],"&gt;= "&amp;D51)-COUNTIF(Vertices[Degree],"&gt;="&amp;D52)</f>
        <v>0</v>
      </c>
      <c r="F51" s="39">
        <f t="shared" si="11"/>
        <v>27.581818181818196</v>
      </c>
      <c r="G51" s="40">
        <f>COUNTIF(Vertices[In-Degree],"&gt;= "&amp;F51)-COUNTIF(Vertices[In-Degree],"&gt;="&amp;F52)</f>
        <v>0</v>
      </c>
      <c r="H51" s="39">
        <f t="shared" si="12"/>
        <v>4.0363636363636335</v>
      </c>
      <c r="I51" s="40">
        <f>COUNTIF(Vertices[Out-Degree],"&gt;= "&amp;H51)-COUNTIF(Vertices[Out-Degree],"&gt;="&amp;H52)</f>
        <v>0</v>
      </c>
      <c r="J51" s="39">
        <f t="shared" si="13"/>
        <v>885.1128785636366</v>
      </c>
      <c r="K51" s="40">
        <f>COUNTIF(Vertices[Betweenness Centrality],"&gt;= "&amp;J51)-COUNTIF(Vertices[Betweenness Centrality],"&gt;="&amp;J52)</f>
        <v>0</v>
      </c>
      <c r="L51" s="39">
        <f t="shared" si="14"/>
        <v>0.015030727272727298</v>
      </c>
      <c r="M51" s="40">
        <f>COUNTIF(Vertices[Closeness Centrality],"&gt;= "&amp;L51)-COUNTIF(Vertices[Closeness Centrality],"&gt;="&amp;L52)</f>
        <v>0</v>
      </c>
      <c r="N51" s="39">
        <f t="shared" si="15"/>
        <v>0.05757914545454549</v>
      </c>
      <c r="O51" s="40">
        <f>COUNTIF(Vertices[Eigenvector Centrality],"&gt;= "&amp;N51)-COUNTIF(Vertices[Eigenvector Centrality],"&gt;="&amp;N52)</f>
        <v>0</v>
      </c>
      <c r="P51" s="39">
        <f t="shared" si="16"/>
        <v>5.188136054545457</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28.327272727272742</v>
      </c>
      <c r="G52" s="38">
        <f>COUNTIF(Vertices[In-Degree],"&gt;= "&amp;F52)-COUNTIF(Vertices[In-Degree],"&gt;="&amp;F53)</f>
        <v>1</v>
      </c>
      <c r="H52" s="37">
        <f t="shared" si="12"/>
        <v>4.145454545454543</v>
      </c>
      <c r="I52" s="38">
        <f>COUNTIF(Vertices[Out-Degree],"&gt;= "&amp;H52)-COUNTIF(Vertices[Out-Degree],"&gt;="&amp;H53)</f>
        <v>0</v>
      </c>
      <c r="J52" s="37">
        <f t="shared" si="13"/>
        <v>909.0348482545458</v>
      </c>
      <c r="K52" s="38">
        <f>COUNTIF(Vertices[Betweenness Centrality],"&gt;= "&amp;J52)-COUNTIF(Vertices[Betweenness Centrality],"&gt;="&amp;J53)</f>
        <v>0</v>
      </c>
      <c r="L52" s="37">
        <f t="shared" si="14"/>
        <v>0.015243909090909117</v>
      </c>
      <c r="M52" s="38">
        <f>COUNTIF(Vertices[Closeness Centrality],"&gt;= "&amp;L52)-COUNTIF(Vertices[Closeness Centrality],"&gt;="&amp;L53)</f>
        <v>1</v>
      </c>
      <c r="N52" s="37">
        <f t="shared" si="15"/>
        <v>0.059107581818181855</v>
      </c>
      <c r="O52" s="38">
        <f>COUNTIF(Vertices[Eigenvector Centrality],"&gt;= "&amp;N52)-COUNTIF(Vertices[Eigenvector Centrality],"&gt;="&amp;N53)</f>
        <v>0</v>
      </c>
      <c r="P52" s="37">
        <f t="shared" si="16"/>
        <v>5.320164218181821</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29.07272727272729</v>
      </c>
      <c r="G53" s="40">
        <f>COUNTIF(Vertices[In-Degree],"&gt;= "&amp;F53)-COUNTIF(Vertices[In-Degree],"&gt;="&amp;F54)</f>
        <v>0</v>
      </c>
      <c r="H53" s="39">
        <f t="shared" si="12"/>
        <v>4.254545454545452</v>
      </c>
      <c r="I53" s="40">
        <f>COUNTIF(Vertices[Out-Degree],"&gt;= "&amp;H53)-COUNTIF(Vertices[Out-Degree],"&gt;="&amp;H54)</f>
        <v>0</v>
      </c>
      <c r="J53" s="39">
        <f t="shared" si="13"/>
        <v>932.9568179454549</v>
      </c>
      <c r="K53" s="40">
        <f>COUNTIF(Vertices[Betweenness Centrality],"&gt;= "&amp;J53)-COUNTIF(Vertices[Betweenness Centrality],"&gt;="&amp;J54)</f>
        <v>0</v>
      </c>
      <c r="L53" s="39">
        <f t="shared" si="14"/>
        <v>0.015457090909090936</v>
      </c>
      <c r="M53" s="40">
        <f>COUNTIF(Vertices[Closeness Centrality],"&gt;= "&amp;L53)-COUNTIF(Vertices[Closeness Centrality],"&gt;="&amp;L54)</f>
        <v>0</v>
      </c>
      <c r="N53" s="39">
        <f t="shared" si="15"/>
        <v>0.06063601818181822</v>
      </c>
      <c r="O53" s="40">
        <f>COUNTIF(Vertices[Eigenvector Centrality],"&gt;= "&amp;N53)-COUNTIF(Vertices[Eigenvector Centrality],"&gt;="&amp;N54)</f>
        <v>0</v>
      </c>
      <c r="P53" s="39">
        <f t="shared" si="16"/>
        <v>5.452192381818185</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29.818181818181834</v>
      </c>
      <c r="G54" s="38">
        <f>COUNTIF(Vertices[In-Degree],"&gt;= "&amp;F54)-COUNTIF(Vertices[In-Degree],"&gt;="&amp;F55)</f>
        <v>1</v>
      </c>
      <c r="H54" s="37">
        <f t="shared" si="12"/>
        <v>4.3636363636363615</v>
      </c>
      <c r="I54" s="38">
        <f>COUNTIF(Vertices[Out-Degree],"&gt;= "&amp;H54)-COUNTIF(Vertices[Out-Degree],"&gt;="&amp;H55)</f>
        <v>0</v>
      </c>
      <c r="J54" s="37">
        <f t="shared" si="13"/>
        <v>956.878787636364</v>
      </c>
      <c r="K54" s="38">
        <f>COUNTIF(Vertices[Betweenness Centrality],"&gt;= "&amp;J54)-COUNTIF(Vertices[Betweenness Centrality],"&gt;="&amp;J55)</f>
        <v>0</v>
      </c>
      <c r="L54" s="37">
        <f t="shared" si="14"/>
        <v>0.015670272727272755</v>
      </c>
      <c r="M54" s="38">
        <f>COUNTIF(Vertices[Closeness Centrality],"&gt;= "&amp;L54)-COUNTIF(Vertices[Closeness Centrality],"&gt;="&amp;L55)</f>
        <v>0</v>
      </c>
      <c r="N54" s="37">
        <f t="shared" si="15"/>
        <v>0.062164454545454585</v>
      </c>
      <c r="O54" s="38">
        <f>COUNTIF(Vertices[Eigenvector Centrality],"&gt;= "&amp;N54)-COUNTIF(Vertices[Eigenvector Centrality],"&gt;="&amp;N55)</f>
        <v>0</v>
      </c>
      <c r="P54" s="37">
        <f t="shared" si="16"/>
        <v>5.584220545454549</v>
      </c>
      <c r="Q54" s="38">
        <f>COUNTIF(Vertices[PageRank],"&gt;= "&amp;P54)-COUNTIF(Vertices[PageRank],"&gt;="&amp;P55)</f>
        <v>0</v>
      </c>
      <c r="R54" s="37">
        <f t="shared" si="17"/>
        <v>0.3636363636363637</v>
      </c>
      <c r="S54" s="43">
        <f>COUNTIF(Vertices[Clustering Coefficient],"&gt;= "&amp;R54)-COUNTIF(Vertices[Clustering Coefficient],"&gt;="&amp;R55)</f>
        <v>1</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30.56363636363638</v>
      </c>
      <c r="G55" s="40">
        <f>COUNTIF(Vertices[In-Degree],"&gt;= "&amp;F55)-COUNTIF(Vertices[In-Degree],"&gt;="&amp;F56)</f>
        <v>0</v>
      </c>
      <c r="H55" s="39">
        <f t="shared" si="12"/>
        <v>4.472727272727271</v>
      </c>
      <c r="I55" s="40">
        <f>COUNTIF(Vertices[Out-Degree],"&gt;= "&amp;H55)-COUNTIF(Vertices[Out-Degree],"&gt;="&amp;H56)</f>
        <v>0</v>
      </c>
      <c r="J55" s="39">
        <f t="shared" si="13"/>
        <v>980.8007573272731</v>
      </c>
      <c r="K55" s="40">
        <f>COUNTIF(Vertices[Betweenness Centrality],"&gt;= "&amp;J55)-COUNTIF(Vertices[Betweenness Centrality],"&gt;="&amp;J56)</f>
        <v>0</v>
      </c>
      <c r="L55" s="39">
        <f t="shared" si="14"/>
        <v>0.015883454545454572</v>
      </c>
      <c r="M55" s="40">
        <f>COUNTIF(Vertices[Closeness Centrality],"&gt;= "&amp;L55)-COUNTIF(Vertices[Closeness Centrality],"&gt;="&amp;L56)</f>
        <v>0</v>
      </c>
      <c r="N55" s="39">
        <f t="shared" si="15"/>
        <v>0.06369289090909094</v>
      </c>
      <c r="O55" s="40">
        <f>COUNTIF(Vertices[Eigenvector Centrality],"&gt;= "&amp;N55)-COUNTIF(Vertices[Eigenvector Centrality],"&gt;="&amp;N56)</f>
        <v>0</v>
      </c>
      <c r="P55" s="39">
        <f t="shared" si="16"/>
        <v>5.716248709090913</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31.309090909090926</v>
      </c>
      <c r="G56" s="38">
        <f>COUNTIF(Vertices[In-Degree],"&gt;= "&amp;F56)-COUNTIF(Vertices[In-Degree],"&gt;="&amp;F57)</f>
        <v>0</v>
      </c>
      <c r="H56" s="37">
        <f t="shared" si="12"/>
        <v>4.58181818181818</v>
      </c>
      <c r="I56" s="38">
        <f>COUNTIF(Vertices[Out-Degree],"&gt;= "&amp;H56)-COUNTIF(Vertices[Out-Degree],"&gt;="&amp;H57)</f>
        <v>3</v>
      </c>
      <c r="J56" s="37">
        <f t="shared" si="13"/>
        <v>1004.7227270181822</v>
      </c>
      <c r="K56" s="38">
        <f>COUNTIF(Vertices[Betweenness Centrality],"&gt;= "&amp;J56)-COUNTIF(Vertices[Betweenness Centrality],"&gt;="&amp;J57)</f>
        <v>0</v>
      </c>
      <c r="L56" s="37">
        <f t="shared" si="14"/>
        <v>0.01609663636363639</v>
      </c>
      <c r="M56" s="38">
        <f>COUNTIF(Vertices[Closeness Centrality],"&gt;= "&amp;L56)-COUNTIF(Vertices[Closeness Centrality],"&gt;="&amp;L57)</f>
        <v>0</v>
      </c>
      <c r="N56" s="37">
        <f t="shared" si="15"/>
        <v>0.06522132727272731</v>
      </c>
      <c r="O56" s="38">
        <f>COUNTIF(Vertices[Eigenvector Centrality],"&gt;= "&amp;N56)-COUNTIF(Vertices[Eigenvector Centrality],"&gt;="&amp;N57)</f>
        <v>2</v>
      </c>
      <c r="P56" s="37">
        <f t="shared" si="16"/>
        <v>5.848276872727277</v>
      </c>
      <c r="Q56" s="38">
        <f>COUNTIF(Vertices[PageRank],"&gt;= "&amp;P56)-COUNTIF(Vertices[PageRank],"&gt;="&amp;P57)</f>
        <v>0</v>
      </c>
      <c r="R56" s="37">
        <f t="shared" si="17"/>
        <v>0.3818181818181819</v>
      </c>
      <c r="S56" s="43">
        <f>COUNTIF(Vertices[Clustering Coefficient],"&gt;= "&amp;R56)-COUNTIF(Vertices[Clustering Coefficient],"&gt;="&amp;R57)</f>
        <v>8</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41</v>
      </c>
      <c r="G57" s="42">
        <f>COUNTIF(Vertices[In-Degree],"&gt;= "&amp;F57)-COUNTIF(Vertices[In-Degree],"&gt;="&amp;F58)</f>
        <v>1</v>
      </c>
      <c r="H57" s="41">
        <f>MAX(Vertices[Out-Degree])</f>
        <v>6</v>
      </c>
      <c r="I57" s="42">
        <f>COUNTIF(Vertices[Out-Degree],"&gt;= "&amp;H57)-COUNTIF(Vertices[Out-Degree],"&gt;="&amp;H58)</f>
        <v>1</v>
      </c>
      <c r="J57" s="41">
        <f>MAX(Vertices[Betweenness Centrality])</f>
        <v>1315.708333</v>
      </c>
      <c r="K57" s="42">
        <f>COUNTIF(Vertices[Betweenness Centrality],"&gt;= "&amp;J57)-COUNTIF(Vertices[Betweenness Centrality],"&gt;="&amp;J58)</f>
        <v>1</v>
      </c>
      <c r="L57" s="41">
        <f>MAX(Vertices[Closeness Centrality])</f>
        <v>0.018868</v>
      </c>
      <c r="M57" s="42">
        <f>COUNTIF(Vertices[Closeness Centrality],"&gt;= "&amp;L57)-COUNTIF(Vertices[Closeness Centrality],"&gt;="&amp;L58)</f>
        <v>1</v>
      </c>
      <c r="N57" s="41">
        <f>MAX(Vertices[Eigenvector Centrality])</f>
        <v>0.085091</v>
      </c>
      <c r="O57" s="42">
        <f>COUNTIF(Vertices[Eigenvector Centrality],"&gt;= "&amp;N57)-COUNTIF(Vertices[Eigenvector Centrality],"&gt;="&amp;N58)</f>
        <v>1</v>
      </c>
      <c r="P57" s="41">
        <f>MAX(Vertices[PageRank])</f>
        <v>7.564643</v>
      </c>
      <c r="Q57" s="42">
        <f>COUNTIF(Vertices[PageRank],"&gt;= "&amp;P57)-COUNTIF(Vertices[PageRank],"&gt;="&amp;P58)</f>
        <v>1</v>
      </c>
      <c r="R57" s="41">
        <f>MAX(Vertices[Clustering Coefficient])</f>
        <v>0.5</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41</v>
      </c>
    </row>
    <row r="71" spans="1:2" ht="15">
      <c r="A71" s="33" t="s">
        <v>90</v>
      </c>
      <c r="B71" s="47">
        <f>_xlfn.IFERROR(AVERAGE(Vertices[In-Degree]),NoMetricMessage)</f>
        <v>2.7083333333333335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2.7083333333333335</v>
      </c>
    </row>
    <row r="86" spans="1:2" ht="15">
      <c r="A86" s="33" t="s">
        <v>97</v>
      </c>
      <c r="B86" s="47">
        <f>_xlfn.IFERROR(MEDIAN(Vertices[Out-Degree]),NoMetricMessage)</f>
        <v>3</v>
      </c>
    </row>
    <row r="97" spans="1:2" ht="15">
      <c r="A97" s="33" t="s">
        <v>100</v>
      </c>
      <c r="B97" s="47">
        <f>IF(COUNT(Vertices[Betweenness Centrality])&gt;0,J2,NoMetricMessage)</f>
        <v>0</v>
      </c>
    </row>
    <row r="98" spans="1:2" ht="15">
      <c r="A98" s="33" t="s">
        <v>101</v>
      </c>
      <c r="B98" s="47">
        <f>IF(COUNT(Vertices[Betweenness Centrality])&gt;0,J57,NoMetricMessage)</f>
        <v>1315.708333</v>
      </c>
    </row>
    <row r="99" spans="1:2" ht="15">
      <c r="A99" s="33" t="s">
        <v>102</v>
      </c>
      <c r="B99" s="47">
        <f>_xlfn.IFERROR(AVERAGE(Vertices[Betweenness Centrality]),NoMetricMessage)</f>
        <v>50.958333520833314</v>
      </c>
    </row>
    <row r="100" spans="1:2" ht="15">
      <c r="A100" s="33" t="s">
        <v>103</v>
      </c>
      <c r="B100" s="47">
        <f>_xlfn.IFERROR(MEDIAN(Vertices[Betweenness Centrality]),NoMetricMessage)</f>
        <v>0.729167</v>
      </c>
    </row>
    <row r="111" spans="1:2" ht="15">
      <c r="A111" s="33" t="s">
        <v>106</v>
      </c>
      <c r="B111" s="47">
        <f>IF(COUNT(Vertices[Closeness Centrality])&gt;0,L2,NoMetricMessage)</f>
        <v>0.007143</v>
      </c>
    </row>
    <row r="112" spans="1:2" ht="15">
      <c r="A112" s="33" t="s">
        <v>107</v>
      </c>
      <c r="B112" s="47">
        <f>IF(COUNT(Vertices[Closeness Centrality])&gt;0,L57,NoMetricMessage)</f>
        <v>0.018868</v>
      </c>
    </row>
    <row r="113" spans="1:2" ht="15">
      <c r="A113" s="33" t="s">
        <v>108</v>
      </c>
      <c r="B113" s="47">
        <f>_xlfn.IFERROR(AVERAGE(Vertices[Closeness Centrality]),NoMetricMessage)</f>
        <v>0.010475104166666667</v>
      </c>
    </row>
    <row r="114" spans="1:2" ht="15">
      <c r="A114" s="33" t="s">
        <v>109</v>
      </c>
      <c r="B114" s="47">
        <f>_xlfn.IFERROR(MEDIAN(Vertices[Closeness Centrality]),NoMetricMessage)</f>
        <v>0.010417</v>
      </c>
    </row>
    <row r="125" spans="1:2" ht="15">
      <c r="A125" s="33" t="s">
        <v>112</v>
      </c>
      <c r="B125" s="47">
        <f>IF(COUNT(Vertices[Eigenvector Centrality])&gt;0,N2,NoMetricMessage)</f>
        <v>0.001027</v>
      </c>
    </row>
    <row r="126" spans="1:2" ht="15">
      <c r="A126" s="33" t="s">
        <v>113</v>
      </c>
      <c r="B126" s="47">
        <f>IF(COUNT(Vertices[Eigenvector Centrality])&gt;0,N57,NoMetricMessage)</f>
        <v>0.085091</v>
      </c>
    </row>
    <row r="127" spans="1:2" ht="15">
      <c r="A127" s="33" t="s">
        <v>114</v>
      </c>
      <c r="B127" s="47">
        <f>_xlfn.IFERROR(AVERAGE(Vertices[Eigenvector Centrality]),NoMetricMessage)</f>
        <v>0.020833395833333324</v>
      </c>
    </row>
    <row r="128" spans="1:2" ht="15">
      <c r="A128" s="33" t="s">
        <v>115</v>
      </c>
      <c r="B128" s="47">
        <f>_xlfn.IFERROR(MEDIAN(Vertices[Eigenvector Centrality]),NoMetricMessage)</f>
        <v>0.021141</v>
      </c>
    </row>
    <row r="139" spans="1:2" ht="15">
      <c r="A139" s="33" t="s">
        <v>140</v>
      </c>
      <c r="B139" s="47">
        <f>IF(COUNT(Vertices[PageRank])&gt;0,P2,NoMetricMessage)</f>
        <v>0.303094</v>
      </c>
    </row>
    <row r="140" spans="1:2" ht="15">
      <c r="A140" s="33" t="s">
        <v>141</v>
      </c>
      <c r="B140" s="47">
        <f>IF(COUNT(Vertices[PageRank])&gt;0,P57,NoMetricMessage)</f>
        <v>7.564643</v>
      </c>
    </row>
    <row r="141" spans="1:2" ht="15">
      <c r="A141" s="33" t="s">
        <v>142</v>
      </c>
      <c r="B141" s="47">
        <f>_xlfn.IFERROR(AVERAGE(Vertices[PageRank]),NoMetricMessage)</f>
        <v>0.9999889166666666</v>
      </c>
    </row>
    <row r="142" spans="1:2" ht="15">
      <c r="A142" s="33" t="s">
        <v>143</v>
      </c>
      <c r="B142" s="47">
        <f>_xlfn.IFERROR(MEDIAN(Vertices[PageRank]),NoMetricMessage)</f>
        <v>0.627936</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0.2901606883664776</v>
      </c>
    </row>
    <row r="156" spans="1:2" ht="15">
      <c r="A156" s="33" t="s">
        <v>121</v>
      </c>
      <c r="B156"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937</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21</v>
      </c>
      <c r="R6" t="s">
        <v>129</v>
      </c>
    </row>
    <row r="7" spans="1:11" ht="409.6">
      <c r="A7">
        <v>2</v>
      </c>
      <c r="B7">
        <v>1</v>
      </c>
      <c r="C7">
        <v>0</v>
      </c>
      <c r="D7" t="s">
        <v>60</v>
      </c>
      <c r="E7" t="s">
        <v>60</v>
      </c>
      <c r="F7">
        <v>2</v>
      </c>
      <c r="H7" t="s">
        <v>72</v>
      </c>
      <c r="J7" t="s">
        <v>175</v>
      </c>
      <c r="K7" s="13" t="s">
        <v>176</v>
      </c>
    </row>
    <row r="8" spans="1:11" ht="409.6">
      <c r="A8"/>
      <c r="B8">
        <v>2</v>
      </c>
      <c r="C8">
        <v>2</v>
      </c>
      <c r="D8" t="s">
        <v>61</v>
      </c>
      <c r="E8" t="s">
        <v>61</v>
      </c>
      <c r="H8" t="s">
        <v>73</v>
      </c>
      <c r="J8" t="s">
        <v>177</v>
      </c>
      <c r="K8" s="13" t="s">
        <v>178</v>
      </c>
    </row>
    <row r="9" spans="1:11" ht="409.6">
      <c r="A9"/>
      <c r="B9">
        <v>3</v>
      </c>
      <c r="C9">
        <v>4</v>
      </c>
      <c r="D9" t="s">
        <v>62</v>
      </c>
      <c r="E9" t="s">
        <v>62</v>
      </c>
      <c r="H9" t="s">
        <v>74</v>
      </c>
      <c r="J9" t="s">
        <v>179</v>
      </c>
      <c r="K9" s="13" t="s">
        <v>180</v>
      </c>
    </row>
    <row r="10" spans="1:11" ht="409.6">
      <c r="A10"/>
      <c r="B10">
        <v>4</v>
      </c>
      <c r="D10" t="s">
        <v>63</v>
      </c>
      <c r="E10" t="s">
        <v>63</v>
      </c>
      <c r="H10" t="s">
        <v>75</v>
      </c>
      <c r="J10" t="s">
        <v>181</v>
      </c>
      <c r="K10" s="13" t="s">
        <v>198</v>
      </c>
    </row>
    <row r="11" spans="1:11" ht="409.6">
      <c r="A11"/>
      <c r="B11">
        <v>5</v>
      </c>
      <c r="D11" t="s">
        <v>46</v>
      </c>
      <c r="E11">
        <v>1</v>
      </c>
      <c r="H11" t="s">
        <v>76</v>
      </c>
      <c r="J11" t="s">
        <v>182</v>
      </c>
      <c r="K11" s="13" t="s">
        <v>199</v>
      </c>
    </row>
    <row r="12" spans="1:11" ht="409.6">
      <c r="A12"/>
      <c r="B12"/>
      <c r="D12" t="s">
        <v>64</v>
      </c>
      <c r="E12">
        <v>2</v>
      </c>
      <c r="H12">
        <v>0</v>
      </c>
      <c r="J12" t="s">
        <v>183</v>
      </c>
      <c r="K12" s="13" t="s">
        <v>200</v>
      </c>
    </row>
    <row r="13" spans="1:11" ht="409.6">
      <c r="A13"/>
      <c r="B13"/>
      <c r="D13">
        <v>1</v>
      </c>
      <c r="E13">
        <v>3</v>
      </c>
      <c r="H13">
        <v>1</v>
      </c>
      <c r="J13" t="s">
        <v>184</v>
      </c>
      <c r="K13" s="13" t="s">
        <v>201</v>
      </c>
    </row>
    <row r="14" spans="4:11" ht="15">
      <c r="D14">
        <v>2</v>
      </c>
      <c r="E14">
        <v>4</v>
      </c>
      <c r="H14">
        <v>2</v>
      </c>
      <c r="J14" t="s">
        <v>185</v>
      </c>
      <c r="K14" t="s">
        <v>202</v>
      </c>
    </row>
    <row r="15" spans="4:11" ht="15">
      <c r="D15">
        <v>3</v>
      </c>
      <c r="E15">
        <v>5</v>
      </c>
      <c r="H15">
        <v>3</v>
      </c>
      <c r="J15" t="s">
        <v>186</v>
      </c>
      <c r="K15" t="s">
        <v>203</v>
      </c>
    </row>
    <row r="16" spans="4:11" ht="15">
      <c r="D16">
        <v>4</v>
      </c>
      <c r="E16">
        <v>6</v>
      </c>
      <c r="H16">
        <v>4</v>
      </c>
      <c r="J16" t="s">
        <v>187</v>
      </c>
      <c r="K16" t="s">
        <v>204</v>
      </c>
    </row>
    <row r="17" spans="4:11" ht="15">
      <c r="D17">
        <v>5</v>
      </c>
      <c r="E17">
        <v>7</v>
      </c>
      <c r="H17">
        <v>5</v>
      </c>
      <c r="J17" t="s">
        <v>188</v>
      </c>
      <c r="K17" t="s">
        <v>205</v>
      </c>
    </row>
    <row r="18" spans="4:11" ht="15">
      <c r="D18">
        <v>6</v>
      </c>
      <c r="E18">
        <v>8</v>
      </c>
      <c r="H18">
        <v>6</v>
      </c>
      <c r="J18" t="s">
        <v>189</v>
      </c>
      <c r="K18" t="s">
        <v>206</v>
      </c>
    </row>
    <row r="19" spans="4:11" ht="15">
      <c r="D19">
        <v>7</v>
      </c>
      <c r="E19">
        <v>9</v>
      </c>
      <c r="H19">
        <v>7</v>
      </c>
      <c r="J19" t="s">
        <v>190</v>
      </c>
      <c r="K19" t="s">
        <v>207</v>
      </c>
    </row>
    <row r="20" spans="4:11" ht="15">
      <c r="D20">
        <v>8</v>
      </c>
      <c r="H20">
        <v>8</v>
      </c>
      <c r="J20" t="s">
        <v>191</v>
      </c>
      <c r="K20" t="s">
        <v>208</v>
      </c>
    </row>
    <row r="21" spans="4:11" ht="15">
      <c r="D21">
        <v>9</v>
      </c>
      <c r="H21">
        <v>9</v>
      </c>
      <c r="J21" t="s">
        <v>192</v>
      </c>
      <c r="K21" t="s">
        <v>209</v>
      </c>
    </row>
    <row r="22" spans="4:11" ht="15">
      <c r="D22">
        <v>10</v>
      </c>
      <c r="J22" t="s">
        <v>193</v>
      </c>
      <c r="K22" t="s">
        <v>210</v>
      </c>
    </row>
    <row r="23" spans="4:11" ht="15">
      <c r="D23">
        <v>11</v>
      </c>
      <c r="J23" t="s">
        <v>194</v>
      </c>
      <c r="K23" t="s">
        <v>211</v>
      </c>
    </row>
    <row r="24" spans="10:11" ht="409.6">
      <c r="J24" t="s">
        <v>195</v>
      </c>
      <c r="K24" s="13" t="s">
        <v>212</v>
      </c>
    </row>
    <row r="25" spans="10:11" ht="409.6">
      <c r="J25" t="s">
        <v>196</v>
      </c>
      <c r="K25" s="13" t="s">
        <v>213</v>
      </c>
    </row>
    <row r="26" spans="10:11" ht="409.6">
      <c r="J26" t="s">
        <v>197</v>
      </c>
      <c r="K26" s="13" t="s">
        <v>214</v>
      </c>
    </row>
    <row r="27" spans="10:11" ht="15">
      <c r="J27" t="s">
        <v>215</v>
      </c>
      <c r="K27" t="s">
        <v>1384</v>
      </c>
    </row>
    <row r="28" spans="10:11" ht="409.6">
      <c r="J28" t="s">
        <v>216</v>
      </c>
      <c r="K28" s="13" t="s">
        <v>1385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7DF8E-81EC-4975-BBF7-B30D39D4B6A4}">
  <dimension ref="A1:G39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46.28125" style="0" bestFit="1" customWidth="1"/>
  </cols>
  <sheetData>
    <row r="1" spans="1:7" ht="14.4" customHeight="1">
      <c r="A1" s="13" t="s">
        <v>952</v>
      </c>
      <c r="B1" s="13" t="s">
        <v>1122</v>
      </c>
      <c r="C1" s="13" t="s">
        <v>1123</v>
      </c>
      <c r="D1" s="13" t="s">
        <v>144</v>
      </c>
      <c r="E1" s="13" t="s">
        <v>1125</v>
      </c>
      <c r="F1" s="13" t="s">
        <v>1126</v>
      </c>
      <c r="G1" s="13" t="s">
        <v>1127</v>
      </c>
    </row>
    <row r="2" spans="1:7" ht="15">
      <c r="A2" s="79" t="s">
        <v>953</v>
      </c>
      <c r="B2" s="79">
        <v>28</v>
      </c>
      <c r="C2" s="118">
        <v>0.016636957813428402</v>
      </c>
      <c r="D2" s="79" t="s">
        <v>1124</v>
      </c>
      <c r="E2" s="79"/>
      <c r="F2" s="79"/>
      <c r="G2" s="79"/>
    </row>
    <row r="3" spans="1:7" ht="15">
      <c r="A3" s="79" t="s">
        <v>954</v>
      </c>
      <c r="B3" s="79">
        <v>2</v>
      </c>
      <c r="C3" s="118">
        <v>0.0011883541295306</v>
      </c>
      <c r="D3" s="79" t="s">
        <v>1124</v>
      </c>
      <c r="E3" s="79"/>
      <c r="F3" s="79"/>
      <c r="G3" s="79"/>
    </row>
    <row r="4" spans="1:7" ht="15">
      <c r="A4" s="79" t="s">
        <v>955</v>
      </c>
      <c r="B4" s="79">
        <v>0</v>
      </c>
      <c r="C4" s="118">
        <v>0</v>
      </c>
      <c r="D4" s="79" t="s">
        <v>1124</v>
      </c>
      <c r="E4" s="79"/>
      <c r="F4" s="79"/>
      <c r="G4" s="79"/>
    </row>
    <row r="5" spans="1:7" ht="15">
      <c r="A5" s="79" t="s">
        <v>956</v>
      </c>
      <c r="B5" s="79">
        <v>1653</v>
      </c>
      <c r="C5" s="118">
        <v>0.982174688057041</v>
      </c>
      <c r="D5" s="79" t="s">
        <v>1124</v>
      </c>
      <c r="E5" s="79"/>
      <c r="F5" s="79"/>
      <c r="G5" s="79"/>
    </row>
    <row r="6" spans="1:7" ht="15">
      <c r="A6" s="79" t="s">
        <v>957</v>
      </c>
      <c r="B6" s="79">
        <v>1683</v>
      </c>
      <c r="C6" s="118">
        <v>1</v>
      </c>
      <c r="D6" s="79" t="s">
        <v>1124</v>
      </c>
      <c r="E6" s="79"/>
      <c r="F6" s="79"/>
      <c r="G6" s="79"/>
    </row>
    <row r="7" spans="1:7" ht="15">
      <c r="A7" s="87" t="s">
        <v>268</v>
      </c>
      <c r="B7" s="87">
        <v>48</v>
      </c>
      <c r="C7" s="119">
        <v>0.002764701861693081</v>
      </c>
      <c r="D7" s="87" t="s">
        <v>1124</v>
      </c>
      <c r="E7" s="87" t="b">
        <v>0</v>
      </c>
      <c r="F7" s="87" t="b">
        <v>0</v>
      </c>
      <c r="G7" s="87" t="b">
        <v>0</v>
      </c>
    </row>
    <row r="8" spans="1:7" ht="15">
      <c r="A8" s="87" t="s">
        <v>958</v>
      </c>
      <c r="B8" s="87">
        <v>44</v>
      </c>
      <c r="C8" s="119">
        <v>0.005143492740318155</v>
      </c>
      <c r="D8" s="87" t="s">
        <v>1124</v>
      </c>
      <c r="E8" s="87" t="b">
        <v>0</v>
      </c>
      <c r="F8" s="87" t="b">
        <v>0</v>
      </c>
      <c r="G8" s="87" t="b">
        <v>0</v>
      </c>
    </row>
    <row r="9" spans="1:7" ht="15">
      <c r="A9" s="87" t="s">
        <v>299</v>
      </c>
      <c r="B9" s="87">
        <v>35</v>
      </c>
      <c r="C9" s="119">
        <v>0.0054519437895320525</v>
      </c>
      <c r="D9" s="87" t="s">
        <v>1124</v>
      </c>
      <c r="E9" s="87" t="b">
        <v>0</v>
      </c>
      <c r="F9" s="87" t="b">
        <v>0</v>
      </c>
      <c r="G9" s="87" t="b">
        <v>0</v>
      </c>
    </row>
    <row r="10" spans="1:7" ht="15">
      <c r="A10" s="87" t="s">
        <v>959</v>
      </c>
      <c r="B10" s="87">
        <v>33</v>
      </c>
      <c r="C10" s="119">
        <v>0.03426302123110761</v>
      </c>
      <c r="D10" s="87" t="s">
        <v>1124</v>
      </c>
      <c r="E10" s="87" t="b">
        <v>0</v>
      </c>
      <c r="F10" s="87" t="b">
        <v>0</v>
      </c>
      <c r="G10" s="87" t="b">
        <v>0</v>
      </c>
    </row>
    <row r="11" spans="1:7" ht="15">
      <c r="A11" s="87" t="s">
        <v>960</v>
      </c>
      <c r="B11" s="87">
        <v>26</v>
      </c>
      <c r="C11" s="119">
        <v>0.006826245416175282</v>
      </c>
      <c r="D11" s="87" t="s">
        <v>1124</v>
      </c>
      <c r="E11" s="87" t="b">
        <v>0</v>
      </c>
      <c r="F11" s="87" t="b">
        <v>0</v>
      </c>
      <c r="G11" s="87" t="b">
        <v>0</v>
      </c>
    </row>
    <row r="12" spans="1:7" ht="15">
      <c r="A12" s="87" t="s">
        <v>961</v>
      </c>
      <c r="B12" s="87">
        <v>22</v>
      </c>
      <c r="C12" s="119">
        <v>0.007096247922263665</v>
      </c>
      <c r="D12" s="87" t="s">
        <v>1124</v>
      </c>
      <c r="E12" s="87" t="b">
        <v>0</v>
      </c>
      <c r="F12" s="87" t="b">
        <v>0</v>
      </c>
      <c r="G12" s="87" t="b">
        <v>0</v>
      </c>
    </row>
    <row r="13" spans="1:7" ht="15">
      <c r="A13" s="87" t="s">
        <v>962</v>
      </c>
      <c r="B13" s="87">
        <v>22</v>
      </c>
      <c r="C13" s="119">
        <v>0.022842014154071742</v>
      </c>
      <c r="D13" s="87" t="s">
        <v>1124</v>
      </c>
      <c r="E13" s="87" t="b">
        <v>0</v>
      </c>
      <c r="F13" s="87" t="b">
        <v>0</v>
      </c>
      <c r="G13" s="87" t="b">
        <v>0</v>
      </c>
    </row>
    <row r="14" spans="1:7" ht="15">
      <c r="A14" s="87" t="s">
        <v>963</v>
      </c>
      <c r="B14" s="87">
        <v>19</v>
      </c>
      <c r="C14" s="119">
        <v>0.007129167095560505</v>
      </c>
      <c r="D14" s="87" t="s">
        <v>1124</v>
      </c>
      <c r="E14" s="87" t="b">
        <v>0</v>
      </c>
      <c r="F14" s="87" t="b">
        <v>0</v>
      </c>
      <c r="G14" s="87" t="b">
        <v>0</v>
      </c>
    </row>
    <row r="15" spans="1:7" ht="15">
      <c r="A15" s="87" t="s">
        <v>964</v>
      </c>
      <c r="B15" s="87">
        <v>19</v>
      </c>
      <c r="C15" s="119">
        <v>0.007129167095560505</v>
      </c>
      <c r="D15" s="87" t="s">
        <v>1124</v>
      </c>
      <c r="E15" s="87" t="b">
        <v>0</v>
      </c>
      <c r="F15" s="87" t="b">
        <v>0</v>
      </c>
      <c r="G15" s="87" t="b">
        <v>0</v>
      </c>
    </row>
    <row r="16" spans="1:7" ht="15">
      <c r="A16" s="87" t="s">
        <v>965</v>
      </c>
      <c r="B16" s="87">
        <v>19</v>
      </c>
      <c r="C16" s="119">
        <v>0.007129167095560505</v>
      </c>
      <c r="D16" s="87" t="s">
        <v>1124</v>
      </c>
      <c r="E16" s="87" t="b">
        <v>0</v>
      </c>
      <c r="F16" s="87" t="b">
        <v>0</v>
      </c>
      <c r="G16" s="87" t="b">
        <v>0</v>
      </c>
    </row>
    <row r="17" spans="1:7" ht="15">
      <c r="A17" s="87" t="s">
        <v>966</v>
      </c>
      <c r="B17" s="87">
        <v>18</v>
      </c>
      <c r="C17" s="119">
        <v>0.007103542253890756</v>
      </c>
      <c r="D17" s="87" t="s">
        <v>1124</v>
      </c>
      <c r="E17" s="87" t="b">
        <v>0</v>
      </c>
      <c r="F17" s="87" t="b">
        <v>0</v>
      </c>
      <c r="G17" s="87" t="b">
        <v>0</v>
      </c>
    </row>
    <row r="18" spans="1:7" ht="15">
      <c r="A18" s="87" t="s">
        <v>297</v>
      </c>
      <c r="B18" s="87">
        <v>17</v>
      </c>
      <c r="C18" s="119">
        <v>0.007057950581935324</v>
      </c>
      <c r="D18" s="87" t="s">
        <v>1124</v>
      </c>
      <c r="E18" s="87" t="b">
        <v>0</v>
      </c>
      <c r="F18" s="87" t="b">
        <v>0</v>
      </c>
      <c r="G18" s="87" t="b">
        <v>0</v>
      </c>
    </row>
    <row r="19" spans="1:7" ht="15">
      <c r="A19" s="87" t="s">
        <v>967</v>
      </c>
      <c r="B19" s="87">
        <v>16</v>
      </c>
      <c r="C19" s="119">
        <v>0.006991216240424069</v>
      </c>
      <c r="D19" s="87" t="s">
        <v>1124</v>
      </c>
      <c r="E19" s="87" t="b">
        <v>0</v>
      </c>
      <c r="F19" s="87" t="b">
        <v>0</v>
      </c>
      <c r="G19" s="87" t="b">
        <v>0</v>
      </c>
    </row>
    <row r="20" spans="1:7" ht="15">
      <c r="A20" s="87" t="s">
        <v>968</v>
      </c>
      <c r="B20" s="87">
        <v>15</v>
      </c>
      <c r="C20" s="119">
        <v>0.0069020161385519516</v>
      </c>
      <c r="D20" s="87" t="s">
        <v>1124</v>
      </c>
      <c r="E20" s="87" t="b">
        <v>0</v>
      </c>
      <c r="F20" s="87" t="b">
        <v>0</v>
      </c>
      <c r="G20" s="87" t="b">
        <v>0</v>
      </c>
    </row>
    <row r="21" spans="1:7" ht="15">
      <c r="A21" s="87" t="s">
        <v>969</v>
      </c>
      <c r="B21" s="87">
        <v>14</v>
      </c>
      <c r="C21" s="119">
        <v>0.006788850403661064</v>
      </c>
      <c r="D21" s="87" t="s">
        <v>1124</v>
      </c>
      <c r="E21" s="87" t="b">
        <v>0</v>
      </c>
      <c r="F21" s="87" t="b">
        <v>0</v>
      </c>
      <c r="G21" s="87" t="b">
        <v>0</v>
      </c>
    </row>
    <row r="22" spans="1:7" ht="15">
      <c r="A22" s="87" t="s">
        <v>970</v>
      </c>
      <c r="B22" s="87">
        <v>14</v>
      </c>
      <c r="C22" s="119">
        <v>0.006788850403661064</v>
      </c>
      <c r="D22" s="87" t="s">
        <v>1124</v>
      </c>
      <c r="E22" s="87" t="b">
        <v>1</v>
      </c>
      <c r="F22" s="87" t="b">
        <v>0</v>
      </c>
      <c r="G22" s="87" t="b">
        <v>0</v>
      </c>
    </row>
    <row r="23" spans="1:7" ht="15">
      <c r="A23" s="87" t="s">
        <v>971</v>
      </c>
      <c r="B23" s="87">
        <v>14</v>
      </c>
      <c r="C23" s="119">
        <v>0.006788850403661064</v>
      </c>
      <c r="D23" s="87" t="s">
        <v>1124</v>
      </c>
      <c r="E23" s="87" t="b">
        <v>0</v>
      </c>
      <c r="F23" s="87" t="b">
        <v>0</v>
      </c>
      <c r="G23" s="87" t="b">
        <v>0</v>
      </c>
    </row>
    <row r="24" spans="1:7" ht="15">
      <c r="A24" s="87" t="s">
        <v>972</v>
      </c>
      <c r="B24" s="87">
        <v>14</v>
      </c>
      <c r="C24" s="119">
        <v>0.006788850403661064</v>
      </c>
      <c r="D24" s="87" t="s">
        <v>1124</v>
      </c>
      <c r="E24" s="87" t="b">
        <v>0</v>
      </c>
      <c r="F24" s="87" t="b">
        <v>0</v>
      </c>
      <c r="G24" s="87" t="b">
        <v>0</v>
      </c>
    </row>
    <row r="25" spans="1:7" ht="15">
      <c r="A25" s="87" t="s">
        <v>973</v>
      </c>
      <c r="B25" s="87">
        <v>14</v>
      </c>
      <c r="C25" s="119">
        <v>0.006788850403661064</v>
      </c>
      <c r="D25" s="87" t="s">
        <v>1124</v>
      </c>
      <c r="E25" s="87" t="b">
        <v>0</v>
      </c>
      <c r="F25" s="87" t="b">
        <v>0</v>
      </c>
      <c r="G25" s="87" t="b">
        <v>0</v>
      </c>
    </row>
    <row r="26" spans="1:7" ht="15">
      <c r="A26" s="87" t="s">
        <v>974</v>
      </c>
      <c r="B26" s="87">
        <v>14</v>
      </c>
      <c r="C26" s="119">
        <v>0.006788850403661064</v>
      </c>
      <c r="D26" s="87" t="s">
        <v>1124</v>
      </c>
      <c r="E26" s="87" t="b">
        <v>0</v>
      </c>
      <c r="F26" s="87" t="b">
        <v>0</v>
      </c>
      <c r="G26" s="87" t="b">
        <v>0</v>
      </c>
    </row>
    <row r="27" spans="1:7" ht="15">
      <c r="A27" s="87" t="s">
        <v>975</v>
      </c>
      <c r="B27" s="87">
        <v>14</v>
      </c>
      <c r="C27" s="119">
        <v>0.006788850403661064</v>
      </c>
      <c r="D27" s="87" t="s">
        <v>1124</v>
      </c>
      <c r="E27" s="87" t="b">
        <v>0</v>
      </c>
      <c r="F27" s="87" t="b">
        <v>0</v>
      </c>
      <c r="G27" s="87" t="b">
        <v>0</v>
      </c>
    </row>
    <row r="28" spans="1:7" ht="15">
      <c r="A28" s="87" t="s">
        <v>976</v>
      </c>
      <c r="B28" s="87">
        <v>14</v>
      </c>
      <c r="C28" s="119">
        <v>0.006788850403661064</v>
      </c>
      <c r="D28" s="87" t="s">
        <v>1124</v>
      </c>
      <c r="E28" s="87" t="b">
        <v>0</v>
      </c>
      <c r="F28" s="87" t="b">
        <v>0</v>
      </c>
      <c r="G28" s="87" t="b">
        <v>0</v>
      </c>
    </row>
    <row r="29" spans="1:7" ht="15">
      <c r="A29" s="87" t="s">
        <v>977</v>
      </c>
      <c r="B29" s="87">
        <v>14</v>
      </c>
      <c r="C29" s="119">
        <v>0.006788850403661064</v>
      </c>
      <c r="D29" s="87" t="s">
        <v>1124</v>
      </c>
      <c r="E29" s="87" t="b">
        <v>0</v>
      </c>
      <c r="F29" s="87" t="b">
        <v>0</v>
      </c>
      <c r="G29" s="87" t="b">
        <v>0</v>
      </c>
    </row>
    <row r="30" spans="1:7" ht="15">
      <c r="A30" s="87" t="s">
        <v>978</v>
      </c>
      <c r="B30" s="87">
        <v>13</v>
      </c>
      <c r="C30" s="119">
        <v>0.007430119082416597</v>
      </c>
      <c r="D30" s="87" t="s">
        <v>1124</v>
      </c>
      <c r="E30" s="87" t="b">
        <v>0</v>
      </c>
      <c r="F30" s="87" t="b">
        <v>0</v>
      </c>
      <c r="G30" s="87" t="b">
        <v>0</v>
      </c>
    </row>
    <row r="31" spans="1:7" ht="15">
      <c r="A31" s="87" t="s">
        <v>979</v>
      </c>
      <c r="B31" s="87">
        <v>12</v>
      </c>
      <c r="C31" s="119">
        <v>0.012459280447675494</v>
      </c>
      <c r="D31" s="87" t="s">
        <v>1124</v>
      </c>
      <c r="E31" s="87" t="b">
        <v>0</v>
      </c>
      <c r="F31" s="87" t="b">
        <v>0</v>
      </c>
      <c r="G31" s="87" t="b">
        <v>0</v>
      </c>
    </row>
    <row r="32" spans="1:7" ht="15">
      <c r="A32" s="87" t="s">
        <v>980</v>
      </c>
      <c r="B32" s="87">
        <v>11</v>
      </c>
      <c r="C32" s="119">
        <v>0.011421007077035871</v>
      </c>
      <c r="D32" s="87" t="s">
        <v>1124</v>
      </c>
      <c r="E32" s="87" t="b">
        <v>0</v>
      </c>
      <c r="F32" s="87" t="b">
        <v>0</v>
      </c>
      <c r="G32" s="87" t="b">
        <v>0</v>
      </c>
    </row>
    <row r="33" spans="1:7" ht="15">
      <c r="A33" s="87" t="s">
        <v>981</v>
      </c>
      <c r="B33" s="87">
        <v>11</v>
      </c>
      <c r="C33" s="119">
        <v>0.011421007077035871</v>
      </c>
      <c r="D33" s="87" t="s">
        <v>1124</v>
      </c>
      <c r="E33" s="87" t="b">
        <v>0</v>
      </c>
      <c r="F33" s="87" t="b">
        <v>0</v>
      </c>
      <c r="G33" s="87" t="b">
        <v>0</v>
      </c>
    </row>
    <row r="34" spans="1:7" ht="15">
      <c r="A34" s="87" t="s">
        <v>982</v>
      </c>
      <c r="B34" s="87">
        <v>10</v>
      </c>
      <c r="C34" s="119">
        <v>0.006057847475789649</v>
      </c>
      <c r="D34" s="87" t="s">
        <v>1124</v>
      </c>
      <c r="E34" s="87" t="b">
        <v>0</v>
      </c>
      <c r="F34" s="87" t="b">
        <v>0</v>
      </c>
      <c r="G34" s="87" t="b">
        <v>0</v>
      </c>
    </row>
    <row r="35" spans="1:7" ht="15">
      <c r="A35" s="87" t="s">
        <v>983</v>
      </c>
      <c r="B35" s="87">
        <v>10</v>
      </c>
      <c r="C35" s="119">
        <v>0.010382733706396245</v>
      </c>
      <c r="D35" s="87" t="s">
        <v>1124</v>
      </c>
      <c r="E35" s="87" t="b">
        <v>0</v>
      </c>
      <c r="F35" s="87" t="b">
        <v>0</v>
      </c>
      <c r="G35" s="87" t="b">
        <v>0</v>
      </c>
    </row>
    <row r="36" spans="1:7" ht="15">
      <c r="A36" s="87" t="s">
        <v>984</v>
      </c>
      <c r="B36" s="87">
        <v>10</v>
      </c>
      <c r="C36" s="119">
        <v>0.010382733706396245</v>
      </c>
      <c r="D36" s="87" t="s">
        <v>1124</v>
      </c>
      <c r="E36" s="87" t="b">
        <v>0</v>
      </c>
      <c r="F36" s="87" t="b">
        <v>0</v>
      </c>
      <c r="G36" s="87" t="b">
        <v>0</v>
      </c>
    </row>
    <row r="37" spans="1:7" ht="15">
      <c r="A37" s="87" t="s">
        <v>985</v>
      </c>
      <c r="B37" s="87">
        <v>9</v>
      </c>
      <c r="C37" s="119">
        <v>0.009344460335756621</v>
      </c>
      <c r="D37" s="87" t="s">
        <v>1124</v>
      </c>
      <c r="E37" s="87" t="b">
        <v>0</v>
      </c>
      <c r="F37" s="87" t="b">
        <v>0</v>
      </c>
      <c r="G37" s="87" t="b">
        <v>0</v>
      </c>
    </row>
    <row r="38" spans="1:7" ht="15">
      <c r="A38" s="87" t="s">
        <v>986</v>
      </c>
      <c r="B38" s="87">
        <v>9</v>
      </c>
      <c r="C38" s="119">
        <v>0.009344460335756621</v>
      </c>
      <c r="D38" s="87" t="s">
        <v>1124</v>
      </c>
      <c r="E38" s="87" t="b">
        <v>0</v>
      </c>
      <c r="F38" s="87" t="b">
        <v>0</v>
      </c>
      <c r="G38" s="87" t="b">
        <v>0</v>
      </c>
    </row>
    <row r="39" spans="1:7" ht="15">
      <c r="A39" s="87" t="s">
        <v>304</v>
      </c>
      <c r="B39" s="87">
        <v>8</v>
      </c>
      <c r="C39" s="119">
        <v>0.005487535304092804</v>
      </c>
      <c r="D39" s="87" t="s">
        <v>1124</v>
      </c>
      <c r="E39" s="87" t="b">
        <v>0</v>
      </c>
      <c r="F39" s="87" t="b">
        <v>0</v>
      </c>
      <c r="G39" s="87" t="b">
        <v>0</v>
      </c>
    </row>
    <row r="40" spans="1:7" ht="15">
      <c r="A40" s="87" t="s">
        <v>987</v>
      </c>
      <c r="B40" s="87">
        <v>8</v>
      </c>
      <c r="C40" s="119">
        <v>0.007479462487973572</v>
      </c>
      <c r="D40" s="87" t="s">
        <v>1124</v>
      </c>
      <c r="E40" s="87" t="b">
        <v>0</v>
      </c>
      <c r="F40" s="87" t="b">
        <v>0</v>
      </c>
      <c r="G40" s="87" t="b">
        <v>0</v>
      </c>
    </row>
    <row r="41" spans="1:7" ht="15">
      <c r="A41" s="87" t="s">
        <v>988</v>
      </c>
      <c r="B41" s="87">
        <v>7</v>
      </c>
      <c r="C41" s="119">
        <v>0.005137361487726205</v>
      </c>
      <c r="D41" s="87" t="s">
        <v>1124</v>
      </c>
      <c r="E41" s="87" t="b">
        <v>0</v>
      </c>
      <c r="F41" s="87" t="b">
        <v>0</v>
      </c>
      <c r="G41" s="87" t="b">
        <v>0</v>
      </c>
    </row>
    <row r="42" spans="1:7" ht="15">
      <c r="A42" s="87" t="s">
        <v>989</v>
      </c>
      <c r="B42" s="87">
        <v>7</v>
      </c>
      <c r="C42" s="119">
        <v>0.005137361487726205</v>
      </c>
      <c r="D42" s="87" t="s">
        <v>1124</v>
      </c>
      <c r="E42" s="87" t="b">
        <v>0</v>
      </c>
      <c r="F42" s="87" t="b">
        <v>0</v>
      </c>
      <c r="G42" s="87" t="b">
        <v>0</v>
      </c>
    </row>
    <row r="43" spans="1:7" ht="15">
      <c r="A43" s="87" t="s">
        <v>990</v>
      </c>
      <c r="B43" s="87">
        <v>7</v>
      </c>
      <c r="C43" s="119">
        <v>0.005137361487726205</v>
      </c>
      <c r="D43" s="87" t="s">
        <v>1124</v>
      </c>
      <c r="E43" s="87" t="b">
        <v>0</v>
      </c>
      <c r="F43" s="87" t="b">
        <v>0</v>
      </c>
      <c r="G43" s="87" t="b">
        <v>0</v>
      </c>
    </row>
    <row r="44" spans="1:7" ht="15">
      <c r="A44" s="87" t="s">
        <v>991</v>
      </c>
      <c r="B44" s="87">
        <v>7</v>
      </c>
      <c r="C44" s="119">
        <v>0.007267913594477372</v>
      </c>
      <c r="D44" s="87" t="s">
        <v>1124</v>
      </c>
      <c r="E44" s="87" t="b">
        <v>0</v>
      </c>
      <c r="F44" s="87" t="b">
        <v>0</v>
      </c>
      <c r="G44" s="87" t="b">
        <v>0</v>
      </c>
    </row>
    <row r="45" spans="1:7" ht="15">
      <c r="A45" s="87" t="s">
        <v>992</v>
      </c>
      <c r="B45" s="87">
        <v>7</v>
      </c>
      <c r="C45" s="119">
        <v>0.007267913594477372</v>
      </c>
      <c r="D45" s="87" t="s">
        <v>1124</v>
      </c>
      <c r="E45" s="87" t="b">
        <v>0</v>
      </c>
      <c r="F45" s="87" t="b">
        <v>0</v>
      </c>
      <c r="G45" s="87" t="b">
        <v>0</v>
      </c>
    </row>
    <row r="46" spans="1:7" ht="15">
      <c r="A46" s="87" t="s">
        <v>993</v>
      </c>
      <c r="B46" s="87">
        <v>6</v>
      </c>
      <c r="C46" s="119">
        <v>0.004735694835927171</v>
      </c>
      <c r="D46" s="87" t="s">
        <v>1124</v>
      </c>
      <c r="E46" s="87" t="b">
        <v>0</v>
      </c>
      <c r="F46" s="87" t="b">
        <v>0</v>
      </c>
      <c r="G46" s="87" t="b">
        <v>0</v>
      </c>
    </row>
    <row r="47" spans="1:7" ht="15">
      <c r="A47" s="87" t="s">
        <v>994</v>
      </c>
      <c r="B47" s="87">
        <v>6</v>
      </c>
      <c r="C47" s="119">
        <v>0.0071035422538907565</v>
      </c>
      <c r="D47" s="87" t="s">
        <v>1124</v>
      </c>
      <c r="E47" s="87" t="b">
        <v>0</v>
      </c>
      <c r="F47" s="87" t="b">
        <v>0</v>
      </c>
      <c r="G47" s="87" t="b">
        <v>0</v>
      </c>
    </row>
    <row r="48" spans="1:7" ht="15">
      <c r="A48" s="87" t="s">
        <v>995</v>
      </c>
      <c r="B48" s="87">
        <v>6</v>
      </c>
      <c r="C48" s="119">
        <v>0.006229640223837747</v>
      </c>
      <c r="D48" s="87" t="s">
        <v>1124</v>
      </c>
      <c r="E48" s="87" t="b">
        <v>0</v>
      </c>
      <c r="F48" s="87" t="b">
        <v>0</v>
      </c>
      <c r="G48" s="87" t="b">
        <v>0</v>
      </c>
    </row>
    <row r="49" spans="1:7" ht="15">
      <c r="A49" s="87" t="s">
        <v>996</v>
      </c>
      <c r="B49" s="87">
        <v>6</v>
      </c>
      <c r="C49" s="119">
        <v>0.006229640223837747</v>
      </c>
      <c r="D49" s="87" t="s">
        <v>1124</v>
      </c>
      <c r="E49" s="87" t="b">
        <v>0</v>
      </c>
      <c r="F49" s="87" t="b">
        <v>0</v>
      </c>
      <c r="G49" s="87" t="b">
        <v>0</v>
      </c>
    </row>
    <row r="50" spans="1:7" ht="15">
      <c r="A50" s="87" t="s">
        <v>997</v>
      </c>
      <c r="B50" s="87">
        <v>6</v>
      </c>
      <c r="C50" s="119">
        <v>0.006229640223837747</v>
      </c>
      <c r="D50" s="87" t="s">
        <v>1124</v>
      </c>
      <c r="E50" s="87" t="b">
        <v>0</v>
      </c>
      <c r="F50" s="87" t="b">
        <v>0</v>
      </c>
      <c r="G50" s="87" t="b">
        <v>0</v>
      </c>
    </row>
    <row r="51" spans="1:7" ht="15">
      <c r="A51" s="87" t="s">
        <v>998</v>
      </c>
      <c r="B51" s="87">
        <v>5</v>
      </c>
      <c r="C51" s="119">
        <v>0.004273878227820304</v>
      </c>
      <c r="D51" s="87" t="s">
        <v>1124</v>
      </c>
      <c r="E51" s="87" t="b">
        <v>0</v>
      </c>
      <c r="F51" s="87" t="b">
        <v>0</v>
      </c>
      <c r="G51" s="87" t="b">
        <v>0</v>
      </c>
    </row>
    <row r="52" spans="1:7" ht="15">
      <c r="A52" s="87" t="s">
        <v>999</v>
      </c>
      <c r="B52" s="87">
        <v>5</v>
      </c>
      <c r="C52" s="119">
        <v>0.004273878227820304</v>
      </c>
      <c r="D52" s="87" t="s">
        <v>1124</v>
      </c>
      <c r="E52" s="87" t="b">
        <v>1</v>
      </c>
      <c r="F52" s="87" t="b">
        <v>0</v>
      </c>
      <c r="G52" s="87" t="b">
        <v>0</v>
      </c>
    </row>
    <row r="53" spans="1:7" ht="15">
      <c r="A53" s="87" t="s">
        <v>1000</v>
      </c>
      <c r="B53" s="87">
        <v>5</v>
      </c>
      <c r="C53" s="119">
        <v>0.004273878227820304</v>
      </c>
      <c r="D53" s="87" t="s">
        <v>1124</v>
      </c>
      <c r="E53" s="87" t="b">
        <v>0</v>
      </c>
      <c r="F53" s="87" t="b">
        <v>0</v>
      </c>
      <c r="G53" s="87" t="b">
        <v>0</v>
      </c>
    </row>
    <row r="54" spans="1:7" ht="15">
      <c r="A54" s="87" t="s">
        <v>1001</v>
      </c>
      <c r="B54" s="87">
        <v>5</v>
      </c>
      <c r="C54" s="119">
        <v>0.004273878227820304</v>
      </c>
      <c r="D54" s="87" t="s">
        <v>1124</v>
      </c>
      <c r="E54" s="87" t="b">
        <v>0</v>
      </c>
      <c r="F54" s="87" t="b">
        <v>0</v>
      </c>
      <c r="G54" s="87" t="b">
        <v>0</v>
      </c>
    </row>
    <row r="55" spans="1:7" ht="15">
      <c r="A55" s="87" t="s">
        <v>1002</v>
      </c>
      <c r="B55" s="87">
        <v>5</v>
      </c>
      <c r="C55" s="119">
        <v>0.004273878227820304</v>
      </c>
      <c r="D55" s="87" t="s">
        <v>1124</v>
      </c>
      <c r="E55" s="87" t="b">
        <v>0</v>
      </c>
      <c r="F55" s="87" t="b">
        <v>0</v>
      </c>
      <c r="G55" s="87" t="b">
        <v>0</v>
      </c>
    </row>
    <row r="56" spans="1:7" ht="15">
      <c r="A56" s="87" t="s">
        <v>1003</v>
      </c>
      <c r="B56" s="87">
        <v>5</v>
      </c>
      <c r="C56" s="119">
        <v>0.004273878227820304</v>
      </c>
      <c r="D56" s="87" t="s">
        <v>1124</v>
      </c>
      <c r="E56" s="87" t="b">
        <v>0</v>
      </c>
      <c r="F56" s="87" t="b">
        <v>0</v>
      </c>
      <c r="G56" s="87" t="b">
        <v>0</v>
      </c>
    </row>
    <row r="57" spans="1:7" ht="15">
      <c r="A57" s="87" t="s">
        <v>1004</v>
      </c>
      <c r="B57" s="87">
        <v>5</v>
      </c>
      <c r="C57" s="119">
        <v>0.004273878227820304</v>
      </c>
      <c r="D57" s="87" t="s">
        <v>1124</v>
      </c>
      <c r="E57" s="87" t="b">
        <v>0</v>
      </c>
      <c r="F57" s="87" t="b">
        <v>0</v>
      </c>
      <c r="G57" s="87" t="b">
        <v>0</v>
      </c>
    </row>
    <row r="58" spans="1:7" ht="15">
      <c r="A58" s="87" t="s">
        <v>1005</v>
      </c>
      <c r="B58" s="87">
        <v>5</v>
      </c>
      <c r="C58" s="119">
        <v>0.004273878227820304</v>
      </c>
      <c r="D58" s="87" t="s">
        <v>1124</v>
      </c>
      <c r="E58" s="87" t="b">
        <v>0</v>
      </c>
      <c r="F58" s="87" t="b">
        <v>0</v>
      </c>
      <c r="G58" s="87" t="b">
        <v>0</v>
      </c>
    </row>
    <row r="59" spans="1:7" ht="15">
      <c r="A59" s="87" t="s">
        <v>1006</v>
      </c>
      <c r="B59" s="87">
        <v>5</v>
      </c>
      <c r="C59" s="119">
        <v>0.005191366853198123</v>
      </c>
      <c r="D59" s="87" t="s">
        <v>1124</v>
      </c>
      <c r="E59" s="87" t="b">
        <v>0</v>
      </c>
      <c r="F59" s="87" t="b">
        <v>0</v>
      </c>
      <c r="G59" s="87" t="b">
        <v>0</v>
      </c>
    </row>
    <row r="60" spans="1:7" ht="15">
      <c r="A60" s="87" t="s">
        <v>1007</v>
      </c>
      <c r="B60" s="87">
        <v>4</v>
      </c>
      <c r="C60" s="119">
        <v>0.003739731243986786</v>
      </c>
      <c r="D60" s="87" t="s">
        <v>1124</v>
      </c>
      <c r="E60" s="87" t="b">
        <v>0</v>
      </c>
      <c r="F60" s="87" t="b">
        <v>0</v>
      </c>
      <c r="G60" s="87" t="b">
        <v>0</v>
      </c>
    </row>
    <row r="61" spans="1:7" ht="15">
      <c r="A61" s="87" t="s">
        <v>1008</v>
      </c>
      <c r="B61" s="87">
        <v>4</v>
      </c>
      <c r="C61" s="119">
        <v>0.003739731243986786</v>
      </c>
      <c r="D61" s="87" t="s">
        <v>1124</v>
      </c>
      <c r="E61" s="87" t="b">
        <v>0</v>
      </c>
      <c r="F61" s="87" t="b">
        <v>0</v>
      </c>
      <c r="G61" s="87" t="b">
        <v>0</v>
      </c>
    </row>
    <row r="62" spans="1:7" ht="15">
      <c r="A62" s="87" t="s">
        <v>1009</v>
      </c>
      <c r="B62" s="87">
        <v>4</v>
      </c>
      <c r="C62" s="119">
        <v>0.003739731243986786</v>
      </c>
      <c r="D62" s="87" t="s">
        <v>1124</v>
      </c>
      <c r="E62" s="87" t="b">
        <v>0</v>
      </c>
      <c r="F62" s="87" t="b">
        <v>0</v>
      </c>
      <c r="G62" s="87" t="b">
        <v>0</v>
      </c>
    </row>
    <row r="63" spans="1:7" ht="15">
      <c r="A63" s="87" t="s">
        <v>1010</v>
      </c>
      <c r="B63" s="87">
        <v>4</v>
      </c>
      <c r="C63" s="119">
        <v>0.003739731243986786</v>
      </c>
      <c r="D63" s="87" t="s">
        <v>1124</v>
      </c>
      <c r="E63" s="87" t="b">
        <v>0</v>
      </c>
      <c r="F63" s="87" t="b">
        <v>0</v>
      </c>
      <c r="G63" s="87" t="b">
        <v>0</v>
      </c>
    </row>
    <row r="64" spans="1:7" ht="15">
      <c r="A64" s="87" t="s">
        <v>1011</v>
      </c>
      <c r="B64" s="87">
        <v>4</v>
      </c>
      <c r="C64" s="119">
        <v>0.003739731243986786</v>
      </c>
      <c r="D64" s="87" t="s">
        <v>1124</v>
      </c>
      <c r="E64" s="87" t="b">
        <v>0</v>
      </c>
      <c r="F64" s="87" t="b">
        <v>0</v>
      </c>
      <c r="G64" s="87" t="b">
        <v>0</v>
      </c>
    </row>
    <row r="65" spans="1:7" ht="15">
      <c r="A65" s="87" t="s">
        <v>1012</v>
      </c>
      <c r="B65" s="87">
        <v>4</v>
      </c>
      <c r="C65" s="119">
        <v>0.003739731243986786</v>
      </c>
      <c r="D65" s="87" t="s">
        <v>1124</v>
      </c>
      <c r="E65" s="87" t="b">
        <v>0</v>
      </c>
      <c r="F65" s="87" t="b">
        <v>0</v>
      </c>
      <c r="G65" s="87" t="b">
        <v>0</v>
      </c>
    </row>
    <row r="66" spans="1:7" ht="15">
      <c r="A66" s="87" t="s">
        <v>1013</v>
      </c>
      <c r="B66" s="87">
        <v>4</v>
      </c>
      <c r="C66" s="119">
        <v>0.003739731243986786</v>
      </c>
      <c r="D66" s="87" t="s">
        <v>1124</v>
      </c>
      <c r="E66" s="87" t="b">
        <v>0</v>
      </c>
      <c r="F66" s="87" t="b">
        <v>0</v>
      </c>
      <c r="G66" s="87" t="b">
        <v>0</v>
      </c>
    </row>
    <row r="67" spans="1:7" ht="15">
      <c r="A67" s="87" t="s">
        <v>1014</v>
      </c>
      <c r="B67" s="87">
        <v>4</v>
      </c>
      <c r="C67" s="119">
        <v>0.003739731243986786</v>
      </c>
      <c r="D67" s="87" t="s">
        <v>1124</v>
      </c>
      <c r="E67" s="87" t="b">
        <v>0</v>
      </c>
      <c r="F67" s="87" t="b">
        <v>0</v>
      </c>
      <c r="G67" s="87" t="b">
        <v>0</v>
      </c>
    </row>
    <row r="68" spans="1:7" ht="15">
      <c r="A68" s="87" t="s">
        <v>1015</v>
      </c>
      <c r="B68" s="87">
        <v>4</v>
      </c>
      <c r="C68" s="119">
        <v>0.003739731243986786</v>
      </c>
      <c r="D68" s="87" t="s">
        <v>1124</v>
      </c>
      <c r="E68" s="87" t="b">
        <v>0</v>
      </c>
      <c r="F68" s="87" t="b">
        <v>0</v>
      </c>
      <c r="G68" s="87" t="b">
        <v>0</v>
      </c>
    </row>
    <row r="69" spans="1:7" ht="15">
      <c r="A69" s="87" t="s">
        <v>1016</v>
      </c>
      <c r="B69" s="87">
        <v>4</v>
      </c>
      <c r="C69" s="119">
        <v>0.003739731243986786</v>
      </c>
      <c r="D69" s="87" t="s">
        <v>1124</v>
      </c>
      <c r="E69" s="87" t="b">
        <v>0</v>
      </c>
      <c r="F69" s="87" t="b">
        <v>0</v>
      </c>
      <c r="G69" s="87" t="b">
        <v>0</v>
      </c>
    </row>
    <row r="70" spans="1:7" ht="15">
      <c r="A70" s="87" t="s">
        <v>1017</v>
      </c>
      <c r="B70" s="87">
        <v>4</v>
      </c>
      <c r="C70" s="119">
        <v>0.003739731243986786</v>
      </c>
      <c r="D70" s="87" t="s">
        <v>1124</v>
      </c>
      <c r="E70" s="87" t="b">
        <v>0</v>
      </c>
      <c r="F70" s="87" t="b">
        <v>0</v>
      </c>
      <c r="G70" s="87" t="b">
        <v>0</v>
      </c>
    </row>
    <row r="71" spans="1:7" ht="15">
      <c r="A71" s="87" t="s">
        <v>1018</v>
      </c>
      <c r="B71" s="87">
        <v>4</v>
      </c>
      <c r="C71" s="119">
        <v>0.003739731243986786</v>
      </c>
      <c r="D71" s="87" t="s">
        <v>1124</v>
      </c>
      <c r="E71" s="87" t="b">
        <v>0</v>
      </c>
      <c r="F71" s="87" t="b">
        <v>0</v>
      </c>
      <c r="G71" s="87" t="b">
        <v>0</v>
      </c>
    </row>
    <row r="72" spans="1:7" ht="15">
      <c r="A72" s="87" t="s">
        <v>1019</v>
      </c>
      <c r="B72" s="87">
        <v>4</v>
      </c>
      <c r="C72" s="119">
        <v>0.003739731243986786</v>
      </c>
      <c r="D72" s="87" t="s">
        <v>1124</v>
      </c>
      <c r="E72" s="87" t="b">
        <v>0</v>
      </c>
      <c r="F72" s="87" t="b">
        <v>0</v>
      </c>
      <c r="G72" s="87" t="b">
        <v>0</v>
      </c>
    </row>
    <row r="73" spans="1:7" ht="15">
      <c r="A73" s="87" t="s">
        <v>1020</v>
      </c>
      <c r="B73" s="87">
        <v>4</v>
      </c>
      <c r="C73" s="119">
        <v>0.003739731243986786</v>
      </c>
      <c r="D73" s="87" t="s">
        <v>1124</v>
      </c>
      <c r="E73" s="87" t="b">
        <v>0</v>
      </c>
      <c r="F73" s="87" t="b">
        <v>0</v>
      </c>
      <c r="G73" s="87" t="b">
        <v>0</v>
      </c>
    </row>
    <row r="74" spans="1:7" ht="15">
      <c r="A74" s="87" t="s">
        <v>1021</v>
      </c>
      <c r="B74" s="87">
        <v>4</v>
      </c>
      <c r="C74" s="119">
        <v>0.003739731243986786</v>
      </c>
      <c r="D74" s="87" t="s">
        <v>1124</v>
      </c>
      <c r="E74" s="87" t="b">
        <v>0</v>
      </c>
      <c r="F74" s="87" t="b">
        <v>0</v>
      </c>
      <c r="G74" s="87" t="b">
        <v>0</v>
      </c>
    </row>
    <row r="75" spans="1:7" ht="15">
      <c r="A75" s="87" t="s">
        <v>1022</v>
      </c>
      <c r="B75" s="87">
        <v>4</v>
      </c>
      <c r="C75" s="119">
        <v>0.003739731243986786</v>
      </c>
      <c r="D75" s="87" t="s">
        <v>1124</v>
      </c>
      <c r="E75" s="87" t="b">
        <v>0</v>
      </c>
      <c r="F75" s="87" t="b">
        <v>0</v>
      </c>
      <c r="G75" s="87" t="b">
        <v>0</v>
      </c>
    </row>
    <row r="76" spans="1:7" ht="15">
      <c r="A76" s="87" t="s">
        <v>1023</v>
      </c>
      <c r="B76" s="87">
        <v>4</v>
      </c>
      <c r="C76" s="119">
        <v>0.003739731243986786</v>
      </c>
      <c r="D76" s="87" t="s">
        <v>1124</v>
      </c>
      <c r="E76" s="87" t="b">
        <v>0</v>
      </c>
      <c r="F76" s="87" t="b">
        <v>0</v>
      </c>
      <c r="G76" s="87" t="b">
        <v>0</v>
      </c>
    </row>
    <row r="77" spans="1:7" ht="15">
      <c r="A77" s="87" t="s">
        <v>1024</v>
      </c>
      <c r="B77" s="87">
        <v>4</v>
      </c>
      <c r="C77" s="119">
        <v>0.003739731243986786</v>
      </c>
      <c r="D77" s="87" t="s">
        <v>1124</v>
      </c>
      <c r="E77" s="87" t="b">
        <v>0</v>
      </c>
      <c r="F77" s="87" t="b">
        <v>0</v>
      </c>
      <c r="G77" s="87" t="b">
        <v>0</v>
      </c>
    </row>
    <row r="78" spans="1:7" ht="15">
      <c r="A78" s="87" t="s">
        <v>1025</v>
      </c>
      <c r="B78" s="87">
        <v>4</v>
      </c>
      <c r="C78" s="119">
        <v>0.003739731243986786</v>
      </c>
      <c r="D78" s="87" t="s">
        <v>1124</v>
      </c>
      <c r="E78" s="87" t="b">
        <v>0</v>
      </c>
      <c r="F78" s="87" t="b">
        <v>0</v>
      </c>
      <c r="G78" s="87" t="b">
        <v>0</v>
      </c>
    </row>
    <row r="79" spans="1:7" ht="15">
      <c r="A79" s="87" t="s">
        <v>1026</v>
      </c>
      <c r="B79" s="87">
        <v>4</v>
      </c>
      <c r="C79" s="119">
        <v>0.003739731243986786</v>
      </c>
      <c r="D79" s="87" t="s">
        <v>1124</v>
      </c>
      <c r="E79" s="87" t="b">
        <v>0</v>
      </c>
      <c r="F79" s="87" t="b">
        <v>0</v>
      </c>
      <c r="G79" s="87" t="b">
        <v>0</v>
      </c>
    </row>
    <row r="80" spans="1:7" ht="15">
      <c r="A80" s="87" t="s">
        <v>1027</v>
      </c>
      <c r="B80" s="87">
        <v>4</v>
      </c>
      <c r="C80" s="119">
        <v>0.003739731243986786</v>
      </c>
      <c r="D80" s="87" t="s">
        <v>1124</v>
      </c>
      <c r="E80" s="87" t="b">
        <v>0</v>
      </c>
      <c r="F80" s="87" t="b">
        <v>0</v>
      </c>
      <c r="G80" s="87" t="b">
        <v>0</v>
      </c>
    </row>
    <row r="81" spans="1:7" ht="15">
      <c r="A81" s="87" t="s">
        <v>1028</v>
      </c>
      <c r="B81" s="87">
        <v>4</v>
      </c>
      <c r="C81" s="119">
        <v>0.003739731243986786</v>
      </c>
      <c r="D81" s="87" t="s">
        <v>1124</v>
      </c>
      <c r="E81" s="87" t="b">
        <v>0</v>
      </c>
      <c r="F81" s="87" t="b">
        <v>0</v>
      </c>
      <c r="G81" s="87" t="b">
        <v>0</v>
      </c>
    </row>
    <row r="82" spans="1:7" ht="15">
      <c r="A82" s="87" t="s">
        <v>1029</v>
      </c>
      <c r="B82" s="87">
        <v>4</v>
      </c>
      <c r="C82" s="119">
        <v>0.003739731243986786</v>
      </c>
      <c r="D82" s="87" t="s">
        <v>1124</v>
      </c>
      <c r="E82" s="87" t="b">
        <v>0</v>
      </c>
      <c r="F82" s="87" t="b">
        <v>0</v>
      </c>
      <c r="G82" s="87" t="b">
        <v>0</v>
      </c>
    </row>
    <row r="83" spans="1:7" ht="15">
      <c r="A83" s="87" t="s">
        <v>1030</v>
      </c>
      <c r="B83" s="87">
        <v>4</v>
      </c>
      <c r="C83" s="119">
        <v>0.003739731243986786</v>
      </c>
      <c r="D83" s="87" t="s">
        <v>1124</v>
      </c>
      <c r="E83" s="87" t="b">
        <v>0</v>
      </c>
      <c r="F83" s="87" t="b">
        <v>0</v>
      </c>
      <c r="G83" s="87" t="b">
        <v>0</v>
      </c>
    </row>
    <row r="84" spans="1:7" ht="15">
      <c r="A84" s="87" t="s">
        <v>1031</v>
      </c>
      <c r="B84" s="87">
        <v>4</v>
      </c>
      <c r="C84" s="119">
        <v>0.003739731243986786</v>
      </c>
      <c r="D84" s="87" t="s">
        <v>1124</v>
      </c>
      <c r="E84" s="87" t="b">
        <v>0</v>
      </c>
      <c r="F84" s="87" t="b">
        <v>0</v>
      </c>
      <c r="G84" s="87" t="b">
        <v>0</v>
      </c>
    </row>
    <row r="85" spans="1:7" ht="15">
      <c r="A85" s="87" t="s">
        <v>1032</v>
      </c>
      <c r="B85" s="87">
        <v>4</v>
      </c>
      <c r="C85" s="119">
        <v>0.003739731243986786</v>
      </c>
      <c r="D85" s="87" t="s">
        <v>1124</v>
      </c>
      <c r="E85" s="87" t="b">
        <v>0</v>
      </c>
      <c r="F85" s="87" t="b">
        <v>0</v>
      </c>
      <c r="G85" s="87" t="b">
        <v>0</v>
      </c>
    </row>
    <row r="86" spans="1:7" ht="15">
      <c r="A86" s="87" t="s">
        <v>1033</v>
      </c>
      <c r="B86" s="87">
        <v>4</v>
      </c>
      <c r="C86" s="119">
        <v>0.003739731243986786</v>
      </c>
      <c r="D86" s="87" t="s">
        <v>1124</v>
      </c>
      <c r="E86" s="87" t="b">
        <v>0</v>
      </c>
      <c r="F86" s="87" t="b">
        <v>0</v>
      </c>
      <c r="G86" s="87" t="b">
        <v>0</v>
      </c>
    </row>
    <row r="87" spans="1:7" ht="15">
      <c r="A87" s="87" t="s">
        <v>1034</v>
      </c>
      <c r="B87" s="87">
        <v>4</v>
      </c>
      <c r="C87" s="119">
        <v>0.003739731243986786</v>
      </c>
      <c r="D87" s="87" t="s">
        <v>1124</v>
      </c>
      <c r="E87" s="87" t="b">
        <v>0</v>
      </c>
      <c r="F87" s="87" t="b">
        <v>0</v>
      </c>
      <c r="G87" s="87" t="b">
        <v>0</v>
      </c>
    </row>
    <row r="88" spans="1:7" ht="15">
      <c r="A88" s="87" t="s">
        <v>1035</v>
      </c>
      <c r="B88" s="87">
        <v>4</v>
      </c>
      <c r="C88" s="119">
        <v>0.003739731243986786</v>
      </c>
      <c r="D88" s="87" t="s">
        <v>1124</v>
      </c>
      <c r="E88" s="87" t="b">
        <v>0</v>
      </c>
      <c r="F88" s="87" t="b">
        <v>0</v>
      </c>
      <c r="G88" s="87" t="b">
        <v>0</v>
      </c>
    </row>
    <row r="89" spans="1:7" ht="15">
      <c r="A89" s="87" t="s">
        <v>1036</v>
      </c>
      <c r="B89" s="87">
        <v>4</v>
      </c>
      <c r="C89" s="119">
        <v>0.003739731243986786</v>
      </c>
      <c r="D89" s="87" t="s">
        <v>1124</v>
      </c>
      <c r="E89" s="87" t="b">
        <v>0</v>
      </c>
      <c r="F89" s="87" t="b">
        <v>0</v>
      </c>
      <c r="G89" s="87" t="b">
        <v>0</v>
      </c>
    </row>
    <row r="90" spans="1:7" ht="15">
      <c r="A90" s="87" t="s">
        <v>1037</v>
      </c>
      <c r="B90" s="87">
        <v>4</v>
      </c>
      <c r="C90" s="119">
        <v>0.003739731243986786</v>
      </c>
      <c r="D90" s="87" t="s">
        <v>1124</v>
      </c>
      <c r="E90" s="87" t="b">
        <v>0</v>
      </c>
      <c r="F90" s="87" t="b">
        <v>0</v>
      </c>
      <c r="G90" s="87" t="b">
        <v>0</v>
      </c>
    </row>
    <row r="91" spans="1:7" ht="15">
      <c r="A91" s="87" t="s">
        <v>1038</v>
      </c>
      <c r="B91" s="87">
        <v>4</v>
      </c>
      <c r="C91" s="119">
        <v>0.003739731243986786</v>
      </c>
      <c r="D91" s="87" t="s">
        <v>1124</v>
      </c>
      <c r="E91" s="87" t="b">
        <v>0</v>
      </c>
      <c r="F91" s="87" t="b">
        <v>0</v>
      </c>
      <c r="G91" s="87" t="b">
        <v>0</v>
      </c>
    </row>
    <row r="92" spans="1:7" ht="15">
      <c r="A92" s="87" t="s">
        <v>1039</v>
      </c>
      <c r="B92" s="87">
        <v>4</v>
      </c>
      <c r="C92" s="119">
        <v>0.003739731243986786</v>
      </c>
      <c r="D92" s="87" t="s">
        <v>1124</v>
      </c>
      <c r="E92" s="87" t="b">
        <v>0</v>
      </c>
      <c r="F92" s="87" t="b">
        <v>0</v>
      </c>
      <c r="G92" s="87" t="b">
        <v>0</v>
      </c>
    </row>
    <row r="93" spans="1:7" ht="15">
      <c r="A93" s="87" t="s">
        <v>1040</v>
      </c>
      <c r="B93" s="87">
        <v>4</v>
      </c>
      <c r="C93" s="119">
        <v>0.003739731243986786</v>
      </c>
      <c r="D93" s="87" t="s">
        <v>1124</v>
      </c>
      <c r="E93" s="87" t="b">
        <v>0</v>
      </c>
      <c r="F93" s="87" t="b">
        <v>0</v>
      </c>
      <c r="G93" s="87" t="b">
        <v>0</v>
      </c>
    </row>
    <row r="94" spans="1:7" ht="15">
      <c r="A94" s="87" t="s">
        <v>1041</v>
      </c>
      <c r="B94" s="87">
        <v>4</v>
      </c>
      <c r="C94" s="119">
        <v>0.003739731243986786</v>
      </c>
      <c r="D94" s="87" t="s">
        <v>1124</v>
      </c>
      <c r="E94" s="87" t="b">
        <v>0</v>
      </c>
      <c r="F94" s="87" t="b">
        <v>0</v>
      </c>
      <c r="G94" s="87" t="b">
        <v>0</v>
      </c>
    </row>
    <row r="95" spans="1:7" ht="15">
      <c r="A95" s="87" t="s">
        <v>1042</v>
      </c>
      <c r="B95" s="87">
        <v>4</v>
      </c>
      <c r="C95" s="119">
        <v>0.003739731243986786</v>
      </c>
      <c r="D95" s="87" t="s">
        <v>1124</v>
      </c>
      <c r="E95" s="87" t="b">
        <v>0</v>
      </c>
      <c r="F95" s="87" t="b">
        <v>0</v>
      </c>
      <c r="G95" s="87" t="b">
        <v>0</v>
      </c>
    </row>
    <row r="96" spans="1:7" ht="15">
      <c r="A96" s="87" t="s">
        <v>1043</v>
      </c>
      <c r="B96" s="87">
        <v>4</v>
      </c>
      <c r="C96" s="119">
        <v>0.003739731243986786</v>
      </c>
      <c r="D96" s="87" t="s">
        <v>1124</v>
      </c>
      <c r="E96" s="87" t="b">
        <v>0</v>
      </c>
      <c r="F96" s="87" t="b">
        <v>0</v>
      </c>
      <c r="G96" s="87" t="b">
        <v>0</v>
      </c>
    </row>
    <row r="97" spans="1:7" ht="15">
      <c r="A97" s="87" t="s">
        <v>1044</v>
      </c>
      <c r="B97" s="87">
        <v>4</v>
      </c>
      <c r="C97" s="119">
        <v>0.003739731243986786</v>
      </c>
      <c r="D97" s="87" t="s">
        <v>1124</v>
      </c>
      <c r="E97" s="87" t="b">
        <v>1</v>
      </c>
      <c r="F97" s="87" t="b">
        <v>0</v>
      </c>
      <c r="G97" s="87" t="b">
        <v>0</v>
      </c>
    </row>
    <row r="98" spans="1:7" ht="15">
      <c r="A98" s="87" t="s">
        <v>1045</v>
      </c>
      <c r="B98" s="87">
        <v>4</v>
      </c>
      <c r="C98" s="119">
        <v>0.003739731243986786</v>
      </c>
      <c r="D98" s="87" t="s">
        <v>1124</v>
      </c>
      <c r="E98" s="87" t="b">
        <v>0</v>
      </c>
      <c r="F98" s="87" t="b">
        <v>0</v>
      </c>
      <c r="G98" s="87" t="b">
        <v>0</v>
      </c>
    </row>
    <row r="99" spans="1:7" ht="15">
      <c r="A99" s="87" t="s">
        <v>1046</v>
      </c>
      <c r="B99" s="87">
        <v>4</v>
      </c>
      <c r="C99" s="119">
        <v>0.003739731243986786</v>
      </c>
      <c r="D99" s="87" t="s">
        <v>1124</v>
      </c>
      <c r="E99" s="87" t="b">
        <v>0</v>
      </c>
      <c r="F99" s="87" t="b">
        <v>0</v>
      </c>
      <c r="G99" s="87" t="b">
        <v>0</v>
      </c>
    </row>
    <row r="100" spans="1:7" ht="15">
      <c r="A100" s="87" t="s">
        <v>1047</v>
      </c>
      <c r="B100" s="87">
        <v>4</v>
      </c>
      <c r="C100" s="119">
        <v>0.003739731243986786</v>
      </c>
      <c r="D100" s="87" t="s">
        <v>1124</v>
      </c>
      <c r="E100" s="87" t="b">
        <v>0</v>
      </c>
      <c r="F100" s="87" t="b">
        <v>0</v>
      </c>
      <c r="G100" s="87" t="b">
        <v>0</v>
      </c>
    </row>
    <row r="101" spans="1:7" ht="15">
      <c r="A101" s="87" t="s">
        <v>1048</v>
      </c>
      <c r="B101" s="87">
        <v>4</v>
      </c>
      <c r="C101" s="119">
        <v>0.003739731243986786</v>
      </c>
      <c r="D101" s="87" t="s">
        <v>1124</v>
      </c>
      <c r="E101" s="87" t="b">
        <v>0</v>
      </c>
      <c r="F101" s="87" t="b">
        <v>0</v>
      </c>
      <c r="G101" s="87" t="b">
        <v>0</v>
      </c>
    </row>
    <row r="102" spans="1:7" ht="15">
      <c r="A102" s="87" t="s">
        <v>1049</v>
      </c>
      <c r="B102" s="87">
        <v>4</v>
      </c>
      <c r="C102" s="119">
        <v>0.003739731243986786</v>
      </c>
      <c r="D102" s="87" t="s">
        <v>1124</v>
      </c>
      <c r="E102" s="87" t="b">
        <v>0</v>
      </c>
      <c r="F102" s="87" t="b">
        <v>0</v>
      </c>
      <c r="G102" s="87" t="b">
        <v>0</v>
      </c>
    </row>
    <row r="103" spans="1:7" ht="15">
      <c r="A103" s="87" t="s">
        <v>1050</v>
      </c>
      <c r="B103" s="87">
        <v>4</v>
      </c>
      <c r="C103" s="119">
        <v>0.003739731243986786</v>
      </c>
      <c r="D103" s="87" t="s">
        <v>1124</v>
      </c>
      <c r="E103" s="87" t="b">
        <v>0</v>
      </c>
      <c r="F103" s="87" t="b">
        <v>0</v>
      </c>
      <c r="G103" s="87" t="b">
        <v>0</v>
      </c>
    </row>
    <row r="104" spans="1:7" ht="15">
      <c r="A104" s="87" t="s">
        <v>1051</v>
      </c>
      <c r="B104" s="87">
        <v>4</v>
      </c>
      <c r="C104" s="119">
        <v>0.003739731243986786</v>
      </c>
      <c r="D104" s="87" t="s">
        <v>1124</v>
      </c>
      <c r="E104" s="87" t="b">
        <v>0</v>
      </c>
      <c r="F104" s="87" t="b">
        <v>0</v>
      </c>
      <c r="G104" s="87" t="b">
        <v>0</v>
      </c>
    </row>
    <row r="105" spans="1:7" ht="15">
      <c r="A105" s="87" t="s">
        <v>1052</v>
      </c>
      <c r="B105" s="87">
        <v>4</v>
      </c>
      <c r="C105" s="119">
        <v>0.003739731243986786</v>
      </c>
      <c r="D105" s="87" t="s">
        <v>1124</v>
      </c>
      <c r="E105" s="87" t="b">
        <v>0</v>
      </c>
      <c r="F105" s="87" t="b">
        <v>0</v>
      </c>
      <c r="G105" s="87" t="b">
        <v>0</v>
      </c>
    </row>
    <row r="106" spans="1:7" ht="15">
      <c r="A106" s="87" t="s">
        <v>1053</v>
      </c>
      <c r="B106" s="87">
        <v>4</v>
      </c>
      <c r="C106" s="119">
        <v>0.0041530934825584976</v>
      </c>
      <c r="D106" s="87" t="s">
        <v>1124</v>
      </c>
      <c r="E106" s="87" t="b">
        <v>0</v>
      </c>
      <c r="F106" s="87" t="b">
        <v>0</v>
      </c>
      <c r="G106" s="87" t="b">
        <v>0</v>
      </c>
    </row>
    <row r="107" spans="1:7" ht="15">
      <c r="A107" s="87" t="s">
        <v>1054</v>
      </c>
      <c r="B107" s="87">
        <v>4</v>
      </c>
      <c r="C107" s="119">
        <v>0.004735694835927171</v>
      </c>
      <c r="D107" s="87" t="s">
        <v>1124</v>
      </c>
      <c r="E107" s="87" t="b">
        <v>0</v>
      </c>
      <c r="F107" s="87" t="b">
        <v>0</v>
      </c>
      <c r="G107" s="87" t="b">
        <v>0</v>
      </c>
    </row>
    <row r="108" spans="1:7" ht="15">
      <c r="A108" s="87" t="s">
        <v>1055</v>
      </c>
      <c r="B108" s="87">
        <v>4</v>
      </c>
      <c r="C108" s="119">
        <v>0.004735694835927171</v>
      </c>
      <c r="D108" s="87" t="s">
        <v>1124</v>
      </c>
      <c r="E108" s="87" t="b">
        <v>0</v>
      </c>
      <c r="F108" s="87" t="b">
        <v>0</v>
      </c>
      <c r="G108" s="87" t="b">
        <v>0</v>
      </c>
    </row>
    <row r="109" spans="1:7" ht="15">
      <c r="A109" s="87" t="s">
        <v>1056</v>
      </c>
      <c r="B109" s="87">
        <v>3</v>
      </c>
      <c r="C109" s="119">
        <v>0.0031148201119188734</v>
      </c>
      <c r="D109" s="87" t="s">
        <v>1124</v>
      </c>
      <c r="E109" s="87" t="b">
        <v>0</v>
      </c>
      <c r="F109" s="87" t="b">
        <v>0</v>
      </c>
      <c r="G109" s="87" t="b">
        <v>0</v>
      </c>
    </row>
    <row r="110" spans="1:7" ht="15">
      <c r="A110" s="87" t="s">
        <v>1057</v>
      </c>
      <c r="B110" s="87">
        <v>3</v>
      </c>
      <c r="C110" s="119">
        <v>0.0031148201119188734</v>
      </c>
      <c r="D110" s="87" t="s">
        <v>1124</v>
      </c>
      <c r="E110" s="87" t="b">
        <v>0</v>
      </c>
      <c r="F110" s="87" t="b">
        <v>0</v>
      </c>
      <c r="G110" s="87" t="b">
        <v>0</v>
      </c>
    </row>
    <row r="111" spans="1:7" ht="15">
      <c r="A111" s="87" t="s">
        <v>1058</v>
      </c>
      <c r="B111" s="87">
        <v>3</v>
      </c>
      <c r="C111" s="119">
        <v>0.0031148201119188734</v>
      </c>
      <c r="D111" s="87" t="s">
        <v>1124</v>
      </c>
      <c r="E111" s="87" t="b">
        <v>0</v>
      </c>
      <c r="F111" s="87" t="b">
        <v>0</v>
      </c>
      <c r="G111" s="87" t="b">
        <v>0</v>
      </c>
    </row>
    <row r="112" spans="1:7" ht="15">
      <c r="A112" s="87" t="s">
        <v>1059</v>
      </c>
      <c r="B112" s="87">
        <v>3</v>
      </c>
      <c r="C112" s="119">
        <v>0.0031148201119188734</v>
      </c>
      <c r="D112" s="87" t="s">
        <v>1124</v>
      </c>
      <c r="E112" s="87" t="b">
        <v>0</v>
      </c>
      <c r="F112" s="87" t="b">
        <v>0</v>
      </c>
      <c r="G112" s="87" t="b">
        <v>0</v>
      </c>
    </row>
    <row r="113" spans="1:7" ht="15">
      <c r="A113" s="87" t="s">
        <v>1060</v>
      </c>
      <c r="B113" s="87">
        <v>3</v>
      </c>
      <c r="C113" s="119">
        <v>0.0031148201119188734</v>
      </c>
      <c r="D113" s="87" t="s">
        <v>1124</v>
      </c>
      <c r="E113" s="87" t="b">
        <v>0</v>
      </c>
      <c r="F113" s="87" t="b">
        <v>0</v>
      </c>
      <c r="G113" s="87" t="b">
        <v>0</v>
      </c>
    </row>
    <row r="114" spans="1:7" ht="15">
      <c r="A114" s="87" t="s">
        <v>1061</v>
      </c>
      <c r="B114" s="87">
        <v>3</v>
      </c>
      <c r="C114" s="119">
        <v>0.0031148201119188734</v>
      </c>
      <c r="D114" s="87" t="s">
        <v>1124</v>
      </c>
      <c r="E114" s="87" t="b">
        <v>0</v>
      </c>
      <c r="F114" s="87" t="b">
        <v>0</v>
      </c>
      <c r="G114" s="87" t="b">
        <v>0</v>
      </c>
    </row>
    <row r="115" spans="1:7" ht="15">
      <c r="A115" s="87" t="s">
        <v>1062</v>
      </c>
      <c r="B115" s="87">
        <v>3</v>
      </c>
      <c r="C115" s="119">
        <v>0.0031148201119188734</v>
      </c>
      <c r="D115" s="87" t="s">
        <v>1124</v>
      </c>
      <c r="E115" s="87" t="b">
        <v>0</v>
      </c>
      <c r="F115" s="87" t="b">
        <v>0</v>
      </c>
      <c r="G115" s="87" t="b">
        <v>0</v>
      </c>
    </row>
    <row r="116" spans="1:7" ht="15">
      <c r="A116" s="87" t="s">
        <v>295</v>
      </c>
      <c r="B116" s="87">
        <v>3</v>
      </c>
      <c r="C116" s="119">
        <v>0.0031148201119188734</v>
      </c>
      <c r="D116" s="87" t="s">
        <v>1124</v>
      </c>
      <c r="E116" s="87" t="b">
        <v>0</v>
      </c>
      <c r="F116" s="87" t="b">
        <v>0</v>
      </c>
      <c r="G116" s="87" t="b">
        <v>0</v>
      </c>
    </row>
    <row r="117" spans="1:7" ht="15">
      <c r="A117" s="87" t="s">
        <v>287</v>
      </c>
      <c r="B117" s="87">
        <v>3</v>
      </c>
      <c r="C117" s="119">
        <v>0.0031148201119188734</v>
      </c>
      <c r="D117" s="87" t="s">
        <v>1124</v>
      </c>
      <c r="E117" s="87" t="b">
        <v>0</v>
      </c>
      <c r="F117" s="87" t="b">
        <v>0</v>
      </c>
      <c r="G117" s="87" t="b">
        <v>0</v>
      </c>
    </row>
    <row r="118" spans="1:7" ht="15">
      <c r="A118" s="87" t="s">
        <v>1063</v>
      </c>
      <c r="B118" s="87">
        <v>3</v>
      </c>
      <c r="C118" s="119">
        <v>0.0031148201119188734</v>
      </c>
      <c r="D118" s="87" t="s">
        <v>1124</v>
      </c>
      <c r="E118" s="87" t="b">
        <v>0</v>
      </c>
      <c r="F118" s="87" t="b">
        <v>0</v>
      </c>
      <c r="G118" s="87" t="b">
        <v>0</v>
      </c>
    </row>
    <row r="119" spans="1:7" ht="15">
      <c r="A119" s="87" t="s">
        <v>1064</v>
      </c>
      <c r="B119" s="87">
        <v>3</v>
      </c>
      <c r="C119" s="119">
        <v>0.0031148201119188734</v>
      </c>
      <c r="D119" s="87" t="s">
        <v>1124</v>
      </c>
      <c r="E119" s="87" t="b">
        <v>0</v>
      </c>
      <c r="F119" s="87" t="b">
        <v>0</v>
      </c>
      <c r="G119" s="87" t="b">
        <v>0</v>
      </c>
    </row>
    <row r="120" spans="1:7" ht="15">
      <c r="A120" s="87" t="s">
        <v>1065</v>
      </c>
      <c r="B120" s="87">
        <v>3</v>
      </c>
      <c r="C120" s="119">
        <v>0.0031148201119188734</v>
      </c>
      <c r="D120" s="87" t="s">
        <v>1124</v>
      </c>
      <c r="E120" s="87" t="b">
        <v>0</v>
      </c>
      <c r="F120" s="87" t="b">
        <v>0</v>
      </c>
      <c r="G120" s="87" t="b">
        <v>0</v>
      </c>
    </row>
    <row r="121" spans="1:7" ht="15">
      <c r="A121" s="87" t="s">
        <v>1066</v>
      </c>
      <c r="B121" s="87">
        <v>3</v>
      </c>
      <c r="C121" s="119">
        <v>0.0031148201119188734</v>
      </c>
      <c r="D121" s="87" t="s">
        <v>1124</v>
      </c>
      <c r="E121" s="87" t="b">
        <v>0</v>
      </c>
      <c r="F121" s="87" t="b">
        <v>0</v>
      </c>
      <c r="G121" s="87" t="b">
        <v>0</v>
      </c>
    </row>
    <row r="122" spans="1:7" ht="15">
      <c r="A122" s="87" t="s">
        <v>1067</v>
      </c>
      <c r="B122" s="87">
        <v>3</v>
      </c>
      <c r="C122" s="119">
        <v>0.0031148201119188734</v>
      </c>
      <c r="D122" s="87" t="s">
        <v>1124</v>
      </c>
      <c r="E122" s="87" t="b">
        <v>0</v>
      </c>
      <c r="F122" s="87" t="b">
        <v>0</v>
      </c>
      <c r="G122" s="87" t="b">
        <v>0</v>
      </c>
    </row>
    <row r="123" spans="1:7" ht="15">
      <c r="A123" s="87" t="s">
        <v>1068</v>
      </c>
      <c r="B123" s="87">
        <v>3</v>
      </c>
      <c r="C123" s="119">
        <v>0.0031148201119188734</v>
      </c>
      <c r="D123" s="87" t="s">
        <v>1124</v>
      </c>
      <c r="E123" s="87" t="b">
        <v>0</v>
      </c>
      <c r="F123" s="87" t="b">
        <v>0</v>
      </c>
      <c r="G123" s="87" t="b">
        <v>0</v>
      </c>
    </row>
    <row r="124" spans="1:7" ht="15">
      <c r="A124" s="87" t="s">
        <v>1069</v>
      </c>
      <c r="B124" s="87">
        <v>3</v>
      </c>
      <c r="C124" s="119">
        <v>0.0031148201119188734</v>
      </c>
      <c r="D124" s="87" t="s">
        <v>1124</v>
      </c>
      <c r="E124" s="87" t="b">
        <v>0</v>
      </c>
      <c r="F124" s="87" t="b">
        <v>0</v>
      </c>
      <c r="G124" s="87" t="b">
        <v>0</v>
      </c>
    </row>
    <row r="125" spans="1:7" ht="15">
      <c r="A125" s="87" t="s">
        <v>1070</v>
      </c>
      <c r="B125" s="87">
        <v>3</v>
      </c>
      <c r="C125" s="119">
        <v>0.0031148201119188734</v>
      </c>
      <c r="D125" s="87" t="s">
        <v>1124</v>
      </c>
      <c r="E125" s="87" t="b">
        <v>0</v>
      </c>
      <c r="F125" s="87" t="b">
        <v>0</v>
      </c>
      <c r="G125" s="87" t="b">
        <v>0</v>
      </c>
    </row>
    <row r="126" spans="1:7" ht="15">
      <c r="A126" s="87" t="s">
        <v>1071</v>
      </c>
      <c r="B126" s="87">
        <v>3</v>
      </c>
      <c r="C126" s="119">
        <v>0.0031148201119188734</v>
      </c>
      <c r="D126" s="87" t="s">
        <v>1124</v>
      </c>
      <c r="E126" s="87" t="b">
        <v>0</v>
      </c>
      <c r="F126" s="87" t="b">
        <v>0</v>
      </c>
      <c r="G126" s="87" t="b">
        <v>0</v>
      </c>
    </row>
    <row r="127" spans="1:7" ht="15">
      <c r="A127" s="87" t="s">
        <v>1072</v>
      </c>
      <c r="B127" s="87">
        <v>3</v>
      </c>
      <c r="C127" s="119">
        <v>0.0031148201119188734</v>
      </c>
      <c r="D127" s="87" t="s">
        <v>1124</v>
      </c>
      <c r="E127" s="87" t="b">
        <v>0</v>
      </c>
      <c r="F127" s="87" t="b">
        <v>0</v>
      </c>
      <c r="G127" s="87" t="b">
        <v>0</v>
      </c>
    </row>
    <row r="128" spans="1:7" ht="15">
      <c r="A128" s="87" t="s">
        <v>1073</v>
      </c>
      <c r="B128" s="87">
        <v>3</v>
      </c>
      <c r="C128" s="119">
        <v>0.0031148201119188734</v>
      </c>
      <c r="D128" s="87" t="s">
        <v>1124</v>
      </c>
      <c r="E128" s="87" t="b">
        <v>0</v>
      </c>
      <c r="F128" s="87" t="b">
        <v>0</v>
      </c>
      <c r="G128" s="87" t="b">
        <v>0</v>
      </c>
    </row>
    <row r="129" spans="1:7" ht="15">
      <c r="A129" s="87" t="s">
        <v>301</v>
      </c>
      <c r="B129" s="87">
        <v>3</v>
      </c>
      <c r="C129" s="119">
        <v>0.0031148201119188734</v>
      </c>
      <c r="D129" s="87" t="s">
        <v>1124</v>
      </c>
      <c r="E129" s="87" t="b">
        <v>0</v>
      </c>
      <c r="F129" s="87" t="b">
        <v>0</v>
      </c>
      <c r="G129" s="87" t="b">
        <v>0</v>
      </c>
    </row>
    <row r="130" spans="1:7" ht="15">
      <c r="A130" s="87" t="s">
        <v>258</v>
      </c>
      <c r="B130" s="87">
        <v>3</v>
      </c>
      <c r="C130" s="119">
        <v>0.0031148201119188734</v>
      </c>
      <c r="D130" s="87" t="s">
        <v>1124</v>
      </c>
      <c r="E130" s="87" t="b">
        <v>0</v>
      </c>
      <c r="F130" s="87" t="b">
        <v>0</v>
      </c>
      <c r="G130" s="87" t="b">
        <v>0</v>
      </c>
    </row>
    <row r="131" spans="1:7" ht="15">
      <c r="A131" s="87" t="s">
        <v>1074</v>
      </c>
      <c r="B131" s="87">
        <v>3</v>
      </c>
      <c r="C131" s="119">
        <v>0.0031148201119188734</v>
      </c>
      <c r="D131" s="87" t="s">
        <v>1124</v>
      </c>
      <c r="E131" s="87" t="b">
        <v>0</v>
      </c>
      <c r="F131" s="87" t="b">
        <v>0</v>
      </c>
      <c r="G131" s="87" t="b">
        <v>0</v>
      </c>
    </row>
    <row r="132" spans="1:7" ht="15">
      <c r="A132" s="87" t="s">
        <v>1075</v>
      </c>
      <c r="B132" s="87">
        <v>3</v>
      </c>
      <c r="C132" s="119">
        <v>0.0031148201119188734</v>
      </c>
      <c r="D132" s="87" t="s">
        <v>1124</v>
      </c>
      <c r="E132" s="87" t="b">
        <v>0</v>
      </c>
      <c r="F132" s="87" t="b">
        <v>0</v>
      </c>
      <c r="G132" s="87" t="b">
        <v>0</v>
      </c>
    </row>
    <row r="133" spans="1:7" ht="15">
      <c r="A133" s="87" t="s">
        <v>1076</v>
      </c>
      <c r="B133" s="87">
        <v>3</v>
      </c>
      <c r="C133" s="119">
        <v>0.0031148201119188734</v>
      </c>
      <c r="D133" s="87" t="s">
        <v>1124</v>
      </c>
      <c r="E133" s="87" t="b">
        <v>0</v>
      </c>
      <c r="F133" s="87" t="b">
        <v>0</v>
      </c>
      <c r="G133" s="87" t="b">
        <v>0</v>
      </c>
    </row>
    <row r="134" spans="1:7" ht="15">
      <c r="A134" s="87" t="s">
        <v>1077</v>
      </c>
      <c r="B134" s="87">
        <v>3</v>
      </c>
      <c r="C134" s="119">
        <v>0.0031148201119188734</v>
      </c>
      <c r="D134" s="87" t="s">
        <v>1124</v>
      </c>
      <c r="E134" s="87" t="b">
        <v>0</v>
      </c>
      <c r="F134" s="87" t="b">
        <v>0</v>
      </c>
      <c r="G134" s="87" t="b">
        <v>0</v>
      </c>
    </row>
    <row r="135" spans="1:7" ht="15">
      <c r="A135" s="87" t="s">
        <v>1078</v>
      </c>
      <c r="B135" s="87">
        <v>3</v>
      </c>
      <c r="C135" s="119">
        <v>0.0031148201119188734</v>
      </c>
      <c r="D135" s="87" t="s">
        <v>1124</v>
      </c>
      <c r="E135" s="87" t="b">
        <v>0</v>
      </c>
      <c r="F135" s="87" t="b">
        <v>0</v>
      </c>
      <c r="G135" s="87" t="b">
        <v>0</v>
      </c>
    </row>
    <row r="136" spans="1:7" ht="15">
      <c r="A136" s="87" t="s">
        <v>1079</v>
      </c>
      <c r="B136" s="87">
        <v>3</v>
      </c>
      <c r="C136" s="119">
        <v>0.0031148201119188734</v>
      </c>
      <c r="D136" s="87" t="s">
        <v>1124</v>
      </c>
      <c r="E136" s="87" t="b">
        <v>0</v>
      </c>
      <c r="F136" s="87" t="b">
        <v>0</v>
      </c>
      <c r="G136" s="87" t="b">
        <v>0</v>
      </c>
    </row>
    <row r="137" spans="1:7" ht="15">
      <c r="A137" s="87" t="s">
        <v>1080</v>
      </c>
      <c r="B137" s="87">
        <v>3</v>
      </c>
      <c r="C137" s="119">
        <v>0.0031148201119188734</v>
      </c>
      <c r="D137" s="87" t="s">
        <v>1124</v>
      </c>
      <c r="E137" s="87" t="b">
        <v>0</v>
      </c>
      <c r="F137" s="87" t="b">
        <v>0</v>
      </c>
      <c r="G137" s="87" t="b">
        <v>0</v>
      </c>
    </row>
    <row r="138" spans="1:7" ht="15">
      <c r="A138" s="87" t="s">
        <v>1081</v>
      </c>
      <c r="B138" s="87">
        <v>3</v>
      </c>
      <c r="C138" s="119">
        <v>0.0031148201119188734</v>
      </c>
      <c r="D138" s="87" t="s">
        <v>1124</v>
      </c>
      <c r="E138" s="87" t="b">
        <v>0</v>
      </c>
      <c r="F138" s="87" t="b">
        <v>0</v>
      </c>
      <c r="G138" s="87" t="b">
        <v>0</v>
      </c>
    </row>
    <row r="139" spans="1:7" ht="15">
      <c r="A139" s="87" t="s">
        <v>1082</v>
      </c>
      <c r="B139" s="87">
        <v>3</v>
      </c>
      <c r="C139" s="119">
        <v>0.0031148201119188734</v>
      </c>
      <c r="D139" s="87" t="s">
        <v>1124</v>
      </c>
      <c r="E139" s="87" t="b">
        <v>0</v>
      </c>
      <c r="F139" s="87" t="b">
        <v>0</v>
      </c>
      <c r="G139" s="87" t="b">
        <v>0</v>
      </c>
    </row>
    <row r="140" spans="1:7" ht="15">
      <c r="A140" s="87" t="s">
        <v>1083</v>
      </c>
      <c r="B140" s="87">
        <v>3</v>
      </c>
      <c r="C140" s="119">
        <v>0.0031148201119188734</v>
      </c>
      <c r="D140" s="87" t="s">
        <v>1124</v>
      </c>
      <c r="E140" s="87" t="b">
        <v>0</v>
      </c>
      <c r="F140" s="87" t="b">
        <v>0</v>
      </c>
      <c r="G140" s="87" t="b">
        <v>0</v>
      </c>
    </row>
    <row r="141" spans="1:7" ht="15">
      <c r="A141" s="87" t="s">
        <v>1084</v>
      </c>
      <c r="B141" s="87">
        <v>3</v>
      </c>
      <c r="C141" s="119">
        <v>0.0031148201119188734</v>
      </c>
      <c r="D141" s="87" t="s">
        <v>1124</v>
      </c>
      <c r="E141" s="87" t="b">
        <v>0</v>
      </c>
      <c r="F141" s="87" t="b">
        <v>0</v>
      </c>
      <c r="G141" s="87" t="b">
        <v>0</v>
      </c>
    </row>
    <row r="142" spans="1:7" ht="15">
      <c r="A142" s="87" t="s">
        <v>1085</v>
      </c>
      <c r="B142" s="87">
        <v>3</v>
      </c>
      <c r="C142" s="119">
        <v>0.0031148201119188734</v>
      </c>
      <c r="D142" s="87" t="s">
        <v>1124</v>
      </c>
      <c r="E142" s="87" t="b">
        <v>0</v>
      </c>
      <c r="F142" s="87" t="b">
        <v>0</v>
      </c>
      <c r="G142" s="87" t="b">
        <v>0</v>
      </c>
    </row>
    <row r="143" spans="1:7" ht="15">
      <c r="A143" s="87" t="s">
        <v>1086</v>
      </c>
      <c r="B143" s="87">
        <v>3</v>
      </c>
      <c r="C143" s="119">
        <v>0.0031148201119188734</v>
      </c>
      <c r="D143" s="87" t="s">
        <v>1124</v>
      </c>
      <c r="E143" s="87" t="b">
        <v>0</v>
      </c>
      <c r="F143" s="87" t="b">
        <v>0</v>
      </c>
      <c r="G143" s="87" t="b">
        <v>0</v>
      </c>
    </row>
    <row r="144" spans="1:7" ht="15">
      <c r="A144" s="87" t="s">
        <v>1087</v>
      </c>
      <c r="B144" s="87">
        <v>3</v>
      </c>
      <c r="C144" s="119">
        <v>0.0031148201119188734</v>
      </c>
      <c r="D144" s="87" t="s">
        <v>1124</v>
      </c>
      <c r="E144" s="87" t="b">
        <v>0</v>
      </c>
      <c r="F144" s="87" t="b">
        <v>0</v>
      </c>
      <c r="G144" s="87" t="b">
        <v>0</v>
      </c>
    </row>
    <row r="145" spans="1:7" ht="15">
      <c r="A145" s="87" t="s">
        <v>1088</v>
      </c>
      <c r="B145" s="87">
        <v>3</v>
      </c>
      <c r="C145" s="119">
        <v>0.0031148201119188734</v>
      </c>
      <c r="D145" s="87" t="s">
        <v>1124</v>
      </c>
      <c r="E145" s="87" t="b">
        <v>0</v>
      </c>
      <c r="F145" s="87" t="b">
        <v>0</v>
      </c>
      <c r="G145" s="87" t="b">
        <v>0</v>
      </c>
    </row>
    <row r="146" spans="1:7" ht="15">
      <c r="A146" s="87" t="s">
        <v>288</v>
      </c>
      <c r="B146" s="87">
        <v>2</v>
      </c>
      <c r="C146" s="119">
        <v>0.0023678474179635854</v>
      </c>
      <c r="D146" s="87" t="s">
        <v>1124</v>
      </c>
      <c r="E146" s="87" t="b">
        <v>0</v>
      </c>
      <c r="F146" s="87" t="b">
        <v>0</v>
      </c>
      <c r="G146" s="87" t="b">
        <v>0</v>
      </c>
    </row>
    <row r="147" spans="1:7" ht="15">
      <c r="A147" s="87" t="s">
        <v>1089</v>
      </c>
      <c r="B147" s="87">
        <v>2</v>
      </c>
      <c r="C147" s="119">
        <v>0.0023678474179635854</v>
      </c>
      <c r="D147" s="87" t="s">
        <v>1124</v>
      </c>
      <c r="E147" s="87" t="b">
        <v>0</v>
      </c>
      <c r="F147" s="87" t="b">
        <v>0</v>
      </c>
      <c r="G147" s="87" t="b">
        <v>0</v>
      </c>
    </row>
    <row r="148" spans="1:7" ht="15">
      <c r="A148" s="87" t="s">
        <v>1090</v>
      </c>
      <c r="B148" s="87">
        <v>2</v>
      </c>
      <c r="C148" s="119">
        <v>0.0023678474179635854</v>
      </c>
      <c r="D148" s="87" t="s">
        <v>1124</v>
      </c>
      <c r="E148" s="87" t="b">
        <v>0</v>
      </c>
      <c r="F148" s="87" t="b">
        <v>0</v>
      </c>
      <c r="G148" s="87" t="b">
        <v>0</v>
      </c>
    </row>
    <row r="149" spans="1:7" ht="15">
      <c r="A149" s="87" t="s">
        <v>1091</v>
      </c>
      <c r="B149" s="87">
        <v>2</v>
      </c>
      <c r="C149" s="119">
        <v>0.0023678474179635854</v>
      </c>
      <c r="D149" s="87" t="s">
        <v>1124</v>
      </c>
      <c r="E149" s="87" t="b">
        <v>0</v>
      </c>
      <c r="F149" s="87" t="b">
        <v>0</v>
      </c>
      <c r="G149" s="87" t="b">
        <v>0</v>
      </c>
    </row>
    <row r="150" spans="1:7" ht="15">
      <c r="A150" s="87" t="s">
        <v>1092</v>
      </c>
      <c r="B150" s="87">
        <v>2</v>
      </c>
      <c r="C150" s="119">
        <v>0.0023678474179635854</v>
      </c>
      <c r="D150" s="87" t="s">
        <v>1124</v>
      </c>
      <c r="E150" s="87" t="b">
        <v>0</v>
      </c>
      <c r="F150" s="87" t="b">
        <v>0</v>
      </c>
      <c r="G150" s="87" t="b">
        <v>0</v>
      </c>
    </row>
    <row r="151" spans="1:7" ht="15">
      <c r="A151" s="87" t="s">
        <v>1093</v>
      </c>
      <c r="B151" s="87">
        <v>2</v>
      </c>
      <c r="C151" s="119">
        <v>0.0023678474179635854</v>
      </c>
      <c r="D151" s="87" t="s">
        <v>1124</v>
      </c>
      <c r="E151" s="87" t="b">
        <v>0</v>
      </c>
      <c r="F151" s="87" t="b">
        <v>0</v>
      </c>
      <c r="G151" s="87" t="b">
        <v>0</v>
      </c>
    </row>
    <row r="152" spans="1:7" ht="15">
      <c r="A152" s="87" t="s">
        <v>1094</v>
      </c>
      <c r="B152" s="87">
        <v>2</v>
      </c>
      <c r="C152" s="119">
        <v>0.0023678474179635854</v>
      </c>
      <c r="D152" s="87" t="s">
        <v>1124</v>
      </c>
      <c r="E152" s="87" t="b">
        <v>0</v>
      </c>
      <c r="F152" s="87" t="b">
        <v>0</v>
      </c>
      <c r="G152" s="87" t="b">
        <v>0</v>
      </c>
    </row>
    <row r="153" spans="1:7" ht="15">
      <c r="A153" s="87" t="s">
        <v>1095</v>
      </c>
      <c r="B153" s="87">
        <v>2</v>
      </c>
      <c r="C153" s="119">
        <v>0.0023678474179635854</v>
      </c>
      <c r="D153" s="87" t="s">
        <v>1124</v>
      </c>
      <c r="E153" s="87" t="b">
        <v>0</v>
      </c>
      <c r="F153" s="87" t="b">
        <v>0</v>
      </c>
      <c r="G153" s="87" t="b">
        <v>0</v>
      </c>
    </row>
    <row r="154" spans="1:7" ht="15">
      <c r="A154" s="87" t="s">
        <v>303</v>
      </c>
      <c r="B154" s="87">
        <v>2</v>
      </c>
      <c r="C154" s="119">
        <v>0.0023678474179635854</v>
      </c>
      <c r="D154" s="87" t="s">
        <v>1124</v>
      </c>
      <c r="E154" s="87" t="b">
        <v>0</v>
      </c>
      <c r="F154" s="87" t="b">
        <v>0</v>
      </c>
      <c r="G154" s="87" t="b">
        <v>0</v>
      </c>
    </row>
    <row r="155" spans="1:7" ht="15">
      <c r="A155" s="87" t="s">
        <v>302</v>
      </c>
      <c r="B155" s="87">
        <v>2</v>
      </c>
      <c r="C155" s="119">
        <v>0.0023678474179635854</v>
      </c>
      <c r="D155" s="87" t="s">
        <v>1124</v>
      </c>
      <c r="E155" s="87" t="b">
        <v>0</v>
      </c>
      <c r="F155" s="87" t="b">
        <v>0</v>
      </c>
      <c r="G155" s="87" t="b">
        <v>0</v>
      </c>
    </row>
    <row r="156" spans="1:7" ht="15">
      <c r="A156" s="87" t="s">
        <v>1096</v>
      </c>
      <c r="B156" s="87">
        <v>2</v>
      </c>
      <c r="C156" s="119">
        <v>0.0023678474179635854</v>
      </c>
      <c r="D156" s="87" t="s">
        <v>1124</v>
      </c>
      <c r="E156" s="87" t="b">
        <v>0</v>
      </c>
      <c r="F156" s="87" t="b">
        <v>0</v>
      </c>
      <c r="G156" s="87" t="b">
        <v>0</v>
      </c>
    </row>
    <row r="157" spans="1:7" ht="15">
      <c r="A157" s="87" t="s">
        <v>1097</v>
      </c>
      <c r="B157" s="87">
        <v>2</v>
      </c>
      <c r="C157" s="119">
        <v>0.0023678474179635854</v>
      </c>
      <c r="D157" s="87" t="s">
        <v>1124</v>
      </c>
      <c r="E157" s="87" t="b">
        <v>0</v>
      </c>
      <c r="F157" s="87" t="b">
        <v>0</v>
      </c>
      <c r="G157" s="87" t="b">
        <v>0</v>
      </c>
    </row>
    <row r="158" spans="1:7" ht="15">
      <c r="A158" s="87" t="s">
        <v>1098</v>
      </c>
      <c r="B158" s="87">
        <v>2</v>
      </c>
      <c r="C158" s="119">
        <v>0.0023678474179635854</v>
      </c>
      <c r="D158" s="87" t="s">
        <v>1124</v>
      </c>
      <c r="E158" s="87" t="b">
        <v>0</v>
      </c>
      <c r="F158" s="87" t="b">
        <v>0</v>
      </c>
      <c r="G158" s="87" t="b">
        <v>0</v>
      </c>
    </row>
    <row r="159" spans="1:7" ht="15">
      <c r="A159" s="87" t="s">
        <v>1099</v>
      </c>
      <c r="B159" s="87">
        <v>2</v>
      </c>
      <c r="C159" s="119">
        <v>0.0023678474179635854</v>
      </c>
      <c r="D159" s="87" t="s">
        <v>1124</v>
      </c>
      <c r="E159" s="87" t="b">
        <v>0</v>
      </c>
      <c r="F159" s="87" t="b">
        <v>0</v>
      </c>
      <c r="G159" s="87" t="b">
        <v>0</v>
      </c>
    </row>
    <row r="160" spans="1:7" ht="15">
      <c r="A160" s="87" t="s">
        <v>1100</v>
      </c>
      <c r="B160" s="87">
        <v>2</v>
      </c>
      <c r="C160" s="119">
        <v>0.0023678474179635854</v>
      </c>
      <c r="D160" s="87" t="s">
        <v>1124</v>
      </c>
      <c r="E160" s="87" t="b">
        <v>0</v>
      </c>
      <c r="F160" s="87" t="b">
        <v>0</v>
      </c>
      <c r="G160" s="87" t="b">
        <v>0</v>
      </c>
    </row>
    <row r="161" spans="1:7" ht="15">
      <c r="A161" s="87" t="s">
        <v>1101</v>
      </c>
      <c r="B161" s="87">
        <v>2</v>
      </c>
      <c r="C161" s="119">
        <v>0.0023678474179635854</v>
      </c>
      <c r="D161" s="87" t="s">
        <v>1124</v>
      </c>
      <c r="E161" s="87" t="b">
        <v>0</v>
      </c>
      <c r="F161" s="87" t="b">
        <v>0</v>
      </c>
      <c r="G161" s="87" t="b">
        <v>0</v>
      </c>
    </row>
    <row r="162" spans="1:7" ht="15">
      <c r="A162" s="87" t="s">
        <v>1102</v>
      </c>
      <c r="B162" s="87">
        <v>2</v>
      </c>
      <c r="C162" s="119">
        <v>0.0023678474179635854</v>
      </c>
      <c r="D162" s="87" t="s">
        <v>1124</v>
      </c>
      <c r="E162" s="87" t="b">
        <v>0</v>
      </c>
      <c r="F162" s="87" t="b">
        <v>0</v>
      </c>
      <c r="G162" s="87" t="b">
        <v>0</v>
      </c>
    </row>
    <row r="163" spans="1:7" ht="15">
      <c r="A163" s="87" t="s">
        <v>1103</v>
      </c>
      <c r="B163" s="87">
        <v>2</v>
      </c>
      <c r="C163" s="119">
        <v>0.0023678474179635854</v>
      </c>
      <c r="D163" s="87" t="s">
        <v>1124</v>
      </c>
      <c r="E163" s="87" t="b">
        <v>0</v>
      </c>
      <c r="F163" s="87" t="b">
        <v>0</v>
      </c>
      <c r="G163" s="87" t="b">
        <v>0</v>
      </c>
    </row>
    <row r="164" spans="1:7" ht="15">
      <c r="A164" s="87" t="s">
        <v>1104</v>
      </c>
      <c r="B164" s="87">
        <v>2</v>
      </c>
      <c r="C164" s="119">
        <v>0.0023678474179635854</v>
      </c>
      <c r="D164" s="87" t="s">
        <v>1124</v>
      </c>
      <c r="E164" s="87" t="b">
        <v>0</v>
      </c>
      <c r="F164" s="87" t="b">
        <v>0</v>
      </c>
      <c r="G164" s="87" t="b">
        <v>0</v>
      </c>
    </row>
    <row r="165" spans="1:7" ht="15">
      <c r="A165" s="87" t="s">
        <v>1105</v>
      </c>
      <c r="B165" s="87">
        <v>2</v>
      </c>
      <c r="C165" s="119">
        <v>0.0023678474179635854</v>
      </c>
      <c r="D165" s="87" t="s">
        <v>1124</v>
      </c>
      <c r="E165" s="87" t="b">
        <v>0</v>
      </c>
      <c r="F165" s="87" t="b">
        <v>0</v>
      </c>
      <c r="G165" s="87" t="b">
        <v>0</v>
      </c>
    </row>
    <row r="166" spans="1:7" ht="15">
      <c r="A166" s="87" t="s">
        <v>1106</v>
      </c>
      <c r="B166" s="87">
        <v>2</v>
      </c>
      <c r="C166" s="119">
        <v>0.0023678474179635854</v>
      </c>
      <c r="D166" s="87" t="s">
        <v>1124</v>
      </c>
      <c r="E166" s="87" t="b">
        <v>0</v>
      </c>
      <c r="F166" s="87" t="b">
        <v>0</v>
      </c>
      <c r="G166" s="87" t="b">
        <v>0</v>
      </c>
    </row>
    <row r="167" spans="1:7" ht="15">
      <c r="A167" s="87" t="s">
        <v>1107</v>
      </c>
      <c r="B167" s="87">
        <v>2</v>
      </c>
      <c r="C167" s="119">
        <v>0.0028658292139337777</v>
      </c>
      <c r="D167" s="87" t="s">
        <v>1124</v>
      </c>
      <c r="E167" s="87" t="b">
        <v>0</v>
      </c>
      <c r="F167" s="87" t="b">
        <v>0</v>
      </c>
      <c r="G167" s="87" t="b">
        <v>0</v>
      </c>
    </row>
    <row r="168" spans="1:7" ht="15">
      <c r="A168" s="87" t="s">
        <v>1108</v>
      </c>
      <c r="B168" s="87">
        <v>2</v>
      </c>
      <c r="C168" s="119">
        <v>0.0023678474179635854</v>
      </c>
      <c r="D168" s="87" t="s">
        <v>1124</v>
      </c>
      <c r="E168" s="87" t="b">
        <v>0</v>
      </c>
      <c r="F168" s="87" t="b">
        <v>0</v>
      </c>
      <c r="G168" s="87" t="b">
        <v>0</v>
      </c>
    </row>
    <row r="169" spans="1:7" ht="15">
      <c r="A169" s="87" t="s">
        <v>1109</v>
      </c>
      <c r="B169" s="87">
        <v>2</v>
      </c>
      <c r="C169" s="119">
        <v>0.0023678474179635854</v>
      </c>
      <c r="D169" s="87" t="s">
        <v>1124</v>
      </c>
      <c r="E169" s="87" t="b">
        <v>0</v>
      </c>
      <c r="F169" s="87" t="b">
        <v>0</v>
      </c>
      <c r="G169" s="87" t="b">
        <v>0</v>
      </c>
    </row>
    <row r="170" spans="1:7" ht="15">
      <c r="A170" s="87" t="s">
        <v>1110</v>
      </c>
      <c r="B170" s="87">
        <v>2</v>
      </c>
      <c r="C170" s="119">
        <v>0.0023678474179635854</v>
      </c>
      <c r="D170" s="87" t="s">
        <v>1124</v>
      </c>
      <c r="E170" s="87" t="b">
        <v>0</v>
      </c>
      <c r="F170" s="87" t="b">
        <v>0</v>
      </c>
      <c r="G170" s="87" t="b">
        <v>0</v>
      </c>
    </row>
    <row r="171" spans="1:7" ht="15">
      <c r="A171" s="87" t="s">
        <v>1111</v>
      </c>
      <c r="B171" s="87">
        <v>2</v>
      </c>
      <c r="C171" s="119">
        <v>0.0023678474179635854</v>
      </c>
      <c r="D171" s="87" t="s">
        <v>1124</v>
      </c>
      <c r="E171" s="87" t="b">
        <v>0</v>
      </c>
      <c r="F171" s="87" t="b">
        <v>0</v>
      </c>
      <c r="G171" s="87" t="b">
        <v>0</v>
      </c>
    </row>
    <row r="172" spans="1:7" ht="15">
      <c r="A172" s="87" t="s">
        <v>1112</v>
      </c>
      <c r="B172" s="87">
        <v>2</v>
      </c>
      <c r="C172" s="119">
        <v>0.0023678474179635854</v>
      </c>
      <c r="D172" s="87" t="s">
        <v>1124</v>
      </c>
      <c r="E172" s="87" t="b">
        <v>0</v>
      </c>
      <c r="F172" s="87" t="b">
        <v>0</v>
      </c>
      <c r="G172" s="87" t="b">
        <v>0</v>
      </c>
    </row>
    <row r="173" spans="1:7" ht="15">
      <c r="A173" s="87" t="s">
        <v>1113</v>
      </c>
      <c r="B173" s="87">
        <v>2</v>
      </c>
      <c r="C173" s="119">
        <v>0.0023678474179635854</v>
      </c>
      <c r="D173" s="87" t="s">
        <v>1124</v>
      </c>
      <c r="E173" s="87" t="b">
        <v>0</v>
      </c>
      <c r="F173" s="87" t="b">
        <v>0</v>
      </c>
      <c r="G173" s="87" t="b">
        <v>0</v>
      </c>
    </row>
    <row r="174" spans="1:7" ht="15">
      <c r="A174" s="87" t="s">
        <v>1114</v>
      </c>
      <c r="B174" s="87">
        <v>2</v>
      </c>
      <c r="C174" s="119">
        <v>0.0023678474179635854</v>
      </c>
      <c r="D174" s="87" t="s">
        <v>1124</v>
      </c>
      <c r="E174" s="87" t="b">
        <v>0</v>
      </c>
      <c r="F174" s="87" t="b">
        <v>0</v>
      </c>
      <c r="G174" s="87" t="b">
        <v>0</v>
      </c>
    </row>
    <row r="175" spans="1:7" ht="15">
      <c r="A175" s="87" t="s">
        <v>1115</v>
      </c>
      <c r="B175" s="87">
        <v>2</v>
      </c>
      <c r="C175" s="119">
        <v>0.0023678474179635854</v>
      </c>
      <c r="D175" s="87" t="s">
        <v>1124</v>
      </c>
      <c r="E175" s="87" t="b">
        <v>0</v>
      </c>
      <c r="F175" s="87" t="b">
        <v>0</v>
      </c>
      <c r="G175" s="87" t="b">
        <v>0</v>
      </c>
    </row>
    <row r="176" spans="1:7" ht="15">
      <c r="A176" s="87" t="s">
        <v>1116</v>
      </c>
      <c r="B176" s="87">
        <v>2</v>
      </c>
      <c r="C176" s="119">
        <v>0.0023678474179635854</v>
      </c>
      <c r="D176" s="87" t="s">
        <v>1124</v>
      </c>
      <c r="E176" s="87" t="b">
        <v>0</v>
      </c>
      <c r="F176" s="87" t="b">
        <v>0</v>
      </c>
      <c r="G176" s="87" t="b">
        <v>0</v>
      </c>
    </row>
    <row r="177" spans="1:7" ht="15">
      <c r="A177" s="87" t="s">
        <v>1117</v>
      </c>
      <c r="B177" s="87">
        <v>2</v>
      </c>
      <c r="C177" s="119">
        <v>0.0023678474179635854</v>
      </c>
      <c r="D177" s="87" t="s">
        <v>1124</v>
      </c>
      <c r="E177" s="87" t="b">
        <v>0</v>
      </c>
      <c r="F177" s="87" t="b">
        <v>0</v>
      </c>
      <c r="G177" s="87" t="b">
        <v>0</v>
      </c>
    </row>
    <row r="178" spans="1:7" ht="15">
      <c r="A178" s="87" t="s">
        <v>1118</v>
      </c>
      <c r="B178" s="87">
        <v>2</v>
      </c>
      <c r="C178" s="119">
        <v>0.0023678474179635854</v>
      </c>
      <c r="D178" s="87" t="s">
        <v>1124</v>
      </c>
      <c r="E178" s="87" t="b">
        <v>0</v>
      </c>
      <c r="F178" s="87" t="b">
        <v>0</v>
      </c>
      <c r="G178" s="87" t="b">
        <v>0</v>
      </c>
    </row>
    <row r="179" spans="1:7" ht="15">
      <c r="A179" s="87" t="s">
        <v>1119</v>
      </c>
      <c r="B179" s="87">
        <v>2</v>
      </c>
      <c r="C179" s="119">
        <v>0.0023678474179635854</v>
      </c>
      <c r="D179" s="87" t="s">
        <v>1124</v>
      </c>
      <c r="E179" s="87" t="b">
        <v>0</v>
      </c>
      <c r="F179" s="87" t="b">
        <v>0</v>
      </c>
      <c r="G179" s="87" t="b">
        <v>0</v>
      </c>
    </row>
    <row r="180" spans="1:7" ht="15">
      <c r="A180" s="87" t="s">
        <v>1120</v>
      </c>
      <c r="B180" s="87">
        <v>2</v>
      </c>
      <c r="C180" s="119">
        <v>0.0023678474179635854</v>
      </c>
      <c r="D180" s="87" t="s">
        <v>1124</v>
      </c>
      <c r="E180" s="87" t="b">
        <v>0</v>
      </c>
      <c r="F180" s="87" t="b">
        <v>0</v>
      </c>
      <c r="G180" s="87" t="b">
        <v>0</v>
      </c>
    </row>
    <row r="181" spans="1:7" ht="15">
      <c r="A181" s="87" t="s">
        <v>1121</v>
      </c>
      <c r="B181" s="87">
        <v>2</v>
      </c>
      <c r="C181" s="119">
        <v>0.0028658292139337777</v>
      </c>
      <c r="D181" s="87" t="s">
        <v>1124</v>
      </c>
      <c r="E181" s="87" t="b">
        <v>0</v>
      </c>
      <c r="F181" s="87" t="b">
        <v>0</v>
      </c>
      <c r="G181" s="87" t="b">
        <v>0</v>
      </c>
    </row>
    <row r="182" spans="1:7" ht="15">
      <c r="A182" s="87" t="s">
        <v>959</v>
      </c>
      <c r="B182" s="87">
        <v>33</v>
      </c>
      <c r="C182" s="119">
        <v>0.0407911001236094</v>
      </c>
      <c r="D182" s="87" t="s">
        <v>939</v>
      </c>
      <c r="E182" s="87" t="b">
        <v>0</v>
      </c>
      <c r="F182" s="87" t="b">
        <v>0</v>
      </c>
      <c r="G182" s="87" t="b">
        <v>0</v>
      </c>
    </row>
    <row r="183" spans="1:7" ht="15">
      <c r="A183" s="87" t="s">
        <v>268</v>
      </c>
      <c r="B183" s="87">
        <v>30</v>
      </c>
      <c r="C183" s="119">
        <v>0</v>
      </c>
      <c r="D183" s="87" t="s">
        <v>939</v>
      </c>
      <c r="E183" s="87" t="b">
        <v>0</v>
      </c>
      <c r="F183" s="87" t="b">
        <v>0</v>
      </c>
      <c r="G183" s="87" t="b">
        <v>0</v>
      </c>
    </row>
    <row r="184" spans="1:7" ht="15">
      <c r="A184" s="87" t="s">
        <v>299</v>
      </c>
      <c r="B184" s="87">
        <v>30</v>
      </c>
      <c r="C184" s="119">
        <v>0</v>
      </c>
      <c r="D184" s="87" t="s">
        <v>939</v>
      </c>
      <c r="E184" s="87" t="b">
        <v>0</v>
      </c>
      <c r="F184" s="87" t="b">
        <v>0</v>
      </c>
      <c r="G184" s="87" t="b">
        <v>0</v>
      </c>
    </row>
    <row r="185" spans="1:7" ht="15">
      <c r="A185" s="87" t="s">
        <v>958</v>
      </c>
      <c r="B185" s="87">
        <v>29</v>
      </c>
      <c r="C185" s="119">
        <v>0.0005277805288015883</v>
      </c>
      <c r="D185" s="87" t="s">
        <v>939</v>
      </c>
      <c r="E185" s="87" t="b">
        <v>0</v>
      </c>
      <c r="F185" s="87" t="b">
        <v>0</v>
      </c>
      <c r="G185" s="87" t="b">
        <v>0</v>
      </c>
    </row>
    <row r="186" spans="1:7" ht="15">
      <c r="A186" s="87" t="s">
        <v>962</v>
      </c>
      <c r="B186" s="87">
        <v>22</v>
      </c>
      <c r="C186" s="119">
        <v>0.027194066749072928</v>
      </c>
      <c r="D186" s="87" t="s">
        <v>939</v>
      </c>
      <c r="E186" s="87" t="b">
        <v>0</v>
      </c>
      <c r="F186" s="87" t="b">
        <v>0</v>
      </c>
      <c r="G186" s="87" t="b">
        <v>0</v>
      </c>
    </row>
    <row r="187" spans="1:7" ht="15">
      <c r="A187" s="87" t="s">
        <v>960</v>
      </c>
      <c r="B187" s="87">
        <v>19</v>
      </c>
      <c r="C187" s="119">
        <v>0.0046588200513842225</v>
      </c>
      <c r="D187" s="87" t="s">
        <v>939</v>
      </c>
      <c r="E187" s="87" t="b">
        <v>0</v>
      </c>
      <c r="F187" s="87" t="b">
        <v>0</v>
      </c>
      <c r="G187" s="87" t="b">
        <v>0</v>
      </c>
    </row>
    <row r="188" spans="1:7" ht="15">
      <c r="A188" s="87" t="s">
        <v>966</v>
      </c>
      <c r="B188" s="87">
        <v>16</v>
      </c>
      <c r="C188" s="119">
        <v>0.005399283501878618</v>
      </c>
      <c r="D188" s="87" t="s">
        <v>939</v>
      </c>
      <c r="E188" s="87" t="b">
        <v>0</v>
      </c>
      <c r="F188" s="87" t="b">
        <v>0</v>
      </c>
      <c r="G188" s="87" t="b">
        <v>0</v>
      </c>
    </row>
    <row r="189" spans="1:7" ht="15">
      <c r="A189" s="87" t="s">
        <v>297</v>
      </c>
      <c r="B189" s="87">
        <v>14</v>
      </c>
      <c r="C189" s="119">
        <v>0.005727941985883735</v>
      </c>
      <c r="D189" s="87" t="s">
        <v>939</v>
      </c>
      <c r="E189" s="87" t="b">
        <v>0</v>
      </c>
      <c r="F189" s="87" t="b">
        <v>0</v>
      </c>
      <c r="G189" s="87" t="b">
        <v>0</v>
      </c>
    </row>
    <row r="190" spans="1:7" ht="15">
      <c r="A190" s="87" t="s">
        <v>969</v>
      </c>
      <c r="B190" s="87">
        <v>14</v>
      </c>
      <c r="C190" s="119">
        <v>0.005727941985883735</v>
      </c>
      <c r="D190" s="87" t="s">
        <v>939</v>
      </c>
      <c r="E190" s="87" t="b">
        <v>0</v>
      </c>
      <c r="F190" s="87" t="b">
        <v>0</v>
      </c>
      <c r="G190" s="87" t="b">
        <v>0</v>
      </c>
    </row>
    <row r="191" spans="1:7" ht="15">
      <c r="A191" s="87" t="s">
        <v>963</v>
      </c>
      <c r="B191" s="87">
        <v>14</v>
      </c>
      <c r="C191" s="119">
        <v>0.005727941985883735</v>
      </c>
      <c r="D191" s="87" t="s">
        <v>939</v>
      </c>
      <c r="E191" s="87" t="b">
        <v>0</v>
      </c>
      <c r="F191" s="87" t="b">
        <v>0</v>
      </c>
      <c r="G191" s="87" t="b">
        <v>0</v>
      </c>
    </row>
    <row r="192" spans="1:7" ht="15">
      <c r="A192" s="87" t="s">
        <v>970</v>
      </c>
      <c r="B192" s="87">
        <v>14</v>
      </c>
      <c r="C192" s="119">
        <v>0.005727941985883735</v>
      </c>
      <c r="D192" s="87" t="s">
        <v>939</v>
      </c>
      <c r="E192" s="87" t="b">
        <v>1</v>
      </c>
      <c r="F192" s="87" t="b">
        <v>0</v>
      </c>
      <c r="G192" s="87" t="b">
        <v>0</v>
      </c>
    </row>
    <row r="193" spans="1:7" ht="15">
      <c r="A193" s="87" t="s">
        <v>961</v>
      </c>
      <c r="B193" s="87">
        <v>14</v>
      </c>
      <c r="C193" s="119">
        <v>0.005727941985883735</v>
      </c>
      <c r="D193" s="87" t="s">
        <v>939</v>
      </c>
      <c r="E193" s="87" t="b">
        <v>0</v>
      </c>
      <c r="F193" s="87" t="b">
        <v>0</v>
      </c>
      <c r="G193" s="87" t="b">
        <v>0</v>
      </c>
    </row>
    <row r="194" spans="1:7" ht="15">
      <c r="A194" s="87" t="s">
        <v>971</v>
      </c>
      <c r="B194" s="87">
        <v>14</v>
      </c>
      <c r="C194" s="119">
        <v>0.005727941985883735</v>
      </c>
      <c r="D194" s="87" t="s">
        <v>939</v>
      </c>
      <c r="E194" s="87" t="b">
        <v>0</v>
      </c>
      <c r="F194" s="87" t="b">
        <v>0</v>
      </c>
      <c r="G194" s="87" t="b">
        <v>0</v>
      </c>
    </row>
    <row r="195" spans="1:7" ht="15">
      <c r="A195" s="87" t="s">
        <v>972</v>
      </c>
      <c r="B195" s="87">
        <v>14</v>
      </c>
      <c r="C195" s="119">
        <v>0.005727941985883735</v>
      </c>
      <c r="D195" s="87" t="s">
        <v>939</v>
      </c>
      <c r="E195" s="87" t="b">
        <v>0</v>
      </c>
      <c r="F195" s="87" t="b">
        <v>0</v>
      </c>
      <c r="G195" s="87" t="b">
        <v>0</v>
      </c>
    </row>
    <row r="196" spans="1:7" ht="15">
      <c r="A196" s="87" t="s">
        <v>973</v>
      </c>
      <c r="B196" s="87">
        <v>14</v>
      </c>
      <c r="C196" s="119">
        <v>0.005727941985883735</v>
      </c>
      <c r="D196" s="87" t="s">
        <v>939</v>
      </c>
      <c r="E196" s="87" t="b">
        <v>0</v>
      </c>
      <c r="F196" s="87" t="b">
        <v>0</v>
      </c>
      <c r="G196" s="87" t="b">
        <v>0</v>
      </c>
    </row>
    <row r="197" spans="1:7" ht="15">
      <c r="A197" s="87" t="s">
        <v>964</v>
      </c>
      <c r="B197" s="87">
        <v>14</v>
      </c>
      <c r="C197" s="119">
        <v>0.005727941985883735</v>
      </c>
      <c r="D197" s="87" t="s">
        <v>939</v>
      </c>
      <c r="E197" s="87" t="b">
        <v>0</v>
      </c>
      <c r="F197" s="87" t="b">
        <v>0</v>
      </c>
      <c r="G197" s="87" t="b">
        <v>0</v>
      </c>
    </row>
    <row r="198" spans="1:7" ht="15">
      <c r="A198" s="87" t="s">
        <v>965</v>
      </c>
      <c r="B198" s="87">
        <v>14</v>
      </c>
      <c r="C198" s="119">
        <v>0.005727941985883735</v>
      </c>
      <c r="D198" s="87" t="s">
        <v>939</v>
      </c>
      <c r="E198" s="87" t="b">
        <v>0</v>
      </c>
      <c r="F198" s="87" t="b">
        <v>0</v>
      </c>
      <c r="G198" s="87" t="b">
        <v>0</v>
      </c>
    </row>
    <row r="199" spans="1:7" ht="15">
      <c r="A199" s="87" t="s">
        <v>967</v>
      </c>
      <c r="B199" s="87">
        <v>14</v>
      </c>
      <c r="C199" s="119">
        <v>0.005727941985883735</v>
      </c>
      <c r="D199" s="87" t="s">
        <v>939</v>
      </c>
      <c r="E199" s="87" t="b">
        <v>0</v>
      </c>
      <c r="F199" s="87" t="b">
        <v>0</v>
      </c>
      <c r="G199" s="87" t="b">
        <v>0</v>
      </c>
    </row>
    <row r="200" spans="1:7" ht="15">
      <c r="A200" s="87" t="s">
        <v>974</v>
      </c>
      <c r="B200" s="87">
        <v>14</v>
      </c>
      <c r="C200" s="119">
        <v>0.005727941985883735</v>
      </c>
      <c r="D200" s="87" t="s">
        <v>939</v>
      </c>
      <c r="E200" s="87" t="b">
        <v>0</v>
      </c>
      <c r="F200" s="87" t="b">
        <v>0</v>
      </c>
      <c r="G200" s="87" t="b">
        <v>0</v>
      </c>
    </row>
    <row r="201" spans="1:7" ht="15">
      <c r="A201" s="87" t="s">
        <v>975</v>
      </c>
      <c r="B201" s="87">
        <v>14</v>
      </c>
      <c r="C201" s="119">
        <v>0.005727941985883735</v>
      </c>
      <c r="D201" s="87" t="s">
        <v>939</v>
      </c>
      <c r="E201" s="87" t="b">
        <v>0</v>
      </c>
      <c r="F201" s="87" t="b">
        <v>0</v>
      </c>
      <c r="G201" s="87" t="b">
        <v>0</v>
      </c>
    </row>
    <row r="202" spans="1:7" ht="15">
      <c r="A202" s="87" t="s">
        <v>976</v>
      </c>
      <c r="B202" s="87">
        <v>14</v>
      </c>
      <c r="C202" s="119">
        <v>0.005727941985883735</v>
      </c>
      <c r="D202" s="87" t="s">
        <v>939</v>
      </c>
      <c r="E202" s="87" t="b">
        <v>0</v>
      </c>
      <c r="F202" s="87" t="b">
        <v>0</v>
      </c>
      <c r="G202" s="87" t="b">
        <v>0</v>
      </c>
    </row>
    <row r="203" spans="1:7" ht="15">
      <c r="A203" s="87" t="s">
        <v>977</v>
      </c>
      <c r="B203" s="87">
        <v>14</v>
      </c>
      <c r="C203" s="119">
        <v>0.005727941985883735</v>
      </c>
      <c r="D203" s="87" t="s">
        <v>939</v>
      </c>
      <c r="E203" s="87" t="b">
        <v>0</v>
      </c>
      <c r="F203" s="87" t="b">
        <v>0</v>
      </c>
      <c r="G203" s="87" t="b">
        <v>0</v>
      </c>
    </row>
    <row r="204" spans="1:7" ht="15">
      <c r="A204" s="87" t="s">
        <v>979</v>
      </c>
      <c r="B204" s="87">
        <v>12</v>
      </c>
      <c r="C204" s="119">
        <v>0.014833127317676144</v>
      </c>
      <c r="D204" s="87" t="s">
        <v>939</v>
      </c>
      <c r="E204" s="87" t="b">
        <v>0</v>
      </c>
      <c r="F204" s="87" t="b">
        <v>0</v>
      </c>
      <c r="G204" s="87" t="b">
        <v>0</v>
      </c>
    </row>
    <row r="205" spans="1:7" ht="15">
      <c r="A205" s="87" t="s">
        <v>980</v>
      </c>
      <c r="B205" s="87">
        <v>11</v>
      </c>
      <c r="C205" s="119">
        <v>0.013597033374536464</v>
      </c>
      <c r="D205" s="87" t="s">
        <v>939</v>
      </c>
      <c r="E205" s="87" t="b">
        <v>0</v>
      </c>
      <c r="F205" s="87" t="b">
        <v>0</v>
      </c>
      <c r="G205" s="87" t="b">
        <v>0</v>
      </c>
    </row>
    <row r="206" spans="1:7" ht="15">
      <c r="A206" s="87" t="s">
        <v>981</v>
      </c>
      <c r="B206" s="87">
        <v>11</v>
      </c>
      <c r="C206" s="119">
        <v>0.013597033374536464</v>
      </c>
      <c r="D206" s="87" t="s">
        <v>939</v>
      </c>
      <c r="E206" s="87" t="b">
        <v>0</v>
      </c>
      <c r="F206" s="87" t="b">
        <v>0</v>
      </c>
      <c r="G206" s="87" t="b">
        <v>0</v>
      </c>
    </row>
    <row r="207" spans="1:7" ht="15">
      <c r="A207" s="87" t="s">
        <v>983</v>
      </c>
      <c r="B207" s="87">
        <v>10</v>
      </c>
      <c r="C207" s="119">
        <v>0.012360939431396786</v>
      </c>
      <c r="D207" s="87" t="s">
        <v>939</v>
      </c>
      <c r="E207" s="87" t="b">
        <v>0</v>
      </c>
      <c r="F207" s="87" t="b">
        <v>0</v>
      </c>
      <c r="G207" s="87" t="b">
        <v>0</v>
      </c>
    </row>
    <row r="208" spans="1:7" ht="15">
      <c r="A208" s="87" t="s">
        <v>984</v>
      </c>
      <c r="B208" s="87">
        <v>10</v>
      </c>
      <c r="C208" s="119">
        <v>0.012360939431396786</v>
      </c>
      <c r="D208" s="87" t="s">
        <v>939</v>
      </c>
      <c r="E208" s="87" t="b">
        <v>0</v>
      </c>
      <c r="F208" s="87" t="b">
        <v>0</v>
      </c>
      <c r="G208" s="87" t="b">
        <v>0</v>
      </c>
    </row>
    <row r="209" spans="1:7" ht="15">
      <c r="A209" s="87" t="s">
        <v>985</v>
      </c>
      <c r="B209" s="87">
        <v>9</v>
      </c>
      <c r="C209" s="119">
        <v>0.011124845488257108</v>
      </c>
      <c r="D209" s="87" t="s">
        <v>939</v>
      </c>
      <c r="E209" s="87" t="b">
        <v>0</v>
      </c>
      <c r="F209" s="87" t="b">
        <v>0</v>
      </c>
      <c r="G209" s="87" t="b">
        <v>0</v>
      </c>
    </row>
    <row r="210" spans="1:7" ht="15">
      <c r="A210" s="87" t="s">
        <v>986</v>
      </c>
      <c r="B210" s="87">
        <v>9</v>
      </c>
      <c r="C210" s="119">
        <v>0.011124845488257108</v>
      </c>
      <c r="D210" s="87" t="s">
        <v>939</v>
      </c>
      <c r="E210" s="87" t="b">
        <v>0</v>
      </c>
      <c r="F210" s="87" t="b">
        <v>0</v>
      </c>
      <c r="G210" s="87" t="b">
        <v>0</v>
      </c>
    </row>
    <row r="211" spans="1:7" ht="15">
      <c r="A211" s="87" t="s">
        <v>987</v>
      </c>
      <c r="B211" s="87">
        <v>8</v>
      </c>
      <c r="C211" s="119">
        <v>0.008653263420437082</v>
      </c>
      <c r="D211" s="87" t="s">
        <v>939</v>
      </c>
      <c r="E211" s="87" t="b">
        <v>0</v>
      </c>
      <c r="F211" s="87" t="b">
        <v>0</v>
      </c>
      <c r="G211" s="87" t="b">
        <v>0</v>
      </c>
    </row>
    <row r="212" spans="1:7" ht="15">
      <c r="A212" s="87" t="s">
        <v>991</v>
      </c>
      <c r="B212" s="87">
        <v>7</v>
      </c>
      <c r="C212" s="119">
        <v>0.00865265760197775</v>
      </c>
      <c r="D212" s="87" t="s">
        <v>939</v>
      </c>
      <c r="E212" s="87" t="b">
        <v>0</v>
      </c>
      <c r="F212" s="87" t="b">
        <v>0</v>
      </c>
      <c r="G212" s="87" t="b">
        <v>0</v>
      </c>
    </row>
    <row r="213" spans="1:7" ht="15">
      <c r="A213" s="87" t="s">
        <v>992</v>
      </c>
      <c r="B213" s="87">
        <v>7</v>
      </c>
      <c r="C213" s="119">
        <v>0.00865265760197775</v>
      </c>
      <c r="D213" s="87" t="s">
        <v>939</v>
      </c>
      <c r="E213" s="87" t="b">
        <v>0</v>
      </c>
      <c r="F213" s="87" t="b">
        <v>0</v>
      </c>
      <c r="G213" s="87" t="b">
        <v>0</v>
      </c>
    </row>
    <row r="214" spans="1:7" ht="15">
      <c r="A214" s="87" t="s">
        <v>994</v>
      </c>
      <c r="B214" s="87">
        <v>6</v>
      </c>
      <c r="C214" s="119">
        <v>0.008722555691389479</v>
      </c>
      <c r="D214" s="87" t="s">
        <v>939</v>
      </c>
      <c r="E214" s="87" t="b">
        <v>0</v>
      </c>
      <c r="F214" s="87" t="b">
        <v>0</v>
      </c>
      <c r="G214" s="87" t="b">
        <v>0</v>
      </c>
    </row>
    <row r="215" spans="1:7" ht="15">
      <c r="A215" s="87" t="s">
        <v>995</v>
      </c>
      <c r="B215" s="87">
        <v>6</v>
      </c>
      <c r="C215" s="119">
        <v>0.007416563658838072</v>
      </c>
      <c r="D215" s="87" t="s">
        <v>939</v>
      </c>
      <c r="E215" s="87" t="b">
        <v>0</v>
      </c>
      <c r="F215" s="87" t="b">
        <v>0</v>
      </c>
      <c r="G215" s="87" t="b">
        <v>0</v>
      </c>
    </row>
    <row r="216" spans="1:7" ht="15">
      <c r="A216" s="87" t="s">
        <v>996</v>
      </c>
      <c r="B216" s="87">
        <v>6</v>
      </c>
      <c r="C216" s="119">
        <v>0.007416563658838072</v>
      </c>
      <c r="D216" s="87" t="s">
        <v>939</v>
      </c>
      <c r="E216" s="87" t="b">
        <v>0</v>
      </c>
      <c r="F216" s="87" t="b">
        <v>0</v>
      </c>
      <c r="G216" s="87" t="b">
        <v>0</v>
      </c>
    </row>
    <row r="217" spans="1:7" ht="15">
      <c r="A217" s="87" t="s">
        <v>997</v>
      </c>
      <c r="B217" s="87">
        <v>6</v>
      </c>
      <c r="C217" s="119">
        <v>0.007416563658838072</v>
      </c>
      <c r="D217" s="87" t="s">
        <v>939</v>
      </c>
      <c r="E217" s="87" t="b">
        <v>0</v>
      </c>
      <c r="F217" s="87" t="b">
        <v>0</v>
      </c>
      <c r="G217" s="87" t="b">
        <v>0</v>
      </c>
    </row>
    <row r="218" spans="1:7" ht="15">
      <c r="A218" s="87" t="s">
        <v>988</v>
      </c>
      <c r="B218" s="87">
        <v>5</v>
      </c>
      <c r="C218" s="119">
        <v>0.004809340237228947</v>
      </c>
      <c r="D218" s="87" t="s">
        <v>939</v>
      </c>
      <c r="E218" s="87" t="b">
        <v>0</v>
      </c>
      <c r="F218" s="87" t="b">
        <v>0</v>
      </c>
      <c r="G218" s="87" t="b">
        <v>0</v>
      </c>
    </row>
    <row r="219" spans="1:7" ht="15">
      <c r="A219" s="87" t="s">
        <v>989</v>
      </c>
      <c r="B219" s="87">
        <v>5</v>
      </c>
      <c r="C219" s="119">
        <v>0.004809340237228947</v>
      </c>
      <c r="D219" s="87" t="s">
        <v>939</v>
      </c>
      <c r="E219" s="87" t="b">
        <v>0</v>
      </c>
      <c r="F219" s="87" t="b">
        <v>0</v>
      </c>
      <c r="G219" s="87" t="b">
        <v>0</v>
      </c>
    </row>
    <row r="220" spans="1:7" ht="15">
      <c r="A220" s="87" t="s">
        <v>990</v>
      </c>
      <c r="B220" s="87">
        <v>5</v>
      </c>
      <c r="C220" s="119">
        <v>0.004809340237228947</v>
      </c>
      <c r="D220" s="87" t="s">
        <v>939</v>
      </c>
      <c r="E220" s="87" t="b">
        <v>0</v>
      </c>
      <c r="F220" s="87" t="b">
        <v>0</v>
      </c>
      <c r="G220" s="87" t="b">
        <v>0</v>
      </c>
    </row>
    <row r="221" spans="1:7" ht="15">
      <c r="A221" s="87" t="s">
        <v>1006</v>
      </c>
      <c r="B221" s="87">
        <v>5</v>
      </c>
      <c r="C221" s="119">
        <v>0.006180469715698393</v>
      </c>
      <c r="D221" s="87" t="s">
        <v>939</v>
      </c>
      <c r="E221" s="87" t="b">
        <v>0</v>
      </c>
      <c r="F221" s="87" t="b">
        <v>0</v>
      </c>
      <c r="G221" s="87" t="b">
        <v>0</v>
      </c>
    </row>
    <row r="222" spans="1:7" ht="15">
      <c r="A222" s="87" t="s">
        <v>1011</v>
      </c>
      <c r="B222" s="87">
        <v>4</v>
      </c>
      <c r="C222" s="119">
        <v>0.004326631710218541</v>
      </c>
      <c r="D222" s="87" t="s">
        <v>939</v>
      </c>
      <c r="E222" s="87" t="b">
        <v>0</v>
      </c>
      <c r="F222" s="87" t="b">
        <v>0</v>
      </c>
      <c r="G222" s="87" t="b">
        <v>0</v>
      </c>
    </row>
    <row r="223" spans="1:7" ht="15">
      <c r="A223" s="87" t="s">
        <v>1012</v>
      </c>
      <c r="B223" s="87">
        <v>4</v>
      </c>
      <c r="C223" s="119">
        <v>0.004326631710218541</v>
      </c>
      <c r="D223" s="87" t="s">
        <v>939</v>
      </c>
      <c r="E223" s="87" t="b">
        <v>0</v>
      </c>
      <c r="F223" s="87" t="b">
        <v>0</v>
      </c>
      <c r="G223" s="87" t="b">
        <v>0</v>
      </c>
    </row>
    <row r="224" spans="1:7" ht="15">
      <c r="A224" s="87" t="s">
        <v>1013</v>
      </c>
      <c r="B224" s="87">
        <v>4</v>
      </c>
      <c r="C224" s="119">
        <v>0.004326631710218541</v>
      </c>
      <c r="D224" s="87" t="s">
        <v>939</v>
      </c>
      <c r="E224" s="87" t="b">
        <v>0</v>
      </c>
      <c r="F224" s="87" t="b">
        <v>0</v>
      </c>
      <c r="G224" s="87" t="b">
        <v>0</v>
      </c>
    </row>
    <row r="225" spans="1:7" ht="15">
      <c r="A225" s="87" t="s">
        <v>1014</v>
      </c>
      <c r="B225" s="87">
        <v>4</v>
      </c>
      <c r="C225" s="119">
        <v>0.004326631710218541</v>
      </c>
      <c r="D225" s="87" t="s">
        <v>939</v>
      </c>
      <c r="E225" s="87" t="b">
        <v>0</v>
      </c>
      <c r="F225" s="87" t="b">
        <v>0</v>
      </c>
      <c r="G225" s="87" t="b">
        <v>0</v>
      </c>
    </row>
    <row r="226" spans="1:7" ht="15">
      <c r="A226" s="87" t="s">
        <v>1015</v>
      </c>
      <c r="B226" s="87">
        <v>4</v>
      </c>
      <c r="C226" s="119">
        <v>0.004326631710218541</v>
      </c>
      <c r="D226" s="87" t="s">
        <v>939</v>
      </c>
      <c r="E226" s="87" t="b">
        <v>0</v>
      </c>
      <c r="F226" s="87" t="b">
        <v>0</v>
      </c>
      <c r="G226" s="87" t="b">
        <v>0</v>
      </c>
    </row>
    <row r="227" spans="1:7" ht="15">
      <c r="A227" s="87" t="s">
        <v>1016</v>
      </c>
      <c r="B227" s="87">
        <v>4</v>
      </c>
      <c r="C227" s="119">
        <v>0.004326631710218541</v>
      </c>
      <c r="D227" s="87" t="s">
        <v>939</v>
      </c>
      <c r="E227" s="87" t="b">
        <v>0</v>
      </c>
      <c r="F227" s="87" t="b">
        <v>0</v>
      </c>
      <c r="G227" s="87" t="b">
        <v>0</v>
      </c>
    </row>
    <row r="228" spans="1:7" ht="15">
      <c r="A228" s="87" t="s">
        <v>1017</v>
      </c>
      <c r="B228" s="87">
        <v>4</v>
      </c>
      <c r="C228" s="119">
        <v>0.004326631710218541</v>
      </c>
      <c r="D228" s="87" t="s">
        <v>939</v>
      </c>
      <c r="E228" s="87" t="b">
        <v>0</v>
      </c>
      <c r="F228" s="87" t="b">
        <v>0</v>
      </c>
      <c r="G228" s="87" t="b">
        <v>0</v>
      </c>
    </row>
    <row r="229" spans="1:7" ht="15">
      <c r="A229" s="87" t="s">
        <v>1018</v>
      </c>
      <c r="B229" s="87">
        <v>4</v>
      </c>
      <c r="C229" s="119">
        <v>0.004326631710218541</v>
      </c>
      <c r="D229" s="87" t="s">
        <v>939</v>
      </c>
      <c r="E229" s="87" t="b">
        <v>0</v>
      </c>
      <c r="F229" s="87" t="b">
        <v>0</v>
      </c>
      <c r="G229" s="87" t="b">
        <v>0</v>
      </c>
    </row>
    <row r="230" spans="1:7" ht="15">
      <c r="A230" s="87" t="s">
        <v>1019</v>
      </c>
      <c r="B230" s="87">
        <v>4</v>
      </c>
      <c r="C230" s="119">
        <v>0.004326631710218541</v>
      </c>
      <c r="D230" s="87" t="s">
        <v>939</v>
      </c>
      <c r="E230" s="87" t="b">
        <v>0</v>
      </c>
      <c r="F230" s="87" t="b">
        <v>0</v>
      </c>
      <c r="G230" s="87" t="b">
        <v>0</v>
      </c>
    </row>
    <row r="231" spans="1:7" ht="15">
      <c r="A231" s="87" t="s">
        <v>1020</v>
      </c>
      <c r="B231" s="87">
        <v>4</v>
      </c>
      <c r="C231" s="119">
        <v>0.004326631710218541</v>
      </c>
      <c r="D231" s="87" t="s">
        <v>939</v>
      </c>
      <c r="E231" s="87" t="b">
        <v>0</v>
      </c>
      <c r="F231" s="87" t="b">
        <v>0</v>
      </c>
      <c r="G231" s="87" t="b">
        <v>0</v>
      </c>
    </row>
    <row r="232" spans="1:7" ht="15">
      <c r="A232" s="87" t="s">
        <v>1021</v>
      </c>
      <c r="B232" s="87">
        <v>4</v>
      </c>
      <c r="C232" s="119">
        <v>0.004326631710218541</v>
      </c>
      <c r="D232" s="87" t="s">
        <v>939</v>
      </c>
      <c r="E232" s="87" t="b">
        <v>0</v>
      </c>
      <c r="F232" s="87" t="b">
        <v>0</v>
      </c>
      <c r="G232" s="87" t="b">
        <v>0</v>
      </c>
    </row>
    <row r="233" spans="1:7" ht="15">
      <c r="A233" s="87" t="s">
        <v>1022</v>
      </c>
      <c r="B233" s="87">
        <v>4</v>
      </c>
      <c r="C233" s="119">
        <v>0.004326631710218541</v>
      </c>
      <c r="D233" s="87" t="s">
        <v>939</v>
      </c>
      <c r="E233" s="87" t="b">
        <v>0</v>
      </c>
      <c r="F233" s="87" t="b">
        <v>0</v>
      </c>
      <c r="G233" s="87" t="b">
        <v>0</v>
      </c>
    </row>
    <row r="234" spans="1:7" ht="15">
      <c r="A234" s="87" t="s">
        <v>1023</v>
      </c>
      <c r="B234" s="87">
        <v>4</v>
      </c>
      <c r="C234" s="119">
        <v>0.004326631710218541</v>
      </c>
      <c r="D234" s="87" t="s">
        <v>939</v>
      </c>
      <c r="E234" s="87" t="b">
        <v>0</v>
      </c>
      <c r="F234" s="87" t="b">
        <v>0</v>
      </c>
      <c r="G234" s="87" t="b">
        <v>0</v>
      </c>
    </row>
    <row r="235" spans="1:7" ht="15">
      <c r="A235" s="87" t="s">
        <v>1024</v>
      </c>
      <c r="B235" s="87">
        <v>4</v>
      </c>
      <c r="C235" s="119">
        <v>0.004326631710218541</v>
      </c>
      <c r="D235" s="87" t="s">
        <v>939</v>
      </c>
      <c r="E235" s="87" t="b">
        <v>0</v>
      </c>
      <c r="F235" s="87" t="b">
        <v>0</v>
      </c>
      <c r="G235" s="87" t="b">
        <v>0</v>
      </c>
    </row>
    <row r="236" spans="1:7" ht="15">
      <c r="A236" s="87" t="s">
        <v>1025</v>
      </c>
      <c r="B236" s="87">
        <v>4</v>
      </c>
      <c r="C236" s="119">
        <v>0.004326631710218541</v>
      </c>
      <c r="D236" s="87" t="s">
        <v>939</v>
      </c>
      <c r="E236" s="87" t="b">
        <v>0</v>
      </c>
      <c r="F236" s="87" t="b">
        <v>0</v>
      </c>
      <c r="G236" s="87" t="b">
        <v>0</v>
      </c>
    </row>
    <row r="237" spans="1:7" ht="15">
      <c r="A237" s="87" t="s">
        <v>1026</v>
      </c>
      <c r="B237" s="87">
        <v>4</v>
      </c>
      <c r="C237" s="119">
        <v>0.004326631710218541</v>
      </c>
      <c r="D237" s="87" t="s">
        <v>939</v>
      </c>
      <c r="E237" s="87" t="b">
        <v>0</v>
      </c>
      <c r="F237" s="87" t="b">
        <v>0</v>
      </c>
      <c r="G237" s="87" t="b">
        <v>0</v>
      </c>
    </row>
    <row r="238" spans="1:7" ht="15">
      <c r="A238" s="87" t="s">
        <v>1027</v>
      </c>
      <c r="B238" s="87">
        <v>4</v>
      </c>
      <c r="C238" s="119">
        <v>0.004326631710218541</v>
      </c>
      <c r="D238" s="87" t="s">
        <v>939</v>
      </c>
      <c r="E238" s="87" t="b">
        <v>0</v>
      </c>
      <c r="F238" s="87" t="b">
        <v>0</v>
      </c>
      <c r="G238" s="87" t="b">
        <v>0</v>
      </c>
    </row>
    <row r="239" spans="1:7" ht="15">
      <c r="A239" s="87" t="s">
        <v>1028</v>
      </c>
      <c r="B239" s="87">
        <v>4</v>
      </c>
      <c r="C239" s="119">
        <v>0.004326631710218541</v>
      </c>
      <c r="D239" s="87" t="s">
        <v>939</v>
      </c>
      <c r="E239" s="87" t="b">
        <v>0</v>
      </c>
      <c r="F239" s="87" t="b">
        <v>0</v>
      </c>
      <c r="G239" s="87" t="b">
        <v>0</v>
      </c>
    </row>
    <row r="240" spans="1:7" ht="15">
      <c r="A240" s="87" t="s">
        <v>1029</v>
      </c>
      <c r="B240" s="87">
        <v>4</v>
      </c>
      <c r="C240" s="119">
        <v>0.004326631710218541</v>
      </c>
      <c r="D240" s="87" t="s">
        <v>939</v>
      </c>
      <c r="E240" s="87" t="b">
        <v>0</v>
      </c>
      <c r="F240" s="87" t="b">
        <v>0</v>
      </c>
      <c r="G240" s="87" t="b">
        <v>0</v>
      </c>
    </row>
    <row r="241" spans="1:7" ht="15">
      <c r="A241" s="87" t="s">
        <v>1030</v>
      </c>
      <c r="B241" s="87">
        <v>4</v>
      </c>
      <c r="C241" s="119">
        <v>0.004326631710218541</v>
      </c>
      <c r="D241" s="87" t="s">
        <v>939</v>
      </c>
      <c r="E241" s="87" t="b">
        <v>0</v>
      </c>
      <c r="F241" s="87" t="b">
        <v>0</v>
      </c>
      <c r="G241" s="87" t="b">
        <v>0</v>
      </c>
    </row>
    <row r="242" spans="1:7" ht="15">
      <c r="A242" s="87" t="s">
        <v>1031</v>
      </c>
      <c r="B242" s="87">
        <v>4</v>
      </c>
      <c r="C242" s="119">
        <v>0.004326631710218541</v>
      </c>
      <c r="D242" s="87" t="s">
        <v>939</v>
      </c>
      <c r="E242" s="87" t="b">
        <v>0</v>
      </c>
      <c r="F242" s="87" t="b">
        <v>0</v>
      </c>
      <c r="G242" s="87" t="b">
        <v>0</v>
      </c>
    </row>
    <row r="243" spans="1:7" ht="15">
      <c r="A243" s="87" t="s">
        <v>1032</v>
      </c>
      <c r="B243" s="87">
        <v>4</v>
      </c>
      <c r="C243" s="119">
        <v>0.004326631710218541</v>
      </c>
      <c r="D243" s="87" t="s">
        <v>939</v>
      </c>
      <c r="E243" s="87" t="b">
        <v>0</v>
      </c>
      <c r="F243" s="87" t="b">
        <v>0</v>
      </c>
      <c r="G243" s="87" t="b">
        <v>0</v>
      </c>
    </row>
    <row r="244" spans="1:7" ht="15">
      <c r="A244" s="87" t="s">
        <v>1033</v>
      </c>
      <c r="B244" s="87">
        <v>4</v>
      </c>
      <c r="C244" s="119">
        <v>0.004326631710218541</v>
      </c>
      <c r="D244" s="87" t="s">
        <v>939</v>
      </c>
      <c r="E244" s="87" t="b">
        <v>0</v>
      </c>
      <c r="F244" s="87" t="b">
        <v>0</v>
      </c>
      <c r="G244" s="87" t="b">
        <v>0</v>
      </c>
    </row>
    <row r="245" spans="1:7" ht="15">
      <c r="A245" s="87" t="s">
        <v>1034</v>
      </c>
      <c r="B245" s="87">
        <v>4</v>
      </c>
      <c r="C245" s="119">
        <v>0.004326631710218541</v>
      </c>
      <c r="D245" s="87" t="s">
        <v>939</v>
      </c>
      <c r="E245" s="87" t="b">
        <v>0</v>
      </c>
      <c r="F245" s="87" t="b">
        <v>0</v>
      </c>
      <c r="G245" s="87" t="b">
        <v>0</v>
      </c>
    </row>
    <row r="246" spans="1:7" ht="15">
      <c r="A246" s="87" t="s">
        <v>1035</v>
      </c>
      <c r="B246" s="87">
        <v>4</v>
      </c>
      <c r="C246" s="119">
        <v>0.004326631710218541</v>
      </c>
      <c r="D246" s="87" t="s">
        <v>939</v>
      </c>
      <c r="E246" s="87" t="b">
        <v>0</v>
      </c>
      <c r="F246" s="87" t="b">
        <v>0</v>
      </c>
      <c r="G246" s="87" t="b">
        <v>0</v>
      </c>
    </row>
    <row r="247" spans="1:7" ht="15">
      <c r="A247" s="87" t="s">
        <v>1036</v>
      </c>
      <c r="B247" s="87">
        <v>4</v>
      </c>
      <c r="C247" s="119">
        <v>0.004326631710218541</v>
      </c>
      <c r="D247" s="87" t="s">
        <v>939</v>
      </c>
      <c r="E247" s="87" t="b">
        <v>0</v>
      </c>
      <c r="F247" s="87" t="b">
        <v>0</v>
      </c>
      <c r="G247" s="87" t="b">
        <v>0</v>
      </c>
    </row>
    <row r="248" spans="1:7" ht="15">
      <c r="A248" s="87" t="s">
        <v>1037</v>
      </c>
      <c r="B248" s="87">
        <v>4</v>
      </c>
      <c r="C248" s="119">
        <v>0.004326631710218541</v>
      </c>
      <c r="D248" s="87" t="s">
        <v>939</v>
      </c>
      <c r="E248" s="87" t="b">
        <v>0</v>
      </c>
      <c r="F248" s="87" t="b">
        <v>0</v>
      </c>
      <c r="G248" s="87" t="b">
        <v>0</v>
      </c>
    </row>
    <row r="249" spans="1:7" ht="15">
      <c r="A249" s="87" t="s">
        <v>1038</v>
      </c>
      <c r="B249" s="87">
        <v>4</v>
      </c>
      <c r="C249" s="119">
        <v>0.004326631710218541</v>
      </c>
      <c r="D249" s="87" t="s">
        <v>939</v>
      </c>
      <c r="E249" s="87" t="b">
        <v>0</v>
      </c>
      <c r="F249" s="87" t="b">
        <v>0</v>
      </c>
      <c r="G249" s="87" t="b">
        <v>0</v>
      </c>
    </row>
    <row r="250" spans="1:7" ht="15">
      <c r="A250" s="87" t="s">
        <v>1039</v>
      </c>
      <c r="B250" s="87">
        <v>4</v>
      </c>
      <c r="C250" s="119">
        <v>0.004326631710218541</v>
      </c>
      <c r="D250" s="87" t="s">
        <v>939</v>
      </c>
      <c r="E250" s="87" t="b">
        <v>0</v>
      </c>
      <c r="F250" s="87" t="b">
        <v>0</v>
      </c>
      <c r="G250" s="87" t="b">
        <v>0</v>
      </c>
    </row>
    <row r="251" spans="1:7" ht="15">
      <c r="A251" s="87" t="s">
        <v>1053</v>
      </c>
      <c r="B251" s="87">
        <v>4</v>
      </c>
      <c r="C251" s="119">
        <v>0.004944375772558714</v>
      </c>
      <c r="D251" s="87" t="s">
        <v>939</v>
      </c>
      <c r="E251" s="87" t="b">
        <v>0</v>
      </c>
      <c r="F251" s="87" t="b">
        <v>0</v>
      </c>
      <c r="G251" s="87" t="b">
        <v>0</v>
      </c>
    </row>
    <row r="252" spans="1:7" ht="15">
      <c r="A252" s="87" t="s">
        <v>1054</v>
      </c>
      <c r="B252" s="87">
        <v>4</v>
      </c>
      <c r="C252" s="119">
        <v>0.005815037127592985</v>
      </c>
      <c r="D252" s="87" t="s">
        <v>939</v>
      </c>
      <c r="E252" s="87" t="b">
        <v>0</v>
      </c>
      <c r="F252" s="87" t="b">
        <v>0</v>
      </c>
      <c r="G252" s="87" t="b">
        <v>0</v>
      </c>
    </row>
    <row r="253" spans="1:7" ht="15">
      <c r="A253" s="87" t="s">
        <v>1055</v>
      </c>
      <c r="B253" s="87">
        <v>4</v>
      </c>
      <c r="C253" s="119">
        <v>0.005815037127592985</v>
      </c>
      <c r="D253" s="87" t="s">
        <v>939</v>
      </c>
      <c r="E253" s="87" t="b">
        <v>0</v>
      </c>
      <c r="F253" s="87" t="b">
        <v>0</v>
      </c>
      <c r="G253" s="87" t="b">
        <v>0</v>
      </c>
    </row>
    <row r="254" spans="1:7" ht="15">
      <c r="A254" s="87" t="s">
        <v>1056</v>
      </c>
      <c r="B254" s="87">
        <v>3</v>
      </c>
      <c r="C254" s="119">
        <v>0.003708281829419036</v>
      </c>
      <c r="D254" s="87" t="s">
        <v>939</v>
      </c>
      <c r="E254" s="87" t="b">
        <v>0</v>
      </c>
      <c r="F254" s="87" t="b">
        <v>0</v>
      </c>
      <c r="G254" s="87" t="b">
        <v>0</v>
      </c>
    </row>
    <row r="255" spans="1:7" ht="15">
      <c r="A255" s="87" t="s">
        <v>1057</v>
      </c>
      <c r="B255" s="87">
        <v>3</v>
      </c>
      <c r="C255" s="119">
        <v>0.003708281829419036</v>
      </c>
      <c r="D255" s="87" t="s">
        <v>939</v>
      </c>
      <c r="E255" s="87" t="b">
        <v>0</v>
      </c>
      <c r="F255" s="87" t="b">
        <v>0</v>
      </c>
      <c r="G255" s="87" t="b">
        <v>0</v>
      </c>
    </row>
    <row r="256" spans="1:7" ht="15">
      <c r="A256" s="87" t="s">
        <v>1058</v>
      </c>
      <c r="B256" s="87">
        <v>3</v>
      </c>
      <c r="C256" s="119">
        <v>0.003708281829419036</v>
      </c>
      <c r="D256" s="87" t="s">
        <v>939</v>
      </c>
      <c r="E256" s="87" t="b">
        <v>0</v>
      </c>
      <c r="F256" s="87" t="b">
        <v>0</v>
      </c>
      <c r="G256" s="87" t="b">
        <v>0</v>
      </c>
    </row>
    <row r="257" spans="1:7" ht="15">
      <c r="A257" s="87" t="s">
        <v>1059</v>
      </c>
      <c r="B257" s="87">
        <v>3</v>
      </c>
      <c r="C257" s="119">
        <v>0.003708281829419036</v>
      </c>
      <c r="D257" s="87" t="s">
        <v>939</v>
      </c>
      <c r="E257" s="87" t="b">
        <v>0</v>
      </c>
      <c r="F257" s="87" t="b">
        <v>0</v>
      </c>
      <c r="G257" s="87" t="b">
        <v>0</v>
      </c>
    </row>
    <row r="258" spans="1:7" ht="15">
      <c r="A258" s="87" t="s">
        <v>1060</v>
      </c>
      <c r="B258" s="87">
        <v>3</v>
      </c>
      <c r="C258" s="119">
        <v>0.003708281829419036</v>
      </c>
      <c r="D258" s="87" t="s">
        <v>939</v>
      </c>
      <c r="E258" s="87" t="b">
        <v>0</v>
      </c>
      <c r="F258" s="87" t="b">
        <v>0</v>
      </c>
      <c r="G258" s="87" t="b">
        <v>0</v>
      </c>
    </row>
    <row r="259" spans="1:7" ht="15">
      <c r="A259" s="87" t="s">
        <v>1061</v>
      </c>
      <c r="B259" s="87">
        <v>3</v>
      </c>
      <c r="C259" s="119">
        <v>0.003708281829419036</v>
      </c>
      <c r="D259" s="87" t="s">
        <v>939</v>
      </c>
      <c r="E259" s="87" t="b">
        <v>0</v>
      </c>
      <c r="F259" s="87" t="b">
        <v>0</v>
      </c>
      <c r="G259" s="87" t="b">
        <v>0</v>
      </c>
    </row>
    <row r="260" spans="1:7" ht="15">
      <c r="A260" s="87" t="s">
        <v>1062</v>
      </c>
      <c r="B260" s="87">
        <v>3</v>
      </c>
      <c r="C260" s="119">
        <v>0.003708281829419036</v>
      </c>
      <c r="D260" s="87" t="s">
        <v>939</v>
      </c>
      <c r="E260" s="87" t="b">
        <v>0</v>
      </c>
      <c r="F260" s="87" t="b">
        <v>0</v>
      </c>
      <c r="G260" s="87" t="b">
        <v>0</v>
      </c>
    </row>
    <row r="261" spans="1:7" ht="15">
      <c r="A261" s="87" t="s">
        <v>295</v>
      </c>
      <c r="B261" s="87">
        <v>3</v>
      </c>
      <c r="C261" s="119">
        <v>0.003708281829419036</v>
      </c>
      <c r="D261" s="87" t="s">
        <v>939</v>
      </c>
      <c r="E261" s="87" t="b">
        <v>0</v>
      </c>
      <c r="F261" s="87" t="b">
        <v>0</v>
      </c>
      <c r="G261" s="87" t="b">
        <v>0</v>
      </c>
    </row>
    <row r="262" spans="1:7" ht="15">
      <c r="A262" s="87" t="s">
        <v>1074</v>
      </c>
      <c r="B262" s="87">
        <v>3</v>
      </c>
      <c r="C262" s="119">
        <v>0.003708281829419036</v>
      </c>
      <c r="D262" s="87" t="s">
        <v>939</v>
      </c>
      <c r="E262" s="87" t="b">
        <v>0</v>
      </c>
      <c r="F262" s="87" t="b">
        <v>0</v>
      </c>
      <c r="G262" s="87" t="b">
        <v>0</v>
      </c>
    </row>
    <row r="263" spans="1:7" ht="15">
      <c r="A263" s="87" t="s">
        <v>1075</v>
      </c>
      <c r="B263" s="87">
        <v>3</v>
      </c>
      <c r="C263" s="119">
        <v>0.003708281829419036</v>
      </c>
      <c r="D263" s="87" t="s">
        <v>939</v>
      </c>
      <c r="E263" s="87" t="b">
        <v>0</v>
      </c>
      <c r="F263" s="87" t="b">
        <v>0</v>
      </c>
      <c r="G263" s="87" t="b">
        <v>0</v>
      </c>
    </row>
    <row r="264" spans="1:7" ht="15">
      <c r="A264" s="87" t="s">
        <v>1076</v>
      </c>
      <c r="B264" s="87">
        <v>3</v>
      </c>
      <c r="C264" s="119">
        <v>0.003708281829419036</v>
      </c>
      <c r="D264" s="87" t="s">
        <v>939</v>
      </c>
      <c r="E264" s="87" t="b">
        <v>0</v>
      </c>
      <c r="F264" s="87" t="b">
        <v>0</v>
      </c>
      <c r="G264" s="87" t="b">
        <v>0</v>
      </c>
    </row>
    <row r="265" spans="1:7" ht="15">
      <c r="A265" s="87" t="s">
        <v>1077</v>
      </c>
      <c r="B265" s="87">
        <v>3</v>
      </c>
      <c r="C265" s="119">
        <v>0.003708281829419036</v>
      </c>
      <c r="D265" s="87" t="s">
        <v>939</v>
      </c>
      <c r="E265" s="87" t="b">
        <v>0</v>
      </c>
      <c r="F265" s="87" t="b">
        <v>0</v>
      </c>
      <c r="G265" s="87" t="b">
        <v>0</v>
      </c>
    </row>
    <row r="266" spans="1:7" ht="15">
      <c r="A266" s="87" t="s">
        <v>1007</v>
      </c>
      <c r="B266" s="87">
        <v>3</v>
      </c>
      <c r="C266" s="119">
        <v>0.003708281829419036</v>
      </c>
      <c r="D266" s="87" t="s">
        <v>939</v>
      </c>
      <c r="E266" s="87" t="b">
        <v>0</v>
      </c>
      <c r="F266" s="87" t="b">
        <v>0</v>
      </c>
      <c r="G266" s="87" t="b">
        <v>0</v>
      </c>
    </row>
    <row r="267" spans="1:7" ht="15">
      <c r="A267" s="87" t="s">
        <v>1008</v>
      </c>
      <c r="B267" s="87">
        <v>3</v>
      </c>
      <c r="C267" s="119">
        <v>0.003708281829419036</v>
      </c>
      <c r="D267" s="87" t="s">
        <v>939</v>
      </c>
      <c r="E267" s="87" t="b">
        <v>0</v>
      </c>
      <c r="F267" s="87" t="b">
        <v>0</v>
      </c>
      <c r="G267" s="87" t="b">
        <v>0</v>
      </c>
    </row>
    <row r="268" spans="1:7" ht="15">
      <c r="A268" s="87" t="s">
        <v>1078</v>
      </c>
      <c r="B268" s="87">
        <v>3</v>
      </c>
      <c r="C268" s="119">
        <v>0.003708281829419036</v>
      </c>
      <c r="D268" s="87" t="s">
        <v>939</v>
      </c>
      <c r="E268" s="87" t="b">
        <v>0</v>
      </c>
      <c r="F268" s="87" t="b">
        <v>0</v>
      </c>
      <c r="G268" s="87" t="b">
        <v>0</v>
      </c>
    </row>
    <row r="269" spans="1:7" ht="15">
      <c r="A269" s="87" t="s">
        <v>1079</v>
      </c>
      <c r="B269" s="87">
        <v>3</v>
      </c>
      <c r="C269" s="119">
        <v>0.003708281829419036</v>
      </c>
      <c r="D269" s="87" t="s">
        <v>939</v>
      </c>
      <c r="E269" s="87" t="b">
        <v>0</v>
      </c>
      <c r="F269" s="87" t="b">
        <v>0</v>
      </c>
      <c r="G269" s="87" t="b">
        <v>0</v>
      </c>
    </row>
    <row r="270" spans="1:7" ht="15">
      <c r="A270" s="87" t="s">
        <v>1080</v>
      </c>
      <c r="B270" s="87">
        <v>3</v>
      </c>
      <c r="C270" s="119">
        <v>0.003708281829419036</v>
      </c>
      <c r="D270" s="87" t="s">
        <v>939</v>
      </c>
      <c r="E270" s="87" t="b">
        <v>0</v>
      </c>
      <c r="F270" s="87" t="b">
        <v>0</v>
      </c>
      <c r="G270" s="87" t="b">
        <v>0</v>
      </c>
    </row>
    <row r="271" spans="1:7" ht="15">
      <c r="A271" s="87" t="s">
        <v>982</v>
      </c>
      <c r="B271" s="87">
        <v>3</v>
      </c>
      <c r="C271" s="119">
        <v>0.003708281829419036</v>
      </c>
      <c r="D271" s="87" t="s">
        <v>939</v>
      </c>
      <c r="E271" s="87" t="b">
        <v>0</v>
      </c>
      <c r="F271" s="87" t="b">
        <v>0</v>
      </c>
      <c r="G271" s="87" t="b">
        <v>0</v>
      </c>
    </row>
    <row r="272" spans="1:7" ht="15">
      <c r="A272" s="87" t="s">
        <v>1081</v>
      </c>
      <c r="B272" s="87">
        <v>3</v>
      </c>
      <c r="C272" s="119">
        <v>0.003708281829419036</v>
      </c>
      <c r="D272" s="87" t="s">
        <v>939</v>
      </c>
      <c r="E272" s="87" t="b">
        <v>0</v>
      </c>
      <c r="F272" s="87" t="b">
        <v>0</v>
      </c>
      <c r="G272" s="87" t="b">
        <v>0</v>
      </c>
    </row>
    <row r="273" spans="1:7" ht="15">
      <c r="A273" s="87" t="s">
        <v>1082</v>
      </c>
      <c r="B273" s="87">
        <v>3</v>
      </c>
      <c r="C273" s="119">
        <v>0.003708281829419036</v>
      </c>
      <c r="D273" s="87" t="s">
        <v>939</v>
      </c>
      <c r="E273" s="87" t="b">
        <v>0</v>
      </c>
      <c r="F273" s="87" t="b">
        <v>0</v>
      </c>
      <c r="G273" s="87" t="b">
        <v>0</v>
      </c>
    </row>
    <row r="274" spans="1:7" ht="15">
      <c r="A274" s="87" t="s">
        <v>1083</v>
      </c>
      <c r="B274" s="87">
        <v>3</v>
      </c>
      <c r="C274" s="119">
        <v>0.003708281829419036</v>
      </c>
      <c r="D274" s="87" t="s">
        <v>939</v>
      </c>
      <c r="E274" s="87" t="b">
        <v>0</v>
      </c>
      <c r="F274" s="87" t="b">
        <v>0</v>
      </c>
      <c r="G274" s="87" t="b">
        <v>0</v>
      </c>
    </row>
    <row r="275" spans="1:7" ht="15">
      <c r="A275" s="87" t="s">
        <v>1084</v>
      </c>
      <c r="B275" s="87">
        <v>3</v>
      </c>
      <c r="C275" s="119">
        <v>0.003708281829419036</v>
      </c>
      <c r="D275" s="87" t="s">
        <v>939</v>
      </c>
      <c r="E275" s="87" t="b">
        <v>0</v>
      </c>
      <c r="F275" s="87" t="b">
        <v>0</v>
      </c>
      <c r="G275" s="87" t="b">
        <v>0</v>
      </c>
    </row>
    <row r="276" spans="1:7" ht="15">
      <c r="A276" s="87" t="s">
        <v>1085</v>
      </c>
      <c r="B276" s="87">
        <v>3</v>
      </c>
      <c r="C276" s="119">
        <v>0.003708281829419036</v>
      </c>
      <c r="D276" s="87" t="s">
        <v>939</v>
      </c>
      <c r="E276" s="87" t="b">
        <v>0</v>
      </c>
      <c r="F276" s="87" t="b">
        <v>0</v>
      </c>
      <c r="G276" s="87" t="b">
        <v>0</v>
      </c>
    </row>
    <row r="277" spans="1:7" ht="15">
      <c r="A277" s="87" t="s">
        <v>1086</v>
      </c>
      <c r="B277" s="87">
        <v>3</v>
      </c>
      <c r="C277" s="119">
        <v>0.003708281829419036</v>
      </c>
      <c r="D277" s="87" t="s">
        <v>939</v>
      </c>
      <c r="E277" s="87" t="b">
        <v>0</v>
      </c>
      <c r="F277" s="87" t="b">
        <v>0</v>
      </c>
      <c r="G277" s="87" t="b">
        <v>0</v>
      </c>
    </row>
    <row r="278" spans="1:7" ht="15">
      <c r="A278" s="87" t="s">
        <v>1087</v>
      </c>
      <c r="B278" s="87">
        <v>3</v>
      </c>
      <c r="C278" s="119">
        <v>0.003708281829419036</v>
      </c>
      <c r="D278" s="87" t="s">
        <v>939</v>
      </c>
      <c r="E278" s="87" t="b">
        <v>0</v>
      </c>
      <c r="F278" s="87" t="b">
        <v>0</v>
      </c>
      <c r="G278" s="87" t="b">
        <v>0</v>
      </c>
    </row>
    <row r="279" spans="1:7" ht="15">
      <c r="A279" s="87" t="s">
        <v>1088</v>
      </c>
      <c r="B279" s="87">
        <v>3</v>
      </c>
      <c r="C279" s="119">
        <v>0.003708281829419036</v>
      </c>
      <c r="D279" s="87" t="s">
        <v>939</v>
      </c>
      <c r="E279" s="87" t="b">
        <v>0</v>
      </c>
      <c r="F279" s="87" t="b">
        <v>0</v>
      </c>
      <c r="G279" s="87" t="b">
        <v>0</v>
      </c>
    </row>
    <row r="280" spans="1:7" ht="15">
      <c r="A280" s="87" t="s">
        <v>1040</v>
      </c>
      <c r="B280" s="87">
        <v>2</v>
      </c>
      <c r="C280" s="119">
        <v>0.0029075185637964926</v>
      </c>
      <c r="D280" s="87" t="s">
        <v>939</v>
      </c>
      <c r="E280" s="87" t="b">
        <v>0</v>
      </c>
      <c r="F280" s="87" t="b">
        <v>0</v>
      </c>
      <c r="G280" s="87" t="b">
        <v>0</v>
      </c>
    </row>
    <row r="281" spans="1:7" ht="15">
      <c r="A281" s="87" t="s">
        <v>1041</v>
      </c>
      <c r="B281" s="87">
        <v>2</v>
      </c>
      <c r="C281" s="119">
        <v>0.0029075185637964926</v>
      </c>
      <c r="D281" s="87" t="s">
        <v>939</v>
      </c>
      <c r="E281" s="87" t="b">
        <v>0</v>
      </c>
      <c r="F281" s="87" t="b">
        <v>0</v>
      </c>
      <c r="G281" s="87" t="b">
        <v>0</v>
      </c>
    </row>
    <row r="282" spans="1:7" ht="15">
      <c r="A282" s="87" t="s">
        <v>1042</v>
      </c>
      <c r="B282" s="87">
        <v>2</v>
      </c>
      <c r="C282" s="119">
        <v>0.0029075185637964926</v>
      </c>
      <c r="D282" s="87" t="s">
        <v>939</v>
      </c>
      <c r="E282" s="87" t="b">
        <v>0</v>
      </c>
      <c r="F282" s="87" t="b">
        <v>0</v>
      </c>
      <c r="G282" s="87" t="b">
        <v>0</v>
      </c>
    </row>
    <row r="283" spans="1:7" ht="15">
      <c r="A283" s="87" t="s">
        <v>998</v>
      </c>
      <c r="B283" s="87">
        <v>2</v>
      </c>
      <c r="C283" s="119">
        <v>0.0029075185637964926</v>
      </c>
      <c r="D283" s="87" t="s">
        <v>939</v>
      </c>
      <c r="E283" s="87" t="b">
        <v>0</v>
      </c>
      <c r="F283" s="87" t="b">
        <v>0</v>
      </c>
      <c r="G283" s="87" t="b">
        <v>0</v>
      </c>
    </row>
    <row r="284" spans="1:7" ht="15">
      <c r="A284" s="87" t="s">
        <v>1043</v>
      </c>
      <c r="B284" s="87">
        <v>2</v>
      </c>
      <c r="C284" s="119">
        <v>0.0029075185637964926</v>
      </c>
      <c r="D284" s="87" t="s">
        <v>939</v>
      </c>
      <c r="E284" s="87" t="b">
        <v>0</v>
      </c>
      <c r="F284" s="87" t="b">
        <v>0</v>
      </c>
      <c r="G284" s="87" t="b">
        <v>0</v>
      </c>
    </row>
    <row r="285" spans="1:7" ht="15">
      <c r="A285" s="87" t="s">
        <v>1044</v>
      </c>
      <c r="B285" s="87">
        <v>2</v>
      </c>
      <c r="C285" s="119">
        <v>0.0029075185637964926</v>
      </c>
      <c r="D285" s="87" t="s">
        <v>939</v>
      </c>
      <c r="E285" s="87" t="b">
        <v>1</v>
      </c>
      <c r="F285" s="87" t="b">
        <v>0</v>
      </c>
      <c r="G285" s="87" t="b">
        <v>0</v>
      </c>
    </row>
    <row r="286" spans="1:7" ht="15">
      <c r="A286" s="87" t="s">
        <v>968</v>
      </c>
      <c r="B286" s="87">
        <v>2</v>
      </c>
      <c r="C286" s="119">
        <v>0.0029075185637964926</v>
      </c>
      <c r="D286" s="87" t="s">
        <v>939</v>
      </c>
      <c r="E286" s="87" t="b">
        <v>0</v>
      </c>
      <c r="F286" s="87" t="b">
        <v>0</v>
      </c>
      <c r="G286" s="87" t="b">
        <v>0</v>
      </c>
    </row>
    <row r="287" spans="1:7" ht="15">
      <c r="A287" s="87" t="s">
        <v>1045</v>
      </c>
      <c r="B287" s="87">
        <v>2</v>
      </c>
      <c r="C287" s="119">
        <v>0.0029075185637964926</v>
      </c>
      <c r="D287" s="87" t="s">
        <v>939</v>
      </c>
      <c r="E287" s="87" t="b">
        <v>0</v>
      </c>
      <c r="F287" s="87" t="b">
        <v>0</v>
      </c>
      <c r="G287" s="87" t="b">
        <v>0</v>
      </c>
    </row>
    <row r="288" spans="1:7" ht="15">
      <c r="A288" s="87" t="s">
        <v>1046</v>
      </c>
      <c r="B288" s="87">
        <v>2</v>
      </c>
      <c r="C288" s="119">
        <v>0.0029075185637964926</v>
      </c>
      <c r="D288" s="87" t="s">
        <v>939</v>
      </c>
      <c r="E288" s="87" t="b">
        <v>0</v>
      </c>
      <c r="F288" s="87" t="b">
        <v>0</v>
      </c>
      <c r="G288" s="87" t="b">
        <v>0</v>
      </c>
    </row>
    <row r="289" spans="1:7" ht="15">
      <c r="A289" s="87" t="s">
        <v>1047</v>
      </c>
      <c r="B289" s="87">
        <v>2</v>
      </c>
      <c r="C289" s="119">
        <v>0.0029075185637964926</v>
      </c>
      <c r="D289" s="87" t="s">
        <v>939</v>
      </c>
      <c r="E289" s="87" t="b">
        <v>0</v>
      </c>
      <c r="F289" s="87" t="b">
        <v>0</v>
      </c>
      <c r="G289" s="87" t="b">
        <v>0</v>
      </c>
    </row>
    <row r="290" spans="1:7" ht="15">
      <c r="A290" s="87" t="s">
        <v>1048</v>
      </c>
      <c r="B290" s="87">
        <v>2</v>
      </c>
      <c r="C290" s="119">
        <v>0.0029075185637964926</v>
      </c>
      <c r="D290" s="87" t="s">
        <v>939</v>
      </c>
      <c r="E290" s="87" t="b">
        <v>0</v>
      </c>
      <c r="F290" s="87" t="b">
        <v>0</v>
      </c>
      <c r="G290" s="87" t="b">
        <v>0</v>
      </c>
    </row>
    <row r="291" spans="1:7" ht="15">
      <c r="A291" s="87" t="s">
        <v>1049</v>
      </c>
      <c r="B291" s="87">
        <v>2</v>
      </c>
      <c r="C291" s="119">
        <v>0.0029075185637964926</v>
      </c>
      <c r="D291" s="87" t="s">
        <v>939</v>
      </c>
      <c r="E291" s="87" t="b">
        <v>0</v>
      </c>
      <c r="F291" s="87" t="b">
        <v>0</v>
      </c>
      <c r="G291" s="87" t="b">
        <v>0</v>
      </c>
    </row>
    <row r="292" spans="1:7" ht="15">
      <c r="A292" s="87" t="s">
        <v>1050</v>
      </c>
      <c r="B292" s="87">
        <v>2</v>
      </c>
      <c r="C292" s="119">
        <v>0.0029075185637964926</v>
      </c>
      <c r="D292" s="87" t="s">
        <v>939</v>
      </c>
      <c r="E292" s="87" t="b">
        <v>0</v>
      </c>
      <c r="F292" s="87" t="b">
        <v>0</v>
      </c>
      <c r="G292" s="87" t="b">
        <v>0</v>
      </c>
    </row>
    <row r="293" spans="1:7" ht="15">
      <c r="A293" s="87" t="s">
        <v>1107</v>
      </c>
      <c r="B293" s="87">
        <v>2</v>
      </c>
      <c r="C293" s="119">
        <v>0.0036517212724837137</v>
      </c>
      <c r="D293" s="87" t="s">
        <v>939</v>
      </c>
      <c r="E293" s="87" t="b">
        <v>0</v>
      </c>
      <c r="F293" s="87" t="b">
        <v>0</v>
      </c>
      <c r="G293" s="87" t="b">
        <v>0</v>
      </c>
    </row>
    <row r="294" spans="1:7" ht="15">
      <c r="A294" s="87" t="s">
        <v>1108</v>
      </c>
      <c r="B294" s="87">
        <v>2</v>
      </c>
      <c r="C294" s="119">
        <v>0.0029075185637964926</v>
      </c>
      <c r="D294" s="87" t="s">
        <v>939</v>
      </c>
      <c r="E294" s="87" t="b">
        <v>0</v>
      </c>
      <c r="F294" s="87" t="b">
        <v>0</v>
      </c>
      <c r="G294" s="87" t="b">
        <v>0</v>
      </c>
    </row>
    <row r="295" spans="1:7" ht="15">
      <c r="A295" s="87" t="s">
        <v>1109</v>
      </c>
      <c r="B295" s="87">
        <v>2</v>
      </c>
      <c r="C295" s="119">
        <v>0.0029075185637964926</v>
      </c>
      <c r="D295" s="87" t="s">
        <v>939</v>
      </c>
      <c r="E295" s="87" t="b">
        <v>0</v>
      </c>
      <c r="F295" s="87" t="b">
        <v>0</v>
      </c>
      <c r="G295" s="87" t="b">
        <v>0</v>
      </c>
    </row>
    <row r="296" spans="1:7" ht="15">
      <c r="A296" s="87" t="s">
        <v>1110</v>
      </c>
      <c r="B296" s="87">
        <v>2</v>
      </c>
      <c r="C296" s="119">
        <v>0.0029075185637964926</v>
      </c>
      <c r="D296" s="87" t="s">
        <v>939</v>
      </c>
      <c r="E296" s="87" t="b">
        <v>0</v>
      </c>
      <c r="F296" s="87" t="b">
        <v>0</v>
      </c>
      <c r="G296" s="87" t="b">
        <v>0</v>
      </c>
    </row>
    <row r="297" spans="1:7" ht="15">
      <c r="A297" s="87" t="s">
        <v>1111</v>
      </c>
      <c r="B297" s="87">
        <v>2</v>
      </c>
      <c r="C297" s="119">
        <v>0.0029075185637964926</v>
      </c>
      <c r="D297" s="87" t="s">
        <v>939</v>
      </c>
      <c r="E297" s="87" t="b">
        <v>0</v>
      </c>
      <c r="F297" s="87" t="b">
        <v>0</v>
      </c>
      <c r="G297" s="87" t="b">
        <v>0</v>
      </c>
    </row>
    <row r="298" spans="1:7" ht="15">
      <c r="A298" s="87" t="s">
        <v>1112</v>
      </c>
      <c r="B298" s="87">
        <v>2</v>
      </c>
      <c r="C298" s="119">
        <v>0.0029075185637964926</v>
      </c>
      <c r="D298" s="87" t="s">
        <v>939</v>
      </c>
      <c r="E298" s="87" t="b">
        <v>0</v>
      </c>
      <c r="F298" s="87" t="b">
        <v>0</v>
      </c>
      <c r="G298" s="87" t="b">
        <v>0</v>
      </c>
    </row>
    <row r="299" spans="1:7" ht="15">
      <c r="A299" s="87" t="s">
        <v>1113</v>
      </c>
      <c r="B299" s="87">
        <v>2</v>
      </c>
      <c r="C299" s="119">
        <v>0.0029075185637964926</v>
      </c>
      <c r="D299" s="87" t="s">
        <v>939</v>
      </c>
      <c r="E299" s="87" t="b">
        <v>0</v>
      </c>
      <c r="F299" s="87" t="b">
        <v>0</v>
      </c>
      <c r="G299" s="87" t="b">
        <v>0</v>
      </c>
    </row>
    <row r="300" spans="1:7" ht="15">
      <c r="A300" s="87" t="s">
        <v>1114</v>
      </c>
      <c r="B300" s="87">
        <v>2</v>
      </c>
      <c r="C300" s="119">
        <v>0.0029075185637964926</v>
      </c>
      <c r="D300" s="87" t="s">
        <v>939</v>
      </c>
      <c r="E300" s="87" t="b">
        <v>0</v>
      </c>
      <c r="F300" s="87" t="b">
        <v>0</v>
      </c>
      <c r="G300" s="87" t="b">
        <v>0</v>
      </c>
    </row>
    <row r="301" spans="1:7" ht="15">
      <c r="A301" s="87" t="s">
        <v>1115</v>
      </c>
      <c r="B301" s="87">
        <v>2</v>
      </c>
      <c r="C301" s="119">
        <v>0.0029075185637964926</v>
      </c>
      <c r="D301" s="87" t="s">
        <v>939</v>
      </c>
      <c r="E301" s="87" t="b">
        <v>0</v>
      </c>
      <c r="F301" s="87" t="b">
        <v>0</v>
      </c>
      <c r="G301" s="87" t="b">
        <v>0</v>
      </c>
    </row>
    <row r="302" spans="1:7" ht="15">
      <c r="A302" s="87" t="s">
        <v>1116</v>
      </c>
      <c r="B302" s="87">
        <v>2</v>
      </c>
      <c r="C302" s="119">
        <v>0.0029075185637964926</v>
      </c>
      <c r="D302" s="87" t="s">
        <v>939</v>
      </c>
      <c r="E302" s="87" t="b">
        <v>0</v>
      </c>
      <c r="F302" s="87" t="b">
        <v>0</v>
      </c>
      <c r="G302" s="87" t="b">
        <v>0</v>
      </c>
    </row>
    <row r="303" spans="1:7" ht="15">
      <c r="A303" s="87" t="s">
        <v>1117</v>
      </c>
      <c r="B303" s="87">
        <v>2</v>
      </c>
      <c r="C303" s="119">
        <v>0.0029075185637964926</v>
      </c>
      <c r="D303" s="87" t="s">
        <v>939</v>
      </c>
      <c r="E303" s="87" t="b">
        <v>0</v>
      </c>
      <c r="F303" s="87" t="b">
        <v>0</v>
      </c>
      <c r="G303" s="87" t="b">
        <v>0</v>
      </c>
    </row>
    <row r="304" spans="1:7" ht="15">
      <c r="A304" s="87" t="s">
        <v>1118</v>
      </c>
      <c r="B304" s="87">
        <v>2</v>
      </c>
      <c r="C304" s="119">
        <v>0.0029075185637964926</v>
      </c>
      <c r="D304" s="87" t="s">
        <v>939</v>
      </c>
      <c r="E304" s="87" t="b">
        <v>0</v>
      </c>
      <c r="F304" s="87" t="b">
        <v>0</v>
      </c>
      <c r="G304" s="87" t="b">
        <v>0</v>
      </c>
    </row>
    <row r="305" spans="1:7" ht="15">
      <c r="A305" s="87" t="s">
        <v>1119</v>
      </c>
      <c r="B305" s="87">
        <v>2</v>
      </c>
      <c r="C305" s="119">
        <v>0.0029075185637964926</v>
      </c>
      <c r="D305" s="87" t="s">
        <v>939</v>
      </c>
      <c r="E305" s="87" t="b">
        <v>0</v>
      </c>
      <c r="F305" s="87" t="b">
        <v>0</v>
      </c>
      <c r="G305" s="87" t="b">
        <v>0</v>
      </c>
    </row>
    <row r="306" spans="1:7" ht="15">
      <c r="A306" s="87" t="s">
        <v>958</v>
      </c>
      <c r="B306" s="87">
        <v>12</v>
      </c>
      <c r="C306" s="119">
        <v>0.013570040929470607</v>
      </c>
      <c r="D306" s="87" t="s">
        <v>940</v>
      </c>
      <c r="E306" s="87" t="b">
        <v>0</v>
      </c>
      <c r="F306" s="87" t="b">
        <v>0</v>
      </c>
      <c r="G306" s="87" t="b">
        <v>0</v>
      </c>
    </row>
    <row r="307" spans="1:7" ht="15">
      <c r="A307" s="87" t="s">
        <v>968</v>
      </c>
      <c r="B307" s="87">
        <v>10</v>
      </c>
      <c r="C307" s="119">
        <v>0.0038251809684842907</v>
      </c>
      <c r="D307" s="87" t="s">
        <v>940</v>
      </c>
      <c r="E307" s="87" t="b">
        <v>0</v>
      </c>
      <c r="F307" s="87" t="b">
        <v>0</v>
      </c>
      <c r="G307" s="87" t="b">
        <v>0</v>
      </c>
    </row>
    <row r="308" spans="1:7" ht="15">
      <c r="A308" s="87" t="s">
        <v>961</v>
      </c>
      <c r="B308" s="87">
        <v>8</v>
      </c>
      <c r="C308" s="119">
        <v>0.0068054592871760865</v>
      </c>
      <c r="D308" s="87" t="s">
        <v>940</v>
      </c>
      <c r="E308" s="87" t="b">
        <v>0</v>
      </c>
      <c r="F308" s="87" t="b">
        <v>0</v>
      </c>
      <c r="G308" s="87" t="b">
        <v>0</v>
      </c>
    </row>
    <row r="309" spans="1:7" ht="15">
      <c r="A309" s="87" t="s">
        <v>978</v>
      </c>
      <c r="B309" s="87">
        <v>8</v>
      </c>
      <c r="C309" s="119">
        <v>0.0068054592871760865</v>
      </c>
      <c r="D309" s="87" t="s">
        <v>940</v>
      </c>
      <c r="E309" s="87" t="b">
        <v>0</v>
      </c>
      <c r="F309" s="87" t="b">
        <v>0</v>
      </c>
      <c r="G309" s="87" t="b">
        <v>0</v>
      </c>
    </row>
    <row r="310" spans="1:7" ht="15">
      <c r="A310" s="87" t="s">
        <v>960</v>
      </c>
      <c r="B310" s="87">
        <v>7</v>
      </c>
      <c r="C310" s="119">
        <v>0.007915857208857853</v>
      </c>
      <c r="D310" s="87" t="s">
        <v>940</v>
      </c>
      <c r="E310" s="87" t="b">
        <v>0</v>
      </c>
      <c r="F310" s="87" t="b">
        <v>0</v>
      </c>
      <c r="G310" s="87" t="b">
        <v>0</v>
      </c>
    </row>
    <row r="311" spans="1:7" ht="15">
      <c r="A311" s="87" t="s">
        <v>963</v>
      </c>
      <c r="B311" s="87">
        <v>5</v>
      </c>
      <c r="C311" s="119">
        <v>0.009183846418154736</v>
      </c>
      <c r="D311" s="87" t="s">
        <v>940</v>
      </c>
      <c r="E311" s="87" t="b">
        <v>0</v>
      </c>
      <c r="F311" s="87" t="b">
        <v>0</v>
      </c>
      <c r="G311" s="87" t="b">
        <v>0</v>
      </c>
    </row>
    <row r="312" spans="1:7" ht="15">
      <c r="A312" s="87" t="s">
        <v>993</v>
      </c>
      <c r="B312" s="87">
        <v>5</v>
      </c>
      <c r="C312" s="119">
        <v>0.009183846418154736</v>
      </c>
      <c r="D312" s="87" t="s">
        <v>940</v>
      </c>
      <c r="E312" s="87" t="b">
        <v>0</v>
      </c>
      <c r="F312" s="87" t="b">
        <v>0</v>
      </c>
      <c r="G312" s="87" t="b">
        <v>0</v>
      </c>
    </row>
    <row r="313" spans="1:7" ht="15">
      <c r="A313" s="87" t="s">
        <v>982</v>
      </c>
      <c r="B313" s="87">
        <v>5</v>
      </c>
      <c r="C313" s="119">
        <v>0.009183846418154736</v>
      </c>
      <c r="D313" s="87" t="s">
        <v>940</v>
      </c>
      <c r="E313" s="87" t="b">
        <v>0</v>
      </c>
      <c r="F313" s="87" t="b">
        <v>0</v>
      </c>
      <c r="G313" s="87" t="b">
        <v>0</v>
      </c>
    </row>
    <row r="314" spans="1:7" ht="15">
      <c r="A314" s="87" t="s">
        <v>999</v>
      </c>
      <c r="B314" s="87">
        <v>5</v>
      </c>
      <c r="C314" s="119">
        <v>0.009183846418154736</v>
      </c>
      <c r="D314" s="87" t="s">
        <v>940</v>
      </c>
      <c r="E314" s="87" t="b">
        <v>1</v>
      </c>
      <c r="F314" s="87" t="b">
        <v>0</v>
      </c>
      <c r="G314" s="87" t="b">
        <v>0</v>
      </c>
    </row>
    <row r="315" spans="1:7" ht="15">
      <c r="A315" s="87" t="s">
        <v>964</v>
      </c>
      <c r="B315" s="87">
        <v>5</v>
      </c>
      <c r="C315" s="119">
        <v>0.009183846418154736</v>
      </c>
      <c r="D315" s="87" t="s">
        <v>940</v>
      </c>
      <c r="E315" s="87" t="b">
        <v>0</v>
      </c>
      <c r="F315" s="87" t="b">
        <v>0</v>
      </c>
      <c r="G315" s="87" t="b">
        <v>0</v>
      </c>
    </row>
    <row r="316" spans="1:7" ht="15">
      <c r="A316" s="87" t="s">
        <v>965</v>
      </c>
      <c r="B316" s="87">
        <v>5</v>
      </c>
      <c r="C316" s="119">
        <v>0.009183846418154736</v>
      </c>
      <c r="D316" s="87" t="s">
        <v>940</v>
      </c>
      <c r="E316" s="87" t="b">
        <v>0</v>
      </c>
      <c r="F316" s="87" t="b">
        <v>0</v>
      </c>
      <c r="G316" s="87" t="b">
        <v>0</v>
      </c>
    </row>
    <row r="317" spans="1:7" ht="15">
      <c r="A317" s="87" t="s">
        <v>1000</v>
      </c>
      <c r="B317" s="87">
        <v>5</v>
      </c>
      <c r="C317" s="119">
        <v>0.009183846418154736</v>
      </c>
      <c r="D317" s="87" t="s">
        <v>940</v>
      </c>
      <c r="E317" s="87" t="b">
        <v>0</v>
      </c>
      <c r="F317" s="87" t="b">
        <v>0</v>
      </c>
      <c r="G317" s="87" t="b">
        <v>0</v>
      </c>
    </row>
    <row r="318" spans="1:7" ht="15">
      <c r="A318" s="87" t="s">
        <v>1001</v>
      </c>
      <c r="B318" s="87">
        <v>5</v>
      </c>
      <c r="C318" s="119">
        <v>0.009183846418154736</v>
      </c>
      <c r="D318" s="87" t="s">
        <v>940</v>
      </c>
      <c r="E318" s="87" t="b">
        <v>0</v>
      </c>
      <c r="F318" s="87" t="b">
        <v>0</v>
      </c>
      <c r="G318" s="87" t="b">
        <v>0</v>
      </c>
    </row>
    <row r="319" spans="1:7" ht="15">
      <c r="A319" s="87" t="s">
        <v>1002</v>
      </c>
      <c r="B319" s="87">
        <v>5</v>
      </c>
      <c r="C319" s="119">
        <v>0.009183846418154736</v>
      </c>
      <c r="D319" s="87" t="s">
        <v>940</v>
      </c>
      <c r="E319" s="87" t="b">
        <v>0</v>
      </c>
      <c r="F319" s="87" t="b">
        <v>0</v>
      </c>
      <c r="G319" s="87" t="b">
        <v>0</v>
      </c>
    </row>
    <row r="320" spans="1:7" ht="15">
      <c r="A320" s="87" t="s">
        <v>1003</v>
      </c>
      <c r="B320" s="87">
        <v>5</v>
      </c>
      <c r="C320" s="119">
        <v>0.009183846418154736</v>
      </c>
      <c r="D320" s="87" t="s">
        <v>940</v>
      </c>
      <c r="E320" s="87" t="b">
        <v>0</v>
      </c>
      <c r="F320" s="87" t="b">
        <v>0</v>
      </c>
      <c r="G320" s="87" t="b">
        <v>0</v>
      </c>
    </row>
    <row r="321" spans="1:7" ht="15">
      <c r="A321" s="87" t="s">
        <v>1004</v>
      </c>
      <c r="B321" s="87">
        <v>5</v>
      </c>
      <c r="C321" s="119">
        <v>0.009183846418154736</v>
      </c>
      <c r="D321" s="87" t="s">
        <v>940</v>
      </c>
      <c r="E321" s="87" t="b">
        <v>0</v>
      </c>
      <c r="F321" s="87" t="b">
        <v>0</v>
      </c>
      <c r="G321" s="87" t="b">
        <v>0</v>
      </c>
    </row>
    <row r="322" spans="1:7" ht="15">
      <c r="A322" s="87" t="s">
        <v>1005</v>
      </c>
      <c r="B322" s="87">
        <v>5</v>
      </c>
      <c r="C322" s="119">
        <v>0.009183846418154736</v>
      </c>
      <c r="D322" s="87" t="s">
        <v>940</v>
      </c>
      <c r="E322" s="87" t="b">
        <v>0</v>
      </c>
      <c r="F322" s="87" t="b">
        <v>0</v>
      </c>
      <c r="G322" s="87" t="b">
        <v>0</v>
      </c>
    </row>
    <row r="323" spans="1:7" ht="15">
      <c r="A323" s="87" t="s">
        <v>1051</v>
      </c>
      <c r="B323" s="87">
        <v>4</v>
      </c>
      <c r="C323" s="119">
        <v>0.009219734390718114</v>
      </c>
      <c r="D323" s="87" t="s">
        <v>940</v>
      </c>
      <c r="E323" s="87" t="b">
        <v>0</v>
      </c>
      <c r="F323" s="87" t="b">
        <v>0</v>
      </c>
      <c r="G323" s="87" t="b">
        <v>0</v>
      </c>
    </row>
    <row r="324" spans="1:7" ht="15">
      <c r="A324" s="87" t="s">
        <v>1052</v>
      </c>
      <c r="B324" s="87">
        <v>4</v>
      </c>
      <c r="C324" s="119">
        <v>0.009219734390718114</v>
      </c>
      <c r="D324" s="87" t="s">
        <v>940</v>
      </c>
      <c r="E324" s="87" t="b">
        <v>0</v>
      </c>
      <c r="F324" s="87" t="b">
        <v>0</v>
      </c>
      <c r="G324" s="87" t="b">
        <v>0</v>
      </c>
    </row>
    <row r="325" spans="1:7" ht="15">
      <c r="A325" s="87" t="s">
        <v>268</v>
      </c>
      <c r="B325" s="87">
        <v>4</v>
      </c>
      <c r="C325" s="119">
        <v>0.009219734390718114</v>
      </c>
      <c r="D325" s="87" t="s">
        <v>940</v>
      </c>
      <c r="E325" s="87" t="b">
        <v>0</v>
      </c>
      <c r="F325" s="87" t="b">
        <v>0</v>
      </c>
      <c r="G325" s="87" t="b">
        <v>0</v>
      </c>
    </row>
    <row r="326" spans="1:7" ht="15">
      <c r="A326" s="87" t="s">
        <v>1063</v>
      </c>
      <c r="B326" s="87">
        <v>3</v>
      </c>
      <c r="C326" s="119">
        <v>0.008725507120695107</v>
      </c>
      <c r="D326" s="87" t="s">
        <v>940</v>
      </c>
      <c r="E326" s="87" t="b">
        <v>0</v>
      </c>
      <c r="F326" s="87" t="b">
        <v>0</v>
      </c>
      <c r="G326" s="87" t="b">
        <v>0</v>
      </c>
    </row>
    <row r="327" spans="1:7" ht="15">
      <c r="A327" s="87" t="s">
        <v>1064</v>
      </c>
      <c r="B327" s="87">
        <v>3</v>
      </c>
      <c r="C327" s="119">
        <v>0.008725507120695107</v>
      </c>
      <c r="D327" s="87" t="s">
        <v>940</v>
      </c>
      <c r="E327" s="87" t="b">
        <v>0</v>
      </c>
      <c r="F327" s="87" t="b">
        <v>0</v>
      </c>
      <c r="G327" s="87" t="b">
        <v>0</v>
      </c>
    </row>
    <row r="328" spans="1:7" ht="15">
      <c r="A328" s="87" t="s">
        <v>1065</v>
      </c>
      <c r="B328" s="87">
        <v>3</v>
      </c>
      <c r="C328" s="119">
        <v>0.008725507120695107</v>
      </c>
      <c r="D328" s="87" t="s">
        <v>940</v>
      </c>
      <c r="E328" s="87" t="b">
        <v>0</v>
      </c>
      <c r="F328" s="87" t="b">
        <v>0</v>
      </c>
      <c r="G328" s="87" t="b">
        <v>0</v>
      </c>
    </row>
    <row r="329" spans="1:7" ht="15">
      <c r="A329" s="87" t="s">
        <v>1066</v>
      </c>
      <c r="B329" s="87">
        <v>3</v>
      </c>
      <c r="C329" s="119">
        <v>0.008725507120695107</v>
      </c>
      <c r="D329" s="87" t="s">
        <v>940</v>
      </c>
      <c r="E329" s="87" t="b">
        <v>0</v>
      </c>
      <c r="F329" s="87" t="b">
        <v>0</v>
      </c>
      <c r="G329" s="87" t="b">
        <v>0</v>
      </c>
    </row>
    <row r="330" spans="1:7" ht="15">
      <c r="A330" s="87" t="s">
        <v>1067</v>
      </c>
      <c r="B330" s="87">
        <v>3</v>
      </c>
      <c r="C330" s="119">
        <v>0.008725507120695107</v>
      </c>
      <c r="D330" s="87" t="s">
        <v>940</v>
      </c>
      <c r="E330" s="87" t="b">
        <v>0</v>
      </c>
      <c r="F330" s="87" t="b">
        <v>0</v>
      </c>
      <c r="G330" s="87" t="b">
        <v>0</v>
      </c>
    </row>
    <row r="331" spans="1:7" ht="15">
      <c r="A331" s="87" t="s">
        <v>1068</v>
      </c>
      <c r="B331" s="87">
        <v>3</v>
      </c>
      <c r="C331" s="119">
        <v>0.008725507120695107</v>
      </c>
      <c r="D331" s="87" t="s">
        <v>940</v>
      </c>
      <c r="E331" s="87" t="b">
        <v>0</v>
      </c>
      <c r="F331" s="87" t="b">
        <v>0</v>
      </c>
      <c r="G331" s="87" t="b">
        <v>0</v>
      </c>
    </row>
    <row r="332" spans="1:7" ht="15">
      <c r="A332" s="87" t="s">
        <v>1069</v>
      </c>
      <c r="B332" s="87">
        <v>3</v>
      </c>
      <c r="C332" s="119">
        <v>0.008725507120695107</v>
      </c>
      <c r="D332" s="87" t="s">
        <v>940</v>
      </c>
      <c r="E332" s="87" t="b">
        <v>0</v>
      </c>
      <c r="F332" s="87" t="b">
        <v>0</v>
      </c>
      <c r="G332" s="87" t="b">
        <v>0</v>
      </c>
    </row>
    <row r="333" spans="1:7" ht="15">
      <c r="A333" s="87" t="s">
        <v>1010</v>
      </c>
      <c r="B333" s="87">
        <v>3</v>
      </c>
      <c r="C333" s="119">
        <v>0.008725507120695107</v>
      </c>
      <c r="D333" s="87" t="s">
        <v>940</v>
      </c>
      <c r="E333" s="87" t="b">
        <v>0</v>
      </c>
      <c r="F333" s="87" t="b">
        <v>0</v>
      </c>
      <c r="G333" s="87" t="b">
        <v>0</v>
      </c>
    </row>
    <row r="334" spans="1:7" ht="15">
      <c r="A334" s="87" t="s">
        <v>1009</v>
      </c>
      <c r="B334" s="87">
        <v>3</v>
      </c>
      <c r="C334" s="119">
        <v>0.008725507120695107</v>
      </c>
      <c r="D334" s="87" t="s">
        <v>940</v>
      </c>
      <c r="E334" s="87" t="b">
        <v>0</v>
      </c>
      <c r="F334" s="87" t="b">
        <v>0</v>
      </c>
      <c r="G334" s="87" t="b">
        <v>0</v>
      </c>
    </row>
    <row r="335" spans="1:7" ht="15">
      <c r="A335" s="87" t="s">
        <v>1070</v>
      </c>
      <c r="B335" s="87">
        <v>3</v>
      </c>
      <c r="C335" s="119">
        <v>0.008725507120695107</v>
      </c>
      <c r="D335" s="87" t="s">
        <v>940</v>
      </c>
      <c r="E335" s="87" t="b">
        <v>0</v>
      </c>
      <c r="F335" s="87" t="b">
        <v>0</v>
      </c>
      <c r="G335" s="87" t="b">
        <v>0</v>
      </c>
    </row>
    <row r="336" spans="1:7" ht="15">
      <c r="A336" s="87" t="s">
        <v>1071</v>
      </c>
      <c r="B336" s="87">
        <v>3</v>
      </c>
      <c r="C336" s="119">
        <v>0.008725507120695107</v>
      </c>
      <c r="D336" s="87" t="s">
        <v>940</v>
      </c>
      <c r="E336" s="87" t="b">
        <v>0</v>
      </c>
      <c r="F336" s="87" t="b">
        <v>0</v>
      </c>
      <c r="G336" s="87" t="b">
        <v>0</v>
      </c>
    </row>
    <row r="337" spans="1:7" ht="15">
      <c r="A337" s="87" t="s">
        <v>1072</v>
      </c>
      <c r="B337" s="87">
        <v>3</v>
      </c>
      <c r="C337" s="119">
        <v>0.008725507120695107</v>
      </c>
      <c r="D337" s="87" t="s">
        <v>940</v>
      </c>
      <c r="E337" s="87" t="b">
        <v>0</v>
      </c>
      <c r="F337" s="87" t="b">
        <v>0</v>
      </c>
      <c r="G337" s="87" t="b">
        <v>0</v>
      </c>
    </row>
    <row r="338" spans="1:7" ht="15">
      <c r="A338" s="87" t="s">
        <v>1073</v>
      </c>
      <c r="B338" s="87">
        <v>3</v>
      </c>
      <c r="C338" s="119">
        <v>0.008725507120695107</v>
      </c>
      <c r="D338" s="87" t="s">
        <v>940</v>
      </c>
      <c r="E338" s="87" t="b">
        <v>0</v>
      </c>
      <c r="F338" s="87" t="b">
        <v>0</v>
      </c>
      <c r="G338" s="87" t="b">
        <v>0</v>
      </c>
    </row>
    <row r="339" spans="1:7" ht="15">
      <c r="A339" s="87" t="s">
        <v>301</v>
      </c>
      <c r="B339" s="87">
        <v>3</v>
      </c>
      <c r="C339" s="119">
        <v>0.008725507120695107</v>
      </c>
      <c r="D339" s="87" t="s">
        <v>940</v>
      </c>
      <c r="E339" s="87" t="b">
        <v>0</v>
      </c>
      <c r="F339" s="87" t="b">
        <v>0</v>
      </c>
      <c r="G339" s="87" t="b">
        <v>0</v>
      </c>
    </row>
    <row r="340" spans="1:7" ht="15">
      <c r="A340" s="87" t="s">
        <v>258</v>
      </c>
      <c r="B340" s="87">
        <v>3</v>
      </c>
      <c r="C340" s="119">
        <v>0.008725507120695107</v>
      </c>
      <c r="D340" s="87" t="s">
        <v>940</v>
      </c>
      <c r="E340" s="87" t="b">
        <v>0</v>
      </c>
      <c r="F340" s="87" t="b">
        <v>0</v>
      </c>
      <c r="G340" s="87" t="b">
        <v>0</v>
      </c>
    </row>
    <row r="341" spans="1:7" ht="15">
      <c r="A341" s="87" t="s">
        <v>1120</v>
      </c>
      <c r="B341" s="87">
        <v>2</v>
      </c>
      <c r="C341" s="119">
        <v>0.007518369568924092</v>
      </c>
      <c r="D341" s="87" t="s">
        <v>940</v>
      </c>
      <c r="E341" s="87" t="b">
        <v>0</v>
      </c>
      <c r="F341" s="87" t="b">
        <v>0</v>
      </c>
      <c r="G341" s="87" t="b">
        <v>0</v>
      </c>
    </row>
    <row r="342" spans="1:7" ht="15">
      <c r="A342" s="87" t="s">
        <v>988</v>
      </c>
      <c r="B342" s="87">
        <v>2</v>
      </c>
      <c r="C342" s="119">
        <v>0.007518369568924092</v>
      </c>
      <c r="D342" s="87" t="s">
        <v>940</v>
      </c>
      <c r="E342" s="87" t="b">
        <v>0</v>
      </c>
      <c r="F342" s="87" t="b">
        <v>0</v>
      </c>
      <c r="G342" s="87" t="b">
        <v>0</v>
      </c>
    </row>
    <row r="343" spans="1:7" ht="15">
      <c r="A343" s="87" t="s">
        <v>1040</v>
      </c>
      <c r="B343" s="87">
        <v>2</v>
      </c>
      <c r="C343" s="119">
        <v>0.007518369568924092</v>
      </c>
      <c r="D343" s="87" t="s">
        <v>940</v>
      </c>
      <c r="E343" s="87" t="b">
        <v>0</v>
      </c>
      <c r="F343" s="87" t="b">
        <v>0</v>
      </c>
      <c r="G343" s="87" t="b">
        <v>0</v>
      </c>
    </row>
    <row r="344" spans="1:7" ht="15">
      <c r="A344" s="87" t="s">
        <v>1041</v>
      </c>
      <c r="B344" s="87">
        <v>2</v>
      </c>
      <c r="C344" s="119">
        <v>0.007518369568924092</v>
      </c>
      <c r="D344" s="87" t="s">
        <v>940</v>
      </c>
      <c r="E344" s="87" t="b">
        <v>0</v>
      </c>
      <c r="F344" s="87" t="b">
        <v>0</v>
      </c>
      <c r="G344" s="87" t="b">
        <v>0</v>
      </c>
    </row>
    <row r="345" spans="1:7" ht="15">
      <c r="A345" s="87" t="s">
        <v>1042</v>
      </c>
      <c r="B345" s="87">
        <v>2</v>
      </c>
      <c r="C345" s="119">
        <v>0.007518369568924092</v>
      </c>
      <c r="D345" s="87" t="s">
        <v>940</v>
      </c>
      <c r="E345" s="87" t="b">
        <v>0</v>
      </c>
      <c r="F345" s="87" t="b">
        <v>0</v>
      </c>
      <c r="G345" s="87" t="b">
        <v>0</v>
      </c>
    </row>
    <row r="346" spans="1:7" ht="15">
      <c r="A346" s="87" t="s">
        <v>998</v>
      </c>
      <c r="B346" s="87">
        <v>2</v>
      </c>
      <c r="C346" s="119">
        <v>0.007518369568924092</v>
      </c>
      <c r="D346" s="87" t="s">
        <v>940</v>
      </c>
      <c r="E346" s="87" t="b">
        <v>0</v>
      </c>
      <c r="F346" s="87" t="b">
        <v>0</v>
      </c>
      <c r="G346" s="87" t="b">
        <v>0</v>
      </c>
    </row>
    <row r="347" spans="1:7" ht="15">
      <c r="A347" s="87" t="s">
        <v>1043</v>
      </c>
      <c r="B347" s="87">
        <v>2</v>
      </c>
      <c r="C347" s="119">
        <v>0.007518369568924092</v>
      </c>
      <c r="D347" s="87" t="s">
        <v>940</v>
      </c>
      <c r="E347" s="87" t="b">
        <v>0</v>
      </c>
      <c r="F347" s="87" t="b">
        <v>0</v>
      </c>
      <c r="G347" s="87" t="b">
        <v>0</v>
      </c>
    </row>
    <row r="348" spans="1:7" ht="15">
      <c r="A348" s="87" t="s">
        <v>1044</v>
      </c>
      <c r="B348" s="87">
        <v>2</v>
      </c>
      <c r="C348" s="119">
        <v>0.007518369568924092</v>
      </c>
      <c r="D348" s="87" t="s">
        <v>940</v>
      </c>
      <c r="E348" s="87" t="b">
        <v>1</v>
      </c>
      <c r="F348" s="87" t="b">
        <v>0</v>
      </c>
      <c r="G348" s="87" t="b">
        <v>0</v>
      </c>
    </row>
    <row r="349" spans="1:7" ht="15">
      <c r="A349" s="87" t="s">
        <v>966</v>
      </c>
      <c r="B349" s="87">
        <v>2</v>
      </c>
      <c r="C349" s="119">
        <v>0.007518369568924092</v>
      </c>
      <c r="D349" s="87" t="s">
        <v>940</v>
      </c>
      <c r="E349" s="87" t="b">
        <v>0</v>
      </c>
      <c r="F349" s="87" t="b">
        <v>0</v>
      </c>
      <c r="G349" s="87" t="b">
        <v>0</v>
      </c>
    </row>
    <row r="350" spans="1:7" ht="15">
      <c r="A350" s="87" t="s">
        <v>1045</v>
      </c>
      <c r="B350" s="87">
        <v>2</v>
      </c>
      <c r="C350" s="119">
        <v>0.007518369568924092</v>
      </c>
      <c r="D350" s="87" t="s">
        <v>940</v>
      </c>
      <c r="E350" s="87" t="b">
        <v>0</v>
      </c>
      <c r="F350" s="87" t="b">
        <v>0</v>
      </c>
      <c r="G350" s="87" t="b">
        <v>0</v>
      </c>
    </row>
    <row r="351" spans="1:7" ht="15">
      <c r="A351" s="87" t="s">
        <v>1046</v>
      </c>
      <c r="B351" s="87">
        <v>2</v>
      </c>
      <c r="C351" s="119">
        <v>0.007518369568924092</v>
      </c>
      <c r="D351" s="87" t="s">
        <v>940</v>
      </c>
      <c r="E351" s="87" t="b">
        <v>0</v>
      </c>
      <c r="F351" s="87" t="b">
        <v>0</v>
      </c>
      <c r="G351" s="87" t="b">
        <v>0</v>
      </c>
    </row>
    <row r="352" spans="1:7" ht="15">
      <c r="A352" s="87" t="s">
        <v>1047</v>
      </c>
      <c r="B352" s="87">
        <v>2</v>
      </c>
      <c r="C352" s="119">
        <v>0.007518369568924092</v>
      </c>
      <c r="D352" s="87" t="s">
        <v>940</v>
      </c>
      <c r="E352" s="87" t="b">
        <v>0</v>
      </c>
      <c r="F352" s="87" t="b">
        <v>0</v>
      </c>
      <c r="G352" s="87" t="b">
        <v>0</v>
      </c>
    </row>
    <row r="353" spans="1:7" ht="15">
      <c r="A353" s="87" t="s">
        <v>1048</v>
      </c>
      <c r="B353" s="87">
        <v>2</v>
      </c>
      <c r="C353" s="119">
        <v>0.007518369568924092</v>
      </c>
      <c r="D353" s="87" t="s">
        <v>940</v>
      </c>
      <c r="E353" s="87" t="b">
        <v>0</v>
      </c>
      <c r="F353" s="87" t="b">
        <v>0</v>
      </c>
      <c r="G353" s="87" t="b">
        <v>0</v>
      </c>
    </row>
    <row r="354" spans="1:7" ht="15">
      <c r="A354" s="87" t="s">
        <v>1049</v>
      </c>
      <c r="B354" s="87">
        <v>2</v>
      </c>
      <c r="C354" s="119">
        <v>0.007518369568924092</v>
      </c>
      <c r="D354" s="87" t="s">
        <v>940</v>
      </c>
      <c r="E354" s="87" t="b">
        <v>0</v>
      </c>
      <c r="F354" s="87" t="b">
        <v>0</v>
      </c>
      <c r="G354" s="87" t="b">
        <v>0</v>
      </c>
    </row>
    <row r="355" spans="1:7" ht="15">
      <c r="A355" s="87" t="s">
        <v>989</v>
      </c>
      <c r="B355" s="87">
        <v>2</v>
      </c>
      <c r="C355" s="119">
        <v>0.007518369568924092</v>
      </c>
      <c r="D355" s="87" t="s">
        <v>940</v>
      </c>
      <c r="E355" s="87" t="b">
        <v>0</v>
      </c>
      <c r="F355" s="87" t="b">
        <v>0</v>
      </c>
      <c r="G355" s="87" t="b">
        <v>0</v>
      </c>
    </row>
    <row r="356" spans="1:7" ht="15">
      <c r="A356" s="87" t="s">
        <v>990</v>
      </c>
      <c r="B356" s="87">
        <v>2</v>
      </c>
      <c r="C356" s="119">
        <v>0.007518369568924092</v>
      </c>
      <c r="D356" s="87" t="s">
        <v>940</v>
      </c>
      <c r="E356" s="87" t="b">
        <v>0</v>
      </c>
      <c r="F356" s="87" t="b">
        <v>0</v>
      </c>
      <c r="G356" s="87" t="b">
        <v>0</v>
      </c>
    </row>
    <row r="357" spans="1:7" ht="15">
      <c r="A357" s="87" t="s">
        <v>1050</v>
      </c>
      <c r="B357" s="87">
        <v>2</v>
      </c>
      <c r="C357" s="119">
        <v>0.007518369568924092</v>
      </c>
      <c r="D357" s="87" t="s">
        <v>940</v>
      </c>
      <c r="E357" s="87" t="b">
        <v>0</v>
      </c>
      <c r="F357" s="87" t="b">
        <v>0</v>
      </c>
      <c r="G357" s="87" t="b">
        <v>0</v>
      </c>
    </row>
    <row r="358" spans="1:7" ht="15">
      <c r="A358" s="87" t="s">
        <v>299</v>
      </c>
      <c r="B358" s="87">
        <v>2</v>
      </c>
      <c r="C358" s="119">
        <v>0.007518369568924092</v>
      </c>
      <c r="D358" s="87" t="s">
        <v>940</v>
      </c>
      <c r="E358" s="87" t="b">
        <v>0</v>
      </c>
      <c r="F358" s="87" t="b">
        <v>0</v>
      </c>
      <c r="G358" s="87" t="b">
        <v>0</v>
      </c>
    </row>
    <row r="359" spans="1:7" ht="15">
      <c r="A359" s="87" t="s">
        <v>268</v>
      </c>
      <c r="B359" s="87">
        <v>11</v>
      </c>
      <c r="C359" s="119">
        <v>0</v>
      </c>
      <c r="D359" s="87" t="s">
        <v>941</v>
      </c>
      <c r="E359" s="87" t="b">
        <v>0</v>
      </c>
      <c r="F359" s="87" t="b">
        <v>0</v>
      </c>
      <c r="G359" s="87" t="b">
        <v>0</v>
      </c>
    </row>
    <row r="360" spans="1:7" ht="15">
      <c r="A360" s="87" t="s">
        <v>304</v>
      </c>
      <c r="B360" s="87">
        <v>8</v>
      </c>
      <c r="C360" s="119">
        <v>0.004133537167465155</v>
      </c>
      <c r="D360" s="87" t="s">
        <v>941</v>
      </c>
      <c r="E360" s="87" t="b">
        <v>0</v>
      </c>
      <c r="F360" s="87" t="b">
        <v>0</v>
      </c>
      <c r="G360" s="87" t="b">
        <v>0</v>
      </c>
    </row>
    <row r="361" spans="1:7" ht="15">
      <c r="A361" s="87" t="s">
        <v>287</v>
      </c>
      <c r="B361" s="87">
        <v>3</v>
      </c>
      <c r="C361" s="119">
        <v>0.014458219839989772</v>
      </c>
      <c r="D361" s="87" t="s">
        <v>941</v>
      </c>
      <c r="E361" s="87" t="b">
        <v>0</v>
      </c>
      <c r="F361" s="87" t="b">
        <v>0</v>
      </c>
      <c r="G361" s="87" t="b">
        <v>0</v>
      </c>
    </row>
    <row r="362" spans="1:7" ht="15">
      <c r="A362" s="87" t="s">
        <v>288</v>
      </c>
      <c r="B362" s="87">
        <v>2</v>
      </c>
      <c r="C362" s="119">
        <v>0.013196212399501894</v>
      </c>
      <c r="D362" s="87" t="s">
        <v>941</v>
      </c>
      <c r="E362" s="87" t="b">
        <v>0</v>
      </c>
      <c r="F362" s="87" t="b">
        <v>0</v>
      </c>
      <c r="G362" s="87" t="b">
        <v>0</v>
      </c>
    </row>
    <row r="363" spans="1:7" ht="15">
      <c r="A363" s="87" t="s">
        <v>982</v>
      </c>
      <c r="B363" s="87">
        <v>2</v>
      </c>
      <c r="C363" s="119">
        <v>0.013196212399501894</v>
      </c>
      <c r="D363" s="87" t="s">
        <v>941</v>
      </c>
      <c r="E363" s="87" t="b">
        <v>0</v>
      </c>
      <c r="F363" s="87" t="b">
        <v>0</v>
      </c>
      <c r="G363" s="87" t="b">
        <v>0</v>
      </c>
    </row>
    <row r="364" spans="1:7" ht="15">
      <c r="A364" s="87" t="s">
        <v>1089</v>
      </c>
      <c r="B364" s="87">
        <v>2</v>
      </c>
      <c r="C364" s="119">
        <v>0.013196212399501894</v>
      </c>
      <c r="D364" s="87" t="s">
        <v>941</v>
      </c>
      <c r="E364" s="87" t="b">
        <v>0</v>
      </c>
      <c r="F364" s="87" t="b">
        <v>0</v>
      </c>
      <c r="G364" s="87" t="b">
        <v>0</v>
      </c>
    </row>
    <row r="365" spans="1:7" ht="15">
      <c r="A365" s="87" t="s">
        <v>978</v>
      </c>
      <c r="B365" s="87">
        <v>4</v>
      </c>
      <c r="C365" s="119">
        <v>0</v>
      </c>
      <c r="D365" s="87" t="s">
        <v>942</v>
      </c>
      <c r="E365" s="87" t="b">
        <v>0</v>
      </c>
      <c r="F365" s="87" t="b">
        <v>0</v>
      </c>
      <c r="G365" s="87" t="b">
        <v>0</v>
      </c>
    </row>
    <row r="366" spans="1:7" ht="15">
      <c r="A366" s="87" t="s">
        <v>967</v>
      </c>
      <c r="B366" s="87">
        <v>2</v>
      </c>
      <c r="C366" s="119">
        <v>0</v>
      </c>
      <c r="D366" s="87" t="s">
        <v>942</v>
      </c>
      <c r="E366" s="87" t="b">
        <v>0</v>
      </c>
      <c r="F366" s="87" t="b">
        <v>0</v>
      </c>
      <c r="G366" s="87" t="b">
        <v>0</v>
      </c>
    </row>
    <row r="367" spans="1:7" ht="15">
      <c r="A367" s="87" t="s">
        <v>1090</v>
      </c>
      <c r="B367" s="87">
        <v>2</v>
      </c>
      <c r="C367" s="119">
        <v>0</v>
      </c>
      <c r="D367" s="87" t="s">
        <v>942</v>
      </c>
      <c r="E367" s="87" t="b">
        <v>0</v>
      </c>
      <c r="F367" s="87" t="b">
        <v>0</v>
      </c>
      <c r="G367" s="87" t="b">
        <v>0</v>
      </c>
    </row>
    <row r="368" spans="1:7" ht="15">
      <c r="A368" s="87" t="s">
        <v>958</v>
      </c>
      <c r="B368" s="87">
        <v>2</v>
      </c>
      <c r="C368" s="119">
        <v>0</v>
      </c>
      <c r="D368" s="87" t="s">
        <v>942</v>
      </c>
      <c r="E368" s="87" t="b">
        <v>0</v>
      </c>
      <c r="F368" s="87" t="b">
        <v>0</v>
      </c>
      <c r="G368" s="87" t="b">
        <v>0</v>
      </c>
    </row>
    <row r="369" spans="1:7" ht="15">
      <c r="A369" s="87" t="s">
        <v>1091</v>
      </c>
      <c r="B369" s="87">
        <v>2</v>
      </c>
      <c r="C369" s="119">
        <v>0</v>
      </c>
      <c r="D369" s="87" t="s">
        <v>942</v>
      </c>
      <c r="E369" s="87" t="b">
        <v>0</v>
      </c>
      <c r="F369" s="87" t="b">
        <v>0</v>
      </c>
      <c r="G369" s="87" t="b">
        <v>0</v>
      </c>
    </row>
    <row r="370" spans="1:7" ht="15">
      <c r="A370" s="87" t="s">
        <v>1092</v>
      </c>
      <c r="B370" s="87">
        <v>2</v>
      </c>
      <c r="C370" s="119">
        <v>0</v>
      </c>
      <c r="D370" s="87" t="s">
        <v>942</v>
      </c>
      <c r="E370" s="87" t="b">
        <v>0</v>
      </c>
      <c r="F370" s="87" t="b">
        <v>0</v>
      </c>
      <c r="G370" s="87" t="b">
        <v>0</v>
      </c>
    </row>
    <row r="371" spans="1:7" ht="15">
      <c r="A371" s="87" t="s">
        <v>1093</v>
      </c>
      <c r="B371" s="87">
        <v>2</v>
      </c>
      <c r="C371" s="119">
        <v>0</v>
      </c>
      <c r="D371" s="87" t="s">
        <v>942</v>
      </c>
      <c r="E371" s="87" t="b">
        <v>0</v>
      </c>
      <c r="F371" s="87" t="b">
        <v>0</v>
      </c>
      <c r="G371" s="87" t="b">
        <v>0</v>
      </c>
    </row>
    <row r="372" spans="1:7" ht="15">
      <c r="A372" s="87" t="s">
        <v>1094</v>
      </c>
      <c r="B372" s="87">
        <v>2</v>
      </c>
      <c r="C372" s="119">
        <v>0</v>
      </c>
      <c r="D372" s="87" t="s">
        <v>942</v>
      </c>
      <c r="E372" s="87" t="b">
        <v>0</v>
      </c>
      <c r="F372" s="87" t="b">
        <v>0</v>
      </c>
      <c r="G372" s="87" t="b">
        <v>0</v>
      </c>
    </row>
    <row r="373" spans="1:7" ht="15">
      <c r="A373" s="87" t="s">
        <v>1095</v>
      </c>
      <c r="B373" s="87">
        <v>2</v>
      </c>
      <c r="C373" s="119">
        <v>0</v>
      </c>
      <c r="D373" s="87" t="s">
        <v>942</v>
      </c>
      <c r="E373" s="87" t="b">
        <v>0</v>
      </c>
      <c r="F373" s="87" t="b">
        <v>0</v>
      </c>
      <c r="G373" s="87" t="b">
        <v>0</v>
      </c>
    </row>
    <row r="374" spans="1:7" ht="15">
      <c r="A374" s="87" t="s">
        <v>303</v>
      </c>
      <c r="B374" s="87">
        <v>2</v>
      </c>
      <c r="C374" s="119">
        <v>0</v>
      </c>
      <c r="D374" s="87" t="s">
        <v>942</v>
      </c>
      <c r="E374" s="87" t="b">
        <v>0</v>
      </c>
      <c r="F374" s="87" t="b">
        <v>0</v>
      </c>
      <c r="G374" s="87" t="b">
        <v>0</v>
      </c>
    </row>
    <row r="375" spans="1:7" ht="15">
      <c r="A375" s="87" t="s">
        <v>302</v>
      </c>
      <c r="B375" s="87">
        <v>2</v>
      </c>
      <c r="C375" s="119">
        <v>0</v>
      </c>
      <c r="D375" s="87" t="s">
        <v>942</v>
      </c>
      <c r="E375" s="87" t="b">
        <v>0</v>
      </c>
      <c r="F375" s="87" t="b">
        <v>0</v>
      </c>
      <c r="G375" s="87" t="b">
        <v>0</v>
      </c>
    </row>
    <row r="376" spans="1:7" ht="15">
      <c r="A376" s="87" t="s">
        <v>1096</v>
      </c>
      <c r="B376" s="87">
        <v>2</v>
      </c>
      <c r="C376" s="119">
        <v>0</v>
      </c>
      <c r="D376" s="87" t="s">
        <v>942</v>
      </c>
      <c r="E376" s="87" t="b">
        <v>0</v>
      </c>
      <c r="F376" s="87" t="b">
        <v>0</v>
      </c>
      <c r="G376" s="87" t="b">
        <v>0</v>
      </c>
    </row>
    <row r="377" spans="1:7" ht="15">
      <c r="A377" s="87" t="s">
        <v>1097</v>
      </c>
      <c r="B377" s="87">
        <v>2</v>
      </c>
      <c r="C377" s="119">
        <v>0</v>
      </c>
      <c r="D377" s="87" t="s">
        <v>942</v>
      </c>
      <c r="E377" s="87" t="b">
        <v>0</v>
      </c>
      <c r="F377" s="87" t="b">
        <v>0</v>
      </c>
      <c r="G377" s="87" t="b">
        <v>0</v>
      </c>
    </row>
    <row r="378" spans="1:7" ht="15">
      <c r="A378" s="87" t="s">
        <v>1098</v>
      </c>
      <c r="B378" s="87">
        <v>2</v>
      </c>
      <c r="C378" s="119">
        <v>0</v>
      </c>
      <c r="D378" s="87" t="s">
        <v>942</v>
      </c>
      <c r="E378" s="87" t="b">
        <v>0</v>
      </c>
      <c r="F378" s="87" t="b">
        <v>0</v>
      </c>
      <c r="G378" s="87" t="b">
        <v>0</v>
      </c>
    </row>
    <row r="379" spans="1:7" ht="15">
      <c r="A379" s="87" t="s">
        <v>1099</v>
      </c>
      <c r="B379" s="87">
        <v>2</v>
      </c>
      <c r="C379" s="119">
        <v>0</v>
      </c>
      <c r="D379" s="87" t="s">
        <v>942</v>
      </c>
      <c r="E379" s="87" t="b">
        <v>0</v>
      </c>
      <c r="F379" s="87" t="b">
        <v>0</v>
      </c>
      <c r="G379" s="87" t="b">
        <v>0</v>
      </c>
    </row>
    <row r="380" spans="1:7" ht="15">
      <c r="A380" s="87" t="s">
        <v>1100</v>
      </c>
      <c r="B380" s="87">
        <v>2</v>
      </c>
      <c r="C380" s="119">
        <v>0</v>
      </c>
      <c r="D380" s="87" t="s">
        <v>942</v>
      </c>
      <c r="E380" s="87" t="b">
        <v>0</v>
      </c>
      <c r="F380" s="87" t="b">
        <v>0</v>
      </c>
      <c r="G380" s="87" t="b">
        <v>0</v>
      </c>
    </row>
    <row r="381" spans="1:7" ht="15">
      <c r="A381" s="87" t="s">
        <v>1101</v>
      </c>
      <c r="B381" s="87">
        <v>2</v>
      </c>
      <c r="C381" s="119">
        <v>0</v>
      </c>
      <c r="D381" s="87" t="s">
        <v>942</v>
      </c>
      <c r="E381" s="87" t="b">
        <v>0</v>
      </c>
      <c r="F381" s="87" t="b">
        <v>0</v>
      </c>
      <c r="G381" s="87" t="b">
        <v>0</v>
      </c>
    </row>
    <row r="382" spans="1:7" ht="15">
      <c r="A382" s="87" t="s">
        <v>968</v>
      </c>
      <c r="B382" s="87">
        <v>2</v>
      </c>
      <c r="C382" s="119">
        <v>0</v>
      </c>
      <c r="D382" s="87" t="s">
        <v>942</v>
      </c>
      <c r="E382" s="87" t="b">
        <v>0</v>
      </c>
      <c r="F382" s="87" t="b">
        <v>0</v>
      </c>
      <c r="G382" s="87" t="b">
        <v>0</v>
      </c>
    </row>
    <row r="383" spans="1:7" ht="15">
      <c r="A383" s="87" t="s">
        <v>1102</v>
      </c>
      <c r="B383" s="87">
        <v>2</v>
      </c>
      <c r="C383" s="119">
        <v>0</v>
      </c>
      <c r="D383" s="87" t="s">
        <v>942</v>
      </c>
      <c r="E383" s="87" t="b">
        <v>0</v>
      </c>
      <c r="F383" s="87" t="b">
        <v>0</v>
      </c>
      <c r="G383" s="87" t="b">
        <v>0</v>
      </c>
    </row>
    <row r="384" spans="1:7" ht="15">
      <c r="A384" s="87" t="s">
        <v>1103</v>
      </c>
      <c r="B384" s="87">
        <v>2</v>
      </c>
      <c r="C384" s="119">
        <v>0</v>
      </c>
      <c r="D384" s="87" t="s">
        <v>942</v>
      </c>
      <c r="E384" s="87" t="b">
        <v>0</v>
      </c>
      <c r="F384" s="87" t="b">
        <v>0</v>
      </c>
      <c r="G384" s="87" t="b">
        <v>0</v>
      </c>
    </row>
    <row r="385" spans="1:7" ht="15">
      <c r="A385" s="87" t="s">
        <v>1104</v>
      </c>
      <c r="B385" s="87">
        <v>2</v>
      </c>
      <c r="C385" s="119">
        <v>0</v>
      </c>
      <c r="D385" s="87" t="s">
        <v>942</v>
      </c>
      <c r="E385" s="87" t="b">
        <v>0</v>
      </c>
      <c r="F385" s="87" t="b">
        <v>0</v>
      </c>
      <c r="G385" s="87" t="b">
        <v>0</v>
      </c>
    </row>
    <row r="386" spans="1:7" ht="15">
      <c r="A386" s="87" t="s">
        <v>1105</v>
      </c>
      <c r="B386" s="87">
        <v>2</v>
      </c>
      <c r="C386" s="119">
        <v>0</v>
      </c>
      <c r="D386" s="87" t="s">
        <v>942</v>
      </c>
      <c r="E386" s="87" t="b">
        <v>0</v>
      </c>
      <c r="F386" s="87" t="b">
        <v>0</v>
      </c>
      <c r="G386" s="87" t="b">
        <v>0</v>
      </c>
    </row>
    <row r="387" spans="1:7" ht="15">
      <c r="A387" s="87" t="s">
        <v>1106</v>
      </c>
      <c r="B387" s="87">
        <v>2</v>
      </c>
      <c r="C387" s="119">
        <v>0</v>
      </c>
      <c r="D387" s="87" t="s">
        <v>942</v>
      </c>
      <c r="E387" s="87" t="b">
        <v>0</v>
      </c>
      <c r="F387" s="87" t="b">
        <v>0</v>
      </c>
      <c r="G387" s="87" t="b">
        <v>0</v>
      </c>
    </row>
    <row r="388" spans="1:7" ht="15">
      <c r="A388" s="87" t="s">
        <v>297</v>
      </c>
      <c r="B388" s="87">
        <v>2</v>
      </c>
      <c r="C388" s="119">
        <v>0</v>
      </c>
      <c r="D388" s="87" t="s">
        <v>942</v>
      </c>
      <c r="E388" s="87" t="b">
        <v>0</v>
      </c>
      <c r="F388" s="87" t="b">
        <v>0</v>
      </c>
      <c r="G388" s="87" t="b">
        <v>0</v>
      </c>
    </row>
    <row r="389" spans="1:7" ht="15">
      <c r="A389" s="87" t="s">
        <v>299</v>
      </c>
      <c r="B389" s="87">
        <v>2</v>
      </c>
      <c r="C389" s="119">
        <v>0</v>
      </c>
      <c r="D389" s="87" t="s">
        <v>942</v>
      </c>
      <c r="E389" s="87" t="b">
        <v>0</v>
      </c>
      <c r="F389" s="87" t="b">
        <v>0</v>
      </c>
      <c r="G389" s="87" t="b">
        <v>0</v>
      </c>
    </row>
    <row r="390" spans="1:7" ht="15">
      <c r="A390" s="87" t="s">
        <v>268</v>
      </c>
      <c r="B390" s="87">
        <v>2</v>
      </c>
      <c r="C390" s="119">
        <v>0</v>
      </c>
      <c r="D390" s="87" t="s">
        <v>942</v>
      </c>
      <c r="E390" s="87" t="b">
        <v>0</v>
      </c>
      <c r="F390" s="87" t="b">
        <v>0</v>
      </c>
      <c r="G390" s="87" t="b">
        <v>0</v>
      </c>
    </row>
    <row r="391" spans="1:7" ht="15">
      <c r="A391" s="87" t="s">
        <v>1121</v>
      </c>
      <c r="B391" s="87">
        <v>2</v>
      </c>
      <c r="C391" s="119">
        <v>0</v>
      </c>
      <c r="D391" s="87" t="s">
        <v>943</v>
      </c>
      <c r="E391" s="87" t="b">
        <v>0</v>
      </c>
      <c r="F391" s="87" t="b">
        <v>0</v>
      </c>
      <c r="G39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B4298-D092-4E27-A92B-41545C732491}">
  <dimension ref="A1:L49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47.28125" style="0" bestFit="1" customWidth="1"/>
    <col min="10" max="10" width="33.57421875" style="0" bestFit="1" customWidth="1"/>
    <col min="11" max="11" width="34.421875" style="0" bestFit="1" customWidth="1"/>
    <col min="12" max="12" width="47.28125" style="0" bestFit="1" customWidth="1"/>
  </cols>
  <sheetData>
    <row r="1" spans="1:12" ht="14.4" customHeight="1">
      <c r="A1" s="13" t="s">
        <v>1128</v>
      </c>
      <c r="B1" s="13" t="s">
        <v>1129</v>
      </c>
      <c r="C1" s="13" t="s">
        <v>1122</v>
      </c>
      <c r="D1" s="13" t="s">
        <v>1123</v>
      </c>
      <c r="E1" s="13" t="s">
        <v>1130</v>
      </c>
      <c r="F1" s="13" t="s">
        <v>144</v>
      </c>
      <c r="G1" s="13" t="s">
        <v>1131</v>
      </c>
      <c r="H1" s="13" t="s">
        <v>1132</v>
      </c>
      <c r="I1" s="13" t="s">
        <v>1133</v>
      </c>
      <c r="J1" s="13" t="s">
        <v>1134</v>
      </c>
      <c r="K1" s="13" t="s">
        <v>1135</v>
      </c>
      <c r="L1" s="13" t="s">
        <v>1136</v>
      </c>
    </row>
    <row r="2" spans="1:12" ht="15">
      <c r="A2" s="87" t="s">
        <v>299</v>
      </c>
      <c r="B2" s="87" t="s">
        <v>268</v>
      </c>
      <c r="C2" s="87">
        <v>30</v>
      </c>
      <c r="D2" s="119">
        <v>0.006334305337551019</v>
      </c>
      <c r="E2" s="119">
        <v>1.3454664902239963</v>
      </c>
      <c r="F2" s="87" t="s">
        <v>1124</v>
      </c>
      <c r="G2" s="87" t="b">
        <v>0</v>
      </c>
      <c r="H2" s="87" t="b">
        <v>0</v>
      </c>
      <c r="I2" s="87" t="b">
        <v>0</v>
      </c>
      <c r="J2" s="87" t="b">
        <v>0</v>
      </c>
      <c r="K2" s="87" t="b">
        <v>0</v>
      </c>
      <c r="L2" s="87" t="b">
        <v>0</v>
      </c>
    </row>
    <row r="3" spans="1:12" ht="15">
      <c r="A3" s="87" t="s">
        <v>958</v>
      </c>
      <c r="B3" s="87" t="s">
        <v>960</v>
      </c>
      <c r="C3" s="87">
        <v>19</v>
      </c>
      <c r="D3" s="119">
        <v>0.007129167095560505</v>
      </c>
      <c r="E3" s="119">
        <v>1.3031129468122737</v>
      </c>
      <c r="F3" s="87" t="s">
        <v>1124</v>
      </c>
      <c r="G3" s="87" t="b">
        <v>0</v>
      </c>
      <c r="H3" s="87" t="b">
        <v>0</v>
      </c>
      <c r="I3" s="87" t="b">
        <v>0</v>
      </c>
      <c r="J3" s="87" t="b">
        <v>0</v>
      </c>
      <c r="K3" s="87" t="b">
        <v>0</v>
      </c>
      <c r="L3" s="87" t="b">
        <v>0</v>
      </c>
    </row>
    <row r="4" spans="1:12" ht="15">
      <c r="A4" s="87" t="s">
        <v>964</v>
      </c>
      <c r="B4" s="87" t="s">
        <v>965</v>
      </c>
      <c r="C4" s="87">
        <v>19</v>
      </c>
      <c r="D4" s="119">
        <v>0.007129167095560505</v>
      </c>
      <c r="E4" s="119">
        <v>1.783828383275334</v>
      </c>
      <c r="F4" s="87" t="s">
        <v>1124</v>
      </c>
      <c r="G4" s="87" t="b">
        <v>0</v>
      </c>
      <c r="H4" s="87" t="b">
        <v>0</v>
      </c>
      <c r="I4" s="87" t="b">
        <v>0</v>
      </c>
      <c r="J4" s="87" t="b">
        <v>0</v>
      </c>
      <c r="K4" s="87" t="b">
        <v>0</v>
      </c>
      <c r="L4" s="87" t="b">
        <v>0</v>
      </c>
    </row>
    <row r="5" spans="1:12" ht="15">
      <c r="A5" s="87" t="s">
        <v>969</v>
      </c>
      <c r="B5" s="87" t="s">
        <v>963</v>
      </c>
      <c r="C5" s="87">
        <v>14</v>
      </c>
      <c r="D5" s="119">
        <v>0.006788850403661064</v>
      </c>
      <c r="E5" s="119">
        <v>1.916453948549925</v>
      </c>
      <c r="F5" s="87" t="s">
        <v>1124</v>
      </c>
      <c r="G5" s="87" t="b">
        <v>0</v>
      </c>
      <c r="H5" s="87" t="b">
        <v>0</v>
      </c>
      <c r="I5" s="87" t="b">
        <v>0</v>
      </c>
      <c r="J5" s="87" t="b">
        <v>0</v>
      </c>
      <c r="K5" s="87" t="b">
        <v>0</v>
      </c>
      <c r="L5" s="87" t="b">
        <v>0</v>
      </c>
    </row>
    <row r="6" spans="1:12" ht="15">
      <c r="A6" s="87" t="s">
        <v>963</v>
      </c>
      <c r="B6" s="87" t="s">
        <v>970</v>
      </c>
      <c r="C6" s="87">
        <v>14</v>
      </c>
      <c r="D6" s="119">
        <v>0.006788850403661064</v>
      </c>
      <c r="E6" s="119">
        <v>1.783828383275334</v>
      </c>
      <c r="F6" s="87" t="s">
        <v>1124</v>
      </c>
      <c r="G6" s="87" t="b">
        <v>0</v>
      </c>
      <c r="H6" s="87" t="b">
        <v>0</v>
      </c>
      <c r="I6" s="87" t="b">
        <v>0</v>
      </c>
      <c r="J6" s="87" t="b">
        <v>1</v>
      </c>
      <c r="K6" s="87" t="b">
        <v>0</v>
      </c>
      <c r="L6" s="87" t="b">
        <v>0</v>
      </c>
    </row>
    <row r="7" spans="1:12" ht="15">
      <c r="A7" s="87" t="s">
        <v>970</v>
      </c>
      <c r="B7" s="87" t="s">
        <v>961</v>
      </c>
      <c r="C7" s="87">
        <v>14</v>
      </c>
      <c r="D7" s="119">
        <v>0.006788850403661064</v>
      </c>
      <c r="E7" s="119">
        <v>1.7201593034059568</v>
      </c>
      <c r="F7" s="87" t="s">
        <v>1124</v>
      </c>
      <c r="G7" s="87" t="b">
        <v>1</v>
      </c>
      <c r="H7" s="87" t="b">
        <v>0</v>
      </c>
      <c r="I7" s="87" t="b">
        <v>0</v>
      </c>
      <c r="J7" s="87" t="b">
        <v>0</v>
      </c>
      <c r="K7" s="87" t="b">
        <v>0</v>
      </c>
      <c r="L7" s="87" t="b">
        <v>0</v>
      </c>
    </row>
    <row r="8" spans="1:12" ht="15">
      <c r="A8" s="87" t="s">
        <v>961</v>
      </c>
      <c r="B8" s="87" t="s">
        <v>971</v>
      </c>
      <c r="C8" s="87">
        <v>14</v>
      </c>
      <c r="D8" s="119">
        <v>0.006788850403661064</v>
      </c>
      <c r="E8" s="119">
        <v>1.7201593034059568</v>
      </c>
      <c r="F8" s="87" t="s">
        <v>1124</v>
      </c>
      <c r="G8" s="87" t="b">
        <v>0</v>
      </c>
      <c r="H8" s="87" t="b">
        <v>0</v>
      </c>
      <c r="I8" s="87" t="b">
        <v>0</v>
      </c>
      <c r="J8" s="87" t="b">
        <v>0</v>
      </c>
      <c r="K8" s="87" t="b">
        <v>0</v>
      </c>
      <c r="L8" s="87" t="b">
        <v>0</v>
      </c>
    </row>
    <row r="9" spans="1:12" ht="15">
      <c r="A9" s="87" t="s">
        <v>971</v>
      </c>
      <c r="B9" s="87" t="s">
        <v>966</v>
      </c>
      <c r="C9" s="87">
        <v>14</v>
      </c>
      <c r="D9" s="119">
        <v>0.006788850403661064</v>
      </c>
      <c r="E9" s="119">
        <v>1.8073094791248572</v>
      </c>
      <c r="F9" s="87" t="s">
        <v>1124</v>
      </c>
      <c r="G9" s="87" t="b">
        <v>0</v>
      </c>
      <c r="H9" s="87" t="b">
        <v>0</v>
      </c>
      <c r="I9" s="87" t="b">
        <v>0</v>
      </c>
      <c r="J9" s="87" t="b">
        <v>0</v>
      </c>
      <c r="K9" s="87" t="b">
        <v>0</v>
      </c>
      <c r="L9" s="87" t="b">
        <v>0</v>
      </c>
    </row>
    <row r="10" spans="1:12" ht="15">
      <c r="A10" s="87" t="s">
        <v>966</v>
      </c>
      <c r="B10" s="87" t="s">
        <v>972</v>
      </c>
      <c r="C10" s="87">
        <v>14</v>
      </c>
      <c r="D10" s="119">
        <v>0.006788850403661064</v>
      </c>
      <c r="E10" s="119">
        <v>1.8073094791248572</v>
      </c>
      <c r="F10" s="87" t="s">
        <v>1124</v>
      </c>
      <c r="G10" s="87" t="b">
        <v>0</v>
      </c>
      <c r="H10" s="87" t="b">
        <v>0</v>
      </c>
      <c r="I10" s="87" t="b">
        <v>0</v>
      </c>
      <c r="J10" s="87" t="b">
        <v>0</v>
      </c>
      <c r="K10" s="87" t="b">
        <v>0</v>
      </c>
      <c r="L10" s="87" t="b">
        <v>0</v>
      </c>
    </row>
    <row r="11" spans="1:12" ht="15">
      <c r="A11" s="87" t="s">
        <v>972</v>
      </c>
      <c r="B11" s="87" t="s">
        <v>973</v>
      </c>
      <c r="C11" s="87">
        <v>14</v>
      </c>
      <c r="D11" s="119">
        <v>0.006788850403661064</v>
      </c>
      <c r="E11" s="119">
        <v>1.916453948549925</v>
      </c>
      <c r="F11" s="87" t="s">
        <v>1124</v>
      </c>
      <c r="G11" s="87" t="b">
        <v>0</v>
      </c>
      <c r="H11" s="87" t="b">
        <v>0</v>
      </c>
      <c r="I11" s="87" t="b">
        <v>0</v>
      </c>
      <c r="J11" s="87" t="b">
        <v>0</v>
      </c>
      <c r="K11" s="87" t="b">
        <v>0</v>
      </c>
      <c r="L11" s="87" t="b">
        <v>0</v>
      </c>
    </row>
    <row r="12" spans="1:12" ht="15">
      <c r="A12" s="87" t="s">
        <v>973</v>
      </c>
      <c r="B12" s="87" t="s">
        <v>958</v>
      </c>
      <c r="C12" s="87">
        <v>14</v>
      </c>
      <c r="D12" s="119">
        <v>0.006788850403661064</v>
      </c>
      <c r="E12" s="119">
        <v>1.4191293077419755</v>
      </c>
      <c r="F12" s="87" t="s">
        <v>1124</v>
      </c>
      <c r="G12" s="87" t="b">
        <v>0</v>
      </c>
      <c r="H12" s="87" t="b">
        <v>0</v>
      </c>
      <c r="I12" s="87" t="b">
        <v>0</v>
      </c>
      <c r="J12" s="87" t="b">
        <v>0</v>
      </c>
      <c r="K12" s="87" t="b">
        <v>0</v>
      </c>
      <c r="L12" s="87" t="b">
        <v>0</v>
      </c>
    </row>
    <row r="13" spans="1:12" ht="15">
      <c r="A13" s="87" t="s">
        <v>960</v>
      </c>
      <c r="B13" s="87" t="s">
        <v>964</v>
      </c>
      <c r="C13" s="87">
        <v>14</v>
      </c>
      <c r="D13" s="119">
        <v>0.006788850403661064</v>
      </c>
      <c r="E13" s="119">
        <v>1.514983070982754</v>
      </c>
      <c r="F13" s="87" t="s">
        <v>1124</v>
      </c>
      <c r="G13" s="87" t="b">
        <v>0</v>
      </c>
      <c r="H13" s="87" t="b">
        <v>0</v>
      </c>
      <c r="I13" s="87" t="b">
        <v>0</v>
      </c>
      <c r="J13" s="87" t="b">
        <v>0</v>
      </c>
      <c r="K13" s="87" t="b">
        <v>0</v>
      </c>
      <c r="L13" s="87" t="b">
        <v>0</v>
      </c>
    </row>
    <row r="14" spans="1:12" ht="15">
      <c r="A14" s="87" t="s">
        <v>965</v>
      </c>
      <c r="B14" s="87" t="s">
        <v>967</v>
      </c>
      <c r="C14" s="87">
        <v>14</v>
      </c>
      <c r="D14" s="119">
        <v>0.006788850403661064</v>
      </c>
      <c r="E14" s="119">
        <v>1.783828383275334</v>
      </c>
      <c r="F14" s="87" t="s">
        <v>1124</v>
      </c>
      <c r="G14" s="87" t="b">
        <v>0</v>
      </c>
      <c r="H14" s="87" t="b">
        <v>0</v>
      </c>
      <c r="I14" s="87" t="b">
        <v>0</v>
      </c>
      <c r="J14" s="87" t="b">
        <v>0</v>
      </c>
      <c r="K14" s="87" t="b">
        <v>0</v>
      </c>
      <c r="L14" s="87" t="b">
        <v>0</v>
      </c>
    </row>
    <row r="15" spans="1:12" ht="15">
      <c r="A15" s="87" t="s">
        <v>967</v>
      </c>
      <c r="B15" s="87" t="s">
        <v>974</v>
      </c>
      <c r="C15" s="87">
        <v>14</v>
      </c>
      <c r="D15" s="119">
        <v>0.006788850403661064</v>
      </c>
      <c r="E15" s="119">
        <v>1.8584620015722384</v>
      </c>
      <c r="F15" s="87" t="s">
        <v>1124</v>
      </c>
      <c r="G15" s="87" t="b">
        <v>0</v>
      </c>
      <c r="H15" s="87" t="b">
        <v>0</v>
      </c>
      <c r="I15" s="87" t="b">
        <v>0</v>
      </c>
      <c r="J15" s="87" t="b">
        <v>0</v>
      </c>
      <c r="K15" s="87" t="b">
        <v>0</v>
      </c>
      <c r="L15" s="87" t="b">
        <v>0</v>
      </c>
    </row>
    <row r="16" spans="1:12" ht="15">
      <c r="A16" s="87" t="s">
        <v>974</v>
      </c>
      <c r="B16" s="87" t="s">
        <v>975</v>
      </c>
      <c r="C16" s="87">
        <v>14</v>
      </c>
      <c r="D16" s="119">
        <v>0.006788850403661064</v>
      </c>
      <c r="E16" s="119">
        <v>1.916453948549925</v>
      </c>
      <c r="F16" s="87" t="s">
        <v>1124</v>
      </c>
      <c r="G16" s="87" t="b">
        <v>0</v>
      </c>
      <c r="H16" s="87" t="b">
        <v>0</v>
      </c>
      <c r="I16" s="87" t="b">
        <v>0</v>
      </c>
      <c r="J16" s="87" t="b">
        <v>0</v>
      </c>
      <c r="K16" s="87" t="b">
        <v>0</v>
      </c>
      <c r="L16" s="87" t="b">
        <v>0</v>
      </c>
    </row>
    <row r="17" spans="1:12" ht="15">
      <c r="A17" s="87" t="s">
        <v>975</v>
      </c>
      <c r="B17" s="87" t="s">
        <v>976</v>
      </c>
      <c r="C17" s="87">
        <v>14</v>
      </c>
      <c r="D17" s="119">
        <v>0.006788850403661064</v>
      </c>
      <c r="E17" s="119">
        <v>1.916453948549925</v>
      </c>
      <c r="F17" s="87" t="s">
        <v>1124</v>
      </c>
      <c r="G17" s="87" t="b">
        <v>0</v>
      </c>
      <c r="H17" s="87" t="b">
        <v>0</v>
      </c>
      <c r="I17" s="87" t="b">
        <v>0</v>
      </c>
      <c r="J17" s="87" t="b">
        <v>0</v>
      </c>
      <c r="K17" s="87" t="b">
        <v>0</v>
      </c>
      <c r="L17" s="87" t="b">
        <v>0</v>
      </c>
    </row>
    <row r="18" spans="1:12" ht="15">
      <c r="A18" s="87" t="s">
        <v>976</v>
      </c>
      <c r="B18" s="87" t="s">
        <v>977</v>
      </c>
      <c r="C18" s="87">
        <v>14</v>
      </c>
      <c r="D18" s="119">
        <v>0.006788850403661064</v>
      </c>
      <c r="E18" s="119">
        <v>1.916453948549925</v>
      </c>
      <c r="F18" s="87" t="s">
        <v>1124</v>
      </c>
      <c r="G18" s="87" t="b">
        <v>0</v>
      </c>
      <c r="H18" s="87" t="b">
        <v>0</v>
      </c>
      <c r="I18" s="87" t="b">
        <v>0</v>
      </c>
      <c r="J18" s="87" t="b">
        <v>0</v>
      </c>
      <c r="K18" s="87" t="b">
        <v>0</v>
      </c>
      <c r="L18" s="87" t="b">
        <v>0</v>
      </c>
    </row>
    <row r="19" spans="1:12" ht="15">
      <c r="A19" s="87" t="s">
        <v>977</v>
      </c>
      <c r="B19" s="87" t="s">
        <v>299</v>
      </c>
      <c r="C19" s="87">
        <v>14</v>
      </c>
      <c r="D19" s="119">
        <v>0.006788850403661064</v>
      </c>
      <c r="E19" s="119">
        <v>1.5185139398778875</v>
      </c>
      <c r="F19" s="87" t="s">
        <v>1124</v>
      </c>
      <c r="G19" s="87" t="b">
        <v>0</v>
      </c>
      <c r="H19" s="87" t="b">
        <v>0</v>
      </c>
      <c r="I19" s="87" t="b">
        <v>0</v>
      </c>
      <c r="J19" s="87" t="b">
        <v>0</v>
      </c>
      <c r="K19" s="87" t="b">
        <v>0</v>
      </c>
      <c r="L19" s="87" t="b">
        <v>0</v>
      </c>
    </row>
    <row r="20" spans="1:12" ht="15">
      <c r="A20" s="87" t="s">
        <v>968</v>
      </c>
      <c r="B20" s="87" t="s">
        <v>978</v>
      </c>
      <c r="C20" s="87">
        <v>11</v>
      </c>
      <c r="D20" s="119">
        <v>0.00628702383896789</v>
      </c>
      <c r="E20" s="119">
        <v>1.81394005802387</v>
      </c>
      <c r="F20" s="87" t="s">
        <v>1124</v>
      </c>
      <c r="G20" s="87" t="b">
        <v>0</v>
      </c>
      <c r="H20" s="87" t="b">
        <v>0</v>
      </c>
      <c r="I20" s="87" t="b">
        <v>0</v>
      </c>
      <c r="J20" s="87" t="b">
        <v>0</v>
      </c>
      <c r="K20" s="87" t="b">
        <v>0</v>
      </c>
      <c r="L20" s="87" t="b">
        <v>0</v>
      </c>
    </row>
    <row r="21" spans="1:12" ht="15">
      <c r="A21" s="87" t="s">
        <v>297</v>
      </c>
      <c r="B21" s="87" t="s">
        <v>299</v>
      </c>
      <c r="C21" s="87">
        <v>10</v>
      </c>
      <c r="D21" s="119">
        <v>0.006057847475789649</v>
      </c>
      <c r="E21" s="119">
        <v>1.4045705875710506</v>
      </c>
      <c r="F21" s="87" t="s">
        <v>1124</v>
      </c>
      <c r="G21" s="87" t="b">
        <v>0</v>
      </c>
      <c r="H21" s="87" t="b">
        <v>0</v>
      </c>
      <c r="I21" s="87" t="b">
        <v>0</v>
      </c>
      <c r="J21" s="87" t="b">
        <v>0</v>
      </c>
      <c r="K21" s="87" t="b">
        <v>0</v>
      </c>
      <c r="L21" s="87" t="b">
        <v>0</v>
      </c>
    </row>
    <row r="22" spans="1:12" ht="15">
      <c r="A22" s="87" t="s">
        <v>268</v>
      </c>
      <c r="B22" s="87" t="s">
        <v>304</v>
      </c>
      <c r="C22" s="87">
        <v>7</v>
      </c>
      <c r="D22" s="119">
        <v>0.005137361487726205</v>
      </c>
      <c r="E22" s="119">
        <v>1.5574320059082571</v>
      </c>
      <c r="F22" s="87" t="s">
        <v>1124</v>
      </c>
      <c r="G22" s="87" t="b">
        <v>0</v>
      </c>
      <c r="H22" s="87" t="b">
        <v>0</v>
      </c>
      <c r="I22" s="87" t="b">
        <v>0</v>
      </c>
      <c r="J22" s="87" t="b">
        <v>0</v>
      </c>
      <c r="K22" s="87" t="b">
        <v>0</v>
      </c>
      <c r="L22" s="87" t="b">
        <v>0</v>
      </c>
    </row>
    <row r="23" spans="1:12" ht="15">
      <c r="A23" s="87" t="s">
        <v>959</v>
      </c>
      <c r="B23" s="87" t="s">
        <v>959</v>
      </c>
      <c r="C23" s="87">
        <v>7</v>
      </c>
      <c r="D23" s="119">
        <v>0.007267913594477372</v>
      </c>
      <c r="E23" s="119">
        <v>0.870652144486645</v>
      </c>
      <c r="F23" s="87" t="s">
        <v>1124</v>
      </c>
      <c r="G23" s="87" t="b">
        <v>0</v>
      </c>
      <c r="H23" s="87" t="b">
        <v>0</v>
      </c>
      <c r="I23" s="87" t="b">
        <v>0</v>
      </c>
      <c r="J23" s="87" t="b">
        <v>0</v>
      </c>
      <c r="K23" s="87" t="b">
        <v>0</v>
      </c>
      <c r="L23" s="87" t="b">
        <v>0</v>
      </c>
    </row>
    <row r="24" spans="1:12" ht="15">
      <c r="A24" s="87" t="s">
        <v>993</v>
      </c>
      <c r="B24" s="87" t="s">
        <v>968</v>
      </c>
      <c r="C24" s="87">
        <v>6</v>
      </c>
      <c r="D24" s="119">
        <v>0.004735694835927171</v>
      </c>
      <c r="E24" s="119">
        <v>1.8864907251724818</v>
      </c>
      <c r="F24" s="87" t="s">
        <v>1124</v>
      </c>
      <c r="G24" s="87" t="b">
        <v>0</v>
      </c>
      <c r="H24" s="87" t="b">
        <v>0</v>
      </c>
      <c r="I24" s="87" t="b">
        <v>0</v>
      </c>
      <c r="J24" s="87" t="b">
        <v>0</v>
      </c>
      <c r="K24" s="87" t="b">
        <v>0</v>
      </c>
      <c r="L24" s="87" t="b">
        <v>0</v>
      </c>
    </row>
    <row r="25" spans="1:12" ht="15">
      <c r="A25" s="87" t="s">
        <v>978</v>
      </c>
      <c r="B25" s="87" t="s">
        <v>982</v>
      </c>
      <c r="C25" s="87">
        <v>6</v>
      </c>
      <c r="D25" s="119">
        <v>0.004735694835927171</v>
      </c>
      <c r="E25" s="119">
        <v>1.7267898823049699</v>
      </c>
      <c r="F25" s="87" t="s">
        <v>1124</v>
      </c>
      <c r="G25" s="87" t="b">
        <v>0</v>
      </c>
      <c r="H25" s="87" t="b">
        <v>0</v>
      </c>
      <c r="I25" s="87" t="b">
        <v>0</v>
      </c>
      <c r="J25" s="87" t="b">
        <v>0</v>
      </c>
      <c r="K25" s="87" t="b">
        <v>0</v>
      </c>
      <c r="L25" s="87" t="b">
        <v>0</v>
      </c>
    </row>
    <row r="26" spans="1:12" ht="15">
      <c r="A26" s="87" t="s">
        <v>962</v>
      </c>
      <c r="B26" s="87" t="s">
        <v>959</v>
      </c>
      <c r="C26" s="87">
        <v>6</v>
      </c>
      <c r="D26" s="119">
        <v>0.006229640223837747</v>
      </c>
      <c r="E26" s="119">
        <v>0.979796613911713</v>
      </c>
      <c r="F26" s="87" t="s">
        <v>1124</v>
      </c>
      <c r="G26" s="87" t="b">
        <v>0</v>
      </c>
      <c r="H26" s="87" t="b">
        <v>0</v>
      </c>
      <c r="I26" s="87" t="b">
        <v>0</v>
      </c>
      <c r="J26" s="87" t="b">
        <v>0</v>
      </c>
      <c r="K26" s="87" t="b">
        <v>0</v>
      </c>
      <c r="L26" s="87" t="b">
        <v>0</v>
      </c>
    </row>
    <row r="27" spans="1:12" ht="15">
      <c r="A27" s="87" t="s">
        <v>963</v>
      </c>
      <c r="B27" s="87" t="s">
        <v>993</v>
      </c>
      <c r="C27" s="87">
        <v>5</v>
      </c>
      <c r="D27" s="119">
        <v>0.004273878227820304</v>
      </c>
      <c r="E27" s="119">
        <v>1.7046471372277092</v>
      </c>
      <c r="F27" s="87" t="s">
        <v>1124</v>
      </c>
      <c r="G27" s="87" t="b">
        <v>0</v>
      </c>
      <c r="H27" s="87" t="b">
        <v>0</v>
      </c>
      <c r="I27" s="87" t="b">
        <v>0</v>
      </c>
      <c r="J27" s="87" t="b">
        <v>0</v>
      </c>
      <c r="K27" s="87" t="b">
        <v>0</v>
      </c>
      <c r="L27" s="87" t="b">
        <v>0</v>
      </c>
    </row>
    <row r="28" spans="1:12" ht="15">
      <c r="A28" s="87" t="s">
        <v>982</v>
      </c>
      <c r="B28" s="87" t="s">
        <v>958</v>
      </c>
      <c r="C28" s="87">
        <v>5</v>
      </c>
      <c r="D28" s="119">
        <v>0.004273878227820304</v>
      </c>
      <c r="E28" s="119">
        <v>1.1180993120779945</v>
      </c>
      <c r="F28" s="87" t="s">
        <v>1124</v>
      </c>
      <c r="G28" s="87" t="b">
        <v>0</v>
      </c>
      <c r="H28" s="87" t="b">
        <v>0</v>
      </c>
      <c r="I28" s="87" t="b">
        <v>0</v>
      </c>
      <c r="J28" s="87" t="b">
        <v>0</v>
      </c>
      <c r="K28" s="87" t="b">
        <v>0</v>
      </c>
      <c r="L28" s="87" t="b">
        <v>0</v>
      </c>
    </row>
    <row r="29" spans="1:12" ht="15">
      <c r="A29" s="87" t="s">
        <v>960</v>
      </c>
      <c r="B29" s="87" t="s">
        <v>999</v>
      </c>
      <c r="C29" s="87">
        <v>5</v>
      </c>
      <c r="D29" s="119">
        <v>0.004273878227820304</v>
      </c>
      <c r="E29" s="119">
        <v>1.6476086362573452</v>
      </c>
      <c r="F29" s="87" t="s">
        <v>1124</v>
      </c>
      <c r="G29" s="87" t="b">
        <v>0</v>
      </c>
      <c r="H29" s="87" t="b">
        <v>0</v>
      </c>
      <c r="I29" s="87" t="b">
        <v>0</v>
      </c>
      <c r="J29" s="87" t="b">
        <v>1</v>
      </c>
      <c r="K29" s="87" t="b">
        <v>0</v>
      </c>
      <c r="L29" s="87" t="b">
        <v>0</v>
      </c>
    </row>
    <row r="30" spans="1:12" ht="15">
      <c r="A30" s="87" t="s">
        <v>999</v>
      </c>
      <c r="B30" s="87" t="s">
        <v>964</v>
      </c>
      <c r="C30" s="87">
        <v>5</v>
      </c>
      <c r="D30" s="119">
        <v>0.004273878227820304</v>
      </c>
      <c r="E30" s="119">
        <v>1.783828383275334</v>
      </c>
      <c r="F30" s="87" t="s">
        <v>1124</v>
      </c>
      <c r="G30" s="87" t="b">
        <v>1</v>
      </c>
      <c r="H30" s="87" t="b">
        <v>0</v>
      </c>
      <c r="I30" s="87" t="b">
        <v>0</v>
      </c>
      <c r="J30" s="87" t="b">
        <v>0</v>
      </c>
      <c r="K30" s="87" t="b">
        <v>0</v>
      </c>
      <c r="L30" s="87" t="b">
        <v>0</v>
      </c>
    </row>
    <row r="31" spans="1:12" ht="15">
      <c r="A31" s="87" t="s">
        <v>965</v>
      </c>
      <c r="B31" s="87" t="s">
        <v>1000</v>
      </c>
      <c r="C31" s="87">
        <v>5</v>
      </c>
      <c r="D31" s="119">
        <v>0.004273878227820304</v>
      </c>
      <c r="E31" s="119">
        <v>1.783828383275334</v>
      </c>
      <c r="F31" s="87" t="s">
        <v>1124</v>
      </c>
      <c r="G31" s="87" t="b">
        <v>0</v>
      </c>
      <c r="H31" s="87" t="b">
        <v>0</v>
      </c>
      <c r="I31" s="87" t="b">
        <v>0</v>
      </c>
      <c r="J31" s="87" t="b">
        <v>0</v>
      </c>
      <c r="K31" s="87" t="b">
        <v>0</v>
      </c>
      <c r="L31" s="87" t="b">
        <v>0</v>
      </c>
    </row>
    <row r="32" spans="1:12" ht="15">
      <c r="A32" s="87" t="s">
        <v>1000</v>
      </c>
      <c r="B32" s="87" t="s">
        <v>961</v>
      </c>
      <c r="C32" s="87">
        <v>5</v>
      </c>
      <c r="D32" s="119">
        <v>0.004273878227820304</v>
      </c>
      <c r="E32" s="119">
        <v>1.7201593034059568</v>
      </c>
      <c r="F32" s="87" t="s">
        <v>1124</v>
      </c>
      <c r="G32" s="87" t="b">
        <v>0</v>
      </c>
      <c r="H32" s="87" t="b">
        <v>0</v>
      </c>
      <c r="I32" s="87" t="b">
        <v>0</v>
      </c>
      <c r="J32" s="87" t="b">
        <v>0</v>
      </c>
      <c r="K32" s="87" t="b">
        <v>0</v>
      </c>
      <c r="L32" s="87" t="b">
        <v>0</v>
      </c>
    </row>
    <row r="33" spans="1:12" ht="15">
      <c r="A33" s="87" t="s">
        <v>961</v>
      </c>
      <c r="B33" s="87" t="s">
        <v>1001</v>
      </c>
      <c r="C33" s="87">
        <v>5</v>
      </c>
      <c r="D33" s="119">
        <v>0.004273878227820304</v>
      </c>
      <c r="E33" s="119">
        <v>1.7201593034059568</v>
      </c>
      <c r="F33" s="87" t="s">
        <v>1124</v>
      </c>
      <c r="G33" s="87" t="b">
        <v>0</v>
      </c>
      <c r="H33" s="87" t="b">
        <v>0</v>
      </c>
      <c r="I33" s="87" t="b">
        <v>0</v>
      </c>
      <c r="J33" s="87" t="b">
        <v>0</v>
      </c>
      <c r="K33" s="87" t="b">
        <v>0</v>
      </c>
      <c r="L33" s="87" t="b">
        <v>0</v>
      </c>
    </row>
    <row r="34" spans="1:12" ht="15">
      <c r="A34" s="87" t="s">
        <v>1001</v>
      </c>
      <c r="B34" s="87" t="s">
        <v>1002</v>
      </c>
      <c r="C34" s="87">
        <v>5</v>
      </c>
      <c r="D34" s="119">
        <v>0.004273878227820304</v>
      </c>
      <c r="E34" s="119">
        <v>2.3636119798921444</v>
      </c>
      <c r="F34" s="87" t="s">
        <v>1124</v>
      </c>
      <c r="G34" s="87" t="b">
        <v>0</v>
      </c>
      <c r="H34" s="87" t="b">
        <v>0</v>
      </c>
      <c r="I34" s="87" t="b">
        <v>0</v>
      </c>
      <c r="J34" s="87" t="b">
        <v>0</v>
      </c>
      <c r="K34" s="87" t="b">
        <v>0</v>
      </c>
      <c r="L34" s="87" t="b">
        <v>0</v>
      </c>
    </row>
    <row r="35" spans="1:12" ht="15">
      <c r="A35" s="87" t="s">
        <v>1002</v>
      </c>
      <c r="B35" s="87" t="s">
        <v>958</v>
      </c>
      <c r="C35" s="87">
        <v>5</v>
      </c>
      <c r="D35" s="119">
        <v>0.004273878227820304</v>
      </c>
      <c r="E35" s="119">
        <v>1.4191293077419755</v>
      </c>
      <c r="F35" s="87" t="s">
        <v>1124</v>
      </c>
      <c r="G35" s="87" t="b">
        <v>0</v>
      </c>
      <c r="H35" s="87" t="b">
        <v>0</v>
      </c>
      <c r="I35" s="87" t="b">
        <v>0</v>
      </c>
      <c r="J35" s="87" t="b">
        <v>0</v>
      </c>
      <c r="K35" s="87" t="b">
        <v>0</v>
      </c>
      <c r="L35" s="87" t="b">
        <v>0</v>
      </c>
    </row>
    <row r="36" spans="1:12" ht="15">
      <c r="A36" s="87" t="s">
        <v>958</v>
      </c>
      <c r="B36" s="87" t="s">
        <v>1003</v>
      </c>
      <c r="C36" s="87">
        <v>5</v>
      </c>
      <c r="D36" s="119">
        <v>0.004273878227820304</v>
      </c>
      <c r="E36" s="119">
        <v>1.4393326938302626</v>
      </c>
      <c r="F36" s="87" t="s">
        <v>1124</v>
      </c>
      <c r="G36" s="87" t="b">
        <v>0</v>
      </c>
      <c r="H36" s="87" t="b">
        <v>0</v>
      </c>
      <c r="I36" s="87" t="b">
        <v>0</v>
      </c>
      <c r="J36" s="87" t="b">
        <v>0</v>
      </c>
      <c r="K36" s="87" t="b">
        <v>0</v>
      </c>
      <c r="L36" s="87" t="b">
        <v>0</v>
      </c>
    </row>
    <row r="37" spans="1:12" ht="15">
      <c r="A37" s="87" t="s">
        <v>1003</v>
      </c>
      <c r="B37" s="87" t="s">
        <v>1004</v>
      </c>
      <c r="C37" s="87">
        <v>5</v>
      </c>
      <c r="D37" s="119">
        <v>0.004273878227820304</v>
      </c>
      <c r="E37" s="119">
        <v>2.3636119798921444</v>
      </c>
      <c r="F37" s="87" t="s">
        <v>1124</v>
      </c>
      <c r="G37" s="87" t="b">
        <v>0</v>
      </c>
      <c r="H37" s="87" t="b">
        <v>0</v>
      </c>
      <c r="I37" s="87" t="b">
        <v>0</v>
      </c>
      <c r="J37" s="87" t="b">
        <v>0</v>
      </c>
      <c r="K37" s="87" t="b">
        <v>0</v>
      </c>
      <c r="L37" s="87" t="b">
        <v>0</v>
      </c>
    </row>
    <row r="38" spans="1:12" ht="15">
      <c r="A38" s="87" t="s">
        <v>1004</v>
      </c>
      <c r="B38" s="87" t="s">
        <v>1005</v>
      </c>
      <c r="C38" s="87">
        <v>5</v>
      </c>
      <c r="D38" s="119">
        <v>0.004273878227820304</v>
      </c>
      <c r="E38" s="119">
        <v>2.3636119798921444</v>
      </c>
      <c r="F38" s="87" t="s">
        <v>1124</v>
      </c>
      <c r="G38" s="87" t="b">
        <v>0</v>
      </c>
      <c r="H38" s="87" t="b">
        <v>0</v>
      </c>
      <c r="I38" s="87" t="b">
        <v>0</v>
      </c>
      <c r="J38" s="87" t="b">
        <v>0</v>
      </c>
      <c r="K38" s="87" t="b">
        <v>0</v>
      </c>
      <c r="L38" s="87" t="b">
        <v>0</v>
      </c>
    </row>
    <row r="39" spans="1:12" ht="15">
      <c r="A39" s="87" t="s">
        <v>981</v>
      </c>
      <c r="B39" s="87" t="s">
        <v>997</v>
      </c>
      <c r="C39" s="87">
        <v>5</v>
      </c>
      <c r="D39" s="119">
        <v>0.005191366853198123</v>
      </c>
      <c r="E39" s="119">
        <v>1.9420080530223132</v>
      </c>
      <c r="F39" s="87" t="s">
        <v>1124</v>
      </c>
      <c r="G39" s="87" t="b">
        <v>0</v>
      </c>
      <c r="H39" s="87" t="b">
        <v>0</v>
      </c>
      <c r="I39" s="87" t="b">
        <v>0</v>
      </c>
      <c r="J39" s="87" t="b">
        <v>0</v>
      </c>
      <c r="K39" s="87" t="b">
        <v>0</v>
      </c>
      <c r="L39" s="87" t="b">
        <v>0</v>
      </c>
    </row>
    <row r="40" spans="1:12" ht="15">
      <c r="A40" s="87" t="s">
        <v>1007</v>
      </c>
      <c r="B40" s="87" t="s">
        <v>1008</v>
      </c>
      <c r="C40" s="87">
        <v>4</v>
      </c>
      <c r="D40" s="119">
        <v>0.003739731243986786</v>
      </c>
      <c r="E40" s="119">
        <v>2.4605219929002007</v>
      </c>
      <c r="F40" s="87" t="s">
        <v>1124</v>
      </c>
      <c r="G40" s="87" t="b">
        <v>0</v>
      </c>
      <c r="H40" s="87" t="b">
        <v>0</v>
      </c>
      <c r="I40" s="87" t="b">
        <v>0</v>
      </c>
      <c r="J40" s="87" t="b">
        <v>0</v>
      </c>
      <c r="K40" s="87" t="b">
        <v>0</v>
      </c>
      <c r="L40" s="87" t="b">
        <v>0</v>
      </c>
    </row>
    <row r="41" spans="1:12" ht="15">
      <c r="A41" s="87" t="s">
        <v>1011</v>
      </c>
      <c r="B41" s="87" t="s">
        <v>1012</v>
      </c>
      <c r="C41" s="87">
        <v>4</v>
      </c>
      <c r="D41" s="119">
        <v>0.003739731243986786</v>
      </c>
      <c r="E41" s="119">
        <v>2.4605219929002007</v>
      </c>
      <c r="F41" s="87" t="s">
        <v>1124</v>
      </c>
      <c r="G41" s="87" t="b">
        <v>0</v>
      </c>
      <c r="H41" s="87" t="b">
        <v>0</v>
      </c>
      <c r="I41" s="87" t="b">
        <v>0</v>
      </c>
      <c r="J41" s="87" t="b">
        <v>0</v>
      </c>
      <c r="K41" s="87" t="b">
        <v>0</v>
      </c>
      <c r="L41" s="87" t="b">
        <v>0</v>
      </c>
    </row>
    <row r="42" spans="1:12" ht="15">
      <c r="A42" s="87" t="s">
        <v>1012</v>
      </c>
      <c r="B42" s="87" t="s">
        <v>958</v>
      </c>
      <c r="C42" s="87">
        <v>4</v>
      </c>
      <c r="D42" s="119">
        <v>0.003739731243986786</v>
      </c>
      <c r="E42" s="119">
        <v>1.4191293077419758</v>
      </c>
      <c r="F42" s="87" t="s">
        <v>1124</v>
      </c>
      <c r="G42" s="87" t="b">
        <v>0</v>
      </c>
      <c r="H42" s="87" t="b">
        <v>0</v>
      </c>
      <c r="I42" s="87" t="b">
        <v>0</v>
      </c>
      <c r="J42" s="87" t="b">
        <v>0</v>
      </c>
      <c r="K42" s="87" t="b">
        <v>0</v>
      </c>
      <c r="L42" s="87" t="b">
        <v>0</v>
      </c>
    </row>
    <row r="43" spans="1:12" ht="15">
      <c r="A43" s="87" t="s">
        <v>958</v>
      </c>
      <c r="B43" s="87" t="s">
        <v>1013</v>
      </c>
      <c r="C43" s="87">
        <v>4</v>
      </c>
      <c r="D43" s="119">
        <v>0.003739731243986786</v>
      </c>
      <c r="E43" s="119">
        <v>1.4393326938302626</v>
      </c>
      <c r="F43" s="87" t="s">
        <v>1124</v>
      </c>
      <c r="G43" s="87" t="b">
        <v>0</v>
      </c>
      <c r="H43" s="87" t="b">
        <v>0</v>
      </c>
      <c r="I43" s="87" t="b">
        <v>0</v>
      </c>
      <c r="J43" s="87" t="b">
        <v>0</v>
      </c>
      <c r="K43" s="87" t="b">
        <v>0</v>
      </c>
      <c r="L43" s="87" t="b">
        <v>0</v>
      </c>
    </row>
    <row r="44" spans="1:12" ht="15">
      <c r="A44" s="87" t="s">
        <v>1013</v>
      </c>
      <c r="B44" s="87" t="s">
        <v>1014</v>
      </c>
      <c r="C44" s="87">
        <v>4</v>
      </c>
      <c r="D44" s="119">
        <v>0.003739731243986786</v>
      </c>
      <c r="E44" s="119">
        <v>2.4605219929002007</v>
      </c>
      <c r="F44" s="87" t="s">
        <v>1124</v>
      </c>
      <c r="G44" s="87" t="b">
        <v>0</v>
      </c>
      <c r="H44" s="87" t="b">
        <v>0</v>
      </c>
      <c r="I44" s="87" t="b">
        <v>0</v>
      </c>
      <c r="J44" s="87" t="b">
        <v>0</v>
      </c>
      <c r="K44" s="87" t="b">
        <v>0</v>
      </c>
      <c r="L44" s="87" t="b">
        <v>0</v>
      </c>
    </row>
    <row r="45" spans="1:12" ht="15">
      <c r="A45" s="87" t="s">
        <v>1014</v>
      </c>
      <c r="B45" s="87" t="s">
        <v>1015</v>
      </c>
      <c r="C45" s="87">
        <v>4</v>
      </c>
      <c r="D45" s="119">
        <v>0.003739731243986786</v>
      </c>
      <c r="E45" s="119">
        <v>2.4605219929002007</v>
      </c>
      <c r="F45" s="87" t="s">
        <v>1124</v>
      </c>
      <c r="G45" s="87" t="b">
        <v>0</v>
      </c>
      <c r="H45" s="87" t="b">
        <v>0</v>
      </c>
      <c r="I45" s="87" t="b">
        <v>0</v>
      </c>
      <c r="J45" s="87" t="b">
        <v>0</v>
      </c>
      <c r="K45" s="87" t="b">
        <v>0</v>
      </c>
      <c r="L45" s="87" t="b">
        <v>0</v>
      </c>
    </row>
    <row r="46" spans="1:12" ht="15">
      <c r="A46" s="87" t="s">
        <v>1015</v>
      </c>
      <c r="B46" s="87" t="s">
        <v>1016</v>
      </c>
      <c r="C46" s="87">
        <v>4</v>
      </c>
      <c r="D46" s="119">
        <v>0.003739731243986786</v>
      </c>
      <c r="E46" s="119">
        <v>2.4605219929002007</v>
      </c>
      <c r="F46" s="87" t="s">
        <v>1124</v>
      </c>
      <c r="G46" s="87" t="b">
        <v>0</v>
      </c>
      <c r="H46" s="87" t="b">
        <v>0</v>
      </c>
      <c r="I46" s="87" t="b">
        <v>0</v>
      </c>
      <c r="J46" s="87" t="b">
        <v>0</v>
      </c>
      <c r="K46" s="87" t="b">
        <v>0</v>
      </c>
      <c r="L46" s="87" t="b">
        <v>0</v>
      </c>
    </row>
    <row r="47" spans="1:12" ht="15">
      <c r="A47" s="87" t="s">
        <v>1016</v>
      </c>
      <c r="B47" s="87" t="s">
        <v>1017</v>
      </c>
      <c r="C47" s="87">
        <v>4</v>
      </c>
      <c r="D47" s="119">
        <v>0.003739731243986786</v>
      </c>
      <c r="E47" s="119">
        <v>2.4605219929002007</v>
      </c>
      <c r="F47" s="87" t="s">
        <v>1124</v>
      </c>
      <c r="G47" s="87" t="b">
        <v>0</v>
      </c>
      <c r="H47" s="87" t="b">
        <v>0</v>
      </c>
      <c r="I47" s="87" t="b">
        <v>0</v>
      </c>
      <c r="J47" s="87" t="b">
        <v>0</v>
      </c>
      <c r="K47" s="87" t="b">
        <v>0</v>
      </c>
      <c r="L47" s="87" t="b">
        <v>0</v>
      </c>
    </row>
    <row r="48" spans="1:12" ht="15">
      <c r="A48" s="87" t="s">
        <v>1017</v>
      </c>
      <c r="B48" s="87" t="s">
        <v>1018</v>
      </c>
      <c r="C48" s="87">
        <v>4</v>
      </c>
      <c r="D48" s="119">
        <v>0.003739731243986786</v>
      </c>
      <c r="E48" s="119">
        <v>2.4605219929002007</v>
      </c>
      <c r="F48" s="87" t="s">
        <v>1124</v>
      </c>
      <c r="G48" s="87" t="b">
        <v>0</v>
      </c>
      <c r="H48" s="87" t="b">
        <v>0</v>
      </c>
      <c r="I48" s="87" t="b">
        <v>0</v>
      </c>
      <c r="J48" s="87" t="b">
        <v>0</v>
      </c>
      <c r="K48" s="87" t="b">
        <v>0</v>
      </c>
      <c r="L48" s="87" t="b">
        <v>0</v>
      </c>
    </row>
    <row r="49" spans="1:12" ht="15">
      <c r="A49" s="87" t="s">
        <v>1018</v>
      </c>
      <c r="B49" s="87" t="s">
        <v>1019</v>
      </c>
      <c r="C49" s="87">
        <v>4</v>
      </c>
      <c r="D49" s="119">
        <v>0.003739731243986786</v>
      </c>
      <c r="E49" s="119">
        <v>2.4605219929002007</v>
      </c>
      <c r="F49" s="87" t="s">
        <v>1124</v>
      </c>
      <c r="G49" s="87" t="b">
        <v>0</v>
      </c>
      <c r="H49" s="87" t="b">
        <v>0</v>
      </c>
      <c r="I49" s="87" t="b">
        <v>0</v>
      </c>
      <c r="J49" s="87" t="b">
        <v>0</v>
      </c>
      <c r="K49" s="87" t="b">
        <v>0</v>
      </c>
      <c r="L49" s="87" t="b">
        <v>0</v>
      </c>
    </row>
    <row r="50" spans="1:12" ht="15">
      <c r="A50" s="87" t="s">
        <v>1019</v>
      </c>
      <c r="B50" s="87" t="s">
        <v>1020</v>
      </c>
      <c r="C50" s="87">
        <v>4</v>
      </c>
      <c r="D50" s="119">
        <v>0.003739731243986786</v>
      </c>
      <c r="E50" s="119">
        <v>2.4605219929002007</v>
      </c>
      <c r="F50" s="87" t="s">
        <v>1124</v>
      </c>
      <c r="G50" s="87" t="b">
        <v>0</v>
      </c>
      <c r="H50" s="87" t="b">
        <v>0</v>
      </c>
      <c r="I50" s="87" t="b">
        <v>0</v>
      </c>
      <c r="J50" s="87" t="b">
        <v>0</v>
      </c>
      <c r="K50" s="87" t="b">
        <v>0</v>
      </c>
      <c r="L50" s="87" t="b">
        <v>0</v>
      </c>
    </row>
    <row r="51" spans="1:12" ht="15">
      <c r="A51" s="87" t="s">
        <v>1020</v>
      </c>
      <c r="B51" s="87" t="s">
        <v>1021</v>
      </c>
      <c r="C51" s="87">
        <v>4</v>
      </c>
      <c r="D51" s="119">
        <v>0.003739731243986786</v>
      </c>
      <c r="E51" s="119">
        <v>2.4605219929002007</v>
      </c>
      <c r="F51" s="87" t="s">
        <v>1124</v>
      </c>
      <c r="G51" s="87" t="b">
        <v>0</v>
      </c>
      <c r="H51" s="87" t="b">
        <v>0</v>
      </c>
      <c r="I51" s="87" t="b">
        <v>0</v>
      </c>
      <c r="J51" s="87" t="b">
        <v>0</v>
      </c>
      <c r="K51" s="87" t="b">
        <v>0</v>
      </c>
      <c r="L51" s="87" t="b">
        <v>0</v>
      </c>
    </row>
    <row r="52" spans="1:12" ht="15">
      <c r="A52" s="87" t="s">
        <v>1021</v>
      </c>
      <c r="B52" s="87" t="s">
        <v>1022</v>
      </c>
      <c r="C52" s="87">
        <v>4</v>
      </c>
      <c r="D52" s="119">
        <v>0.003739731243986786</v>
      </c>
      <c r="E52" s="119">
        <v>2.4605219929002007</v>
      </c>
      <c r="F52" s="87" t="s">
        <v>1124</v>
      </c>
      <c r="G52" s="87" t="b">
        <v>0</v>
      </c>
      <c r="H52" s="87" t="b">
        <v>0</v>
      </c>
      <c r="I52" s="87" t="b">
        <v>0</v>
      </c>
      <c r="J52" s="87" t="b">
        <v>0</v>
      </c>
      <c r="K52" s="87" t="b">
        <v>0</v>
      </c>
      <c r="L52" s="87" t="b">
        <v>0</v>
      </c>
    </row>
    <row r="53" spans="1:12" ht="15">
      <c r="A53" s="87" t="s">
        <v>1022</v>
      </c>
      <c r="B53" s="87" t="s">
        <v>1023</v>
      </c>
      <c r="C53" s="87">
        <v>4</v>
      </c>
      <c r="D53" s="119">
        <v>0.003739731243986786</v>
      </c>
      <c r="E53" s="119">
        <v>2.4605219929002007</v>
      </c>
      <c r="F53" s="87" t="s">
        <v>1124</v>
      </c>
      <c r="G53" s="87" t="b">
        <v>0</v>
      </c>
      <c r="H53" s="87" t="b">
        <v>0</v>
      </c>
      <c r="I53" s="87" t="b">
        <v>0</v>
      </c>
      <c r="J53" s="87" t="b">
        <v>0</v>
      </c>
      <c r="K53" s="87" t="b">
        <v>0</v>
      </c>
      <c r="L53" s="87" t="b">
        <v>0</v>
      </c>
    </row>
    <row r="54" spans="1:12" ht="15">
      <c r="A54" s="87" t="s">
        <v>1023</v>
      </c>
      <c r="B54" s="87" t="s">
        <v>1024</v>
      </c>
      <c r="C54" s="87">
        <v>4</v>
      </c>
      <c r="D54" s="119">
        <v>0.003739731243986786</v>
      </c>
      <c r="E54" s="119">
        <v>2.4605219929002007</v>
      </c>
      <c r="F54" s="87" t="s">
        <v>1124</v>
      </c>
      <c r="G54" s="87" t="b">
        <v>0</v>
      </c>
      <c r="H54" s="87" t="b">
        <v>0</v>
      </c>
      <c r="I54" s="87" t="b">
        <v>0</v>
      </c>
      <c r="J54" s="87" t="b">
        <v>0</v>
      </c>
      <c r="K54" s="87" t="b">
        <v>0</v>
      </c>
      <c r="L54" s="87" t="b">
        <v>0</v>
      </c>
    </row>
    <row r="55" spans="1:12" ht="15">
      <c r="A55" s="87" t="s">
        <v>1024</v>
      </c>
      <c r="B55" s="87" t="s">
        <v>1025</v>
      </c>
      <c r="C55" s="87">
        <v>4</v>
      </c>
      <c r="D55" s="119">
        <v>0.003739731243986786</v>
      </c>
      <c r="E55" s="119">
        <v>2.4605219929002007</v>
      </c>
      <c r="F55" s="87" t="s">
        <v>1124</v>
      </c>
      <c r="G55" s="87" t="b">
        <v>0</v>
      </c>
      <c r="H55" s="87" t="b">
        <v>0</v>
      </c>
      <c r="I55" s="87" t="b">
        <v>0</v>
      </c>
      <c r="J55" s="87" t="b">
        <v>0</v>
      </c>
      <c r="K55" s="87" t="b">
        <v>0</v>
      </c>
      <c r="L55" s="87" t="b">
        <v>0</v>
      </c>
    </row>
    <row r="56" spans="1:12" ht="15">
      <c r="A56" s="87" t="s">
        <v>1025</v>
      </c>
      <c r="B56" s="87" t="s">
        <v>1026</v>
      </c>
      <c r="C56" s="87">
        <v>4</v>
      </c>
      <c r="D56" s="119">
        <v>0.003739731243986786</v>
      </c>
      <c r="E56" s="119">
        <v>2.4605219929002007</v>
      </c>
      <c r="F56" s="87" t="s">
        <v>1124</v>
      </c>
      <c r="G56" s="87" t="b">
        <v>0</v>
      </c>
      <c r="H56" s="87" t="b">
        <v>0</v>
      </c>
      <c r="I56" s="87" t="b">
        <v>0</v>
      </c>
      <c r="J56" s="87" t="b">
        <v>0</v>
      </c>
      <c r="K56" s="87" t="b">
        <v>0</v>
      </c>
      <c r="L56" s="87" t="b">
        <v>0</v>
      </c>
    </row>
    <row r="57" spans="1:12" ht="15">
      <c r="A57" s="87" t="s">
        <v>1026</v>
      </c>
      <c r="B57" s="87" t="s">
        <v>1027</v>
      </c>
      <c r="C57" s="87">
        <v>4</v>
      </c>
      <c r="D57" s="119">
        <v>0.003739731243986786</v>
      </c>
      <c r="E57" s="119">
        <v>2.4605219929002007</v>
      </c>
      <c r="F57" s="87" t="s">
        <v>1124</v>
      </c>
      <c r="G57" s="87" t="b">
        <v>0</v>
      </c>
      <c r="H57" s="87" t="b">
        <v>0</v>
      </c>
      <c r="I57" s="87" t="b">
        <v>0</v>
      </c>
      <c r="J57" s="87" t="b">
        <v>0</v>
      </c>
      <c r="K57" s="87" t="b">
        <v>0</v>
      </c>
      <c r="L57" s="87" t="b">
        <v>0</v>
      </c>
    </row>
    <row r="58" spans="1:12" ht="15">
      <c r="A58" s="87" t="s">
        <v>1027</v>
      </c>
      <c r="B58" s="87" t="s">
        <v>1028</v>
      </c>
      <c r="C58" s="87">
        <v>4</v>
      </c>
      <c r="D58" s="119">
        <v>0.003739731243986786</v>
      </c>
      <c r="E58" s="119">
        <v>2.4605219929002007</v>
      </c>
      <c r="F58" s="87" t="s">
        <v>1124</v>
      </c>
      <c r="G58" s="87" t="b">
        <v>0</v>
      </c>
      <c r="H58" s="87" t="b">
        <v>0</v>
      </c>
      <c r="I58" s="87" t="b">
        <v>0</v>
      </c>
      <c r="J58" s="87" t="b">
        <v>0</v>
      </c>
      <c r="K58" s="87" t="b">
        <v>0</v>
      </c>
      <c r="L58" s="87" t="b">
        <v>0</v>
      </c>
    </row>
    <row r="59" spans="1:12" ht="15">
      <c r="A59" s="87" t="s">
        <v>1028</v>
      </c>
      <c r="B59" s="87" t="s">
        <v>1029</v>
      </c>
      <c r="C59" s="87">
        <v>4</v>
      </c>
      <c r="D59" s="119">
        <v>0.003739731243986786</v>
      </c>
      <c r="E59" s="119">
        <v>2.4605219929002007</v>
      </c>
      <c r="F59" s="87" t="s">
        <v>1124</v>
      </c>
      <c r="G59" s="87" t="b">
        <v>0</v>
      </c>
      <c r="H59" s="87" t="b">
        <v>0</v>
      </c>
      <c r="I59" s="87" t="b">
        <v>0</v>
      </c>
      <c r="J59" s="87" t="b">
        <v>0</v>
      </c>
      <c r="K59" s="87" t="b">
        <v>0</v>
      </c>
      <c r="L59" s="87" t="b">
        <v>0</v>
      </c>
    </row>
    <row r="60" spans="1:12" ht="15">
      <c r="A60" s="87" t="s">
        <v>1029</v>
      </c>
      <c r="B60" s="87" t="s">
        <v>987</v>
      </c>
      <c r="C60" s="87">
        <v>4</v>
      </c>
      <c r="D60" s="119">
        <v>0.003739731243986786</v>
      </c>
      <c r="E60" s="119">
        <v>2.1594919972362194</v>
      </c>
      <c r="F60" s="87" t="s">
        <v>1124</v>
      </c>
      <c r="G60" s="87" t="b">
        <v>0</v>
      </c>
      <c r="H60" s="87" t="b">
        <v>0</v>
      </c>
      <c r="I60" s="87" t="b">
        <v>0</v>
      </c>
      <c r="J60" s="87" t="b">
        <v>0</v>
      </c>
      <c r="K60" s="87" t="b">
        <v>0</v>
      </c>
      <c r="L60" s="87" t="b">
        <v>0</v>
      </c>
    </row>
    <row r="61" spans="1:12" ht="15">
      <c r="A61" s="87" t="s">
        <v>987</v>
      </c>
      <c r="B61" s="87" t="s">
        <v>1030</v>
      </c>
      <c r="C61" s="87">
        <v>4</v>
      </c>
      <c r="D61" s="119">
        <v>0.003739731243986786</v>
      </c>
      <c r="E61" s="119">
        <v>2.1594919972362194</v>
      </c>
      <c r="F61" s="87" t="s">
        <v>1124</v>
      </c>
      <c r="G61" s="87" t="b">
        <v>0</v>
      </c>
      <c r="H61" s="87" t="b">
        <v>0</v>
      </c>
      <c r="I61" s="87" t="b">
        <v>0</v>
      </c>
      <c r="J61" s="87" t="b">
        <v>0</v>
      </c>
      <c r="K61" s="87" t="b">
        <v>0</v>
      </c>
      <c r="L61" s="87" t="b">
        <v>0</v>
      </c>
    </row>
    <row r="62" spans="1:12" ht="15">
      <c r="A62" s="87" t="s">
        <v>1030</v>
      </c>
      <c r="B62" s="87" t="s">
        <v>1031</v>
      </c>
      <c r="C62" s="87">
        <v>4</v>
      </c>
      <c r="D62" s="119">
        <v>0.003739731243986786</v>
      </c>
      <c r="E62" s="119">
        <v>2.4605219929002007</v>
      </c>
      <c r="F62" s="87" t="s">
        <v>1124</v>
      </c>
      <c r="G62" s="87" t="b">
        <v>0</v>
      </c>
      <c r="H62" s="87" t="b">
        <v>0</v>
      </c>
      <c r="I62" s="87" t="b">
        <v>0</v>
      </c>
      <c r="J62" s="87" t="b">
        <v>0</v>
      </c>
      <c r="K62" s="87" t="b">
        <v>0</v>
      </c>
      <c r="L62" s="87" t="b">
        <v>0</v>
      </c>
    </row>
    <row r="63" spans="1:12" ht="15">
      <c r="A63" s="87" t="s">
        <v>1031</v>
      </c>
      <c r="B63" s="87" t="s">
        <v>1032</v>
      </c>
      <c r="C63" s="87">
        <v>4</v>
      </c>
      <c r="D63" s="119">
        <v>0.003739731243986786</v>
      </c>
      <c r="E63" s="119">
        <v>2.4605219929002007</v>
      </c>
      <c r="F63" s="87" t="s">
        <v>1124</v>
      </c>
      <c r="G63" s="87" t="b">
        <v>0</v>
      </c>
      <c r="H63" s="87" t="b">
        <v>0</v>
      </c>
      <c r="I63" s="87" t="b">
        <v>0</v>
      </c>
      <c r="J63" s="87" t="b">
        <v>0</v>
      </c>
      <c r="K63" s="87" t="b">
        <v>0</v>
      </c>
      <c r="L63" s="87" t="b">
        <v>0</v>
      </c>
    </row>
    <row r="64" spans="1:12" ht="15">
      <c r="A64" s="87" t="s">
        <v>1032</v>
      </c>
      <c r="B64" s="87" t="s">
        <v>1033</v>
      </c>
      <c r="C64" s="87">
        <v>4</v>
      </c>
      <c r="D64" s="119">
        <v>0.003739731243986786</v>
      </c>
      <c r="E64" s="119">
        <v>2.4605219929002007</v>
      </c>
      <c r="F64" s="87" t="s">
        <v>1124</v>
      </c>
      <c r="G64" s="87" t="b">
        <v>0</v>
      </c>
      <c r="H64" s="87" t="b">
        <v>0</v>
      </c>
      <c r="I64" s="87" t="b">
        <v>0</v>
      </c>
      <c r="J64" s="87" t="b">
        <v>0</v>
      </c>
      <c r="K64" s="87" t="b">
        <v>0</v>
      </c>
      <c r="L64" s="87" t="b">
        <v>0</v>
      </c>
    </row>
    <row r="65" spans="1:12" ht="15">
      <c r="A65" s="87" t="s">
        <v>1033</v>
      </c>
      <c r="B65" s="87" t="s">
        <v>1034</v>
      </c>
      <c r="C65" s="87">
        <v>4</v>
      </c>
      <c r="D65" s="119">
        <v>0.003739731243986786</v>
      </c>
      <c r="E65" s="119">
        <v>2.4605219929002007</v>
      </c>
      <c r="F65" s="87" t="s">
        <v>1124</v>
      </c>
      <c r="G65" s="87" t="b">
        <v>0</v>
      </c>
      <c r="H65" s="87" t="b">
        <v>0</v>
      </c>
      <c r="I65" s="87" t="b">
        <v>0</v>
      </c>
      <c r="J65" s="87" t="b">
        <v>0</v>
      </c>
      <c r="K65" s="87" t="b">
        <v>0</v>
      </c>
      <c r="L65" s="87" t="b">
        <v>0</v>
      </c>
    </row>
    <row r="66" spans="1:12" ht="15">
      <c r="A66" s="87" t="s">
        <v>1034</v>
      </c>
      <c r="B66" s="87" t="s">
        <v>1035</v>
      </c>
      <c r="C66" s="87">
        <v>4</v>
      </c>
      <c r="D66" s="119">
        <v>0.003739731243986786</v>
      </c>
      <c r="E66" s="119">
        <v>2.4605219929002007</v>
      </c>
      <c r="F66" s="87" t="s">
        <v>1124</v>
      </c>
      <c r="G66" s="87" t="b">
        <v>0</v>
      </c>
      <c r="H66" s="87" t="b">
        <v>0</v>
      </c>
      <c r="I66" s="87" t="b">
        <v>0</v>
      </c>
      <c r="J66" s="87" t="b">
        <v>0</v>
      </c>
      <c r="K66" s="87" t="b">
        <v>0</v>
      </c>
      <c r="L66" s="87" t="b">
        <v>0</v>
      </c>
    </row>
    <row r="67" spans="1:12" ht="15">
      <c r="A67" s="87" t="s">
        <v>1035</v>
      </c>
      <c r="B67" s="87" t="s">
        <v>1036</v>
      </c>
      <c r="C67" s="87">
        <v>4</v>
      </c>
      <c r="D67" s="119">
        <v>0.003739731243986786</v>
      </c>
      <c r="E67" s="119">
        <v>2.4605219929002007</v>
      </c>
      <c r="F67" s="87" t="s">
        <v>1124</v>
      </c>
      <c r="G67" s="87" t="b">
        <v>0</v>
      </c>
      <c r="H67" s="87" t="b">
        <v>0</v>
      </c>
      <c r="I67" s="87" t="b">
        <v>0</v>
      </c>
      <c r="J67" s="87" t="b">
        <v>0</v>
      </c>
      <c r="K67" s="87" t="b">
        <v>0</v>
      </c>
      <c r="L67" s="87" t="b">
        <v>0</v>
      </c>
    </row>
    <row r="68" spans="1:12" ht="15">
      <c r="A68" s="87" t="s">
        <v>1036</v>
      </c>
      <c r="B68" s="87" t="s">
        <v>1037</v>
      </c>
      <c r="C68" s="87">
        <v>4</v>
      </c>
      <c r="D68" s="119">
        <v>0.003739731243986786</v>
      </c>
      <c r="E68" s="119">
        <v>2.4605219929002007</v>
      </c>
      <c r="F68" s="87" t="s">
        <v>1124</v>
      </c>
      <c r="G68" s="87" t="b">
        <v>0</v>
      </c>
      <c r="H68" s="87" t="b">
        <v>0</v>
      </c>
      <c r="I68" s="87" t="b">
        <v>0</v>
      </c>
      <c r="J68" s="87" t="b">
        <v>0</v>
      </c>
      <c r="K68" s="87" t="b">
        <v>0</v>
      </c>
      <c r="L68" s="87" t="b">
        <v>0</v>
      </c>
    </row>
    <row r="69" spans="1:12" ht="15">
      <c r="A69" s="87" t="s">
        <v>1037</v>
      </c>
      <c r="B69" s="87" t="s">
        <v>987</v>
      </c>
      <c r="C69" s="87">
        <v>4</v>
      </c>
      <c r="D69" s="119">
        <v>0.003739731243986786</v>
      </c>
      <c r="E69" s="119">
        <v>2.1594919972362194</v>
      </c>
      <c r="F69" s="87" t="s">
        <v>1124</v>
      </c>
      <c r="G69" s="87" t="b">
        <v>0</v>
      </c>
      <c r="H69" s="87" t="b">
        <v>0</v>
      </c>
      <c r="I69" s="87" t="b">
        <v>0</v>
      </c>
      <c r="J69" s="87" t="b">
        <v>0</v>
      </c>
      <c r="K69" s="87" t="b">
        <v>0</v>
      </c>
      <c r="L69" s="87" t="b">
        <v>0</v>
      </c>
    </row>
    <row r="70" spans="1:12" ht="15">
      <c r="A70" s="87" t="s">
        <v>987</v>
      </c>
      <c r="B70" s="87" t="s">
        <v>1038</v>
      </c>
      <c r="C70" s="87">
        <v>4</v>
      </c>
      <c r="D70" s="119">
        <v>0.003739731243986786</v>
      </c>
      <c r="E70" s="119">
        <v>2.1594919972362194</v>
      </c>
      <c r="F70" s="87" t="s">
        <v>1124</v>
      </c>
      <c r="G70" s="87" t="b">
        <v>0</v>
      </c>
      <c r="H70" s="87" t="b">
        <v>0</v>
      </c>
      <c r="I70" s="87" t="b">
        <v>0</v>
      </c>
      <c r="J70" s="87" t="b">
        <v>0</v>
      </c>
      <c r="K70" s="87" t="b">
        <v>0</v>
      </c>
      <c r="L70" s="87" t="b">
        <v>0</v>
      </c>
    </row>
    <row r="71" spans="1:12" ht="15">
      <c r="A71" s="87" t="s">
        <v>1038</v>
      </c>
      <c r="B71" s="87" t="s">
        <v>1039</v>
      </c>
      <c r="C71" s="87">
        <v>4</v>
      </c>
      <c r="D71" s="119">
        <v>0.003739731243986786</v>
      </c>
      <c r="E71" s="119">
        <v>2.4605219929002007</v>
      </c>
      <c r="F71" s="87" t="s">
        <v>1124</v>
      </c>
      <c r="G71" s="87" t="b">
        <v>0</v>
      </c>
      <c r="H71" s="87" t="b">
        <v>0</v>
      </c>
      <c r="I71" s="87" t="b">
        <v>0</v>
      </c>
      <c r="J71" s="87" t="b">
        <v>0</v>
      </c>
      <c r="K71" s="87" t="b">
        <v>0</v>
      </c>
      <c r="L71" s="87" t="b">
        <v>0</v>
      </c>
    </row>
    <row r="72" spans="1:12" ht="15">
      <c r="A72" s="87" t="s">
        <v>1039</v>
      </c>
      <c r="B72" s="87" t="s">
        <v>299</v>
      </c>
      <c r="C72" s="87">
        <v>4</v>
      </c>
      <c r="D72" s="119">
        <v>0.003739731243986786</v>
      </c>
      <c r="E72" s="119">
        <v>1.5185139398778875</v>
      </c>
      <c r="F72" s="87" t="s">
        <v>1124</v>
      </c>
      <c r="G72" s="87" t="b">
        <v>0</v>
      </c>
      <c r="H72" s="87" t="b">
        <v>0</v>
      </c>
      <c r="I72" s="87" t="b">
        <v>0</v>
      </c>
      <c r="J72" s="87" t="b">
        <v>0</v>
      </c>
      <c r="K72" s="87" t="b">
        <v>0</v>
      </c>
      <c r="L72" s="87" t="b">
        <v>0</v>
      </c>
    </row>
    <row r="73" spans="1:12" ht="15">
      <c r="A73" s="87" t="s">
        <v>268</v>
      </c>
      <c r="B73" s="87" t="s">
        <v>297</v>
      </c>
      <c r="C73" s="87">
        <v>4</v>
      </c>
      <c r="D73" s="119">
        <v>0.003739731243986786</v>
      </c>
      <c r="E73" s="119">
        <v>1.0133639615579815</v>
      </c>
      <c r="F73" s="87" t="s">
        <v>1124</v>
      </c>
      <c r="G73" s="87" t="b">
        <v>0</v>
      </c>
      <c r="H73" s="87" t="b">
        <v>0</v>
      </c>
      <c r="I73" s="87" t="b">
        <v>0</v>
      </c>
      <c r="J73" s="87" t="b">
        <v>0</v>
      </c>
      <c r="K73" s="87" t="b">
        <v>0</v>
      </c>
      <c r="L73" s="87" t="b">
        <v>0</v>
      </c>
    </row>
    <row r="74" spans="1:12" ht="15">
      <c r="A74" s="87" t="s">
        <v>988</v>
      </c>
      <c r="B74" s="87" t="s">
        <v>1040</v>
      </c>
      <c r="C74" s="87">
        <v>4</v>
      </c>
      <c r="D74" s="119">
        <v>0.003739731243986786</v>
      </c>
      <c r="E74" s="119">
        <v>2.2174839442139063</v>
      </c>
      <c r="F74" s="87" t="s">
        <v>1124</v>
      </c>
      <c r="G74" s="87" t="b">
        <v>0</v>
      </c>
      <c r="H74" s="87" t="b">
        <v>0</v>
      </c>
      <c r="I74" s="87" t="b">
        <v>0</v>
      </c>
      <c r="J74" s="87" t="b">
        <v>0</v>
      </c>
      <c r="K74" s="87" t="b">
        <v>0</v>
      </c>
      <c r="L74" s="87" t="b">
        <v>0</v>
      </c>
    </row>
    <row r="75" spans="1:12" ht="15">
      <c r="A75" s="87" t="s">
        <v>1040</v>
      </c>
      <c r="B75" s="87" t="s">
        <v>1041</v>
      </c>
      <c r="C75" s="87">
        <v>4</v>
      </c>
      <c r="D75" s="119">
        <v>0.003739731243986786</v>
      </c>
      <c r="E75" s="119">
        <v>2.4605219929002007</v>
      </c>
      <c r="F75" s="87" t="s">
        <v>1124</v>
      </c>
      <c r="G75" s="87" t="b">
        <v>0</v>
      </c>
      <c r="H75" s="87" t="b">
        <v>0</v>
      </c>
      <c r="I75" s="87" t="b">
        <v>0</v>
      </c>
      <c r="J75" s="87" t="b">
        <v>0</v>
      </c>
      <c r="K75" s="87" t="b">
        <v>0</v>
      </c>
      <c r="L75" s="87" t="b">
        <v>0</v>
      </c>
    </row>
    <row r="76" spans="1:12" ht="15">
      <c r="A76" s="87" t="s">
        <v>1041</v>
      </c>
      <c r="B76" s="87" t="s">
        <v>1042</v>
      </c>
      <c r="C76" s="87">
        <v>4</v>
      </c>
      <c r="D76" s="119">
        <v>0.003739731243986786</v>
      </c>
      <c r="E76" s="119">
        <v>2.4605219929002007</v>
      </c>
      <c r="F76" s="87" t="s">
        <v>1124</v>
      </c>
      <c r="G76" s="87" t="b">
        <v>0</v>
      </c>
      <c r="H76" s="87" t="b">
        <v>0</v>
      </c>
      <c r="I76" s="87" t="b">
        <v>0</v>
      </c>
      <c r="J76" s="87" t="b">
        <v>0</v>
      </c>
      <c r="K76" s="87" t="b">
        <v>0</v>
      </c>
      <c r="L76" s="87" t="b">
        <v>0</v>
      </c>
    </row>
    <row r="77" spans="1:12" ht="15">
      <c r="A77" s="87" t="s">
        <v>1042</v>
      </c>
      <c r="B77" s="87" t="s">
        <v>998</v>
      </c>
      <c r="C77" s="87">
        <v>4</v>
      </c>
      <c r="D77" s="119">
        <v>0.003739731243986786</v>
      </c>
      <c r="E77" s="119">
        <v>2.3636119798921444</v>
      </c>
      <c r="F77" s="87" t="s">
        <v>1124</v>
      </c>
      <c r="G77" s="87" t="b">
        <v>0</v>
      </c>
      <c r="H77" s="87" t="b">
        <v>0</v>
      </c>
      <c r="I77" s="87" t="b">
        <v>0</v>
      </c>
      <c r="J77" s="87" t="b">
        <v>0</v>
      </c>
      <c r="K77" s="87" t="b">
        <v>0</v>
      </c>
      <c r="L77" s="87" t="b">
        <v>0</v>
      </c>
    </row>
    <row r="78" spans="1:12" ht="15">
      <c r="A78" s="87" t="s">
        <v>998</v>
      </c>
      <c r="B78" s="87" t="s">
        <v>1043</v>
      </c>
      <c r="C78" s="87">
        <v>4</v>
      </c>
      <c r="D78" s="119">
        <v>0.003739731243986786</v>
      </c>
      <c r="E78" s="119">
        <v>2.3636119798921444</v>
      </c>
      <c r="F78" s="87" t="s">
        <v>1124</v>
      </c>
      <c r="G78" s="87" t="b">
        <v>0</v>
      </c>
      <c r="H78" s="87" t="b">
        <v>0</v>
      </c>
      <c r="I78" s="87" t="b">
        <v>0</v>
      </c>
      <c r="J78" s="87" t="b">
        <v>0</v>
      </c>
      <c r="K78" s="87" t="b">
        <v>0</v>
      </c>
      <c r="L78" s="87" t="b">
        <v>0</v>
      </c>
    </row>
    <row r="79" spans="1:12" ht="15">
      <c r="A79" s="87" t="s">
        <v>1043</v>
      </c>
      <c r="B79" s="87" t="s">
        <v>1044</v>
      </c>
      <c r="C79" s="87">
        <v>4</v>
      </c>
      <c r="D79" s="119">
        <v>0.003739731243986786</v>
      </c>
      <c r="E79" s="119">
        <v>2.4605219929002007</v>
      </c>
      <c r="F79" s="87" t="s">
        <v>1124</v>
      </c>
      <c r="G79" s="87" t="b">
        <v>0</v>
      </c>
      <c r="H79" s="87" t="b">
        <v>0</v>
      </c>
      <c r="I79" s="87" t="b">
        <v>0</v>
      </c>
      <c r="J79" s="87" t="b">
        <v>1</v>
      </c>
      <c r="K79" s="87" t="b">
        <v>0</v>
      </c>
      <c r="L79" s="87" t="b">
        <v>0</v>
      </c>
    </row>
    <row r="80" spans="1:12" ht="15">
      <c r="A80" s="87" t="s">
        <v>1044</v>
      </c>
      <c r="B80" s="87" t="s">
        <v>968</v>
      </c>
      <c r="C80" s="87">
        <v>4</v>
      </c>
      <c r="D80" s="119">
        <v>0.003739731243986786</v>
      </c>
      <c r="E80" s="119">
        <v>1.8864907251724818</v>
      </c>
      <c r="F80" s="87" t="s">
        <v>1124</v>
      </c>
      <c r="G80" s="87" t="b">
        <v>1</v>
      </c>
      <c r="H80" s="87" t="b">
        <v>0</v>
      </c>
      <c r="I80" s="87" t="b">
        <v>0</v>
      </c>
      <c r="J80" s="87" t="b">
        <v>0</v>
      </c>
      <c r="K80" s="87" t="b">
        <v>0</v>
      </c>
      <c r="L80" s="87" t="b">
        <v>0</v>
      </c>
    </row>
    <row r="81" spans="1:12" ht="15">
      <c r="A81" s="87" t="s">
        <v>968</v>
      </c>
      <c r="B81" s="87" t="s">
        <v>966</v>
      </c>
      <c r="C81" s="87">
        <v>4</v>
      </c>
      <c r="D81" s="119">
        <v>0.003739731243986786</v>
      </c>
      <c r="E81" s="119">
        <v>1.2332782113971381</v>
      </c>
      <c r="F81" s="87" t="s">
        <v>1124</v>
      </c>
      <c r="G81" s="87" t="b">
        <v>0</v>
      </c>
      <c r="H81" s="87" t="b">
        <v>0</v>
      </c>
      <c r="I81" s="87" t="b">
        <v>0</v>
      </c>
      <c r="J81" s="87" t="b">
        <v>0</v>
      </c>
      <c r="K81" s="87" t="b">
        <v>0</v>
      </c>
      <c r="L81" s="87" t="b">
        <v>0</v>
      </c>
    </row>
    <row r="82" spans="1:12" ht="15">
      <c r="A82" s="87" t="s">
        <v>966</v>
      </c>
      <c r="B82" s="87" t="s">
        <v>1045</v>
      </c>
      <c r="C82" s="87">
        <v>4</v>
      </c>
      <c r="D82" s="119">
        <v>0.003739731243986786</v>
      </c>
      <c r="E82" s="119">
        <v>1.8073094791248572</v>
      </c>
      <c r="F82" s="87" t="s">
        <v>1124</v>
      </c>
      <c r="G82" s="87" t="b">
        <v>0</v>
      </c>
      <c r="H82" s="87" t="b">
        <v>0</v>
      </c>
      <c r="I82" s="87" t="b">
        <v>0</v>
      </c>
      <c r="J82" s="87" t="b">
        <v>0</v>
      </c>
      <c r="K82" s="87" t="b">
        <v>0</v>
      </c>
      <c r="L82" s="87" t="b">
        <v>0</v>
      </c>
    </row>
    <row r="83" spans="1:12" ht="15">
      <c r="A83" s="87" t="s">
        <v>1045</v>
      </c>
      <c r="B83" s="87" t="s">
        <v>960</v>
      </c>
      <c r="C83" s="87">
        <v>4</v>
      </c>
      <c r="D83" s="119">
        <v>0.003739731243986786</v>
      </c>
      <c r="E83" s="119">
        <v>1.6476086362573452</v>
      </c>
      <c r="F83" s="87" t="s">
        <v>1124</v>
      </c>
      <c r="G83" s="87" t="b">
        <v>0</v>
      </c>
      <c r="H83" s="87" t="b">
        <v>0</v>
      </c>
      <c r="I83" s="87" t="b">
        <v>0</v>
      </c>
      <c r="J83" s="87" t="b">
        <v>0</v>
      </c>
      <c r="K83" s="87" t="b">
        <v>0</v>
      </c>
      <c r="L83" s="87" t="b">
        <v>0</v>
      </c>
    </row>
    <row r="84" spans="1:12" ht="15">
      <c r="A84" s="87" t="s">
        <v>960</v>
      </c>
      <c r="B84" s="87" t="s">
        <v>958</v>
      </c>
      <c r="C84" s="87">
        <v>4</v>
      </c>
      <c r="D84" s="119">
        <v>0.003739731243986786</v>
      </c>
      <c r="E84" s="119">
        <v>0.60621595109912</v>
      </c>
      <c r="F84" s="87" t="s">
        <v>1124</v>
      </c>
      <c r="G84" s="87" t="b">
        <v>0</v>
      </c>
      <c r="H84" s="87" t="b">
        <v>0</v>
      </c>
      <c r="I84" s="87" t="b">
        <v>0</v>
      </c>
      <c r="J84" s="87" t="b">
        <v>0</v>
      </c>
      <c r="K84" s="87" t="b">
        <v>0</v>
      </c>
      <c r="L84" s="87" t="b">
        <v>0</v>
      </c>
    </row>
    <row r="85" spans="1:12" ht="15">
      <c r="A85" s="87" t="s">
        <v>958</v>
      </c>
      <c r="B85" s="87" t="s">
        <v>1046</v>
      </c>
      <c r="C85" s="87">
        <v>4</v>
      </c>
      <c r="D85" s="119">
        <v>0.003739731243986786</v>
      </c>
      <c r="E85" s="119">
        <v>1.4393326938302626</v>
      </c>
      <c r="F85" s="87" t="s">
        <v>1124</v>
      </c>
      <c r="G85" s="87" t="b">
        <v>0</v>
      </c>
      <c r="H85" s="87" t="b">
        <v>0</v>
      </c>
      <c r="I85" s="87" t="b">
        <v>0</v>
      </c>
      <c r="J85" s="87" t="b">
        <v>0</v>
      </c>
      <c r="K85" s="87" t="b">
        <v>0</v>
      </c>
      <c r="L85" s="87" t="b">
        <v>0</v>
      </c>
    </row>
    <row r="86" spans="1:12" ht="15">
      <c r="A86" s="87" t="s">
        <v>1046</v>
      </c>
      <c r="B86" s="87" t="s">
        <v>1047</v>
      </c>
      <c r="C86" s="87">
        <v>4</v>
      </c>
      <c r="D86" s="119">
        <v>0.003739731243986786</v>
      </c>
      <c r="E86" s="119">
        <v>2.4605219929002007</v>
      </c>
      <c r="F86" s="87" t="s">
        <v>1124</v>
      </c>
      <c r="G86" s="87" t="b">
        <v>0</v>
      </c>
      <c r="H86" s="87" t="b">
        <v>0</v>
      </c>
      <c r="I86" s="87" t="b">
        <v>0</v>
      </c>
      <c r="J86" s="87" t="b">
        <v>0</v>
      </c>
      <c r="K86" s="87" t="b">
        <v>0</v>
      </c>
      <c r="L86" s="87" t="b">
        <v>0</v>
      </c>
    </row>
    <row r="87" spans="1:12" ht="15">
      <c r="A87" s="87" t="s">
        <v>1047</v>
      </c>
      <c r="B87" s="87" t="s">
        <v>1048</v>
      </c>
      <c r="C87" s="87">
        <v>4</v>
      </c>
      <c r="D87" s="119">
        <v>0.003739731243986786</v>
      </c>
      <c r="E87" s="119">
        <v>2.4605219929002007</v>
      </c>
      <c r="F87" s="87" t="s">
        <v>1124</v>
      </c>
      <c r="G87" s="87" t="b">
        <v>0</v>
      </c>
      <c r="H87" s="87" t="b">
        <v>0</v>
      </c>
      <c r="I87" s="87" t="b">
        <v>0</v>
      </c>
      <c r="J87" s="87" t="b">
        <v>0</v>
      </c>
      <c r="K87" s="87" t="b">
        <v>0</v>
      </c>
      <c r="L87" s="87" t="b">
        <v>0</v>
      </c>
    </row>
    <row r="88" spans="1:12" ht="15">
      <c r="A88" s="87" t="s">
        <v>1048</v>
      </c>
      <c r="B88" s="87" t="s">
        <v>1049</v>
      </c>
      <c r="C88" s="87">
        <v>4</v>
      </c>
      <c r="D88" s="119">
        <v>0.003739731243986786</v>
      </c>
      <c r="E88" s="119">
        <v>2.4605219929002007</v>
      </c>
      <c r="F88" s="87" t="s">
        <v>1124</v>
      </c>
      <c r="G88" s="87" t="b">
        <v>0</v>
      </c>
      <c r="H88" s="87" t="b">
        <v>0</v>
      </c>
      <c r="I88" s="87" t="b">
        <v>0</v>
      </c>
      <c r="J88" s="87" t="b">
        <v>0</v>
      </c>
      <c r="K88" s="87" t="b">
        <v>0</v>
      </c>
      <c r="L88" s="87" t="b">
        <v>0</v>
      </c>
    </row>
    <row r="89" spans="1:12" ht="15">
      <c r="A89" s="87" t="s">
        <v>1049</v>
      </c>
      <c r="B89" s="87" t="s">
        <v>989</v>
      </c>
      <c r="C89" s="87">
        <v>4</v>
      </c>
      <c r="D89" s="119">
        <v>0.003739731243986786</v>
      </c>
      <c r="E89" s="119">
        <v>2.2174839442139063</v>
      </c>
      <c r="F89" s="87" t="s">
        <v>1124</v>
      </c>
      <c r="G89" s="87" t="b">
        <v>0</v>
      </c>
      <c r="H89" s="87" t="b">
        <v>0</v>
      </c>
      <c r="I89" s="87" t="b">
        <v>0</v>
      </c>
      <c r="J89" s="87" t="b">
        <v>0</v>
      </c>
      <c r="K89" s="87" t="b">
        <v>0</v>
      </c>
      <c r="L89" s="87" t="b">
        <v>0</v>
      </c>
    </row>
    <row r="90" spans="1:12" ht="15">
      <c r="A90" s="87" t="s">
        <v>989</v>
      </c>
      <c r="B90" s="87" t="s">
        <v>990</v>
      </c>
      <c r="C90" s="87">
        <v>4</v>
      </c>
      <c r="D90" s="119">
        <v>0.003739731243986786</v>
      </c>
      <c r="E90" s="119">
        <v>1.9744458955276118</v>
      </c>
      <c r="F90" s="87" t="s">
        <v>1124</v>
      </c>
      <c r="G90" s="87" t="b">
        <v>0</v>
      </c>
      <c r="H90" s="87" t="b">
        <v>0</v>
      </c>
      <c r="I90" s="87" t="b">
        <v>0</v>
      </c>
      <c r="J90" s="87" t="b">
        <v>0</v>
      </c>
      <c r="K90" s="87" t="b">
        <v>0</v>
      </c>
      <c r="L90" s="87" t="b">
        <v>0</v>
      </c>
    </row>
    <row r="91" spans="1:12" ht="15">
      <c r="A91" s="87" t="s">
        <v>990</v>
      </c>
      <c r="B91" s="87" t="s">
        <v>1050</v>
      </c>
      <c r="C91" s="87">
        <v>4</v>
      </c>
      <c r="D91" s="119">
        <v>0.003739731243986786</v>
      </c>
      <c r="E91" s="119">
        <v>2.2174839442139063</v>
      </c>
      <c r="F91" s="87" t="s">
        <v>1124</v>
      </c>
      <c r="G91" s="87" t="b">
        <v>0</v>
      </c>
      <c r="H91" s="87" t="b">
        <v>0</v>
      </c>
      <c r="I91" s="87" t="b">
        <v>0</v>
      </c>
      <c r="J91" s="87" t="b">
        <v>0</v>
      </c>
      <c r="K91" s="87" t="b">
        <v>0</v>
      </c>
      <c r="L91" s="87" t="b">
        <v>0</v>
      </c>
    </row>
    <row r="92" spans="1:12" ht="15">
      <c r="A92" s="87" t="s">
        <v>1050</v>
      </c>
      <c r="B92" s="87" t="s">
        <v>299</v>
      </c>
      <c r="C92" s="87">
        <v>4</v>
      </c>
      <c r="D92" s="119">
        <v>0.003739731243986786</v>
      </c>
      <c r="E92" s="119">
        <v>1.5185139398778875</v>
      </c>
      <c r="F92" s="87" t="s">
        <v>1124</v>
      </c>
      <c r="G92" s="87" t="b">
        <v>0</v>
      </c>
      <c r="H92" s="87" t="b">
        <v>0</v>
      </c>
      <c r="I92" s="87" t="b">
        <v>0</v>
      </c>
      <c r="J92" s="87" t="b">
        <v>0</v>
      </c>
      <c r="K92" s="87" t="b">
        <v>0</v>
      </c>
      <c r="L92" s="87" t="b">
        <v>0</v>
      </c>
    </row>
    <row r="93" spans="1:12" ht="15">
      <c r="A93" s="87" t="s">
        <v>958</v>
      </c>
      <c r="B93" s="87" t="s">
        <v>297</v>
      </c>
      <c r="C93" s="87">
        <v>4</v>
      </c>
      <c r="D93" s="119">
        <v>0.003739731243986786</v>
      </c>
      <c r="E93" s="119">
        <v>0.8372727025023002</v>
      </c>
      <c r="F93" s="87" t="s">
        <v>1124</v>
      </c>
      <c r="G93" s="87" t="b">
        <v>0</v>
      </c>
      <c r="H93" s="87" t="b">
        <v>0</v>
      </c>
      <c r="I93" s="87" t="b">
        <v>0</v>
      </c>
      <c r="J93" s="87" t="b">
        <v>0</v>
      </c>
      <c r="K93" s="87" t="b">
        <v>0</v>
      </c>
      <c r="L93" s="87" t="b">
        <v>0</v>
      </c>
    </row>
    <row r="94" spans="1:12" ht="15">
      <c r="A94" s="87" t="s">
        <v>986</v>
      </c>
      <c r="B94" s="87" t="s">
        <v>979</v>
      </c>
      <c r="C94" s="87">
        <v>4</v>
      </c>
      <c r="D94" s="119">
        <v>0.0041530934825584976</v>
      </c>
      <c r="E94" s="119">
        <v>1.6312182200691758</v>
      </c>
      <c r="F94" s="87" t="s">
        <v>1124</v>
      </c>
      <c r="G94" s="87" t="b">
        <v>0</v>
      </c>
      <c r="H94" s="87" t="b">
        <v>0</v>
      </c>
      <c r="I94" s="87" t="b">
        <v>0</v>
      </c>
      <c r="J94" s="87" t="b">
        <v>0</v>
      </c>
      <c r="K94" s="87" t="b">
        <v>0</v>
      </c>
      <c r="L94" s="87" t="b">
        <v>0</v>
      </c>
    </row>
    <row r="95" spans="1:12" ht="15">
      <c r="A95" s="87" t="s">
        <v>980</v>
      </c>
      <c r="B95" s="87" t="s">
        <v>979</v>
      </c>
      <c r="C95" s="87">
        <v>4</v>
      </c>
      <c r="D95" s="119">
        <v>0.0041530934825584976</v>
      </c>
      <c r="E95" s="119">
        <v>1.5440680443502757</v>
      </c>
      <c r="F95" s="87" t="s">
        <v>1124</v>
      </c>
      <c r="G95" s="87" t="b">
        <v>0</v>
      </c>
      <c r="H95" s="87" t="b">
        <v>0</v>
      </c>
      <c r="I95" s="87" t="b">
        <v>0</v>
      </c>
      <c r="J95" s="87" t="b">
        <v>0</v>
      </c>
      <c r="K95" s="87" t="b">
        <v>0</v>
      </c>
      <c r="L95" s="87" t="b">
        <v>0</v>
      </c>
    </row>
    <row r="96" spans="1:12" ht="15">
      <c r="A96" s="87" t="s">
        <v>992</v>
      </c>
      <c r="B96" s="87" t="s">
        <v>959</v>
      </c>
      <c r="C96" s="87">
        <v>4</v>
      </c>
      <c r="D96" s="119">
        <v>0.0041530934825584976</v>
      </c>
      <c r="E96" s="119">
        <v>1.3010299956639813</v>
      </c>
      <c r="F96" s="87" t="s">
        <v>1124</v>
      </c>
      <c r="G96" s="87" t="b">
        <v>0</v>
      </c>
      <c r="H96" s="87" t="b">
        <v>0</v>
      </c>
      <c r="I96" s="87" t="b">
        <v>0</v>
      </c>
      <c r="J96" s="87" t="b">
        <v>0</v>
      </c>
      <c r="K96" s="87" t="b">
        <v>0</v>
      </c>
      <c r="L96" s="87" t="b">
        <v>0</v>
      </c>
    </row>
    <row r="97" spans="1:12" ht="15">
      <c r="A97" s="87" t="s">
        <v>981</v>
      </c>
      <c r="B97" s="87" t="s">
        <v>962</v>
      </c>
      <c r="C97" s="87">
        <v>4</v>
      </c>
      <c r="D97" s="119">
        <v>0.004735694835927171</v>
      </c>
      <c r="E97" s="119">
        <v>1.2808266095756942</v>
      </c>
      <c r="F97" s="87" t="s">
        <v>1124</v>
      </c>
      <c r="G97" s="87" t="b">
        <v>0</v>
      </c>
      <c r="H97" s="87" t="b">
        <v>0</v>
      </c>
      <c r="I97" s="87" t="b">
        <v>0</v>
      </c>
      <c r="J97" s="87" t="b">
        <v>0</v>
      </c>
      <c r="K97" s="87" t="b">
        <v>0</v>
      </c>
      <c r="L97" s="87" t="b">
        <v>0</v>
      </c>
    </row>
    <row r="98" spans="1:12" ht="15">
      <c r="A98" s="87" t="s">
        <v>997</v>
      </c>
      <c r="B98" s="87" t="s">
        <v>983</v>
      </c>
      <c r="C98" s="87">
        <v>4</v>
      </c>
      <c r="D98" s="119">
        <v>0.004735694835927171</v>
      </c>
      <c r="E98" s="119">
        <v>1.8864907251724818</v>
      </c>
      <c r="F98" s="87" t="s">
        <v>1124</v>
      </c>
      <c r="G98" s="87" t="b">
        <v>0</v>
      </c>
      <c r="H98" s="87" t="b">
        <v>0</v>
      </c>
      <c r="I98" s="87" t="b">
        <v>0</v>
      </c>
      <c r="J98" s="87" t="b">
        <v>0</v>
      </c>
      <c r="K98" s="87" t="b">
        <v>0</v>
      </c>
      <c r="L98" s="87" t="b">
        <v>0</v>
      </c>
    </row>
    <row r="99" spans="1:12" ht="15">
      <c r="A99" s="87" t="s">
        <v>1054</v>
      </c>
      <c r="B99" s="87" t="s">
        <v>983</v>
      </c>
      <c r="C99" s="87">
        <v>4</v>
      </c>
      <c r="D99" s="119">
        <v>0.004735694835927171</v>
      </c>
      <c r="E99" s="119">
        <v>2.062581984228163</v>
      </c>
      <c r="F99" s="87" t="s">
        <v>1124</v>
      </c>
      <c r="G99" s="87" t="b">
        <v>0</v>
      </c>
      <c r="H99" s="87" t="b">
        <v>0</v>
      </c>
      <c r="I99" s="87" t="b">
        <v>0</v>
      </c>
      <c r="J99" s="87" t="b">
        <v>0</v>
      </c>
      <c r="K99" s="87" t="b">
        <v>0</v>
      </c>
      <c r="L99" s="87" t="b">
        <v>0</v>
      </c>
    </row>
    <row r="100" spans="1:12" ht="15">
      <c r="A100" s="87" t="s">
        <v>1056</v>
      </c>
      <c r="B100" s="87" t="s">
        <v>1057</v>
      </c>
      <c r="C100" s="87">
        <v>3</v>
      </c>
      <c r="D100" s="119">
        <v>0.0031148201119188734</v>
      </c>
      <c r="E100" s="119">
        <v>2.5854607295085006</v>
      </c>
      <c r="F100" s="87" t="s">
        <v>1124</v>
      </c>
      <c r="G100" s="87" t="b">
        <v>0</v>
      </c>
      <c r="H100" s="87" t="b">
        <v>0</v>
      </c>
      <c r="I100" s="87" t="b">
        <v>0</v>
      </c>
      <c r="J100" s="87" t="b">
        <v>0</v>
      </c>
      <c r="K100" s="87" t="b">
        <v>0</v>
      </c>
      <c r="L100" s="87" t="b">
        <v>0</v>
      </c>
    </row>
    <row r="101" spans="1:12" ht="15">
      <c r="A101" s="87" t="s">
        <v>1057</v>
      </c>
      <c r="B101" s="87" t="s">
        <v>1058</v>
      </c>
      <c r="C101" s="87">
        <v>3</v>
      </c>
      <c r="D101" s="119">
        <v>0.0031148201119188734</v>
      </c>
      <c r="E101" s="119">
        <v>2.5854607295085006</v>
      </c>
      <c r="F101" s="87" t="s">
        <v>1124</v>
      </c>
      <c r="G101" s="87" t="b">
        <v>0</v>
      </c>
      <c r="H101" s="87" t="b">
        <v>0</v>
      </c>
      <c r="I101" s="87" t="b">
        <v>0</v>
      </c>
      <c r="J101" s="87" t="b">
        <v>0</v>
      </c>
      <c r="K101" s="87" t="b">
        <v>0</v>
      </c>
      <c r="L101" s="87" t="b">
        <v>0</v>
      </c>
    </row>
    <row r="102" spans="1:12" ht="15">
      <c r="A102" s="87" t="s">
        <v>1058</v>
      </c>
      <c r="B102" s="87" t="s">
        <v>1059</v>
      </c>
      <c r="C102" s="87">
        <v>3</v>
      </c>
      <c r="D102" s="119">
        <v>0.0031148201119188734</v>
      </c>
      <c r="E102" s="119">
        <v>2.5854607295085006</v>
      </c>
      <c r="F102" s="87" t="s">
        <v>1124</v>
      </c>
      <c r="G102" s="87" t="b">
        <v>0</v>
      </c>
      <c r="H102" s="87" t="b">
        <v>0</v>
      </c>
      <c r="I102" s="87" t="b">
        <v>0</v>
      </c>
      <c r="J102" s="87" t="b">
        <v>0</v>
      </c>
      <c r="K102" s="87" t="b">
        <v>0</v>
      </c>
      <c r="L102" s="87" t="b">
        <v>0</v>
      </c>
    </row>
    <row r="103" spans="1:12" ht="15">
      <c r="A103" s="87" t="s">
        <v>1059</v>
      </c>
      <c r="B103" s="87" t="s">
        <v>1060</v>
      </c>
      <c r="C103" s="87">
        <v>3</v>
      </c>
      <c r="D103" s="119">
        <v>0.0031148201119188734</v>
      </c>
      <c r="E103" s="119">
        <v>2.5854607295085006</v>
      </c>
      <c r="F103" s="87" t="s">
        <v>1124</v>
      </c>
      <c r="G103" s="87" t="b">
        <v>0</v>
      </c>
      <c r="H103" s="87" t="b">
        <v>0</v>
      </c>
      <c r="I103" s="87" t="b">
        <v>0</v>
      </c>
      <c r="J103" s="87" t="b">
        <v>0</v>
      </c>
      <c r="K103" s="87" t="b">
        <v>0</v>
      </c>
      <c r="L103" s="87" t="b">
        <v>0</v>
      </c>
    </row>
    <row r="104" spans="1:12" ht="15">
      <c r="A104" s="87" t="s">
        <v>1060</v>
      </c>
      <c r="B104" s="87" t="s">
        <v>268</v>
      </c>
      <c r="C104" s="87">
        <v>3</v>
      </c>
      <c r="D104" s="119">
        <v>0.0031148201119188734</v>
      </c>
      <c r="E104" s="119">
        <v>1.399824152546589</v>
      </c>
      <c r="F104" s="87" t="s">
        <v>1124</v>
      </c>
      <c r="G104" s="87" t="b">
        <v>0</v>
      </c>
      <c r="H104" s="87" t="b">
        <v>0</v>
      </c>
      <c r="I104" s="87" t="b">
        <v>0</v>
      </c>
      <c r="J104" s="87" t="b">
        <v>0</v>
      </c>
      <c r="K104" s="87" t="b">
        <v>0</v>
      </c>
      <c r="L104" s="87" t="b">
        <v>0</v>
      </c>
    </row>
    <row r="105" spans="1:12" ht="15">
      <c r="A105" s="87" t="s">
        <v>268</v>
      </c>
      <c r="B105" s="87" t="s">
        <v>1061</v>
      </c>
      <c r="C105" s="87">
        <v>3</v>
      </c>
      <c r="D105" s="119">
        <v>0.0031148201119188734</v>
      </c>
      <c r="E105" s="119">
        <v>1.615423952885944</v>
      </c>
      <c r="F105" s="87" t="s">
        <v>1124</v>
      </c>
      <c r="G105" s="87" t="b">
        <v>0</v>
      </c>
      <c r="H105" s="87" t="b">
        <v>0</v>
      </c>
      <c r="I105" s="87" t="b">
        <v>0</v>
      </c>
      <c r="J105" s="87" t="b">
        <v>0</v>
      </c>
      <c r="K105" s="87" t="b">
        <v>0</v>
      </c>
      <c r="L105" s="87" t="b">
        <v>0</v>
      </c>
    </row>
    <row r="106" spans="1:12" ht="15">
      <c r="A106" s="87" t="s">
        <v>1061</v>
      </c>
      <c r="B106" s="87" t="s">
        <v>958</v>
      </c>
      <c r="C106" s="87">
        <v>3</v>
      </c>
      <c r="D106" s="119">
        <v>0.0031148201119188734</v>
      </c>
      <c r="E106" s="119">
        <v>1.4191293077419758</v>
      </c>
      <c r="F106" s="87" t="s">
        <v>1124</v>
      </c>
      <c r="G106" s="87" t="b">
        <v>0</v>
      </c>
      <c r="H106" s="87" t="b">
        <v>0</v>
      </c>
      <c r="I106" s="87" t="b">
        <v>0</v>
      </c>
      <c r="J106" s="87" t="b">
        <v>0</v>
      </c>
      <c r="K106" s="87" t="b">
        <v>0</v>
      </c>
      <c r="L106" s="87" t="b">
        <v>0</v>
      </c>
    </row>
    <row r="107" spans="1:12" ht="15">
      <c r="A107" s="87" t="s">
        <v>958</v>
      </c>
      <c r="B107" s="87" t="s">
        <v>1062</v>
      </c>
      <c r="C107" s="87">
        <v>3</v>
      </c>
      <c r="D107" s="119">
        <v>0.0031148201119188734</v>
      </c>
      <c r="E107" s="119">
        <v>1.4393326938302626</v>
      </c>
      <c r="F107" s="87" t="s">
        <v>1124</v>
      </c>
      <c r="G107" s="87" t="b">
        <v>0</v>
      </c>
      <c r="H107" s="87" t="b">
        <v>0</v>
      </c>
      <c r="I107" s="87" t="b">
        <v>0</v>
      </c>
      <c r="J107" s="87" t="b">
        <v>0</v>
      </c>
      <c r="K107" s="87" t="b">
        <v>0</v>
      </c>
      <c r="L107" s="87" t="b">
        <v>0</v>
      </c>
    </row>
    <row r="108" spans="1:12" ht="15">
      <c r="A108" s="87" t="s">
        <v>1062</v>
      </c>
      <c r="B108" s="87" t="s">
        <v>297</v>
      </c>
      <c r="C108" s="87">
        <v>3</v>
      </c>
      <c r="D108" s="119">
        <v>0.0031148201119188734</v>
      </c>
      <c r="E108" s="119">
        <v>1.8584620015722384</v>
      </c>
      <c r="F108" s="87" t="s">
        <v>1124</v>
      </c>
      <c r="G108" s="87" t="b">
        <v>0</v>
      </c>
      <c r="H108" s="87" t="b">
        <v>0</v>
      </c>
      <c r="I108" s="87" t="b">
        <v>0</v>
      </c>
      <c r="J108" s="87" t="b">
        <v>0</v>
      </c>
      <c r="K108" s="87" t="b">
        <v>0</v>
      </c>
      <c r="L108" s="87" t="b">
        <v>0</v>
      </c>
    </row>
    <row r="109" spans="1:12" ht="15">
      <c r="A109" s="87" t="s">
        <v>299</v>
      </c>
      <c r="B109" s="87" t="s">
        <v>295</v>
      </c>
      <c r="C109" s="87">
        <v>3</v>
      </c>
      <c r="D109" s="119">
        <v>0.0031148201119188734</v>
      </c>
      <c r="E109" s="119">
        <v>1.531103067185908</v>
      </c>
      <c r="F109" s="87" t="s">
        <v>1124</v>
      </c>
      <c r="G109" s="87" t="b">
        <v>0</v>
      </c>
      <c r="H109" s="87" t="b">
        <v>0</v>
      </c>
      <c r="I109" s="87" t="b">
        <v>0</v>
      </c>
      <c r="J109" s="87" t="b">
        <v>0</v>
      </c>
      <c r="K109" s="87" t="b">
        <v>0</v>
      </c>
      <c r="L109" s="87" t="b">
        <v>0</v>
      </c>
    </row>
    <row r="110" spans="1:12" ht="15">
      <c r="A110" s="87" t="s">
        <v>287</v>
      </c>
      <c r="B110" s="87" t="s">
        <v>268</v>
      </c>
      <c r="C110" s="87">
        <v>3</v>
      </c>
      <c r="D110" s="119">
        <v>0.0031148201119188734</v>
      </c>
      <c r="E110" s="119">
        <v>1.399824152546589</v>
      </c>
      <c r="F110" s="87" t="s">
        <v>1124</v>
      </c>
      <c r="G110" s="87" t="b">
        <v>0</v>
      </c>
      <c r="H110" s="87" t="b">
        <v>0</v>
      </c>
      <c r="I110" s="87" t="b">
        <v>0</v>
      </c>
      <c r="J110" s="87" t="b">
        <v>0</v>
      </c>
      <c r="K110" s="87" t="b">
        <v>0</v>
      </c>
      <c r="L110" s="87" t="b">
        <v>0</v>
      </c>
    </row>
    <row r="111" spans="1:12" ht="15">
      <c r="A111" s="87" t="s">
        <v>1063</v>
      </c>
      <c r="B111" s="87" t="s">
        <v>1064</v>
      </c>
      <c r="C111" s="87">
        <v>3</v>
      </c>
      <c r="D111" s="119">
        <v>0.0031148201119188734</v>
      </c>
      <c r="E111" s="119">
        <v>2.5854607295085006</v>
      </c>
      <c r="F111" s="87" t="s">
        <v>1124</v>
      </c>
      <c r="G111" s="87" t="b">
        <v>0</v>
      </c>
      <c r="H111" s="87" t="b">
        <v>0</v>
      </c>
      <c r="I111" s="87" t="b">
        <v>0</v>
      </c>
      <c r="J111" s="87" t="b">
        <v>0</v>
      </c>
      <c r="K111" s="87" t="b">
        <v>0</v>
      </c>
      <c r="L111" s="87" t="b">
        <v>0</v>
      </c>
    </row>
    <row r="112" spans="1:12" ht="15">
      <c r="A112" s="87" t="s">
        <v>1064</v>
      </c>
      <c r="B112" s="87" t="s">
        <v>1051</v>
      </c>
      <c r="C112" s="87">
        <v>3</v>
      </c>
      <c r="D112" s="119">
        <v>0.0031148201119188734</v>
      </c>
      <c r="E112" s="119">
        <v>2.4605219929002007</v>
      </c>
      <c r="F112" s="87" t="s">
        <v>1124</v>
      </c>
      <c r="G112" s="87" t="b">
        <v>0</v>
      </c>
      <c r="H112" s="87" t="b">
        <v>0</v>
      </c>
      <c r="I112" s="87" t="b">
        <v>0</v>
      </c>
      <c r="J112" s="87" t="b">
        <v>0</v>
      </c>
      <c r="K112" s="87" t="b">
        <v>0</v>
      </c>
      <c r="L112" s="87" t="b">
        <v>0</v>
      </c>
    </row>
    <row r="113" spans="1:12" ht="15">
      <c r="A113" s="87" t="s">
        <v>1051</v>
      </c>
      <c r="B113" s="87" t="s">
        <v>1065</v>
      </c>
      <c r="C113" s="87">
        <v>3</v>
      </c>
      <c r="D113" s="119">
        <v>0.0031148201119188734</v>
      </c>
      <c r="E113" s="119">
        <v>2.4605219929002007</v>
      </c>
      <c r="F113" s="87" t="s">
        <v>1124</v>
      </c>
      <c r="G113" s="87" t="b">
        <v>0</v>
      </c>
      <c r="H113" s="87" t="b">
        <v>0</v>
      </c>
      <c r="I113" s="87" t="b">
        <v>0</v>
      </c>
      <c r="J113" s="87" t="b">
        <v>0</v>
      </c>
      <c r="K113" s="87" t="b">
        <v>0</v>
      </c>
      <c r="L113" s="87" t="b">
        <v>0</v>
      </c>
    </row>
    <row r="114" spans="1:12" ht="15">
      <c r="A114" s="87" t="s">
        <v>1065</v>
      </c>
      <c r="B114" s="87" t="s">
        <v>1066</v>
      </c>
      <c r="C114" s="87">
        <v>3</v>
      </c>
      <c r="D114" s="119">
        <v>0.0031148201119188734</v>
      </c>
      <c r="E114" s="119">
        <v>2.5854607295085006</v>
      </c>
      <c r="F114" s="87" t="s">
        <v>1124</v>
      </c>
      <c r="G114" s="87" t="b">
        <v>0</v>
      </c>
      <c r="H114" s="87" t="b">
        <v>0</v>
      </c>
      <c r="I114" s="87" t="b">
        <v>0</v>
      </c>
      <c r="J114" s="87" t="b">
        <v>0</v>
      </c>
      <c r="K114" s="87" t="b">
        <v>0</v>
      </c>
      <c r="L114" s="87" t="b">
        <v>0</v>
      </c>
    </row>
    <row r="115" spans="1:12" ht="15">
      <c r="A115" s="87" t="s">
        <v>1066</v>
      </c>
      <c r="B115" s="87" t="s">
        <v>1067</v>
      </c>
      <c r="C115" s="87">
        <v>3</v>
      </c>
      <c r="D115" s="119">
        <v>0.0031148201119188734</v>
      </c>
      <c r="E115" s="119">
        <v>2.5854607295085006</v>
      </c>
      <c r="F115" s="87" t="s">
        <v>1124</v>
      </c>
      <c r="G115" s="87" t="b">
        <v>0</v>
      </c>
      <c r="H115" s="87" t="b">
        <v>0</v>
      </c>
      <c r="I115" s="87" t="b">
        <v>0</v>
      </c>
      <c r="J115" s="87" t="b">
        <v>0</v>
      </c>
      <c r="K115" s="87" t="b">
        <v>0</v>
      </c>
      <c r="L115" s="87" t="b">
        <v>0</v>
      </c>
    </row>
    <row r="116" spans="1:12" ht="15">
      <c r="A116" s="87" t="s">
        <v>1067</v>
      </c>
      <c r="B116" s="87" t="s">
        <v>1068</v>
      </c>
      <c r="C116" s="87">
        <v>3</v>
      </c>
      <c r="D116" s="119">
        <v>0.0031148201119188734</v>
      </c>
      <c r="E116" s="119">
        <v>2.5854607295085006</v>
      </c>
      <c r="F116" s="87" t="s">
        <v>1124</v>
      </c>
      <c r="G116" s="87" t="b">
        <v>0</v>
      </c>
      <c r="H116" s="87" t="b">
        <v>0</v>
      </c>
      <c r="I116" s="87" t="b">
        <v>0</v>
      </c>
      <c r="J116" s="87" t="b">
        <v>0</v>
      </c>
      <c r="K116" s="87" t="b">
        <v>0</v>
      </c>
      <c r="L116" s="87" t="b">
        <v>0</v>
      </c>
    </row>
    <row r="117" spans="1:12" ht="15">
      <c r="A117" s="87" t="s">
        <v>1068</v>
      </c>
      <c r="B117" s="87" t="s">
        <v>1069</v>
      </c>
      <c r="C117" s="87">
        <v>3</v>
      </c>
      <c r="D117" s="119">
        <v>0.0031148201119188734</v>
      </c>
      <c r="E117" s="119">
        <v>2.5854607295085006</v>
      </c>
      <c r="F117" s="87" t="s">
        <v>1124</v>
      </c>
      <c r="G117" s="87" t="b">
        <v>0</v>
      </c>
      <c r="H117" s="87" t="b">
        <v>0</v>
      </c>
      <c r="I117" s="87" t="b">
        <v>0</v>
      </c>
      <c r="J117" s="87" t="b">
        <v>0</v>
      </c>
      <c r="K117" s="87" t="b">
        <v>0</v>
      </c>
      <c r="L117" s="87" t="b">
        <v>0</v>
      </c>
    </row>
    <row r="118" spans="1:12" ht="15">
      <c r="A118" s="87" t="s">
        <v>1069</v>
      </c>
      <c r="B118" s="87" t="s">
        <v>1010</v>
      </c>
      <c r="C118" s="87">
        <v>3</v>
      </c>
      <c r="D118" s="119">
        <v>0.0031148201119188734</v>
      </c>
      <c r="E118" s="119">
        <v>2.4605219929002007</v>
      </c>
      <c r="F118" s="87" t="s">
        <v>1124</v>
      </c>
      <c r="G118" s="87" t="b">
        <v>0</v>
      </c>
      <c r="H118" s="87" t="b">
        <v>0</v>
      </c>
      <c r="I118" s="87" t="b">
        <v>0</v>
      </c>
      <c r="J118" s="87" t="b">
        <v>0</v>
      </c>
      <c r="K118" s="87" t="b">
        <v>0</v>
      </c>
      <c r="L118" s="87" t="b">
        <v>0</v>
      </c>
    </row>
    <row r="119" spans="1:12" ht="15">
      <c r="A119" s="87" t="s">
        <v>1010</v>
      </c>
      <c r="B119" s="87" t="s">
        <v>1009</v>
      </c>
      <c r="C119" s="87">
        <v>3</v>
      </c>
      <c r="D119" s="119">
        <v>0.0031148201119188734</v>
      </c>
      <c r="E119" s="119">
        <v>2.3355832562919008</v>
      </c>
      <c r="F119" s="87" t="s">
        <v>1124</v>
      </c>
      <c r="G119" s="87" t="b">
        <v>0</v>
      </c>
      <c r="H119" s="87" t="b">
        <v>0</v>
      </c>
      <c r="I119" s="87" t="b">
        <v>0</v>
      </c>
      <c r="J119" s="87" t="b">
        <v>0</v>
      </c>
      <c r="K119" s="87" t="b">
        <v>0</v>
      </c>
      <c r="L119" s="87" t="b">
        <v>0</v>
      </c>
    </row>
    <row r="120" spans="1:12" ht="15">
      <c r="A120" s="87" t="s">
        <v>1009</v>
      </c>
      <c r="B120" s="87" t="s">
        <v>1070</v>
      </c>
      <c r="C120" s="87">
        <v>3</v>
      </c>
      <c r="D120" s="119">
        <v>0.0031148201119188734</v>
      </c>
      <c r="E120" s="119">
        <v>2.4605219929002007</v>
      </c>
      <c r="F120" s="87" t="s">
        <v>1124</v>
      </c>
      <c r="G120" s="87" t="b">
        <v>0</v>
      </c>
      <c r="H120" s="87" t="b">
        <v>0</v>
      </c>
      <c r="I120" s="87" t="b">
        <v>0</v>
      </c>
      <c r="J120" s="87" t="b">
        <v>0</v>
      </c>
      <c r="K120" s="87" t="b">
        <v>0</v>
      </c>
      <c r="L120" s="87" t="b">
        <v>0</v>
      </c>
    </row>
    <row r="121" spans="1:12" ht="15">
      <c r="A121" s="87" t="s">
        <v>1070</v>
      </c>
      <c r="B121" s="87" t="s">
        <v>1071</v>
      </c>
      <c r="C121" s="87">
        <v>3</v>
      </c>
      <c r="D121" s="119">
        <v>0.0031148201119188734</v>
      </c>
      <c r="E121" s="119">
        <v>2.5854607295085006</v>
      </c>
      <c r="F121" s="87" t="s">
        <v>1124</v>
      </c>
      <c r="G121" s="87" t="b">
        <v>0</v>
      </c>
      <c r="H121" s="87" t="b">
        <v>0</v>
      </c>
      <c r="I121" s="87" t="b">
        <v>0</v>
      </c>
      <c r="J121" s="87" t="b">
        <v>0</v>
      </c>
      <c r="K121" s="87" t="b">
        <v>0</v>
      </c>
      <c r="L121" s="87" t="b">
        <v>0</v>
      </c>
    </row>
    <row r="122" spans="1:12" ht="15">
      <c r="A122" s="87" t="s">
        <v>1071</v>
      </c>
      <c r="B122" s="87" t="s">
        <v>1052</v>
      </c>
      <c r="C122" s="87">
        <v>3</v>
      </c>
      <c r="D122" s="119">
        <v>0.0031148201119188734</v>
      </c>
      <c r="E122" s="119">
        <v>2.4605219929002007</v>
      </c>
      <c r="F122" s="87" t="s">
        <v>1124</v>
      </c>
      <c r="G122" s="87" t="b">
        <v>0</v>
      </c>
      <c r="H122" s="87" t="b">
        <v>0</v>
      </c>
      <c r="I122" s="87" t="b">
        <v>0</v>
      </c>
      <c r="J122" s="87" t="b">
        <v>0</v>
      </c>
      <c r="K122" s="87" t="b">
        <v>0</v>
      </c>
      <c r="L122" s="87" t="b">
        <v>0</v>
      </c>
    </row>
    <row r="123" spans="1:12" ht="15">
      <c r="A123" s="87" t="s">
        <v>1052</v>
      </c>
      <c r="B123" s="87" t="s">
        <v>1072</v>
      </c>
      <c r="C123" s="87">
        <v>3</v>
      </c>
      <c r="D123" s="119">
        <v>0.0031148201119188734</v>
      </c>
      <c r="E123" s="119">
        <v>2.4605219929002007</v>
      </c>
      <c r="F123" s="87" t="s">
        <v>1124</v>
      </c>
      <c r="G123" s="87" t="b">
        <v>0</v>
      </c>
      <c r="H123" s="87" t="b">
        <v>0</v>
      </c>
      <c r="I123" s="87" t="b">
        <v>0</v>
      </c>
      <c r="J123" s="87" t="b">
        <v>0</v>
      </c>
      <c r="K123" s="87" t="b">
        <v>0</v>
      </c>
      <c r="L123" s="87" t="b">
        <v>0</v>
      </c>
    </row>
    <row r="124" spans="1:12" ht="15">
      <c r="A124" s="87" t="s">
        <v>1072</v>
      </c>
      <c r="B124" s="87" t="s">
        <v>1073</v>
      </c>
      <c r="C124" s="87">
        <v>3</v>
      </c>
      <c r="D124" s="119">
        <v>0.0031148201119188734</v>
      </c>
      <c r="E124" s="119">
        <v>2.5854607295085006</v>
      </c>
      <c r="F124" s="87" t="s">
        <v>1124</v>
      </c>
      <c r="G124" s="87" t="b">
        <v>0</v>
      </c>
      <c r="H124" s="87" t="b">
        <v>0</v>
      </c>
      <c r="I124" s="87" t="b">
        <v>0</v>
      </c>
      <c r="J124" s="87" t="b">
        <v>0</v>
      </c>
      <c r="K124" s="87" t="b">
        <v>0</v>
      </c>
      <c r="L124" s="87" t="b">
        <v>0</v>
      </c>
    </row>
    <row r="125" spans="1:12" ht="15">
      <c r="A125" s="87" t="s">
        <v>1073</v>
      </c>
      <c r="B125" s="87" t="s">
        <v>961</v>
      </c>
      <c r="C125" s="87">
        <v>3</v>
      </c>
      <c r="D125" s="119">
        <v>0.0031148201119188734</v>
      </c>
      <c r="E125" s="119">
        <v>1.7201593034059568</v>
      </c>
      <c r="F125" s="87" t="s">
        <v>1124</v>
      </c>
      <c r="G125" s="87" t="b">
        <v>0</v>
      </c>
      <c r="H125" s="87" t="b">
        <v>0</v>
      </c>
      <c r="I125" s="87" t="b">
        <v>0</v>
      </c>
      <c r="J125" s="87" t="b">
        <v>0</v>
      </c>
      <c r="K125" s="87" t="b">
        <v>0</v>
      </c>
      <c r="L125" s="87" t="b">
        <v>0</v>
      </c>
    </row>
    <row r="126" spans="1:12" ht="15">
      <c r="A126" s="87" t="s">
        <v>961</v>
      </c>
      <c r="B126" s="87" t="s">
        <v>968</v>
      </c>
      <c r="C126" s="87">
        <v>3</v>
      </c>
      <c r="D126" s="119">
        <v>0.0031148201119188734</v>
      </c>
      <c r="E126" s="119">
        <v>1.021189299069938</v>
      </c>
      <c r="F126" s="87" t="s">
        <v>1124</v>
      </c>
      <c r="G126" s="87" t="b">
        <v>0</v>
      </c>
      <c r="H126" s="87" t="b">
        <v>0</v>
      </c>
      <c r="I126" s="87" t="b">
        <v>0</v>
      </c>
      <c r="J126" s="87" t="b">
        <v>0</v>
      </c>
      <c r="K126" s="87" t="b">
        <v>0</v>
      </c>
      <c r="L126" s="87" t="b">
        <v>0</v>
      </c>
    </row>
    <row r="127" spans="1:12" ht="15">
      <c r="A127" s="87" t="s">
        <v>978</v>
      </c>
      <c r="B127" s="87" t="s">
        <v>301</v>
      </c>
      <c r="C127" s="87">
        <v>3</v>
      </c>
      <c r="D127" s="119">
        <v>0.0031148201119188734</v>
      </c>
      <c r="E127" s="119">
        <v>1.9486386319213262</v>
      </c>
      <c r="F127" s="87" t="s">
        <v>1124</v>
      </c>
      <c r="G127" s="87" t="b">
        <v>0</v>
      </c>
      <c r="H127" s="87" t="b">
        <v>0</v>
      </c>
      <c r="I127" s="87" t="b">
        <v>0</v>
      </c>
      <c r="J127" s="87" t="b">
        <v>0</v>
      </c>
      <c r="K127" s="87" t="b">
        <v>0</v>
      </c>
      <c r="L127" s="87" t="b">
        <v>0</v>
      </c>
    </row>
    <row r="128" spans="1:12" ht="15">
      <c r="A128" s="87" t="s">
        <v>301</v>
      </c>
      <c r="B128" s="87" t="s">
        <v>258</v>
      </c>
      <c r="C128" s="87">
        <v>3</v>
      </c>
      <c r="D128" s="119">
        <v>0.0031148201119188734</v>
      </c>
      <c r="E128" s="119">
        <v>2.5854607295085006</v>
      </c>
      <c r="F128" s="87" t="s">
        <v>1124</v>
      </c>
      <c r="G128" s="87" t="b">
        <v>0</v>
      </c>
      <c r="H128" s="87" t="b">
        <v>0</v>
      </c>
      <c r="I128" s="87" t="b">
        <v>0</v>
      </c>
      <c r="J128" s="87" t="b">
        <v>0</v>
      </c>
      <c r="K128" s="87" t="b">
        <v>0</v>
      </c>
      <c r="L128" s="87" t="b">
        <v>0</v>
      </c>
    </row>
    <row r="129" spans="1:12" ht="15">
      <c r="A129" s="87" t="s">
        <v>1074</v>
      </c>
      <c r="B129" s="87" t="s">
        <v>988</v>
      </c>
      <c r="C129" s="87">
        <v>3</v>
      </c>
      <c r="D129" s="119">
        <v>0.0031148201119188734</v>
      </c>
      <c r="E129" s="119">
        <v>2.5854607295085006</v>
      </c>
      <c r="F129" s="87" t="s">
        <v>1124</v>
      </c>
      <c r="G129" s="87" t="b">
        <v>0</v>
      </c>
      <c r="H129" s="87" t="b">
        <v>0</v>
      </c>
      <c r="I129" s="87" t="b">
        <v>0</v>
      </c>
      <c r="J129" s="87" t="b">
        <v>0</v>
      </c>
      <c r="K129" s="87" t="b">
        <v>0</v>
      </c>
      <c r="L129" s="87" t="b">
        <v>0</v>
      </c>
    </row>
    <row r="130" spans="1:12" ht="15">
      <c r="A130" s="87" t="s">
        <v>988</v>
      </c>
      <c r="B130" s="87" t="s">
        <v>1075</v>
      </c>
      <c r="C130" s="87">
        <v>3</v>
      </c>
      <c r="D130" s="119">
        <v>0.0031148201119188734</v>
      </c>
      <c r="E130" s="119">
        <v>2.2174839442139063</v>
      </c>
      <c r="F130" s="87" t="s">
        <v>1124</v>
      </c>
      <c r="G130" s="87" t="b">
        <v>0</v>
      </c>
      <c r="H130" s="87" t="b">
        <v>0</v>
      </c>
      <c r="I130" s="87" t="b">
        <v>0</v>
      </c>
      <c r="J130" s="87" t="b">
        <v>0</v>
      </c>
      <c r="K130" s="87" t="b">
        <v>0</v>
      </c>
      <c r="L130" s="87" t="b">
        <v>0</v>
      </c>
    </row>
    <row r="131" spans="1:12" ht="15">
      <c r="A131" s="87" t="s">
        <v>1075</v>
      </c>
      <c r="B131" s="87" t="s">
        <v>958</v>
      </c>
      <c r="C131" s="87">
        <v>3</v>
      </c>
      <c r="D131" s="119">
        <v>0.0031148201119188734</v>
      </c>
      <c r="E131" s="119">
        <v>1.4191293077419758</v>
      </c>
      <c r="F131" s="87" t="s">
        <v>1124</v>
      </c>
      <c r="G131" s="87" t="b">
        <v>0</v>
      </c>
      <c r="H131" s="87" t="b">
        <v>0</v>
      </c>
      <c r="I131" s="87" t="b">
        <v>0</v>
      </c>
      <c r="J131" s="87" t="b">
        <v>0</v>
      </c>
      <c r="K131" s="87" t="b">
        <v>0</v>
      </c>
      <c r="L131" s="87" t="b">
        <v>0</v>
      </c>
    </row>
    <row r="132" spans="1:12" ht="15">
      <c r="A132" s="87" t="s">
        <v>268</v>
      </c>
      <c r="B132" s="87" t="s">
        <v>1076</v>
      </c>
      <c r="C132" s="87">
        <v>3</v>
      </c>
      <c r="D132" s="119">
        <v>0.0031148201119188734</v>
      </c>
      <c r="E132" s="119">
        <v>1.615423952885944</v>
      </c>
      <c r="F132" s="87" t="s">
        <v>1124</v>
      </c>
      <c r="G132" s="87" t="b">
        <v>0</v>
      </c>
      <c r="H132" s="87" t="b">
        <v>0</v>
      </c>
      <c r="I132" s="87" t="b">
        <v>0</v>
      </c>
      <c r="J132" s="87" t="b">
        <v>0</v>
      </c>
      <c r="K132" s="87" t="b">
        <v>0</v>
      </c>
      <c r="L132" s="87" t="b">
        <v>0</v>
      </c>
    </row>
    <row r="133" spans="1:12" ht="15">
      <c r="A133" s="87" t="s">
        <v>1076</v>
      </c>
      <c r="B133" s="87" t="s">
        <v>1077</v>
      </c>
      <c r="C133" s="87">
        <v>3</v>
      </c>
      <c r="D133" s="119">
        <v>0.0031148201119188734</v>
      </c>
      <c r="E133" s="119">
        <v>2.5854607295085006</v>
      </c>
      <c r="F133" s="87" t="s">
        <v>1124</v>
      </c>
      <c r="G133" s="87" t="b">
        <v>0</v>
      </c>
      <c r="H133" s="87" t="b">
        <v>0</v>
      </c>
      <c r="I133" s="87" t="b">
        <v>0</v>
      </c>
      <c r="J133" s="87" t="b">
        <v>0</v>
      </c>
      <c r="K133" s="87" t="b">
        <v>0</v>
      </c>
      <c r="L133" s="87" t="b">
        <v>0</v>
      </c>
    </row>
    <row r="134" spans="1:12" ht="15">
      <c r="A134" s="87" t="s">
        <v>1077</v>
      </c>
      <c r="B134" s="87" t="s">
        <v>1007</v>
      </c>
      <c r="C134" s="87">
        <v>3</v>
      </c>
      <c r="D134" s="119">
        <v>0.0031148201119188734</v>
      </c>
      <c r="E134" s="119">
        <v>2.4605219929002007</v>
      </c>
      <c r="F134" s="87" t="s">
        <v>1124</v>
      </c>
      <c r="G134" s="87" t="b">
        <v>0</v>
      </c>
      <c r="H134" s="87" t="b">
        <v>0</v>
      </c>
      <c r="I134" s="87" t="b">
        <v>0</v>
      </c>
      <c r="J134" s="87" t="b">
        <v>0</v>
      </c>
      <c r="K134" s="87" t="b">
        <v>0</v>
      </c>
      <c r="L134" s="87" t="b">
        <v>0</v>
      </c>
    </row>
    <row r="135" spans="1:12" ht="15">
      <c r="A135" s="87" t="s">
        <v>1008</v>
      </c>
      <c r="B135" s="87" t="s">
        <v>1078</v>
      </c>
      <c r="C135" s="87">
        <v>3</v>
      </c>
      <c r="D135" s="119">
        <v>0.0031148201119188734</v>
      </c>
      <c r="E135" s="119">
        <v>2.5854607295085006</v>
      </c>
      <c r="F135" s="87" t="s">
        <v>1124</v>
      </c>
      <c r="G135" s="87" t="b">
        <v>0</v>
      </c>
      <c r="H135" s="87" t="b">
        <v>0</v>
      </c>
      <c r="I135" s="87" t="b">
        <v>0</v>
      </c>
      <c r="J135" s="87" t="b">
        <v>0</v>
      </c>
      <c r="K135" s="87" t="b">
        <v>0</v>
      </c>
      <c r="L135" s="87" t="b">
        <v>0</v>
      </c>
    </row>
    <row r="136" spans="1:12" ht="15">
      <c r="A136" s="87" t="s">
        <v>1078</v>
      </c>
      <c r="B136" s="87" t="s">
        <v>1079</v>
      </c>
      <c r="C136" s="87">
        <v>3</v>
      </c>
      <c r="D136" s="119">
        <v>0.0031148201119188734</v>
      </c>
      <c r="E136" s="119">
        <v>2.5854607295085006</v>
      </c>
      <c r="F136" s="87" t="s">
        <v>1124</v>
      </c>
      <c r="G136" s="87" t="b">
        <v>0</v>
      </c>
      <c r="H136" s="87" t="b">
        <v>0</v>
      </c>
      <c r="I136" s="87" t="b">
        <v>0</v>
      </c>
      <c r="J136" s="87" t="b">
        <v>0</v>
      </c>
      <c r="K136" s="87" t="b">
        <v>0</v>
      </c>
      <c r="L136" s="87" t="b">
        <v>0</v>
      </c>
    </row>
    <row r="137" spans="1:12" ht="15">
      <c r="A137" s="87" t="s">
        <v>1079</v>
      </c>
      <c r="B137" s="87" t="s">
        <v>960</v>
      </c>
      <c r="C137" s="87">
        <v>3</v>
      </c>
      <c r="D137" s="119">
        <v>0.0031148201119188734</v>
      </c>
      <c r="E137" s="119">
        <v>1.6476086362573452</v>
      </c>
      <c r="F137" s="87" t="s">
        <v>1124</v>
      </c>
      <c r="G137" s="87" t="b">
        <v>0</v>
      </c>
      <c r="H137" s="87" t="b">
        <v>0</v>
      </c>
      <c r="I137" s="87" t="b">
        <v>0</v>
      </c>
      <c r="J137" s="87" t="b">
        <v>0</v>
      </c>
      <c r="K137" s="87" t="b">
        <v>0</v>
      </c>
      <c r="L137" s="87" t="b">
        <v>0</v>
      </c>
    </row>
    <row r="138" spans="1:12" ht="15">
      <c r="A138" s="87" t="s">
        <v>960</v>
      </c>
      <c r="B138" s="87" t="s">
        <v>989</v>
      </c>
      <c r="C138" s="87">
        <v>3</v>
      </c>
      <c r="D138" s="119">
        <v>0.0031148201119188734</v>
      </c>
      <c r="E138" s="119">
        <v>1.2796318509627507</v>
      </c>
      <c r="F138" s="87" t="s">
        <v>1124</v>
      </c>
      <c r="G138" s="87" t="b">
        <v>0</v>
      </c>
      <c r="H138" s="87" t="b">
        <v>0</v>
      </c>
      <c r="I138" s="87" t="b">
        <v>0</v>
      </c>
      <c r="J138" s="87" t="b">
        <v>0</v>
      </c>
      <c r="K138" s="87" t="b">
        <v>0</v>
      </c>
      <c r="L138" s="87" t="b">
        <v>0</v>
      </c>
    </row>
    <row r="139" spans="1:12" ht="15">
      <c r="A139" s="87" t="s">
        <v>989</v>
      </c>
      <c r="B139" s="87" t="s">
        <v>1080</v>
      </c>
      <c r="C139" s="87">
        <v>3</v>
      </c>
      <c r="D139" s="119">
        <v>0.0031148201119188734</v>
      </c>
      <c r="E139" s="119">
        <v>2.2174839442139063</v>
      </c>
      <c r="F139" s="87" t="s">
        <v>1124</v>
      </c>
      <c r="G139" s="87" t="b">
        <v>0</v>
      </c>
      <c r="H139" s="87" t="b">
        <v>0</v>
      </c>
      <c r="I139" s="87" t="b">
        <v>0</v>
      </c>
      <c r="J139" s="87" t="b">
        <v>0</v>
      </c>
      <c r="K139" s="87" t="b">
        <v>0</v>
      </c>
      <c r="L139" s="87" t="b">
        <v>0</v>
      </c>
    </row>
    <row r="140" spans="1:12" ht="15">
      <c r="A140" s="87" t="s">
        <v>1080</v>
      </c>
      <c r="B140" s="87" t="s">
        <v>982</v>
      </c>
      <c r="C140" s="87">
        <v>3</v>
      </c>
      <c r="D140" s="119">
        <v>0.0031148201119188734</v>
      </c>
      <c r="E140" s="119">
        <v>2.062581984228163</v>
      </c>
      <c r="F140" s="87" t="s">
        <v>1124</v>
      </c>
      <c r="G140" s="87" t="b">
        <v>0</v>
      </c>
      <c r="H140" s="87" t="b">
        <v>0</v>
      </c>
      <c r="I140" s="87" t="b">
        <v>0</v>
      </c>
      <c r="J140" s="87" t="b">
        <v>0</v>
      </c>
      <c r="K140" s="87" t="b">
        <v>0</v>
      </c>
      <c r="L140" s="87" t="b">
        <v>0</v>
      </c>
    </row>
    <row r="141" spans="1:12" ht="15">
      <c r="A141" s="87" t="s">
        <v>982</v>
      </c>
      <c r="B141" s="87" t="s">
        <v>990</v>
      </c>
      <c r="C141" s="87">
        <v>3</v>
      </c>
      <c r="D141" s="119">
        <v>0.0031148201119188734</v>
      </c>
      <c r="E141" s="119">
        <v>1.6946051989335686</v>
      </c>
      <c r="F141" s="87" t="s">
        <v>1124</v>
      </c>
      <c r="G141" s="87" t="b">
        <v>0</v>
      </c>
      <c r="H141" s="87" t="b">
        <v>0</v>
      </c>
      <c r="I141" s="87" t="b">
        <v>0</v>
      </c>
      <c r="J141" s="87" t="b">
        <v>0</v>
      </c>
      <c r="K141" s="87" t="b">
        <v>0</v>
      </c>
      <c r="L141" s="87" t="b">
        <v>0</v>
      </c>
    </row>
    <row r="142" spans="1:12" ht="15">
      <c r="A142" s="87" t="s">
        <v>990</v>
      </c>
      <c r="B142" s="87" t="s">
        <v>1081</v>
      </c>
      <c r="C142" s="87">
        <v>3</v>
      </c>
      <c r="D142" s="119">
        <v>0.0031148201119188734</v>
      </c>
      <c r="E142" s="119">
        <v>2.2174839442139063</v>
      </c>
      <c r="F142" s="87" t="s">
        <v>1124</v>
      </c>
      <c r="G142" s="87" t="b">
        <v>0</v>
      </c>
      <c r="H142" s="87" t="b">
        <v>0</v>
      </c>
      <c r="I142" s="87" t="b">
        <v>0</v>
      </c>
      <c r="J142" s="87" t="b">
        <v>0</v>
      </c>
      <c r="K142" s="87" t="b">
        <v>0</v>
      </c>
      <c r="L142" s="87" t="b">
        <v>0</v>
      </c>
    </row>
    <row r="143" spans="1:12" ht="15">
      <c r="A143" s="87" t="s">
        <v>1081</v>
      </c>
      <c r="B143" s="87" t="s">
        <v>1082</v>
      </c>
      <c r="C143" s="87">
        <v>3</v>
      </c>
      <c r="D143" s="119">
        <v>0.0031148201119188734</v>
      </c>
      <c r="E143" s="119">
        <v>2.5854607295085006</v>
      </c>
      <c r="F143" s="87" t="s">
        <v>1124</v>
      </c>
      <c r="G143" s="87" t="b">
        <v>0</v>
      </c>
      <c r="H143" s="87" t="b">
        <v>0</v>
      </c>
      <c r="I143" s="87" t="b">
        <v>0</v>
      </c>
      <c r="J143" s="87" t="b">
        <v>0</v>
      </c>
      <c r="K143" s="87" t="b">
        <v>0</v>
      </c>
      <c r="L143" s="87" t="b">
        <v>0</v>
      </c>
    </row>
    <row r="144" spans="1:12" ht="15">
      <c r="A144" s="87" t="s">
        <v>979</v>
      </c>
      <c r="B144" s="87" t="s">
        <v>980</v>
      </c>
      <c r="C144" s="87">
        <v>3</v>
      </c>
      <c r="D144" s="119">
        <v>0.0031148201119188734</v>
      </c>
      <c r="E144" s="119">
        <v>1.4191293077419758</v>
      </c>
      <c r="F144" s="87" t="s">
        <v>1124</v>
      </c>
      <c r="G144" s="87" t="b">
        <v>0</v>
      </c>
      <c r="H144" s="87" t="b">
        <v>0</v>
      </c>
      <c r="I144" s="87" t="b">
        <v>0</v>
      </c>
      <c r="J144" s="87" t="b">
        <v>0</v>
      </c>
      <c r="K144" s="87" t="b">
        <v>0</v>
      </c>
      <c r="L144" s="87" t="b">
        <v>0</v>
      </c>
    </row>
    <row r="145" spans="1:12" ht="15">
      <c r="A145" s="87" t="s">
        <v>979</v>
      </c>
      <c r="B145" s="87" t="s">
        <v>1085</v>
      </c>
      <c r="C145" s="87">
        <v>3</v>
      </c>
      <c r="D145" s="119">
        <v>0.0031148201119188734</v>
      </c>
      <c r="E145" s="119">
        <v>1.9834007381805383</v>
      </c>
      <c r="F145" s="87" t="s">
        <v>1124</v>
      </c>
      <c r="G145" s="87" t="b">
        <v>0</v>
      </c>
      <c r="H145" s="87" t="b">
        <v>0</v>
      </c>
      <c r="I145" s="87" t="b">
        <v>0</v>
      </c>
      <c r="J145" s="87" t="b">
        <v>0</v>
      </c>
      <c r="K145" s="87" t="b">
        <v>0</v>
      </c>
      <c r="L145" s="87" t="b">
        <v>0</v>
      </c>
    </row>
    <row r="146" spans="1:12" ht="15">
      <c r="A146" s="87" t="s">
        <v>1085</v>
      </c>
      <c r="B146" s="87" t="s">
        <v>995</v>
      </c>
      <c r="C146" s="87">
        <v>3</v>
      </c>
      <c r="D146" s="119">
        <v>0.0031148201119188734</v>
      </c>
      <c r="E146" s="119">
        <v>2.2844307338445193</v>
      </c>
      <c r="F146" s="87" t="s">
        <v>1124</v>
      </c>
      <c r="G146" s="87" t="b">
        <v>0</v>
      </c>
      <c r="H146" s="87" t="b">
        <v>0</v>
      </c>
      <c r="I146" s="87" t="b">
        <v>0</v>
      </c>
      <c r="J146" s="87" t="b">
        <v>0</v>
      </c>
      <c r="K146" s="87" t="b">
        <v>0</v>
      </c>
      <c r="L146" s="87" t="b">
        <v>0</v>
      </c>
    </row>
    <row r="147" spans="1:12" ht="15">
      <c r="A147" s="87" t="s">
        <v>995</v>
      </c>
      <c r="B147" s="87" t="s">
        <v>984</v>
      </c>
      <c r="C147" s="87">
        <v>3</v>
      </c>
      <c r="D147" s="119">
        <v>0.0031148201119188734</v>
      </c>
      <c r="E147" s="119">
        <v>1.761551988564182</v>
      </c>
      <c r="F147" s="87" t="s">
        <v>1124</v>
      </c>
      <c r="G147" s="87" t="b">
        <v>0</v>
      </c>
      <c r="H147" s="87" t="b">
        <v>0</v>
      </c>
      <c r="I147" s="87" t="b">
        <v>0</v>
      </c>
      <c r="J147" s="87" t="b">
        <v>0</v>
      </c>
      <c r="K147" s="87" t="b">
        <v>0</v>
      </c>
      <c r="L147" s="87" t="b">
        <v>0</v>
      </c>
    </row>
    <row r="148" spans="1:12" ht="15">
      <c r="A148" s="87" t="s">
        <v>984</v>
      </c>
      <c r="B148" s="87" t="s">
        <v>986</v>
      </c>
      <c r="C148" s="87">
        <v>3</v>
      </c>
      <c r="D148" s="119">
        <v>0.0031148201119188734</v>
      </c>
      <c r="E148" s="119">
        <v>1.5854607295085006</v>
      </c>
      <c r="F148" s="87" t="s">
        <v>1124</v>
      </c>
      <c r="G148" s="87" t="b">
        <v>0</v>
      </c>
      <c r="H148" s="87" t="b">
        <v>0</v>
      </c>
      <c r="I148" s="87" t="b">
        <v>0</v>
      </c>
      <c r="J148" s="87" t="b">
        <v>0</v>
      </c>
      <c r="K148" s="87" t="b">
        <v>0</v>
      </c>
      <c r="L148" s="87" t="b">
        <v>0</v>
      </c>
    </row>
    <row r="149" spans="1:12" ht="15">
      <c r="A149" s="87" t="s">
        <v>986</v>
      </c>
      <c r="B149" s="87" t="s">
        <v>984</v>
      </c>
      <c r="C149" s="87">
        <v>3</v>
      </c>
      <c r="D149" s="119">
        <v>0.0031148201119188734</v>
      </c>
      <c r="E149" s="119">
        <v>1.5854607295085006</v>
      </c>
      <c r="F149" s="87" t="s">
        <v>1124</v>
      </c>
      <c r="G149" s="87" t="b">
        <v>0</v>
      </c>
      <c r="H149" s="87" t="b">
        <v>0</v>
      </c>
      <c r="I149" s="87" t="b">
        <v>0</v>
      </c>
      <c r="J149" s="87" t="b">
        <v>0</v>
      </c>
      <c r="K149" s="87" t="b">
        <v>0</v>
      </c>
      <c r="L149" s="87" t="b">
        <v>0</v>
      </c>
    </row>
    <row r="150" spans="1:12" ht="15">
      <c r="A150" s="87" t="s">
        <v>984</v>
      </c>
      <c r="B150" s="87" t="s">
        <v>1006</v>
      </c>
      <c r="C150" s="87">
        <v>3</v>
      </c>
      <c r="D150" s="119">
        <v>0.0031148201119188734</v>
      </c>
      <c r="E150" s="119">
        <v>1.8407332346118068</v>
      </c>
      <c r="F150" s="87" t="s">
        <v>1124</v>
      </c>
      <c r="G150" s="87" t="b">
        <v>0</v>
      </c>
      <c r="H150" s="87" t="b">
        <v>0</v>
      </c>
      <c r="I150" s="87" t="b">
        <v>0</v>
      </c>
      <c r="J150" s="87" t="b">
        <v>0</v>
      </c>
      <c r="K150" s="87" t="b">
        <v>0</v>
      </c>
      <c r="L150" s="87" t="b">
        <v>0</v>
      </c>
    </row>
    <row r="151" spans="1:12" ht="15">
      <c r="A151" s="87" t="s">
        <v>1006</v>
      </c>
      <c r="B151" s="87" t="s">
        <v>996</v>
      </c>
      <c r="C151" s="87">
        <v>3</v>
      </c>
      <c r="D151" s="119">
        <v>0.0031148201119188734</v>
      </c>
      <c r="E151" s="119">
        <v>2.062581984228163</v>
      </c>
      <c r="F151" s="87" t="s">
        <v>1124</v>
      </c>
      <c r="G151" s="87" t="b">
        <v>0</v>
      </c>
      <c r="H151" s="87" t="b">
        <v>0</v>
      </c>
      <c r="I151" s="87" t="b">
        <v>0</v>
      </c>
      <c r="J151" s="87" t="b">
        <v>0</v>
      </c>
      <c r="K151" s="87" t="b">
        <v>0</v>
      </c>
      <c r="L151" s="87" t="b">
        <v>0</v>
      </c>
    </row>
    <row r="152" spans="1:12" ht="15">
      <c r="A152" s="87" t="s">
        <v>996</v>
      </c>
      <c r="B152" s="87" t="s">
        <v>962</v>
      </c>
      <c r="C152" s="87">
        <v>3</v>
      </c>
      <c r="D152" s="119">
        <v>0.0031148201119188734</v>
      </c>
      <c r="E152" s="119">
        <v>1.4191293077419758</v>
      </c>
      <c r="F152" s="87" t="s">
        <v>1124</v>
      </c>
      <c r="G152" s="87" t="b">
        <v>0</v>
      </c>
      <c r="H152" s="87" t="b">
        <v>0</v>
      </c>
      <c r="I152" s="87" t="b">
        <v>0</v>
      </c>
      <c r="J152" s="87" t="b">
        <v>0</v>
      </c>
      <c r="K152" s="87" t="b">
        <v>0</v>
      </c>
      <c r="L152" s="87" t="b">
        <v>0</v>
      </c>
    </row>
    <row r="153" spans="1:12" ht="15">
      <c r="A153" s="87" t="s">
        <v>959</v>
      </c>
      <c r="B153" s="87" t="s">
        <v>979</v>
      </c>
      <c r="C153" s="87">
        <v>3</v>
      </c>
      <c r="D153" s="119">
        <v>0.0031148201119188734</v>
      </c>
      <c r="E153" s="119">
        <v>0.9420080530223133</v>
      </c>
      <c r="F153" s="87" t="s">
        <v>1124</v>
      </c>
      <c r="G153" s="87" t="b">
        <v>0</v>
      </c>
      <c r="H153" s="87" t="b">
        <v>0</v>
      </c>
      <c r="I153" s="87" t="b">
        <v>0</v>
      </c>
      <c r="J153" s="87" t="b">
        <v>0</v>
      </c>
      <c r="K153" s="87" t="b">
        <v>0</v>
      </c>
      <c r="L153" s="87" t="b">
        <v>0</v>
      </c>
    </row>
    <row r="154" spans="1:12" ht="15">
      <c r="A154" s="87" t="s">
        <v>979</v>
      </c>
      <c r="B154" s="87" t="s">
        <v>1086</v>
      </c>
      <c r="C154" s="87">
        <v>3</v>
      </c>
      <c r="D154" s="119">
        <v>0.0031148201119188734</v>
      </c>
      <c r="E154" s="119">
        <v>1.9834007381805383</v>
      </c>
      <c r="F154" s="87" t="s">
        <v>1124</v>
      </c>
      <c r="G154" s="87" t="b">
        <v>0</v>
      </c>
      <c r="H154" s="87" t="b">
        <v>0</v>
      </c>
      <c r="I154" s="87" t="b">
        <v>0</v>
      </c>
      <c r="J154" s="87" t="b">
        <v>0</v>
      </c>
      <c r="K154" s="87" t="b">
        <v>0</v>
      </c>
      <c r="L154" s="87" t="b">
        <v>0</v>
      </c>
    </row>
    <row r="155" spans="1:12" ht="15">
      <c r="A155" s="87" t="s">
        <v>1086</v>
      </c>
      <c r="B155" s="87" t="s">
        <v>1087</v>
      </c>
      <c r="C155" s="87">
        <v>3</v>
      </c>
      <c r="D155" s="119">
        <v>0.0031148201119188734</v>
      </c>
      <c r="E155" s="119">
        <v>2.5854607295085006</v>
      </c>
      <c r="F155" s="87" t="s">
        <v>1124</v>
      </c>
      <c r="G155" s="87" t="b">
        <v>0</v>
      </c>
      <c r="H155" s="87" t="b">
        <v>0</v>
      </c>
      <c r="I155" s="87" t="b">
        <v>0</v>
      </c>
      <c r="J155" s="87" t="b">
        <v>0</v>
      </c>
      <c r="K155" s="87" t="b">
        <v>0</v>
      </c>
      <c r="L155" s="87" t="b">
        <v>0</v>
      </c>
    </row>
    <row r="156" spans="1:12" ht="15">
      <c r="A156" s="87" t="s">
        <v>1087</v>
      </c>
      <c r="B156" s="87" t="s">
        <v>962</v>
      </c>
      <c r="C156" s="87">
        <v>3</v>
      </c>
      <c r="D156" s="119">
        <v>0.0031148201119188734</v>
      </c>
      <c r="E156" s="119">
        <v>1.7201593034059568</v>
      </c>
      <c r="F156" s="87" t="s">
        <v>1124</v>
      </c>
      <c r="G156" s="87" t="b">
        <v>0</v>
      </c>
      <c r="H156" s="87" t="b">
        <v>0</v>
      </c>
      <c r="I156" s="87" t="b">
        <v>0</v>
      </c>
      <c r="J156" s="87" t="b">
        <v>0</v>
      </c>
      <c r="K156" s="87" t="b">
        <v>0</v>
      </c>
      <c r="L156" s="87" t="b">
        <v>0</v>
      </c>
    </row>
    <row r="157" spans="1:12" ht="15">
      <c r="A157" s="87" t="s">
        <v>959</v>
      </c>
      <c r="B157" s="87" t="s">
        <v>995</v>
      </c>
      <c r="C157" s="87">
        <v>3</v>
      </c>
      <c r="D157" s="119">
        <v>0.0031148201119188734</v>
      </c>
      <c r="E157" s="119">
        <v>1.2430380486862944</v>
      </c>
      <c r="F157" s="87" t="s">
        <v>1124</v>
      </c>
      <c r="G157" s="87" t="b">
        <v>0</v>
      </c>
      <c r="H157" s="87" t="b">
        <v>0</v>
      </c>
      <c r="I157" s="87" t="b">
        <v>0</v>
      </c>
      <c r="J157" s="87" t="b">
        <v>0</v>
      </c>
      <c r="K157" s="87" t="b">
        <v>0</v>
      </c>
      <c r="L157" s="87" t="b">
        <v>0</v>
      </c>
    </row>
    <row r="158" spans="1:12" ht="15">
      <c r="A158" s="87" t="s">
        <v>959</v>
      </c>
      <c r="B158" s="87" t="s">
        <v>994</v>
      </c>
      <c r="C158" s="87">
        <v>3</v>
      </c>
      <c r="D158" s="119">
        <v>0.0035517711269453783</v>
      </c>
      <c r="E158" s="119">
        <v>1.2430380486862944</v>
      </c>
      <c r="F158" s="87" t="s">
        <v>1124</v>
      </c>
      <c r="G158" s="87" t="b">
        <v>0</v>
      </c>
      <c r="H158" s="87" t="b">
        <v>0</v>
      </c>
      <c r="I158" s="87" t="b">
        <v>0</v>
      </c>
      <c r="J158" s="87" t="b">
        <v>0</v>
      </c>
      <c r="K158" s="87" t="b">
        <v>0</v>
      </c>
      <c r="L158" s="87" t="b">
        <v>0</v>
      </c>
    </row>
    <row r="159" spans="1:12" ht="15">
      <c r="A159" s="87" t="s">
        <v>1088</v>
      </c>
      <c r="B159" s="87" t="s">
        <v>984</v>
      </c>
      <c r="C159" s="87">
        <v>3</v>
      </c>
      <c r="D159" s="119">
        <v>0.0031148201119188734</v>
      </c>
      <c r="E159" s="119">
        <v>2.062581984228163</v>
      </c>
      <c r="F159" s="87" t="s">
        <v>1124</v>
      </c>
      <c r="G159" s="87" t="b">
        <v>0</v>
      </c>
      <c r="H159" s="87" t="b">
        <v>0</v>
      </c>
      <c r="I159" s="87" t="b">
        <v>0</v>
      </c>
      <c r="J159" s="87" t="b">
        <v>0</v>
      </c>
      <c r="K159" s="87" t="b">
        <v>0</v>
      </c>
      <c r="L159" s="87" t="b">
        <v>0</v>
      </c>
    </row>
    <row r="160" spans="1:12" ht="15">
      <c r="A160" s="87" t="s">
        <v>992</v>
      </c>
      <c r="B160" s="87" t="s">
        <v>962</v>
      </c>
      <c r="C160" s="87">
        <v>3</v>
      </c>
      <c r="D160" s="119">
        <v>0.0031148201119188734</v>
      </c>
      <c r="E160" s="119">
        <v>1.3521825181113625</v>
      </c>
      <c r="F160" s="87" t="s">
        <v>1124</v>
      </c>
      <c r="G160" s="87" t="b">
        <v>0</v>
      </c>
      <c r="H160" s="87" t="b">
        <v>0</v>
      </c>
      <c r="I160" s="87" t="b">
        <v>0</v>
      </c>
      <c r="J160" s="87" t="b">
        <v>0</v>
      </c>
      <c r="K160" s="87" t="b">
        <v>0</v>
      </c>
      <c r="L160" s="87" t="b">
        <v>0</v>
      </c>
    </row>
    <row r="161" spans="1:12" ht="15">
      <c r="A161" s="87" t="s">
        <v>962</v>
      </c>
      <c r="B161" s="87" t="s">
        <v>992</v>
      </c>
      <c r="C161" s="87">
        <v>3</v>
      </c>
      <c r="D161" s="119">
        <v>0.0031148201119188734</v>
      </c>
      <c r="E161" s="119">
        <v>1.3521825181113625</v>
      </c>
      <c r="F161" s="87" t="s">
        <v>1124</v>
      </c>
      <c r="G161" s="87" t="b">
        <v>0</v>
      </c>
      <c r="H161" s="87" t="b">
        <v>0</v>
      </c>
      <c r="I161" s="87" t="b">
        <v>0</v>
      </c>
      <c r="J161" s="87" t="b">
        <v>0</v>
      </c>
      <c r="K161" s="87" t="b">
        <v>0</v>
      </c>
      <c r="L161" s="87" t="b">
        <v>0</v>
      </c>
    </row>
    <row r="162" spans="1:12" ht="15">
      <c r="A162" s="87" t="s">
        <v>288</v>
      </c>
      <c r="B162" s="87" t="s">
        <v>268</v>
      </c>
      <c r="C162" s="87">
        <v>2</v>
      </c>
      <c r="D162" s="119">
        <v>0.0023678474179635854</v>
      </c>
      <c r="E162" s="119">
        <v>1.399824152546589</v>
      </c>
      <c r="F162" s="87" t="s">
        <v>1124</v>
      </c>
      <c r="G162" s="87" t="b">
        <v>0</v>
      </c>
      <c r="H162" s="87" t="b">
        <v>0</v>
      </c>
      <c r="I162" s="87" t="b">
        <v>0</v>
      </c>
      <c r="J162" s="87" t="b">
        <v>0</v>
      </c>
      <c r="K162" s="87" t="b">
        <v>0</v>
      </c>
      <c r="L162" s="87" t="b">
        <v>0</v>
      </c>
    </row>
    <row r="163" spans="1:12" ht="15">
      <c r="A163" s="87" t="s">
        <v>967</v>
      </c>
      <c r="B163" s="87" t="s">
        <v>1090</v>
      </c>
      <c r="C163" s="87">
        <v>2</v>
      </c>
      <c r="D163" s="119">
        <v>0.0023678474179635854</v>
      </c>
      <c r="E163" s="119">
        <v>1.8584620015722384</v>
      </c>
      <c r="F163" s="87" t="s">
        <v>1124</v>
      </c>
      <c r="G163" s="87" t="b">
        <v>0</v>
      </c>
      <c r="H163" s="87" t="b">
        <v>0</v>
      </c>
      <c r="I163" s="87" t="b">
        <v>0</v>
      </c>
      <c r="J163" s="87" t="b">
        <v>0</v>
      </c>
      <c r="K163" s="87" t="b">
        <v>0</v>
      </c>
      <c r="L163" s="87" t="b">
        <v>0</v>
      </c>
    </row>
    <row r="164" spans="1:12" ht="15">
      <c r="A164" s="87" t="s">
        <v>1090</v>
      </c>
      <c r="B164" s="87" t="s">
        <v>958</v>
      </c>
      <c r="C164" s="87">
        <v>2</v>
      </c>
      <c r="D164" s="119">
        <v>0.0023678474179635854</v>
      </c>
      <c r="E164" s="119">
        <v>1.4191293077419758</v>
      </c>
      <c r="F164" s="87" t="s">
        <v>1124</v>
      </c>
      <c r="G164" s="87" t="b">
        <v>0</v>
      </c>
      <c r="H164" s="87" t="b">
        <v>0</v>
      </c>
      <c r="I164" s="87" t="b">
        <v>0</v>
      </c>
      <c r="J164" s="87" t="b">
        <v>0</v>
      </c>
      <c r="K164" s="87" t="b">
        <v>0</v>
      </c>
      <c r="L164" s="87" t="b">
        <v>0</v>
      </c>
    </row>
    <row r="165" spans="1:12" ht="15">
      <c r="A165" s="87" t="s">
        <v>958</v>
      </c>
      <c r="B165" s="87" t="s">
        <v>1091</v>
      </c>
      <c r="C165" s="87">
        <v>2</v>
      </c>
      <c r="D165" s="119">
        <v>0.0023678474179635854</v>
      </c>
      <c r="E165" s="119">
        <v>1.4393326938302626</v>
      </c>
      <c r="F165" s="87" t="s">
        <v>1124</v>
      </c>
      <c r="G165" s="87" t="b">
        <v>0</v>
      </c>
      <c r="H165" s="87" t="b">
        <v>0</v>
      </c>
      <c r="I165" s="87" t="b">
        <v>0</v>
      </c>
      <c r="J165" s="87" t="b">
        <v>0</v>
      </c>
      <c r="K165" s="87" t="b">
        <v>0</v>
      </c>
      <c r="L165" s="87" t="b">
        <v>0</v>
      </c>
    </row>
    <row r="166" spans="1:12" ht="15">
      <c r="A166" s="87" t="s">
        <v>1091</v>
      </c>
      <c r="B166" s="87" t="s">
        <v>1092</v>
      </c>
      <c r="C166" s="87">
        <v>2</v>
      </c>
      <c r="D166" s="119">
        <v>0.0023678474179635854</v>
      </c>
      <c r="E166" s="119">
        <v>2.761551988564182</v>
      </c>
      <c r="F166" s="87" t="s">
        <v>1124</v>
      </c>
      <c r="G166" s="87" t="b">
        <v>0</v>
      </c>
      <c r="H166" s="87" t="b">
        <v>0</v>
      </c>
      <c r="I166" s="87" t="b">
        <v>0</v>
      </c>
      <c r="J166" s="87" t="b">
        <v>0</v>
      </c>
      <c r="K166" s="87" t="b">
        <v>0</v>
      </c>
      <c r="L166" s="87" t="b">
        <v>0</v>
      </c>
    </row>
    <row r="167" spans="1:12" ht="15">
      <c r="A167" s="87" t="s">
        <v>1092</v>
      </c>
      <c r="B167" s="87" t="s">
        <v>1093</v>
      </c>
      <c r="C167" s="87">
        <v>2</v>
      </c>
      <c r="D167" s="119">
        <v>0.0023678474179635854</v>
      </c>
      <c r="E167" s="119">
        <v>2.761551988564182</v>
      </c>
      <c r="F167" s="87" t="s">
        <v>1124</v>
      </c>
      <c r="G167" s="87" t="b">
        <v>0</v>
      </c>
      <c r="H167" s="87" t="b">
        <v>0</v>
      </c>
      <c r="I167" s="87" t="b">
        <v>0</v>
      </c>
      <c r="J167" s="87" t="b">
        <v>0</v>
      </c>
      <c r="K167" s="87" t="b">
        <v>0</v>
      </c>
      <c r="L167" s="87" t="b">
        <v>0</v>
      </c>
    </row>
    <row r="168" spans="1:12" ht="15">
      <c r="A168" s="87" t="s">
        <v>1093</v>
      </c>
      <c r="B168" s="87" t="s">
        <v>1094</v>
      </c>
      <c r="C168" s="87">
        <v>2</v>
      </c>
      <c r="D168" s="119">
        <v>0.0023678474179635854</v>
      </c>
      <c r="E168" s="119">
        <v>2.761551988564182</v>
      </c>
      <c r="F168" s="87" t="s">
        <v>1124</v>
      </c>
      <c r="G168" s="87" t="b">
        <v>0</v>
      </c>
      <c r="H168" s="87" t="b">
        <v>0</v>
      </c>
      <c r="I168" s="87" t="b">
        <v>0</v>
      </c>
      <c r="J168" s="87" t="b">
        <v>0</v>
      </c>
      <c r="K168" s="87" t="b">
        <v>0</v>
      </c>
      <c r="L168" s="87" t="b">
        <v>0</v>
      </c>
    </row>
    <row r="169" spans="1:12" ht="15">
      <c r="A169" s="87" t="s">
        <v>1094</v>
      </c>
      <c r="B169" s="87" t="s">
        <v>978</v>
      </c>
      <c r="C169" s="87">
        <v>2</v>
      </c>
      <c r="D169" s="119">
        <v>0.0023678474179635854</v>
      </c>
      <c r="E169" s="119">
        <v>1.9486386319213262</v>
      </c>
      <c r="F169" s="87" t="s">
        <v>1124</v>
      </c>
      <c r="G169" s="87" t="b">
        <v>0</v>
      </c>
      <c r="H169" s="87" t="b">
        <v>0</v>
      </c>
      <c r="I169" s="87" t="b">
        <v>0</v>
      </c>
      <c r="J169" s="87" t="b">
        <v>0</v>
      </c>
      <c r="K169" s="87" t="b">
        <v>0</v>
      </c>
      <c r="L169" s="87" t="b">
        <v>0</v>
      </c>
    </row>
    <row r="170" spans="1:12" ht="15">
      <c r="A170" s="87" t="s">
        <v>978</v>
      </c>
      <c r="B170" s="87" t="s">
        <v>1095</v>
      </c>
      <c r="C170" s="87">
        <v>2</v>
      </c>
      <c r="D170" s="119">
        <v>0.0023678474179635854</v>
      </c>
      <c r="E170" s="119">
        <v>1.9486386319213262</v>
      </c>
      <c r="F170" s="87" t="s">
        <v>1124</v>
      </c>
      <c r="G170" s="87" t="b">
        <v>0</v>
      </c>
      <c r="H170" s="87" t="b">
        <v>0</v>
      </c>
      <c r="I170" s="87" t="b">
        <v>0</v>
      </c>
      <c r="J170" s="87" t="b">
        <v>0</v>
      </c>
      <c r="K170" s="87" t="b">
        <v>0</v>
      </c>
      <c r="L170" s="87" t="b">
        <v>0</v>
      </c>
    </row>
    <row r="171" spans="1:12" ht="15">
      <c r="A171" s="87" t="s">
        <v>1095</v>
      </c>
      <c r="B171" s="87" t="s">
        <v>303</v>
      </c>
      <c r="C171" s="87">
        <v>2</v>
      </c>
      <c r="D171" s="119">
        <v>0.0023678474179635854</v>
      </c>
      <c r="E171" s="119">
        <v>2.761551988564182</v>
      </c>
      <c r="F171" s="87" t="s">
        <v>1124</v>
      </c>
      <c r="G171" s="87" t="b">
        <v>0</v>
      </c>
      <c r="H171" s="87" t="b">
        <v>0</v>
      </c>
      <c r="I171" s="87" t="b">
        <v>0</v>
      </c>
      <c r="J171" s="87" t="b">
        <v>0</v>
      </c>
      <c r="K171" s="87" t="b">
        <v>0</v>
      </c>
      <c r="L171" s="87" t="b">
        <v>0</v>
      </c>
    </row>
    <row r="172" spans="1:12" ht="15">
      <c r="A172" s="87" t="s">
        <v>303</v>
      </c>
      <c r="B172" s="87" t="s">
        <v>302</v>
      </c>
      <c r="C172" s="87">
        <v>2</v>
      </c>
      <c r="D172" s="119">
        <v>0.0023678474179635854</v>
      </c>
      <c r="E172" s="119">
        <v>2.761551988564182</v>
      </c>
      <c r="F172" s="87" t="s">
        <v>1124</v>
      </c>
      <c r="G172" s="87" t="b">
        <v>0</v>
      </c>
      <c r="H172" s="87" t="b">
        <v>0</v>
      </c>
      <c r="I172" s="87" t="b">
        <v>0</v>
      </c>
      <c r="J172" s="87" t="b">
        <v>0</v>
      </c>
      <c r="K172" s="87" t="b">
        <v>0</v>
      </c>
      <c r="L172" s="87" t="b">
        <v>0</v>
      </c>
    </row>
    <row r="173" spans="1:12" ht="15">
      <c r="A173" s="87" t="s">
        <v>302</v>
      </c>
      <c r="B173" s="87" t="s">
        <v>1096</v>
      </c>
      <c r="C173" s="87">
        <v>2</v>
      </c>
      <c r="D173" s="119">
        <v>0.0023678474179635854</v>
      </c>
      <c r="E173" s="119">
        <v>2.761551988564182</v>
      </c>
      <c r="F173" s="87" t="s">
        <v>1124</v>
      </c>
      <c r="G173" s="87" t="b">
        <v>0</v>
      </c>
      <c r="H173" s="87" t="b">
        <v>0</v>
      </c>
      <c r="I173" s="87" t="b">
        <v>0</v>
      </c>
      <c r="J173" s="87" t="b">
        <v>0</v>
      </c>
      <c r="K173" s="87" t="b">
        <v>0</v>
      </c>
      <c r="L173" s="87" t="b">
        <v>0</v>
      </c>
    </row>
    <row r="174" spans="1:12" ht="15">
      <c r="A174" s="87" t="s">
        <v>1096</v>
      </c>
      <c r="B174" s="87" t="s">
        <v>1097</v>
      </c>
      <c r="C174" s="87">
        <v>2</v>
      </c>
      <c r="D174" s="119">
        <v>0.0023678474179635854</v>
      </c>
      <c r="E174" s="119">
        <v>2.761551988564182</v>
      </c>
      <c r="F174" s="87" t="s">
        <v>1124</v>
      </c>
      <c r="G174" s="87" t="b">
        <v>0</v>
      </c>
      <c r="H174" s="87" t="b">
        <v>0</v>
      </c>
      <c r="I174" s="87" t="b">
        <v>0</v>
      </c>
      <c r="J174" s="87" t="b">
        <v>0</v>
      </c>
      <c r="K174" s="87" t="b">
        <v>0</v>
      </c>
      <c r="L174" s="87" t="b">
        <v>0</v>
      </c>
    </row>
    <row r="175" spans="1:12" ht="15">
      <c r="A175" s="87" t="s">
        <v>1097</v>
      </c>
      <c r="B175" s="87" t="s">
        <v>1098</v>
      </c>
      <c r="C175" s="87">
        <v>2</v>
      </c>
      <c r="D175" s="119">
        <v>0.0023678474179635854</v>
      </c>
      <c r="E175" s="119">
        <v>2.761551988564182</v>
      </c>
      <c r="F175" s="87" t="s">
        <v>1124</v>
      </c>
      <c r="G175" s="87" t="b">
        <v>0</v>
      </c>
      <c r="H175" s="87" t="b">
        <v>0</v>
      </c>
      <c r="I175" s="87" t="b">
        <v>0</v>
      </c>
      <c r="J175" s="87" t="b">
        <v>0</v>
      </c>
      <c r="K175" s="87" t="b">
        <v>0</v>
      </c>
      <c r="L175" s="87" t="b">
        <v>0</v>
      </c>
    </row>
    <row r="176" spans="1:12" ht="15">
      <c r="A176" s="87" t="s">
        <v>1098</v>
      </c>
      <c r="B176" s="87" t="s">
        <v>1099</v>
      </c>
      <c r="C176" s="87">
        <v>2</v>
      </c>
      <c r="D176" s="119">
        <v>0.0023678474179635854</v>
      </c>
      <c r="E176" s="119">
        <v>2.761551988564182</v>
      </c>
      <c r="F176" s="87" t="s">
        <v>1124</v>
      </c>
      <c r="G176" s="87" t="b">
        <v>0</v>
      </c>
      <c r="H176" s="87" t="b">
        <v>0</v>
      </c>
      <c r="I176" s="87" t="b">
        <v>0</v>
      </c>
      <c r="J176" s="87" t="b">
        <v>0</v>
      </c>
      <c r="K176" s="87" t="b">
        <v>0</v>
      </c>
      <c r="L176" s="87" t="b">
        <v>0</v>
      </c>
    </row>
    <row r="177" spans="1:12" ht="15">
      <c r="A177" s="87" t="s">
        <v>1099</v>
      </c>
      <c r="B177" s="87" t="s">
        <v>1100</v>
      </c>
      <c r="C177" s="87">
        <v>2</v>
      </c>
      <c r="D177" s="119">
        <v>0.0023678474179635854</v>
      </c>
      <c r="E177" s="119">
        <v>2.761551988564182</v>
      </c>
      <c r="F177" s="87" t="s">
        <v>1124</v>
      </c>
      <c r="G177" s="87" t="b">
        <v>0</v>
      </c>
      <c r="H177" s="87" t="b">
        <v>0</v>
      </c>
      <c r="I177" s="87" t="b">
        <v>0</v>
      </c>
      <c r="J177" s="87" t="b">
        <v>0</v>
      </c>
      <c r="K177" s="87" t="b">
        <v>0</v>
      </c>
      <c r="L177" s="87" t="b">
        <v>0</v>
      </c>
    </row>
    <row r="178" spans="1:12" ht="15">
      <c r="A178" s="87" t="s">
        <v>1100</v>
      </c>
      <c r="B178" s="87" t="s">
        <v>1101</v>
      </c>
      <c r="C178" s="87">
        <v>2</v>
      </c>
      <c r="D178" s="119">
        <v>0.0023678474179635854</v>
      </c>
      <c r="E178" s="119">
        <v>2.761551988564182</v>
      </c>
      <c r="F178" s="87" t="s">
        <v>1124</v>
      </c>
      <c r="G178" s="87" t="b">
        <v>0</v>
      </c>
      <c r="H178" s="87" t="b">
        <v>0</v>
      </c>
      <c r="I178" s="87" t="b">
        <v>0</v>
      </c>
      <c r="J178" s="87" t="b">
        <v>0</v>
      </c>
      <c r="K178" s="87" t="b">
        <v>0</v>
      </c>
      <c r="L178" s="87" t="b">
        <v>0</v>
      </c>
    </row>
    <row r="179" spans="1:12" ht="15">
      <c r="A179" s="87" t="s">
        <v>1101</v>
      </c>
      <c r="B179" s="87" t="s">
        <v>968</v>
      </c>
      <c r="C179" s="87">
        <v>2</v>
      </c>
      <c r="D179" s="119">
        <v>0.0023678474179635854</v>
      </c>
      <c r="E179" s="119">
        <v>1.8864907251724818</v>
      </c>
      <c r="F179" s="87" t="s">
        <v>1124</v>
      </c>
      <c r="G179" s="87" t="b">
        <v>0</v>
      </c>
      <c r="H179" s="87" t="b">
        <v>0</v>
      </c>
      <c r="I179" s="87" t="b">
        <v>0</v>
      </c>
      <c r="J179" s="87" t="b">
        <v>0</v>
      </c>
      <c r="K179" s="87" t="b">
        <v>0</v>
      </c>
      <c r="L179" s="87" t="b">
        <v>0</v>
      </c>
    </row>
    <row r="180" spans="1:12" ht="15">
      <c r="A180" s="87" t="s">
        <v>978</v>
      </c>
      <c r="B180" s="87" t="s">
        <v>1102</v>
      </c>
      <c r="C180" s="87">
        <v>2</v>
      </c>
      <c r="D180" s="119">
        <v>0.0023678474179635854</v>
      </c>
      <c r="E180" s="119">
        <v>1.9486386319213262</v>
      </c>
      <c r="F180" s="87" t="s">
        <v>1124</v>
      </c>
      <c r="G180" s="87" t="b">
        <v>0</v>
      </c>
      <c r="H180" s="87" t="b">
        <v>0</v>
      </c>
      <c r="I180" s="87" t="b">
        <v>0</v>
      </c>
      <c r="J180" s="87" t="b">
        <v>0</v>
      </c>
      <c r="K180" s="87" t="b">
        <v>0</v>
      </c>
      <c r="L180" s="87" t="b">
        <v>0</v>
      </c>
    </row>
    <row r="181" spans="1:12" ht="15">
      <c r="A181" s="87" t="s">
        <v>1102</v>
      </c>
      <c r="B181" s="87" t="s">
        <v>1103</v>
      </c>
      <c r="C181" s="87">
        <v>2</v>
      </c>
      <c r="D181" s="119">
        <v>0.0023678474179635854</v>
      </c>
      <c r="E181" s="119">
        <v>2.761551988564182</v>
      </c>
      <c r="F181" s="87" t="s">
        <v>1124</v>
      </c>
      <c r="G181" s="87" t="b">
        <v>0</v>
      </c>
      <c r="H181" s="87" t="b">
        <v>0</v>
      </c>
      <c r="I181" s="87" t="b">
        <v>0</v>
      </c>
      <c r="J181" s="87" t="b">
        <v>0</v>
      </c>
      <c r="K181" s="87" t="b">
        <v>0</v>
      </c>
      <c r="L181" s="87" t="b">
        <v>0</v>
      </c>
    </row>
    <row r="182" spans="1:12" ht="15">
      <c r="A182" s="87" t="s">
        <v>1103</v>
      </c>
      <c r="B182" s="87" t="s">
        <v>1104</v>
      </c>
      <c r="C182" s="87">
        <v>2</v>
      </c>
      <c r="D182" s="119">
        <v>0.0023678474179635854</v>
      </c>
      <c r="E182" s="119">
        <v>2.761551988564182</v>
      </c>
      <c r="F182" s="87" t="s">
        <v>1124</v>
      </c>
      <c r="G182" s="87" t="b">
        <v>0</v>
      </c>
      <c r="H182" s="87" t="b">
        <v>0</v>
      </c>
      <c r="I182" s="87" t="b">
        <v>0</v>
      </c>
      <c r="J182" s="87" t="b">
        <v>0</v>
      </c>
      <c r="K182" s="87" t="b">
        <v>0</v>
      </c>
      <c r="L182" s="87" t="b">
        <v>0</v>
      </c>
    </row>
    <row r="183" spans="1:12" ht="15">
      <c r="A183" s="87" t="s">
        <v>1104</v>
      </c>
      <c r="B183" s="87" t="s">
        <v>1105</v>
      </c>
      <c r="C183" s="87">
        <v>2</v>
      </c>
      <c r="D183" s="119">
        <v>0.0023678474179635854</v>
      </c>
      <c r="E183" s="119">
        <v>2.761551988564182</v>
      </c>
      <c r="F183" s="87" t="s">
        <v>1124</v>
      </c>
      <c r="G183" s="87" t="b">
        <v>0</v>
      </c>
      <c r="H183" s="87" t="b">
        <v>0</v>
      </c>
      <c r="I183" s="87" t="b">
        <v>0</v>
      </c>
      <c r="J183" s="87" t="b">
        <v>0</v>
      </c>
      <c r="K183" s="87" t="b">
        <v>0</v>
      </c>
      <c r="L183" s="87" t="b">
        <v>0</v>
      </c>
    </row>
    <row r="184" spans="1:12" ht="15">
      <c r="A184" s="87" t="s">
        <v>1105</v>
      </c>
      <c r="B184" s="87" t="s">
        <v>1106</v>
      </c>
      <c r="C184" s="87">
        <v>2</v>
      </c>
      <c r="D184" s="119">
        <v>0.0023678474179635854</v>
      </c>
      <c r="E184" s="119">
        <v>2.761551988564182</v>
      </c>
      <c r="F184" s="87" t="s">
        <v>1124</v>
      </c>
      <c r="G184" s="87" t="b">
        <v>0</v>
      </c>
      <c r="H184" s="87" t="b">
        <v>0</v>
      </c>
      <c r="I184" s="87" t="b">
        <v>0</v>
      </c>
      <c r="J184" s="87" t="b">
        <v>0</v>
      </c>
      <c r="K184" s="87" t="b">
        <v>0</v>
      </c>
      <c r="L184" s="87" t="b">
        <v>0</v>
      </c>
    </row>
    <row r="185" spans="1:12" ht="15">
      <c r="A185" s="87" t="s">
        <v>1106</v>
      </c>
      <c r="B185" s="87" t="s">
        <v>297</v>
      </c>
      <c r="C185" s="87">
        <v>2</v>
      </c>
      <c r="D185" s="119">
        <v>0.0023678474179635854</v>
      </c>
      <c r="E185" s="119">
        <v>1.8584620015722384</v>
      </c>
      <c r="F185" s="87" t="s">
        <v>1124</v>
      </c>
      <c r="G185" s="87" t="b">
        <v>0</v>
      </c>
      <c r="H185" s="87" t="b">
        <v>0</v>
      </c>
      <c r="I185" s="87" t="b">
        <v>0</v>
      </c>
      <c r="J185" s="87" t="b">
        <v>0</v>
      </c>
      <c r="K185" s="87" t="b">
        <v>0</v>
      </c>
      <c r="L185" s="87" t="b">
        <v>0</v>
      </c>
    </row>
    <row r="186" spans="1:12" ht="15">
      <c r="A186" s="87" t="s">
        <v>994</v>
      </c>
      <c r="B186" s="87" t="s">
        <v>962</v>
      </c>
      <c r="C186" s="87">
        <v>2</v>
      </c>
      <c r="D186" s="119">
        <v>0.0023678474179635854</v>
      </c>
      <c r="E186" s="119">
        <v>1.2430380486862944</v>
      </c>
      <c r="F186" s="87" t="s">
        <v>1124</v>
      </c>
      <c r="G186" s="87" t="b">
        <v>0</v>
      </c>
      <c r="H186" s="87" t="b">
        <v>0</v>
      </c>
      <c r="I186" s="87" t="b">
        <v>0</v>
      </c>
      <c r="J186" s="87" t="b">
        <v>0</v>
      </c>
      <c r="K186" s="87" t="b">
        <v>0</v>
      </c>
      <c r="L186" s="87" t="b">
        <v>0</v>
      </c>
    </row>
    <row r="187" spans="1:12" ht="15">
      <c r="A187" s="87" t="s">
        <v>959</v>
      </c>
      <c r="B187" s="87" t="s">
        <v>996</v>
      </c>
      <c r="C187" s="87">
        <v>2</v>
      </c>
      <c r="D187" s="119">
        <v>0.0023678474179635854</v>
      </c>
      <c r="E187" s="119">
        <v>1.0669467896306133</v>
      </c>
      <c r="F187" s="87" t="s">
        <v>1124</v>
      </c>
      <c r="G187" s="87" t="b">
        <v>0</v>
      </c>
      <c r="H187" s="87" t="b">
        <v>0</v>
      </c>
      <c r="I187" s="87" t="b">
        <v>0</v>
      </c>
      <c r="J187" s="87" t="b">
        <v>0</v>
      </c>
      <c r="K187" s="87" t="b">
        <v>0</v>
      </c>
      <c r="L187" s="87" t="b">
        <v>0</v>
      </c>
    </row>
    <row r="188" spans="1:12" ht="15">
      <c r="A188" s="87" t="s">
        <v>962</v>
      </c>
      <c r="B188" s="87" t="s">
        <v>1108</v>
      </c>
      <c r="C188" s="87">
        <v>2</v>
      </c>
      <c r="D188" s="119">
        <v>0.0023678474179635854</v>
      </c>
      <c r="E188" s="119">
        <v>1.7201593034059568</v>
      </c>
      <c r="F188" s="87" t="s">
        <v>1124</v>
      </c>
      <c r="G188" s="87" t="b">
        <v>0</v>
      </c>
      <c r="H188" s="87" t="b">
        <v>0</v>
      </c>
      <c r="I188" s="87" t="b">
        <v>0</v>
      </c>
      <c r="J188" s="87" t="b">
        <v>0</v>
      </c>
      <c r="K188" s="87" t="b">
        <v>0</v>
      </c>
      <c r="L188" s="87" t="b">
        <v>0</v>
      </c>
    </row>
    <row r="189" spans="1:12" ht="15">
      <c r="A189" s="87" t="s">
        <v>1108</v>
      </c>
      <c r="B189" s="87" t="s">
        <v>1109</v>
      </c>
      <c r="C189" s="87">
        <v>2</v>
      </c>
      <c r="D189" s="119">
        <v>0.0023678474179635854</v>
      </c>
      <c r="E189" s="119">
        <v>2.761551988564182</v>
      </c>
      <c r="F189" s="87" t="s">
        <v>1124</v>
      </c>
      <c r="G189" s="87" t="b">
        <v>0</v>
      </c>
      <c r="H189" s="87" t="b">
        <v>0</v>
      </c>
      <c r="I189" s="87" t="b">
        <v>0</v>
      </c>
      <c r="J189" s="87" t="b">
        <v>0</v>
      </c>
      <c r="K189" s="87" t="b">
        <v>0</v>
      </c>
      <c r="L189" s="87" t="b">
        <v>0</v>
      </c>
    </row>
    <row r="190" spans="1:12" ht="15">
      <c r="A190" s="87" t="s">
        <v>1109</v>
      </c>
      <c r="B190" s="87" t="s">
        <v>962</v>
      </c>
      <c r="C190" s="87">
        <v>2</v>
      </c>
      <c r="D190" s="119">
        <v>0.0023678474179635854</v>
      </c>
      <c r="E190" s="119">
        <v>1.7201593034059568</v>
      </c>
      <c r="F190" s="87" t="s">
        <v>1124</v>
      </c>
      <c r="G190" s="87" t="b">
        <v>0</v>
      </c>
      <c r="H190" s="87" t="b">
        <v>0</v>
      </c>
      <c r="I190" s="87" t="b">
        <v>0</v>
      </c>
      <c r="J190" s="87" t="b">
        <v>0</v>
      </c>
      <c r="K190" s="87" t="b">
        <v>0</v>
      </c>
      <c r="L190" s="87" t="b">
        <v>0</v>
      </c>
    </row>
    <row r="191" spans="1:12" ht="15">
      <c r="A191" s="87" t="s">
        <v>962</v>
      </c>
      <c r="B191" s="87" t="s">
        <v>986</v>
      </c>
      <c r="C191" s="87">
        <v>2</v>
      </c>
      <c r="D191" s="119">
        <v>0.0023678474179635854</v>
      </c>
      <c r="E191" s="119">
        <v>1.066946789630613</v>
      </c>
      <c r="F191" s="87" t="s">
        <v>1124</v>
      </c>
      <c r="G191" s="87" t="b">
        <v>0</v>
      </c>
      <c r="H191" s="87" t="b">
        <v>0</v>
      </c>
      <c r="I191" s="87" t="b">
        <v>0</v>
      </c>
      <c r="J191" s="87" t="b">
        <v>0</v>
      </c>
      <c r="K191" s="87" t="b">
        <v>0</v>
      </c>
      <c r="L191" s="87" t="b">
        <v>0</v>
      </c>
    </row>
    <row r="192" spans="1:12" ht="15">
      <c r="A192" s="87" t="s">
        <v>986</v>
      </c>
      <c r="B192" s="87" t="s">
        <v>986</v>
      </c>
      <c r="C192" s="87">
        <v>2</v>
      </c>
      <c r="D192" s="119">
        <v>0.0023678474179635854</v>
      </c>
      <c r="E192" s="119">
        <v>1.4551269610134945</v>
      </c>
      <c r="F192" s="87" t="s">
        <v>1124</v>
      </c>
      <c r="G192" s="87" t="b">
        <v>0</v>
      </c>
      <c r="H192" s="87" t="b">
        <v>0</v>
      </c>
      <c r="I192" s="87" t="b">
        <v>0</v>
      </c>
      <c r="J192" s="87" t="b">
        <v>0</v>
      </c>
      <c r="K192" s="87" t="b">
        <v>0</v>
      </c>
      <c r="L192" s="87" t="b">
        <v>0</v>
      </c>
    </row>
    <row r="193" spans="1:12" ht="15">
      <c r="A193" s="87" t="s">
        <v>995</v>
      </c>
      <c r="B193" s="87" t="s">
        <v>981</v>
      </c>
      <c r="C193" s="87">
        <v>2</v>
      </c>
      <c r="D193" s="119">
        <v>0.0023678474179635854</v>
      </c>
      <c r="E193" s="119">
        <v>1.6312182200691758</v>
      </c>
      <c r="F193" s="87" t="s">
        <v>1124</v>
      </c>
      <c r="G193" s="87" t="b">
        <v>0</v>
      </c>
      <c r="H193" s="87" t="b">
        <v>0</v>
      </c>
      <c r="I193" s="87" t="b">
        <v>0</v>
      </c>
      <c r="J193" s="87" t="b">
        <v>0</v>
      </c>
      <c r="K193" s="87" t="b">
        <v>0</v>
      </c>
      <c r="L193" s="87" t="b">
        <v>0</v>
      </c>
    </row>
    <row r="194" spans="1:12" ht="15">
      <c r="A194" s="87" t="s">
        <v>983</v>
      </c>
      <c r="B194" s="87" t="s">
        <v>991</v>
      </c>
      <c r="C194" s="87">
        <v>2</v>
      </c>
      <c r="D194" s="119">
        <v>0.0023678474179635854</v>
      </c>
      <c r="E194" s="119">
        <v>1.5185139398778875</v>
      </c>
      <c r="F194" s="87" t="s">
        <v>1124</v>
      </c>
      <c r="G194" s="87" t="b">
        <v>0</v>
      </c>
      <c r="H194" s="87" t="b">
        <v>0</v>
      </c>
      <c r="I194" s="87" t="b">
        <v>0</v>
      </c>
      <c r="J194" s="87" t="b">
        <v>0</v>
      </c>
      <c r="K194" s="87" t="b">
        <v>0</v>
      </c>
      <c r="L194" s="87" t="b">
        <v>0</v>
      </c>
    </row>
    <row r="195" spans="1:12" ht="15">
      <c r="A195" s="87" t="s">
        <v>991</v>
      </c>
      <c r="B195" s="87" t="s">
        <v>1110</v>
      </c>
      <c r="C195" s="87">
        <v>2</v>
      </c>
      <c r="D195" s="119">
        <v>0.0023678474179635854</v>
      </c>
      <c r="E195" s="119">
        <v>2.2174839442139063</v>
      </c>
      <c r="F195" s="87" t="s">
        <v>1124</v>
      </c>
      <c r="G195" s="87" t="b">
        <v>0</v>
      </c>
      <c r="H195" s="87" t="b">
        <v>0</v>
      </c>
      <c r="I195" s="87" t="b">
        <v>0</v>
      </c>
      <c r="J195" s="87" t="b">
        <v>0</v>
      </c>
      <c r="K195" s="87" t="b">
        <v>0</v>
      </c>
      <c r="L195" s="87" t="b">
        <v>0</v>
      </c>
    </row>
    <row r="196" spans="1:12" ht="15">
      <c r="A196" s="87" t="s">
        <v>1110</v>
      </c>
      <c r="B196" s="87" t="s">
        <v>1111</v>
      </c>
      <c r="C196" s="87">
        <v>2</v>
      </c>
      <c r="D196" s="119">
        <v>0.0023678474179635854</v>
      </c>
      <c r="E196" s="119">
        <v>2.761551988564182</v>
      </c>
      <c r="F196" s="87" t="s">
        <v>1124</v>
      </c>
      <c r="G196" s="87" t="b">
        <v>0</v>
      </c>
      <c r="H196" s="87" t="b">
        <v>0</v>
      </c>
      <c r="I196" s="87" t="b">
        <v>0</v>
      </c>
      <c r="J196" s="87" t="b">
        <v>0</v>
      </c>
      <c r="K196" s="87" t="b">
        <v>0</v>
      </c>
      <c r="L196" s="87" t="b">
        <v>0</v>
      </c>
    </row>
    <row r="197" spans="1:12" ht="15">
      <c r="A197" s="87" t="s">
        <v>1111</v>
      </c>
      <c r="B197" s="87" t="s">
        <v>1112</v>
      </c>
      <c r="C197" s="87">
        <v>2</v>
      </c>
      <c r="D197" s="119">
        <v>0.0023678474179635854</v>
      </c>
      <c r="E197" s="119">
        <v>2.761551988564182</v>
      </c>
      <c r="F197" s="87" t="s">
        <v>1124</v>
      </c>
      <c r="G197" s="87" t="b">
        <v>0</v>
      </c>
      <c r="H197" s="87" t="b">
        <v>0</v>
      </c>
      <c r="I197" s="87" t="b">
        <v>0</v>
      </c>
      <c r="J197" s="87" t="b">
        <v>0</v>
      </c>
      <c r="K197" s="87" t="b">
        <v>0</v>
      </c>
      <c r="L197" s="87" t="b">
        <v>0</v>
      </c>
    </row>
    <row r="198" spans="1:12" ht="15">
      <c r="A198" s="87" t="s">
        <v>1112</v>
      </c>
      <c r="B198" s="87" t="s">
        <v>985</v>
      </c>
      <c r="C198" s="87">
        <v>2</v>
      </c>
      <c r="D198" s="119">
        <v>0.0023678474179635854</v>
      </c>
      <c r="E198" s="119">
        <v>2.1083394747888384</v>
      </c>
      <c r="F198" s="87" t="s">
        <v>1124</v>
      </c>
      <c r="G198" s="87" t="b">
        <v>0</v>
      </c>
      <c r="H198" s="87" t="b">
        <v>0</v>
      </c>
      <c r="I198" s="87" t="b">
        <v>0</v>
      </c>
      <c r="J198" s="87" t="b">
        <v>0</v>
      </c>
      <c r="K198" s="87" t="b">
        <v>0</v>
      </c>
      <c r="L198" s="87" t="b">
        <v>0</v>
      </c>
    </row>
    <row r="199" spans="1:12" ht="15">
      <c r="A199" s="87" t="s">
        <v>985</v>
      </c>
      <c r="B199" s="87" t="s">
        <v>991</v>
      </c>
      <c r="C199" s="87">
        <v>2</v>
      </c>
      <c r="D199" s="119">
        <v>0.0023678474179635854</v>
      </c>
      <c r="E199" s="119">
        <v>1.5642714304385625</v>
      </c>
      <c r="F199" s="87" t="s">
        <v>1124</v>
      </c>
      <c r="G199" s="87" t="b">
        <v>0</v>
      </c>
      <c r="H199" s="87" t="b">
        <v>0</v>
      </c>
      <c r="I199" s="87" t="b">
        <v>0</v>
      </c>
      <c r="J199" s="87" t="b">
        <v>0</v>
      </c>
      <c r="K199" s="87" t="b">
        <v>0</v>
      </c>
      <c r="L199" s="87" t="b">
        <v>0</v>
      </c>
    </row>
    <row r="200" spans="1:12" ht="15">
      <c r="A200" s="87" t="s">
        <v>991</v>
      </c>
      <c r="B200" s="87" t="s">
        <v>992</v>
      </c>
      <c r="C200" s="87">
        <v>2</v>
      </c>
      <c r="D200" s="119">
        <v>0.0023678474179635854</v>
      </c>
      <c r="E200" s="119">
        <v>1.6734158998636306</v>
      </c>
      <c r="F200" s="87" t="s">
        <v>1124</v>
      </c>
      <c r="G200" s="87" t="b">
        <v>0</v>
      </c>
      <c r="H200" s="87" t="b">
        <v>0</v>
      </c>
      <c r="I200" s="87" t="b">
        <v>0</v>
      </c>
      <c r="J200" s="87" t="b">
        <v>0</v>
      </c>
      <c r="K200" s="87" t="b">
        <v>0</v>
      </c>
      <c r="L200" s="87" t="b">
        <v>0</v>
      </c>
    </row>
    <row r="201" spans="1:12" ht="15">
      <c r="A201" s="87" t="s">
        <v>959</v>
      </c>
      <c r="B201" s="87" t="s">
        <v>1084</v>
      </c>
      <c r="C201" s="87">
        <v>2</v>
      </c>
      <c r="D201" s="119">
        <v>0.0023678474179635854</v>
      </c>
      <c r="E201" s="119">
        <v>1.3679767852945945</v>
      </c>
      <c r="F201" s="87" t="s">
        <v>1124</v>
      </c>
      <c r="G201" s="87" t="b">
        <v>0</v>
      </c>
      <c r="H201" s="87" t="b">
        <v>0</v>
      </c>
      <c r="I201" s="87" t="b">
        <v>0</v>
      </c>
      <c r="J201" s="87" t="b">
        <v>0</v>
      </c>
      <c r="K201" s="87" t="b">
        <v>0</v>
      </c>
      <c r="L201" s="87" t="b">
        <v>0</v>
      </c>
    </row>
    <row r="202" spans="1:12" ht="15">
      <c r="A202" s="87" t="s">
        <v>1084</v>
      </c>
      <c r="B202" s="87" t="s">
        <v>981</v>
      </c>
      <c r="C202" s="87">
        <v>2</v>
      </c>
      <c r="D202" s="119">
        <v>0.0023678474179635854</v>
      </c>
      <c r="E202" s="119">
        <v>1.932248215733157</v>
      </c>
      <c r="F202" s="87" t="s">
        <v>1124</v>
      </c>
      <c r="G202" s="87" t="b">
        <v>0</v>
      </c>
      <c r="H202" s="87" t="b">
        <v>0</v>
      </c>
      <c r="I202" s="87" t="b">
        <v>0</v>
      </c>
      <c r="J202" s="87" t="b">
        <v>0</v>
      </c>
      <c r="K202" s="87" t="b">
        <v>0</v>
      </c>
      <c r="L202" s="87" t="b">
        <v>0</v>
      </c>
    </row>
    <row r="203" spans="1:12" ht="15">
      <c r="A203" s="87" t="s">
        <v>981</v>
      </c>
      <c r="B203" s="87" t="s">
        <v>959</v>
      </c>
      <c r="C203" s="87">
        <v>2</v>
      </c>
      <c r="D203" s="119">
        <v>0.0023678474179635854</v>
      </c>
      <c r="E203" s="119">
        <v>0.8037053548560318</v>
      </c>
      <c r="F203" s="87" t="s">
        <v>1124</v>
      </c>
      <c r="G203" s="87" t="b">
        <v>0</v>
      </c>
      <c r="H203" s="87" t="b">
        <v>0</v>
      </c>
      <c r="I203" s="87" t="b">
        <v>0</v>
      </c>
      <c r="J203" s="87" t="b">
        <v>0</v>
      </c>
      <c r="K203" s="87" t="b">
        <v>0</v>
      </c>
      <c r="L203" s="87" t="b">
        <v>0</v>
      </c>
    </row>
    <row r="204" spans="1:12" ht="15">
      <c r="A204" s="87" t="s">
        <v>959</v>
      </c>
      <c r="B204" s="87" t="s">
        <v>1113</v>
      </c>
      <c r="C204" s="87">
        <v>2</v>
      </c>
      <c r="D204" s="119">
        <v>0.0023678474179635854</v>
      </c>
      <c r="E204" s="119">
        <v>1.5440680443502757</v>
      </c>
      <c r="F204" s="87" t="s">
        <v>1124</v>
      </c>
      <c r="G204" s="87" t="b">
        <v>0</v>
      </c>
      <c r="H204" s="87" t="b">
        <v>0</v>
      </c>
      <c r="I204" s="87" t="b">
        <v>0</v>
      </c>
      <c r="J204" s="87" t="b">
        <v>0</v>
      </c>
      <c r="K204" s="87" t="b">
        <v>0</v>
      </c>
      <c r="L204" s="87" t="b">
        <v>0</v>
      </c>
    </row>
    <row r="205" spans="1:12" ht="15">
      <c r="A205" s="87" t="s">
        <v>1113</v>
      </c>
      <c r="B205" s="87" t="s">
        <v>1054</v>
      </c>
      <c r="C205" s="87">
        <v>2</v>
      </c>
      <c r="D205" s="119">
        <v>0.0023678474179635854</v>
      </c>
      <c r="E205" s="119">
        <v>2.4605219929002007</v>
      </c>
      <c r="F205" s="87" t="s">
        <v>1124</v>
      </c>
      <c r="G205" s="87" t="b">
        <v>0</v>
      </c>
      <c r="H205" s="87" t="b">
        <v>0</v>
      </c>
      <c r="I205" s="87" t="b">
        <v>0</v>
      </c>
      <c r="J205" s="87" t="b">
        <v>0</v>
      </c>
      <c r="K205" s="87" t="b">
        <v>0</v>
      </c>
      <c r="L205" s="87" t="b">
        <v>0</v>
      </c>
    </row>
    <row r="206" spans="1:12" ht="15">
      <c r="A206" s="87" t="s">
        <v>983</v>
      </c>
      <c r="B206" s="87" t="s">
        <v>1114</v>
      </c>
      <c r="C206" s="87">
        <v>2</v>
      </c>
      <c r="D206" s="119">
        <v>0.0023678474179635854</v>
      </c>
      <c r="E206" s="119">
        <v>2.062581984228163</v>
      </c>
      <c r="F206" s="87" t="s">
        <v>1124</v>
      </c>
      <c r="G206" s="87" t="b">
        <v>0</v>
      </c>
      <c r="H206" s="87" t="b">
        <v>0</v>
      </c>
      <c r="I206" s="87" t="b">
        <v>0</v>
      </c>
      <c r="J206" s="87" t="b">
        <v>0</v>
      </c>
      <c r="K206" s="87" t="b">
        <v>0</v>
      </c>
      <c r="L206" s="87" t="b">
        <v>0</v>
      </c>
    </row>
    <row r="207" spans="1:12" ht="15">
      <c r="A207" s="87" t="s">
        <v>1114</v>
      </c>
      <c r="B207" s="87" t="s">
        <v>1115</v>
      </c>
      <c r="C207" s="87">
        <v>2</v>
      </c>
      <c r="D207" s="119">
        <v>0.0023678474179635854</v>
      </c>
      <c r="E207" s="119">
        <v>2.761551988564182</v>
      </c>
      <c r="F207" s="87" t="s">
        <v>1124</v>
      </c>
      <c r="G207" s="87" t="b">
        <v>0</v>
      </c>
      <c r="H207" s="87" t="b">
        <v>0</v>
      </c>
      <c r="I207" s="87" t="b">
        <v>0</v>
      </c>
      <c r="J207" s="87" t="b">
        <v>0</v>
      </c>
      <c r="K207" s="87" t="b">
        <v>0</v>
      </c>
      <c r="L207" s="87" t="b">
        <v>0</v>
      </c>
    </row>
    <row r="208" spans="1:12" ht="15">
      <c r="A208" s="87" t="s">
        <v>1115</v>
      </c>
      <c r="B208" s="87" t="s">
        <v>985</v>
      </c>
      <c r="C208" s="87">
        <v>2</v>
      </c>
      <c r="D208" s="119">
        <v>0.0023678474179635854</v>
      </c>
      <c r="E208" s="119">
        <v>2.1083394747888384</v>
      </c>
      <c r="F208" s="87" t="s">
        <v>1124</v>
      </c>
      <c r="G208" s="87" t="b">
        <v>0</v>
      </c>
      <c r="H208" s="87" t="b">
        <v>0</v>
      </c>
      <c r="I208" s="87" t="b">
        <v>0</v>
      </c>
      <c r="J208" s="87" t="b">
        <v>0</v>
      </c>
      <c r="K208" s="87" t="b">
        <v>0</v>
      </c>
      <c r="L208" s="87" t="b">
        <v>0</v>
      </c>
    </row>
    <row r="209" spans="1:12" ht="15">
      <c r="A209" s="87" t="s">
        <v>985</v>
      </c>
      <c r="B209" s="87" t="s">
        <v>980</v>
      </c>
      <c r="C209" s="87">
        <v>2</v>
      </c>
      <c r="D209" s="119">
        <v>0.0023678474179635854</v>
      </c>
      <c r="E209" s="119">
        <v>1.3679767852945943</v>
      </c>
      <c r="F209" s="87" t="s">
        <v>1124</v>
      </c>
      <c r="G209" s="87" t="b">
        <v>0</v>
      </c>
      <c r="H209" s="87" t="b">
        <v>0</v>
      </c>
      <c r="I209" s="87" t="b">
        <v>0</v>
      </c>
      <c r="J209" s="87" t="b">
        <v>0</v>
      </c>
      <c r="K209" s="87" t="b">
        <v>0</v>
      </c>
      <c r="L209" s="87" t="b">
        <v>0</v>
      </c>
    </row>
    <row r="210" spans="1:12" ht="15">
      <c r="A210" s="87" t="s">
        <v>980</v>
      </c>
      <c r="B210" s="87" t="s">
        <v>1083</v>
      </c>
      <c r="C210" s="87">
        <v>2</v>
      </c>
      <c r="D210" s="119">
        <v>0.0023678474179635854</v>
      </c>
      <c r="E210" s="119">
        <v>2.0211892990699383</v>
      </c>
      <c r="F210" s="87" t="s">
        <v>1124</v>
      </c>
      <c r="G210" s="87" t="b">
        <v>0</v>
      </c>
      <c r="H210" s="87" t="b">
        <v>0</v>
      </c>
      <c r="I210" s="87" t="b">
        <v>0</v>
      </c>
      <c r="J210" s="87" t="b">
        <v>0</v>
      </c>
      <c r="K210" s="87" t="b">
        <v>0</v>
      </c>
      <c r="L210" s="87" t="b">
        <v>0</v>
      </c>
    </row>
    <row r="211" spans="1:12" ht="15">
      <c r="A211" s="87" t="s">
        <v>1083</v>
      </c>
      <c r="B211" s="87" t="s">
        <v>981</v>
      </c>
      <c r="C211" s="87">
        <v>2</v>
      </c>
      <c r="D211" s="119">
        <v>0.0023678474179635854</v>
      </c>
      <c r="E211" s="119">
        <v>1.932248215733157</v>
      </c>
      <c r="F211" s="87" t="s">
        <v>1124</v>
      </c>
      <c r="G211" s="87" t="b">
        <v>0</v>
      </c>
      <c r="H211" s="87" t="b">
        <v>0</v>
      </c>
      <c r="I211" s="87" t="b">
        <v>0</v>
      </c>
      <c r="J211" s="87" t="b">
        <v>0</v>
      </c>
      <c r="K211" s="87" t="b">
        <v>0</v>
      </c>
      <c r="L211" s="87" t="b">
        <v>0</v>
      </c>
    </row>
    <row r="212" spans="1:12" ht="15">
      <c r="A212" s="87" t="s">
        <v>962</v>
      </c>
      <c r="B212" s="87" t="s">
        <v>981</v>
      </c>
      <c r="C212" s="87">
        <v>2</v>
      </c>
      <c r="D212" s="119">
        <v>0.0023678474179635854</v>
      </c>
      <c r="E212" s="119">
        <v>1.066946789630613</v>
      </c>
      <c r="F212" s="87" t="s">
        <v>1124</v>
      </c>
      <c r="G212" s="87" t="b">
        <v>0</v>
      </c>
      <c r="H212" s="87" t="b">
        <v>0</v>
      </c>
      <c r="I212" s="87" t="b">
        <v>0</v>
      </c>
      <c r="J212" s="87" t="b">
        <v>0</v>
      </c>
      <c r="K212" s="87" t="b">
        <v>0</v>
      </c>
      <c r="L212" s="87" t="b">
        <v>0</v>
      </c>
    </row>
    <row r="213" spans="1:12" ht="15">
      <c r="A213" s="87" t="s">
        <v>983</v>
      </c>
      <c r="B213" s="87" t="s">
        <v>959</v>
      </c>
      <c r="C213" s="87">
        <v>2</v>
      </c>
      <c r="D213" s="119">
        <v>0.0023678474179635854</v>
      </c>
      <c r="E213" s="119">
        <v>0.8450980400142568</v>
      </c>
      <c r="F213" s="87" t="s">
        <v>1124</v>
      </c>
      <c r="G213" s="87" t="b">
        <v>0</v>
      </c>
      <c r="H213" s="87" t="b">
        <v>0</v>
      </c>
      <c r="I213" s="87" t="b">
        <v>0</v>
      </c>
      <c r="J213" s="87" t="b">
        <v>0</v>
      </c>
      <c r="K213" s="87" t="b">
        <v>0</v>
      </c>
      <c r="L213" s="87" t="b">
        <v>0</v>
      </c>
    </row>
    <row r="214" spans="1:12" ht="15">
      <c r="A214" s="87" t="s">
        <v>996</v>
      </c>
      <c r="B214" s="87" t="s">
        <v>959</v>
      </c>
      <c r="C214" s="87">
        <v>2</v>
      </c>
      <c r="D214" s="119">
        <v>0.0023678474179635854</v>
      </c>
      <c r="E214" s="119">
        <v>1.0669467896306133</v>
      </c>
      <c r="F214" s="87" t="s">
        <v>1124</v>
      </c>
      <c r="G214" s="87" t="b">
        <v>0</v>
      </c>
      <c r="H214" s="87" t="b">
        <v>0</v>
      </c>
      <c r="I214" s="87" t="b">
        <v>0</v>
      </c>
      <c r="J214" s="87" t="b">
        <v>0</v>
      </c>
      <c r="K214" s="87" t="b">
        <v>0</v>
      </c>
      <c r="L214" s="87" t="b">
        <v>0</v>
      </c>
    </row>
    <row r="215" spans="1:12" ht="15">
      <c r="A215" s="87" t="s">
        <v>959</v>
      </c>
      <c r="B215" s="87" t="s">
        <v>1053</v>
      </c>
      <c r="C215" s="87">
        <v>2</v>
      </c>
      <c r="D215" s="119">
        <v>0.0023678474179635854</v>
      </c>
      <c r="E215" s="119">
        <v>1.2430380486862944</v>
      </c>
      <c r="F215" s="87" t="s">
        <v>1124</v>
      </c>
      <c r="G215" s="87" t="b">
        <v>0</v>
      </c>
      <c r="H215" s="87" t="b">
        <v>0</v>
      </c>
      <c r="I215" s="87" t="b">
        <v>0</v>
      </c>
      <c r="J215" s="87" t="b">
        <v>0</v>
      </c>
      <c r="K215" s="87" t="b">
        <v>0</v>
      </c>
      <c r="L215" s="87" t="b">
        <v>0</v>
      </c>
    </row>
    <row r="216" spans="1:12" ht="15">
      <c r="A216" s="87" t="s">
        <v>1053</v>
      </c>
      <c r="B216" s="87" t="s">
        <v>1006</v>
      </c>
      <c r="C216" s="87">
        <v>2</v>
      </c>
      <c r="D216" s="119">
        <v>0.0023678474179635854</v>
      </c>
      <c r="E216" s="119">
        <v>2.062581984228163</v>
      </c>
      <c r="F216" s="87" t="s">
        <v>1124</v>
      </c>
      <c r="G216" s="87" t="b">
        <v>0</v>
      </c>
      <c r="H216" s="87" t="b">
        <v>0</v>
      </c>
      <c r="I216" s="87" t="b">
        <v>0</v>
      </c>
      <c r="J216" s="87" t="b">
        <v>0</v>
      </c>
      <c r="K216" s="87" t="b">
        <v>0</v>
      </c>
      <c r="L216" s="87" t="b">
        <v>0</v>
      </c>
    </row>
    <row r="217" spans="1:12" ht="15">
      <c r="A217" s="87" t="s">
        <v>1006</v>
      </c>
      <c r="B217" s="87" t="s">
        <v>980</v>
      </c>
      <c r="C217" s="87">
        <v>2</v>
      </c>
      <c r="D217" s="119">
        <v>0.0023678474179635854</v>
      </c>
      <c r="E217" s="119">
        <v>1.6232492903979003</v>
      </c>
      <c r="F217" s="87" t="s">
        <v>1124</v>
      </c>
      <c r="G217" s="87" t="b">
        <v>0</v>
      </c>
      <c r="H217" s="87" t="b">
        <v>0</v>
      </c>
      <c r="I217" s="87" t="b">
        <v>0</v>
      </c>
      <c r="J217" s="87" t="b">
        <v>0</v>
      </c>
      <c r="K217" s="87" t="b">
        <v>0</v>
      </c>
      <c r="L217" s="87" t="b">
        <v>0</v>
      </c>
    </row>
    <row r="218" spans="1:12" ht="15">
      <c r="A218" s="87" t="s">
        <v>980</v>
      </c>
      <c r="B218" s="87" t="s">
        <v>1088</v>
      </c>
      <c r="C218" s="87">
        <v>2</v>
      </c>
      <c r="D218" s="119">
        <v>0.0023678474179635854</v>
      </c>
      <c r="E218" s="119">
        <v>1.845098040014257</v>
      </c>
      <c r="F218" s="87" t="s">
        <v>1124</v>
      </c>
      <c r="G218" s="87" t="b">
        <v>0</v>
      </c>
      <c r="H218" s="87" t="b">
        <v>0</v>
      </c>
      <c r="I218" s="87" t="b">
        <v>0</v>
      </c>
      <c r="J218" s="87" t="b">
        <v>0</v>
      </c>
      <c r="K218" s="87" t="b">
        <v>0</v>
      </c>
      <c r="L218" s="87" t="b">
        <v>0</v>
      </c>
    </row>
    <row r="219" spans="1:12" ht="15">
      <c r="A219" s="87" t="s">
        <v>984</v>
      </c>
      <c r="B219" s="87" t="s">
        <v>1116</v>
      </c>
      <c r="C219" s="87">
        <v>2</v>
      </c>
      <c r="D219" s="119">
        <v>0.0023678474179635854</v>
      </c>
      <c r="E219" s="119">
        <v>2.062581984228163</v>
      </c>
      <c r="F219" s="87" t="s">
        <v>1124</v>
      </c>
      <c r="G219" s="87" t="b">
        <v>0</v>
      </c>
      <c r="H219" s="87" t="b">
        <v>0</v>
      </c>
      <c r="I219" s="87" t="b">
        <v>0</v>
      </c>
      <c r="J219" s="87" t="b">
        <v>0</v>
      </c>
      <c r="K219" s="87" t="b">
        <v>0</v>
      </c>
      <c r="L219" s="87" t="b">
        <v>0</v>
      </c>
    </row>
    <row r="220" spans="1:12" ht="15">
      <c r="A220" s="87" t="s">
        <v>1116</v>
      </c>
      <c r="B220" s="87" t="s">
        <v>1117</v>
      </c>
      <c r="C220" s="87">
        <v>2</v>
      </c>
      <c r="D220" s="119">
        <v>0.0023678474179635854</v>
      </c>
      <c r="E220" s="119">
        <v>2.761551988564182</v>
      </c>
      <c r="F220" s="87" t="s">
        <v>1124</v>
      </c>
      <c r="G220" s="87" t="b">
        <v>0</v>
      </c>
      <c r="H220" s="87" t="b">
        <v>0</v>
      </c>
      <c r="I220" s="87" t="b">
        <v>0</v>
      </c>
      <c r="J220" s="87" t="b">
        <v>0</v>
      </c>
      <c r="K220" s="87" t="b">
        <v>0</v>
      </c>
      <c r="L220" s="87" t="b">
        <v>0</v>
      </c>
    </row>
    <row r="221" spans="1:12" ht="15">
      <c r="A221" s="87" t="s">
        <v>1117</v>
      </c>
      <c r="B221" s="87" t="s">
        <v>959</v>
      </c>
      <c r="C221" s="87">
        <v>2</v>
      </c>
      <c r="D221" s="119">
        <v>0.0023678474179635854</v>
      </c>
      <c r="E221" s="119">
        <v>1.5440680443502757</v>
      </c>
      <c r="F221" s="87" t="s">
        <v>1124</v>
      </c>
      <c r="G221" s="87" t="b">
        <v>0</v>
      </c>
      <c r="H221" s="87" t="b">
        <v>0</v>
      </c>
      <c r="I221" s="87" t="b">
        <v>0</v>
      </c>
      <c r="J221" s="87" t="b">
        <v>0</v>
      </c>
      <c r="K221" s="87" t="b">
        <v>0</v>
      </c>
      <c r="L221" s="87" t="b">
        <v>0</v>
      </c>
    </row>
    <row r="222" spans="1:12" ht="15">
      <c r="A222" s="87" t="s">
        <v>959</v>
      </c>
      <c r="B222" s="87" t="s">
        <v>1054</v>
      </c>
      <c r="C222" s="87">
        <v>2</v>
      </c>
      <c r="D222" s="119">
        <v>0.0023678474179635854</v>
      </c>
      <c r="E222" s="119">
        <v>1.2430380486862944</v>
      </c>
      <c r="F222" s="87" t="s">
        <v>1124</v>
      </c>
      <c r="G222" s="87" t="b">
        <v>0</v>
      </c>
      <c r="H222" s="87" t="b">
        <v>0</v>
      </c>
      <c r="I222" s="87" t="b">
        <v>0</v>
      </c>
      <c r="J222" s="87" t="b">
        <v>0</v>
      </c>
      <c r="K222" s="87" t="b">
        <v>0</v>
      </c>
      <c r="L222" s="87" t="b">
        <v>0</v>
      </c>
    </row>
    <row r="223" spans="1:12" ht="15">
      <c r="A223" s="87" t="s">
        <v>983</v>
      </c>
      <c r="B223" s="87" t="s">
        <v>1055</v>
      </c>
      <c r="C223" s="87">
        <v>2</v>
      </c>
      <c r="D223" s="119">
        <v>0.0023678474179635854</v>
      </c>
      <c r="E223" s="119">
        <v>1.761551988564182</v>
      </c>
      <c r="F223" s="87" t="s">
        <v>1124</v>
      </c>
      <c r="G223" s="87" t="b">
        <v>0</v>
      </c>
      <c r="H223" s="87" t="b">
        <v>0</v>
      </c>
      <c r="I223" s="87" t="b">
        <v>0</v>
      </c>
      <c r="J223" s="87" t="b">
        <v>0</v>
      </c>
      <c r="K223" s="87" t="b">
        <v>0</v>
      </c>
      <c r="L223" s="87" t="b">
        <v>0</v>
      </c>
    </row>
    <row r="224" spans="1:12" ht="15">
      <c r="A224" s="87" t="s">
        <v>1055</v>
      </c>
      <c r="B224" s="87" t="s">
        <v>1055</v>
      </c>
      <c r="C224" s="87">
        <v>2</v>
      </c>
      <c r="D224" s="119">
        <v>0.0023678474179635854</v>
      </c>
      <c r="E224" s="119">
        <v>2.1594919972362194</v>
      </c>
      <c r="F224" s="87" t="s">
        <v>1124</v>
      </c>
      <c r="G224" s="87" t="b">
        <v>0</v>
      </c>
      <c r="H224" s="87" t="b">
        <v>0</v>
      </c>
      <c r="I224" s="87" t="b">
        <v>0</v>
      </c>
      <c r="J224" s="87" t="b">
        <v>0</v>
      </c>
      <c r="K224" s="87" t="b">
        <v>0</v>
      </c>
      <c r="L224" s="87" t="b">
        <v>0</v>
      </c>
    </row>
    <row r="225" spans="1:12" ht="15">
      <c r="A225" s="87" t="s">
        <v>1055</v>
      </c>
      <c r="B225" s="87" t="s">
        <v>985</v>
      </c>
      <c r="C225" s="87">
        <v>2</v>
      </c>
      <c r="D225" s="119">
        <v>0.0023678474179635854</v>
      </c>
      <c r="E225" s="119">
        <v>1.8073094791248572</v>
      </c>
      <c r="F225" s="87" t="s">
        <v>1124</v>
      </c>
      <c r="G225" s="87" t="b">
        <v>0</v>
      </c>
      <c r="H225" s="87" t="b">
        <v>0</v>
      </c>
      <c r="I225" s="87" t="b">
        <v>0</v>
      </c>
      <c r="J225" s="87" t="b">
        <v>0</v>
      </c>
      <c r="K225" s="87" t="b">
        <v>0</v>
      </c>
      <c r="L225" s="87" t="b">
        <v>0</v>
      </c>
    </row>
    <row r="226" spans="1:12" ht="15">
      <c r="A226" s="87" t="s">
        <v>985</v>
      </c>
      <c r="B226" s="87" t="s">
        <v>1118</v>
      </c>
      <c r="C226" s="87">
        <v>2</v>
      </c>
      <c r="D226" s="119">
        <v>0.0023678474179635854</v>
      </c>
      <c r="E226" s="119">
        <v>2.1083394747888384</v>
      </c>
      <c r="F226" s="87" t="s">
        <v>1124</v>
      </c>
      <c r="G226" s="87" t="b">
        <v>0</v>
      </c>
      <c r="H226" s="87" t="b">
        <v>0</v>
      </c>
      <c r="I226" s="87" t="b">
        <v>0</v>
      </c>
      <c r="J226" s="87" t="b">
        <v>0</v>
      </c>
      <c r="K226" s="87" t="b">
        <v>0</v>
      </c>
      <c r="L226" s="87" t="b">
        <v>0</v>
      </c>
    </row>
    <row r="227" spans="1:12" ht="15">
      <c r="A227" s="87" t="s">
        <v>1118</v>
      </c>
      <c r="B227" s="87" t="s">
        <v>959</v>
      </c>
      <c r="C227" s="87">
        <v>2</v>
      </c>
      <c r="D227" s="119">
        <v>0.0023678474179635854</v>
      </c>
      <c r="E227" s="119">
        <v>1.5440680443502757</v>
      </c>
      <c r="F227" s="87" t="s">
        <v>1124</v>
      </c>
      <c r="G227" s="87" t="b">
        <v>0</v>
      </c>
      <c r="H227" s="87" t="b">
        <v>0</v>
      </c>
      <c r="I227" s="87" t="b">
        <v>0</v>
      </c>
      <c r="J227" s="87" t="b">
        <v>0</v>
      </c>
      <c r="K227" s="87" t="b">
        <v>0</v>
      </c>
      <c r="L227" s="87" t="b">
        <v>0</v>
      </c>
    </row>
    <row r="228" spans="1:12" ht="15">
      <c r="A228" s="87" t="s">
        <v>959</v>
      </c>
      <c r="B228" s="87" t="s">
        <v>980</v>
      </c>
      <c r="C228" s="87">
        <v>2</v>
      </c>
      <c r="D228" s="119">
        <v>0.0023678474179635854</v>
      </c>
      <c r="E228" s="119">
        <v>0.8037053548560318</v>
      </c>
      <c r="F228" s="87" t="s">
        <v>1124</v>
      </c>
      <c r="G228" s="87" t="b">
        <v>0</v>
      </c>
      <c r="H228" s="87" t="b">
        <v>0</v>
      </c>
      <c r="I228" s="87" t="b">
        <v>0</v>
      </c>
      <c r="J228" s="87" t="b">
        <v>0</v>
      </c>
      <c r="K228" s="87" t="b">
        <v>0</v>
      </c>
      <c r="L228" s="87" t="b">
        <v>0</v>
      </c>
    </row>
    <row r="229" spans="1:12" ht="15">
      <c r="A229" s="87" t="s">
        <v>980</v>
      </c>
      <c r="B229" s="87" t="s">
        <v>991</v>
      </c>
      <c r="C229" s="87">
        <v>2</v>
      </c>
      <c r="D229" s="119">
        <v>0.0023678474179635854</v>
      </c>
      <c r="E229" s="119">
        <v>1.4771212547196624</v>
      </c>
      <c r="F229" s="87" t="s">
        <v>1124</v>
      </c>
      <c r="G229" s="87" t="b">
        <v>0</v>
      </c>
      <c r="H229" s="87" t="b">
        <v>0</v>
      </c>
      <c r="I229" s="87" t="b">
        <v>0</v>
      </c>
      <c r="J229" s="87" t="b">
        <v>0</v>
      </c>
      <c r="K229" s="87" t="b">
        <v>0</v>
      </c>
      <c r="L229" s="87" t="b">
        <v>0</v>
      </c>
    </row>
    <row r="230" spans="1:12" ht="15">
      <c r="A230" s="87" t="s">
        <v>991</v>
      </c>
      <c r="B230" s="87" t="s">
        <v>1119</v>
      </c>
      <c r="C230" s="87">
        <v>2</v>
      </c>
      <c r="D230" s="119">
        <v>0.0023678474179635854</v>
      </c>
      <c r="E230" s="119">
        <v>2.2174839442139063</v>
      </c>
      <c r="F230" s="87" t="s">
        <v>1124</v>
      </c>
      <c r="G230" s="87" t="b">
        <v>0</v>
      </c>
      <c r="H230" s="87" t="b">
        <v>0</v>
      </c>
      <c r="I230" s="87" t="b">
        <v>0</v>
      </c>
      <c r="J230" s="87" t="b">
        <v>0</v>
      </c>
      <c r="K230" s="87" t="b">
        <v>0</v>
      </c>
      <c r="L230" s="87" t="b">
        <v>0</v>
      </c>
    </row>
    <row r="231" spans="1:12" ht="15">
      <c r="A231" s="87" t="s">
        <v>1119</v>
      </c>
      <c r="B231" s="87" t="s">
        <v>959</v>
      </c>
      <c r="C231" s="87">
        <v>2</v>
      </c>
      <c r="D231" s="119">
        <v>0.0023678474179635854</v>
      </c>
      <c r="E231" s="119">
        <v>1.5440680443502757</v>
      </c>
      <c r="F231" s="87" t="s">
        <v>1124</v>
      </c>
      <c r="G231" s="87" t="b">
        <v>0</v>
      </c>
      <c r="H231" s="87" t="b">
        <v>0</v>
      </c>
      <c r="I231" s="87" t="b">
        <v>0</v>
      </c>
      <c r="J231" s="87" t="b">
        <v>0</v>
      </c>
      <c r="K231" s="87" t="b">
        <v>0</v>
      </c>
      <c r="L231" s="87" t="b">
        <v>0</v>
      </c>
    </row>
    <row r="232" spans="1:12" ht="15">
      <c r="A232" s="87" t="s">
        <v>959</v>
      </c>
      <c r="B232" s="87" t="s">
        <v>297</v>
      </c>
      <c r="C232" s="87">
        <v>2</v>
      </c>
      <c r="D232" s="119">
        <v>0.0023678474179635854</v>
      </c>
      <c r="E232" s="119">
        <v>0.640978057358332</v>
      </c>
      <c r="F232" s="87" t="s">
        <v>1124</v>
      </c>
      <c r="G232" s="87" t="b">
        <v>0</v>
      </c>
      <c r="H232" s="87" t="b">
        <v>0</v>
      </c>
      <c r="I232" s="87" t="b">
        <v>0</v>
      </c>
      <c r="J232" s="87" t="b">
        <v>0</v>
      </c>
      <c r="K232" s="87" t="b">
        <v>0</v>
      </c>
      <c r="L232" s="87" t="b">
        <v>0</v>
      </c>
    </row>
    <row r="233" spans="1:12" ht="15">
      <c r="A233" s="87" t="s">
        <v>268</v>
      </c>
      <c r="B233" s="87" t="s">
        <v>958</v>
      </c>
      <c r="C233" s="87">
        <v>2</v>
      </c>
      <c r="D233" s="119">
        <v>0.0023678474179635854</v>
      </c>
      <c r="E233" s="119">
        <v>0.2730012720637376</v>
      </c>
      <c r="F233" s="87" t="s">
        <v>1124</v>
      </c>
      <c r="G233" s="87" t="b">
        <v>0</v>
      </c>
      <c r="H233" s="87" t="b">
        <v>0</v>
      </c>
      <c r="I233" s="87" t="b">
        <v>0</v>
      </c>
      <c r="J233" s="87" t="b">
        <v>0</v>
      </c>
      <c r="K233" s="87" t="b">
        <v>0</v>
      </c>
      <c r="L233" s="87" t="b">
        <v>0</v>
      </c>
    </row>
    <row r="234" spans="1:12" ht="15">
      <c r="A234" s="87" t="s">
        <v>299</v>
      </c>
      <c r="B234" s="87" t="s">
        <v>268</v>
      </c>
      <c r="C234" s="87">
        <v>26</v>
      </c>
      <c r="D234" s="119">
        <v>0.00199733692888746</v>
      </c>
      <c r="E234" s="119">
        <v>1.3669915530247638</v>
      </c>
      <c r="F234" s="87" t="s">
        <v>939</v>
      </c>
      <c r="G234" s="87" t="b">
        <v>0</v>
      </c>
      <c r="H234" s="87" t="b">
        <v>0</v>
      </c>
      <c r="I234" s="87" t="b">
        <v>0</v>
      </c>
      <c r="J234" s="87" t="b">
        <v>0</v>
      </c>
      <c r="K234" s="87" t="b">
        <v>0</v>
      </c>
      <c r="L234" s="87" t="b">
        <v>0</v>
      </c>
    </row>
    <row r="235" spans="1:12" ht="15">
      <c r="A235" s="87" t="s">
        <v>969</v>
      </c>
      <c r="B235" s="87" t="s">
        <v>963</v>
      </c>
      <c r="C235" s="87">
        <v>14</v>
      </c>
      <c r="D235" s="119">
        <v>0.005727941985883735</v>
      </c>
      <c r="E235" s="119">
        <v>1.7454094219943264</v>
      </c>
      <c r="F235" s="87" t="s">
        <v>939</v>
      </c>
      <c r="G235" s="87" t="b">
        <v>0</v>
      </c>
      <c r="H235" s="87" t="b">
        <v>0</v>
      </c>
      <c r="I235" s="87" t="b">
        <v>0</v>
      </c>
      <c r="J235" s="87" t="b">
        <v>0</v>
      </c>
      <c r="K235" s="87" t="b">
        <v>0</v>
      </c>
      <c r="L235" s="87" t="b">
        <v>0</v>
      </c>
    </row>
    <row r="236" spans="1:12" ht="15">
      <c r="A236" s="87" t="s">
        <v>963</v>
      </c>
      <c r="B236" s="87" t="s">
        <v>970</v>
      </c>
      <c r="C236" s="87">
        <v>14</v>
      </c>
      <c r="D236" s="119">
        <v>0.005727941985883735</v>
      </c>
      <c r="E236" s="119">
        <v>1.7454094219943264</v>
      </c>
      <c r="F236" s="87" t="s">
        <v>939</v>
      </c>
      <c r="G236" s="87" t="b">
        <v>0</v>
      </c>
      <c r="H236" s="87" t="b">
        <v>0</v>
      </c>
      <c r="I236" s="87" t="b">
        <v>0</v>
      </c>
      <c r="J236" s="87" t="b">
        <v>1</v>
      </c>
      <c r="K236" s="87" t="b">
        <v>0</v>
      </c>
      <c r="L236" s="87" t="b">
        <v>0</v>
      </c>
    </row>
    <row r="237" spans="1:12" ht="15">
      <c r="A237" s="87" t="s">
        <v>970</v>
      </c>
      <c r="B237" s="87" t="s">
        <v>961</v>
      </c>
      <c r="C237" s="87">
        <v>14</v>
      </c>
      <c r="D237" s="119">
        <v>0.005727941985883735</v>
      </c>
      <c r="E237" s="119">
        <v>1.7454094219943264</v>
      </c>
      <c r="F237" s="87" t="s">
        <v>939</v>
      </c>
      <c r="G237" s="87" t="b">
        <v>1</v>
      </c>
      <c r="H237" s="87" t="b">
        <v>0</v>
      </c>
      <c r="I237" s="87" t="b">
        <v>0</v>
      </c>
      <c r="J237" s="87" t="b">
        <v>0</v>
      </c>
      <c r="K237" s="87" t="b">
        <v>0</v>
      </c>
      <c r="L237" s="87" t="b">
        <v>0</v>
      </c>
    </row>
    <row r="238" spans="1:12" ht="15">
      <c r="A238" s="87" t="s">
        <v>961</v>
      </c>
      <c r="B238" s="87" t="s">
        <v>971</v>
      </c>
      <c r="C238" s="87">
        <v>14</v>
      </c>
      <c r="D238" s="119">
        <v>0.005727941985883735</v>
      </c>
      <c r="E238" s="119">
        <v>1.7454094219943264</v>
      </c>
      <c r="F238" s="87" t="s">
        <v>939</v>
      </c>
      <c r="G238" s="87" t="b">
        <v>0</v>
      </c>
      <c r="H238" s="87" t="b">
        <v>0</v>
      </c>
      <c r="I238" s="87" t="b">
        <v>0</v>
      </c>
      <c r="J238" s="87" t="b">
        <v>0</v>
      </c>
      <c r="K238" s="87" t="b">
        <v>0</v>
      </c>
      <c r="L238" s="87" t="b">
        <v>0</v>
      </c>
    </row>
    <row r="239" spans="1:12" ht="15">
      <c r="A239" s="87" t="s">
        <v>971</v>
      </c>
      <c r="B239" s="87" t="s">
        <v>966</v>
      </c>
      <c r="C239" s="87">
        <v>14</v>
      </c>
      <c r="D239" s="119">
        <v>0.005727941985883735</v>
      </c>
      <c r="E239" s="119">
        <v>1.6874174750166397</v>
      </c>
      <c r="F239" s="87" t="s">
        <v>939</v>
      </c>
      <c r="G239" s="87" t="b">
        <v>0</v>
      </c>
      <c r="H239" s="87" t="b">
        <v>0</v>
      </c>
      <c r="I239" s="87" t="b">
        <v>0</v>
      </c>
      <c r="J239" s="87" t="b">
        <v>0</v>
      </c>
      <c r="K239" s="87" t="b">
        <v>0</v>
      </c>
      <c r="L239" s="87" t="b">
        <v>0</v>
      </c>
    </row>
    <row r="240" spans="1:12" ht="15">
      <c r="A240" s="87" t="s">
        <v>966</v>
      </c>
      <c r="B240" s="87" t="s">
        <v>972</v>
      </c>
      <c r="C240" s="87">
        <v>14</v>
      </c>
      <c r="D240" s="119">
        <v>0.005727941985883735</v>
      </c>
      <c r="E240" s="119">
        <v>1.6874174750166397</v>
      </c>
      <c r="F240" s="87" t="s">
        <v>939</v>
      </c>
      <c r="G240" s="87" t="b">
        <v>0</v>
      </c>
      <c r="H240" s="87" t="b">
        <v>0</v>
      </c>
      <c r="I240" s="87" t="b">
        <v>0</v>
      </c>
      <c r="J240" s="87" t="b">
        <v>0</v>
      </c>
      <c r="K240" s="87" t="b">
        <v>0</v>
      </c>
      <c r="L240" s="87" t="b">
        <v>0</v>
      </c>
    </row>
    <row r="241" spans="1:12" ht="15">
      <c r="A241" s="87" t="s">
        <v>972</v>
      </c>
      <c r="B241" s="87" t="s">
        <v>973</v>
      </c>
      <c r="C241" s="87">
        <v>14</v>
      </c>
      <c r="D241" s="119">
        <v>0.005727941985883735</v>
      </c>
      <c r="E241" s="119">
        <v>1.7454094219943264</v>
      </c>
      <c r="F241" s="87" t="s">
        <v>939</v>
      </c>
      <c r="G241" s="87" t="b">
        <v>0</v>
      </c>
      <c r="H241" s="87" t="b">
        <v>0</v>
      </c>
      <c r="I241" s="87" t="b">
        <v>0</v>
      </c>
      <c r="J241" s="87" t="b">
        <v>0</v>
      </c>
      <c r="K241" s="87" t="b">
        <v>0</v>
      </c>
      <c r="L241" s="87" t="b">
        <v>0</v>
      </c>
    </row>
    <row r="242" spans="1:12" ht="15">
      <c r="A242" s="87" t="s">
        <v>973</v>
      </c>
      <c r="B242" s="87" t="s">
        <v>958</v>
      </c>
      <c r="C242" s="87">
        <v>14</v>
      </c>
      <c r="D242" s="119">
        <v>0.005727941985883735</v>
      </c>
      <c r="E242" s="119">
        <v>1.4291394597736082</v>
      </c>
      <c r="F242" s="87" t="s">
        <v>939</v>
      </c>
      <c r="G242" s="87" t="b">
        <v>0</v>
      </c>
      <c r="H242" s="87" t="b">
        <v>0</v>
      </c>
      <c r="I242" s="87" t="b">
        <v>0</v>
      </c>
      <c r="J242" s="87" t="b">
        <v>0</v>
      </c>
      <c r="K242" s="87" t="b">
        <v>0</v>
      </c>
      <c r="L242" s="87" t="b">
        <v>0</v>
      </c>
    </row>
    <row r="243" spans="1:12" ht="15">
      <c r="A243" s="87" t="s">
        <v>958</v>
      </c>
      <c r="B243" s="87" t="s">
        <v>960</v>
      </c>
      <c r="C243" s="87">
        <v>14</v>
      </c>
      <c r="D243" s="119">
        <v>0.005727941985883735</v>
      </c>
      <c r="E243" s="119">
        <v>1.3275481282389863</v>
      </c>
      <c r="F243" s="87" t="s">
        <v>939</v>
      </c>
      <c r="G243" s="87" t="b">
        <v>0</v>
      </c>
      <c r="H243" s="87" t="b">
        <v>0</v>
      </c>
      <c r="I243" s="87" t="b">
        <v>0</v>
      </c>
      <c r="J243" s="87" t="b">
        <v>0</v>
      </c>
      <c r="K243" s="87" t="b">
        <v>0</v>
      </c>
      <c r="L243" s="87" t="b">
        <v>0</v>
      </c>
    </row>
    <row r="244" spans="1:12" ht="15">
      <c r="A244" s="87" t="s">
        <v>960</v>
      </c>
      <c r="B244" s="87" t="s">
        <v>964</v>
      </c>
      <c r="C244" s="87">
        <v>14</v>
      </c>
      <c r="D244" s="119">
        <v>0.005727941985883735</v>
      </c>
      <c r="E244" s="119">
        <v>1.6127838567197355</v>
      </c>
      <c r="F244" s="87" t="s">
        <v>939</v>
      </c>
      <c r="G244" s="87" t="b">
        <v>0</v>
      </c>
      <c r="H244" s="87" t="b">
        <v>0</v>
      </c>
      <c r="I244" s="87" t="b">
        <v>0</v>
      </c>
      <c r="J244" s="87" t="b">
        <v>0</v>
      </c>
      <c r="K244" s="87" t="b">
        <v>0</v>
      </c>
      <c r="L244" s="87" t="b">
        <v>0</v>
      </c>
    </row>
    <row r="245" spans="1:12" ht="15">
      <c r="A245" s="87" t="s">
        <v>964</v>
      </c>
      <c r="B245" s="87" t="s">
        <v>965</v>
      </c>
      <c r="C245" s="87">
        <v>14</v>
      </c>
      <c r="D245" s="119">
        <v>0.005727941985883735</v>
      </c>
      <c r="E245" s="119">
        <v>1.7454094219943264</v>
      </c>
      <c r="F245" s="87" t="s">
        <v>939</v>
      </c>
      <c r="G245" s="87" t="b">
        <v>0</v>
      </c>
      <c r="H245" s="87" t="b">
        <v>0</v>
      </c>
      <c r="I245" s="87" t="b">
        <v>0</v>
      </c>
      <c r="J245" s="87" t="b">
        <v>0</v>
      </c>
      <c r="K245" s="87" t="b">
        <v>0</v>
      </c>
      <c r="L245" s="87" t="b">
        <v>0</v>
      </c>
    </row>
    <row r="246" spans="1:12" ht="15">
      <c r="A246" s="87" t="s">
        <v>965</v>
      </c>
      <c r="B246" s="87" t="s">
        <v>967</v>
      </c>
      <c r="C246" s="87">
        <v>14</v>
      </c>
      <c r="D246" s="119">
        <v>0.005727941985883735</v>
      </c>
      <c r="E246" s="119">
        <v>1.7454094219943264</v>
      </c>
      <c r="F246" s="87" t="s">
        <v>939</v>
      </c>
      <c r="G246" s="87" t="b">
        <v>0</v>
      </c>
      <c r="H246" s="87" t="b">
        <v>0</v>
      </c>
      <c r="I246" s="87" t="b">
        <v>0</v>
      </c>
      <c r="J246" s="87" t="b">
        <v>0</v>
      </c>
      <c r="K246" s="87" t="b">
        <v>0</v>
      </c>
      <c r="L246" s="87" t="b">
        <v>0</v>
      </c>
    </row>
    <row r="247" spans="1:12" ht="15">
      <c r="A247" s="87" t="s">
        <v>967</v>
      </c>
      <c r="B247" s="87" t="s">
        <v>974</v>
      </c>
      <c r="C247" s="87">
        <v>14</v>
      </c>
      <c r="D247" s="119">
        <v>0.005727941985883735</v>
      </c>
      <c r="E247" s="119">
        <v>1.7454094219943264</v>
      </c>
      <c r="F247" s="87" t="s">
        <v>939</v>
      </c>
      <c r="G247" s="87" t="b">
        <v>0</v>
      </c>
      <c r="H247" s="87" t="b">
        <v>0</v>
      </c>
      <c r="I247" s="87" t="b">
        <v>0</v>
      </c>
      <c r="J247" s="87" t="b">
        <v>0</v>
      </c>
      <c r="K247" s="87" t="b">
        <v>0</v>
      </c>
      <c r="L247" s="87" t="b">
        <v>0</v>
      </c>
    </row>
    <row r="248" spans="1:12" ht="15">
      <c r="A248" s="87" t="s">
        <v>974</v>
      </c>
      <c r="B248" s="87" t="s">
        <v>975</v>
      </c>
      <c r="C248" s="87">
        <v>14</v>
      </c>
      <c r="D248" s="119">
        <v>0.005727941985883735</v>
      </c>
      <c r="E248" s="119">
        <v>1.7454094219943264</v>
      </c>
      <c r="F248" s="87" t="s">
        <v>939</v>
      </c>
      <c r="G248" s="87" t="b">
        <v>0</v>
      </c>
      <c r="H248" s="87" t="b">
        <v>0</v>
      </c>
      <c r="I248" s="87" t="b">
        <v>0</v>
      </c>
      <c r="J248" s="87" t="b">
        <v>0</v>
      </c>
      <c r="K248" s="87" t="b">
        <v>0</v>
      </c>
      <c r="L248" s="87" t="b">
        <v>0</v>
      </c>
    </row>
    <row r="249" spans="1:12" ht="15">
      <c r="A249" s="87" t="s">
        <v>975</v>
      </c>
      <c r="B249" s="87" t="s">
        <v>976</v>
      </c>
      <c r="C249" s="87">
        <v>14</v>
      </c>
      <c r="D249" s="119">
        <v>0.005727941985883735</v>
      </c>
      <c r="E249" s="119">
        <v>1.7454094219943264</v>
      </c>
      <c r="F249" s="87" t="s">
        <v>939</v>
      </c>
      <c r="G249" s="87" t="b">
        <v>0</v>
      </c>
      <c r="H249" s="87" t="b">
        <v>0</v>
      </c>
      <c r="I249" s="87" t="b">
        <v>0</v>
      </c>
      <c r="J249" s="87" t="b">
        <v>0</v>
      </c>
      <c r="K249" s="87" t="b">
        <v>0</v>
      </c>
      <c r="L249" s="87" t="b">
        <v>0</v>
      </c>
    </row>
    <row r="250" spans="1:12" ht="15">
      <c r="A250" s="87" t="s">
        <v>976</v>
      </c>
      <c r="B250" s="87" t="s">
        <v>977</v>
      </c>
      <c r="C250" s="87">
        <v>14</v>
      </c>
      <c r="D250" s="119">
        <v>0.005727941985883735</v>
      </c>
      <c r="E250" s="119">
        <v>1.7454094219943264</v>
      </c>
      <c r="F250" s="87" t="s">
        <v>939</v>
      </c>
      <c r="G250" s="87" t="b">
        <v>0</v>
      </c>
      <c r="H250" s="87" t="b">
        <v>0</v>
      </c>
      <c r="I250" s="87" t="b">
        <v>0</v>
      </c>
      <c r="J250" s="87" t="b">
        <v>0</v>
      </c>
      <c r="K250" s="87" t="b">
        <v>0</v>
      </c>
      <c r="L250" s="87" t="b">
        <v>0</v>
      </c>
    </row>
    <row r="251" spans="1:12" ht="15">
      <c r="A251" s="87" t="s">
        <v>977</v>
      </c>
      <c r="B251" s="87" t="s">
        <v>299</v>
      </c>
      <c r="C251" s="87">
        <v>14</v>
      </c>
      <c r="D251" s="119">
        <v>0.005727941985883735</v>
      </c>
      <c r="E251" s="119">
        <v>1.414416202952902</v>
      </c>
      <c r="F251" s="87" t="s">
        <v>939</v>
      </c>
      <c r="G251" s="87" t="b">
        <v>0</v>
      </c>
      <c r="H251" s="87" t="b">
        <v>0</v>
      </c>
      <c r="I251" s="87" t="b">
        <v>0</v>
      </c>
      <c r="J251" s="87" t="b">
        <v>0</v>
      </c>
      <c r="K251" s="87" t="b">
        <v>0</v>
      </c>
      <c r="L251" s="87" t="b">
        <v>0</v>
      </c>
    </row>
    <row r="252" spans="1:12" ht="15">
      <c r="A252" s="87" t="s">
        <v>297</v>
      </c>
      <c r="B252" s="87" t="s">
        <v>299</v>
      </c>
      <c r="C252" s="87">
        <v>8</v>
      </c>
      <c r="D252" s="119">
        <v>0.005676452585688196</v>
      </c>
      <c r="E252" s="119">
        <v>1.3175061899448455</v>
      </c>
      <c r="F252" s="87" t="s">
        <v>939</v>
      </c>
      <c r="G252" s="87" t="b">
        <v>0</v>
      </c>
      <c r="H252" s="87" t="b">
        <v>0</v>
      </c>
      <c r="I252" s="87" t="b">
        <v>0</v>
      </c>
      <c r="J252" s="87" t="b">
        <v>0</v>
      </c>
      <c r="K252" s="87" t="b">
        <v>0</v>
      </c>
      <c r="L252" s="87" t="b">
        <v>0</v>
      </c>
    </row>
    <row r="253" spans="1:12" ht="15">
      <c r="A253" s="87" t="s">
        <v>959</v>
      </c>
      <c r="B253" s="87" t="s">
        <v>959</v>
      </c>
      <c r="C253" s="87">
        <v>7</v>
      </c>
      <c r="D253" s="119">
        <v>0.00865265760197775</v>
      </c>
      <c r="E253" s="119">
        <v>0.6996076179310463</v>
      </c>
      <c r="F253" s="87" t="s">
        <v>939</v>
      </c>
      <c r="G253" s="87" t="b">
        <v>0</v>
      </c>
      <c r="H253" s="87" t="b">
        <v>0</v>
      </c>
      <c r="I253" s="87" t="b">
        <v>0</v>
      </c>
      <c r="J253" s="87" t="b">
        <v>0</v>
      </c>
      <c r="K253" s="87" t="b">
        <v>0</v>
      </c>
      <c r="L253" s="87" t="b">
        <v>0</v>
      </c>
    </row>
    <row r="254" spans="1:12" ht="15">
      <c r="A254" s="87" t="s">
        <v>962</v>
      </c>
      <c r="B254" s="87" t="s">
        <v>959</v>
      </c>
      <c r="C254" s="87">
        <v>6</v>
      </c>
      <c r="D254" s="119">
        <v>0.007416563658838072</v>
      </c>
      <c r="E254" s="119">
        <v>0.8087520873561145</v>
      </c>
      <c r="F254" s="87" t="s">
        <v>939</v>
      </c>
      <c r="G254" s="87" t="b">
        <v>0</v>
      </c>
      <c r="H254" s="87" t="b">
        <v>0</v>
      </c>
      <c r="I254" s="87" t="b">
        <v>0</v>
      </c>
      <c r="J254" s="87" t="b">
        <v>0</v>
      </c>
      <c r="K254" s="87" t="b">
        <v>0</v>
      </c>
      <c r="L254" s="87" t="b">
        <v>0</v>
      </c>
    </row>
    <row r="255" spans="1:12" ht="15">
      <c r="A255" s="87" t="s">
        <v>981</v>
      </c>
      <c r="B255" s="87" t="s">
        <v>997</v>
      </c>
      <c r="C255" s="87">
        <v>5</v>
      </c>
      <c r="D255" s="119">
        <v>0.006180469715698393</v>
      </c>
      <c r="E255" s="119">
        <v>1.7709635264667145</v>
      </c>
      <c r="F255" s="87" t="s">
        <v>939</v>
      </c>
      <c r="G255" s="87" t="b">
        <v>0</v>
      </c>
      <c r="H255" s="87" t="b">
        <v>0</v>
      </c>
      <c r="I255" s="87" t="b">
        <v>0</v>
      </c>
      <c r="J255" s="87" t="b">
        <v>0</v>
      </c>
      <c r="K255" s="87" t="b">
        <v>0</v>
      </c>
      <c r="L255" s="87" t="b">
        <v>0</v>
      </c>
    </row>
    <row r="256" spans="1:12" ht="15">
      <c r="A256" s="87" t="s">
        <v>958</v>
      </c>
      <c r="B256" s="87" t="s">
        <v>297</v>
      </c>
      <c r="C256" s="87">
        <v>4</v>
      </c>
      <c r="D256" s="119">
        <v>0.004326631710218541</v>
      </c>
      <c r="E256" s="119">
        <v>0.9482903325347027</v>
      </c>
      <c r="F256" s="87" t="s">
        <v>939</v>
      </c>
      <c r="G256" s="87" t="b">
        <v>0</v>
      </c>
      <c r="H256" s="87" t="b">
        <v>0</v>
      </c>
      <c r="I256" s="87" t="b">
        <v>0</v>
      </c>
      <c r="J256" s="87" t="b">
        <v>0</v>
      </c>
      <c r="K256" s="87" t="b">
        <v>0</v>
      </c>
      <c r="L256" s="87" t="b">
        <v>0</v>
      </c>
    </row>
    <row r="257" spans="1:12" ht="15">
      <c r="A257" s="87" t="s">
        <v>1011</v>
      </c>
      <c r="B257" s="87" t="s">
        <v>1012</v>
      </c>
      <c r="C257" s="87">
        <v>4</v>
      </c>
      <c r="D257" s="119">
        <v>0.004326631710218541</v>
      </c>
      <c r="E257" s="119">
        <v>2.2894774663446023</v>
      </c>
      <c r="F257" s="87" t="s">
        <v>939</v>
      </c>
      <c r="G257" s="87" t="b">
        <v>0</v>
      </c>
      <c r="H257" s="87" t="b">
        <v>0</v>
      </c>
      <c r="I257" s="87" t="b">
        <v>0</v>
      </c>
      <c r="J257" s="87" t="b">
        <v>0</v>
      </c>
      <c r="K257" s="87" t="b">
        <v>0</v>
      </c>
      <c r="L257" s="87" t="b">
        <v>0</v>
      </c>
    </row>
    <row r="258" spans="1:12" ht="15">
      <c r="A258" s="87" t="s">
        <v>1012</v>
      </c>
      <c r="B258" s="87" t="s">
        <v>958</v>
      </c>
      <c r="C258" s="87">
        <v>4</v>
      </c>
      <c r="D258" s="119">
        <v>0.004326631710218541</v>
      </c>
      <c r="E258" s="119">
        <v>1.4291394597736082</v>
      </c>
      <c r="F258" s="87" t="s">
        <v>939</v>
      </c>
      <c r="G258" s="87" t="b">
        <v>0</v>
      </c>
      <c r="H258" s="87" t="b">
        <v>0</v>
      </c>
      <c r="I258" s="87" t="b">
        <v>0</v>
      </c>
      <c r="J258" s="87" t="b">
        <v>0</v>
      </c>
      <c r="K258" s="87" t="b">
        <v>0</v>
      </c>
      <c r="L258" s="87" t="b">
        <v>0</v>
      </c>
    </row>
    <row r="259" spans="1:12" ht="15">
      <c r="A259" s="87" t="s">
        <v>958</v>
      </c>
      <c r="B259" s="87" t="s">
        <v>1013</v>
      </c>
      <c r="C259" s="87">
        <v>4</v>
      </c>
      <c r="D259" s="119">
        <v>0.004326631710218541</v>
      </c>
      <c r="E259" s="119">
        <v>1.4601736935135772</v>
      </c>
      <c r="F259" s="87" t="s">
        <v>939</v>
      </c>
      <c r="G259" s="87" t="b">
        <v>0</v>
      </c>
      <c r="H259" s="87" t="b">
        <v>0</v>
      </c>
      <c r="I259" s="87" t="b">
        <v>0</v>
      </c>
      <c r="J259" s="87" t="b">
        <v>0</v>
      </c>
      <c r="K259" s="87" t="b">
        <v>0</v>
      </c>
      <c r="L259" s="87" t="b">
        <v>0</v>
      </c>
    </row>
    <row r="260" spans="1:12" ht="15">
      <c r="A260" s="87" t="s">
        <v>1013</v>
      </c>
      <c r="B260" s="87" t="s">
        <v>1014</v>
      </c>
      <c r="C260" s="87">
        <v>4</v>
      </c>
      <c r="D260" s="119">
        <v>0.004326631710218541</v>
      </c>
      <c r="E260" s="119">
        <v>2.2894774663446023</v>
      </c>
      <c r="F260" s="87" t="s">
        <v>939</v>
      </c>
      <c r="G260" s="87" t="b">
        <v>0</v>
      </c>
      <c r="H260" s="87" t="b">
        <v>0</v>
      </c>
      <c r="I260" s="87" t="b">
        <v>0</v>
      </c>
      <c r="J260" s="87" t="b">
        <v>0</v>
      </c>
      <c r="K260" s="87" t="b">
        <v>0</v>
      </c>
      <c r="L260" s="87" t="b">
        <v>0</v>
      </c>
    </row>
    <row r="261" spans="1:12" ht="15">
      <c r="A261" s="87" t="s">
        <v>1014</v>
      </c>
      <c r="B261" s="87" t="s">
        <v>1015</v>
      </c>
      <c r="C261" s="87">
        <v>4</v>
      </c>
      <c r="D261" s="119">
        <v>0.004326631710218541</v>
      </c>
      <c r="E261" s="119">
        <v>2.2894774663446023</v>
      </c>
      <c r="F261" s="87" t="s">
        <v>939</v>
      </c>
      <c r="G261" s="87" t="b">
        <v>0</v>
      </c>
      <c r="H261" s="87" t="b">
        <v>0</v>
      </c>
      <c r="I261" s="87" t="b">
        <v>0</v>
      </c>
      <c r="J261" s="87" t="b">
        <v>0</v>
      </c>
      <c r="K261" s="87" t="b">
        <v>0</v>
      </c>
      <c r="L261" s="87" t="b">
        <v>0</v>
      </c>
    </row>
    <row r="262" spans="1:12" ht="15">
      <c r="A262" s="87" t="s">
        <v>1015</v>
      </c>
      <c r="B262" s="87" t="s">
        <v>1016</v>
      </c>
      <c r="C262" s="87">
        <v>4</v>
      </c>
      <c r="D262" s="119">
        <v>0.004326631710218541</v>
      </c>
      <c r="E262" s="119">
        <v>2.2894774663446023</v>
      </c>
      <c r="F262" s="87" t="s">
        <v>939</v>
      </c>
      <c r="G262" s="87" t="b">
        <v>0</v>
      </c>
      <c r="H262" s="87" t="b">
        <v>0</v>
      </c>
      <c r="I262" s="87" t="b">
        <v>0</v>
      </c>
      <c r="J262" s="87" t="b">
        <v>0</v>
      </c>
      <c r="K262" s="87" t="b">
        <v>0</v>
      </c>
      <c r="L262" s="87" t="b">
        <v>0</v>
      </c>
    </row>
    <row r="263" spans="1:12" ht="15">
      <c r="A263" s="87" t="s">
        <v>1016</v>
      </c>
      <c r="B263" s="87" t="s">
        <v>1017</v>
      </c>
      <c r="C263" s="87">
        <v>4</v>
      </c>
      <c r="D263" s="119">
        <v>0.004326631710218541</v>
      </c>
      <c r="E263" s="119">
        <v>2.2894774663446023</v>
      </c>
      <c r="F263" s="87" t="s">
        <v>939</v>
      </c>
      <c r="G263" s="87" t="b">
        <v>0</v>
      </c>
      <c r="H263" s="87" t="b">
        <v>0</v>
      </c>
      <c r="I263" s="87" t="b">
        <v>0</v>
      </c>
      <c r="J263" s="87" t="b">
        <v>0</v>
      </c>
      <c r="K263" s="87" t="b">
        <v>0</v>
      </c>
      <c r="L263" s="87" t="b">
        <v>0</v>
      </c>
    </row>
    <row r="264" spans="1:12" ht="15">
      <c r="A264" s="87" t="s">
        <v>1017</v>
      </c>
      <c r="B264" s="87" t="s">
        <v>1018</v>
      </c>
      <c r="C264" s="87">
        <v>4</v>
      </c>
      <c r="D264" s="119">
        <v>0.004326631710218541</v>
      </c>
      <c r="E264" s="119">
        <v>2.2894774663446023</v>
      </c>
      <c r="F264" s="87" t="s">
        <v>939</v>
      </c>
      <c r="G264" s="87" t="b">
        <v>0</v>
      </c>
      <c r="H264" s="87" t="b">
        <v>0</v>
      </c>
      <c r="I264" s="87" t="b">
        <v>0</v>
      </c>
      <c r="J264" s="87" t="b">
        <v>0</v>
      </c>
      <c r="K264" s="87" t="b">
        <v>0</v>
      </c>
      <c r="L264" s="87" t="b">
        <v>0</v>
      </c>
    </row>
    <row r="265" spans="1:12" ht="15">
      <c r="A265" s="87" t="s">
        <v>1018</v>
      </c>
      <c r="B265" s="87" t="s">
        <v>1019</v>
      </c>
      <c r="C265" s="87">
        <v>4</v>
      </c>
      <c r="D265" s="119">
        <v>0.004326631710218541</v>
      </c>
      <c r="E265" s="119">
        <v>2.2894774663446023</v>
      </c>
      <c r="F265" s="87" t="s">
        <v>939</v>
      </c>
      <c r="G265" s="87" t="b">
        <v>0</v>
      </c>
      <c r="H265" s="87" t="b">
        <v>0</v>
      </c>
      <c r="I265" s="87" t="b">
        <v>0</v>
      </c>
      <c r="J265" s="87" t="b">
        <v>0</v>
      </c>
      <c r="K265" s="87" t="b">
        <v>0</v>
      </c>
      <c r="L265" s="87" t="b">
        <v>0</v>
      </c>
    </row>
    <row r="266" spans="1:12" ht="15">
      <c r="A266" s="87" t="s">
        <v>1019</v>
      </c>
      <c r="B266" s="87" t="s">
        <v>1020</v>
      </c>
      <c r="C266" s="87">
        <v>4</v>
      </c>
      <c r="D266" s="119">
        <v>0.004326631710218541</v>
      </c>
      <c r="E266" s="119">
        <v>2.2894774663446023</v>
      </c>
      <c r="F266" s="87" t="s">
        <v>939</v>
      </c>
      <c r="G266" s="87" t="b">
        <v>0</v>
      </c>
      <c r="H266" s="87" t="b">
        <v>0</v>
      </c>
      <c r="I266" s="87" t="b">
        <v>0</v>
      </c>
      <c r="J266" s="87" t="b">
        <v>0</v>
      </c>
      <c r="K266" s="87" t="b">
        <v>0</v>
      </c>
      <c r="L266" s="87" t="b">
        <v>0</v>
      </c>
    </row>
    <row r="267" spans="1:12" ht="15">
      <c r="A267" s="87" t="s">
        <v>1020</v>
      </c>
      <c r="B267" s="87" t="s">
        <v>1021</v>
      </c>
      <c r="C267" s="87">
        <v>4</v>
      </c>
      <c r="D267" s="119">
        <v>0.004326631710218541</v>
      </c>
      <c r="E267" s="119">
        <v>2.2894774663446023</v>
      </c>
      <c r="F267" s="87" t="s">
        <v>939</v>
      </c>
      <c r="G267" s="87" t="b">
        <v>0</v>
      </c>
      <c r="H267" s="87" t="b">
        <v>0</v>
      </c>
      <c r="I267" s="87" t="b">
        <v>0</v>
      </c>
      <c r="J267" s="87" t="b">
        <v>0</v>
      </c>
      <c r="K267" s="87" t="b">
        <v>0</v>
      </c>
      <c r="L267" s="87" t="b">
        <v>0</v>
      </c>
    </row>
    <row r="268" spans="1:12" ht="15">
      <c r="A268" s="87" t="s">
        <v>1021</v>
      </c>
      <c r="B268" s="87" t="s">
        <v>1022</v>
      </c>
      <c r="C268" s="87">
        <v>4</v>
      </c>
      <c r="D268" s="119">
        <v>0.004326631710218541</v>
      </c>
      <c r="E268" s="119">
        <v>2.2894774663446023</v>
      </c>
      <c r="F268" s="87" t="s">
        <v>939</v>
      </c>
      <c r="G268" s="87" t="b">
        <v>0</v>
      </c>
      <c r="H268" s="87" t="b">
        <v>0</v>
      </c>
      <c r="I268" s="87" t="b">
        <v>0</v>
      </c>
      <c r="J268" s="87" t="b">
        <v>0</v>
      </c>
      <c r="K268" s="87" t="b">
        <v>0</v>
      </c>
      <c r="L268" s="87" t="b">
        <v>0</v>
      </c>
    </row>
    <row r="269" spans="1:12" ht="15">
      <c r="A269" s="87" t="s">
        <v>1022</v>
      </c>
      <c r="B269" s="87" t="s">
        <v>1023</v>
      </c>
      <c r="C269" s="87">
        <v>4</v>
      </c>
      <c r="D269" s="119">
        <v>0.004326631710218541</v>
      </c>
      <c r="E269" s="119">
        <v>2.2894774663446023</v>
      </c>
      <c r="F269" s="87" t="s">
        <v>939</v>
      </c>
      <c r="G269" s="87" t="b">
        <v>0</v>
      </c>
      <c r="H269" s="87" t="b">
        <v>0</v>
      </c>
      <c r="I269" s="87" t="b">
        <v>0</v>
      </c>
      <c r="J269" s="87" t="b">
        <v>0</v>
      </c>
      <c r="K269" s="87" t="b">
        <v>0</v>
      </c>
      <c r="L269" s="87" t="b">
        <v>0</v>
      </c>
    </row>
    <row r="270" spans="1:12" ht="15">
      <c r="A270" s="87" t="s">
        <v>1023</v>
      </c>
      <c r="B270" s="87" t="s">
        <v>1024</v>
      </c>
      <c r="C270" s="87">
        <v>4</v>
      </c>
      <c r="D270" s="119">
        <v>0.004326631710218541</v>
      </c>
      <c r="E270" s="119">
        <v>2.2894774663446023</v>
      </c>
      <c r="F270" s="87" t="s">
        <v>939</v>
      </c>
      <c r="G270" s="87" t="b">
        <v>0</v>
      </c>
      <c r="H270" s="87" t="b">
        <v>0</v>
      </c>
      <c r="I270" s="87" t="b">
        <v>0</v>
      </c>
      <c r="J270" s="87" t="b">
        <v>0</v>
      </c>
      <c r="K270" s="87" t="b">
        <v>0</v>
      </c>
      <c r="L270" s="87" t="b">
        <v>0</v>
      </c>
    </row>
    <row r="271" spans="1:12" ht="15">
      <c r="A271" s="87" t="s">
        <v>1024</v>
      </c>
      <c r="B271" s="87" t="s">
        <v>1025</v>
      </c>
      <c r="C271" s="87">
        <v>4</v>
      </c>
      <c r="D271" s="119">
        <v>0.004326631710218541</v>
      </c>
      <c r="E271" s="119">
        <v>2.2894774663446023</v>
      </c>
      <c r="F271" s="87" t="s">
        <v>939</v>
      </c>
      <c r="G271" s="87" t="b">
        <v>0</v>
      </c>
      <c r="H271" s="87" t="b">
        <v>0</v>
      </c>
      <c r="I271" s="87" t="b">
        <v>0</v>
      </c>
      <c r="J271" s="87" t="b">
        <v>0</v>
      </c>
      <c r="K271" s="87" t="b">
        <v>0</v>
      </c>
      <c r="L271" s="87" t="b">
        <v>0</v>
      </c>
    </row>
    <row r="272" spans="1:12" ht="15">
      <c r="A272" s="87" t="s">
        <v>1025</v>
      </c>
      <c r="B272" s="87" t="s">
        <v>1026</v>
      </c>
      <c r="C272" s="87">
        <v>4</v>
      </c>
      <c r="D272" s="119">
        <v>0.004326631710218541</v>
      </c>
      <c r="E272" s="119">
        <v>2.2894774663446023</v>
      </c>
      <c r="F272" s="87" t="s">
        <v>939</v>
      </c>
      <c r="G272" s="87" t="b">
        <v>0</v>
      </c>
      <c r="H272" s="87" t="b">
        <v>0</v>
      </c>
      <c r="I272" s="87" t="b">
        <v>0</v>
      </c>
      <c r="J272" s="87" t="b">
        <v>0</v>
      </c>
      <c r="K272" s="87" t="b">
        <v>0</v>
      </c>
      <c r="L272" s="87" t="b">
        <v>0</v>
      </c>
    </row>
    <row r="273" spans="1:12" ht="15">
      <c r="A273" s="87" t="s">
        <v>1026</v>
      </c>
      <c r="B273" s="87" t="s">
        <v>1027</v>
      </c>
      <c r="C273" s="87">
        <v>4</v>
      </c>
      <c r="D273" s="119">
        <v>0.004326631710218541</v>
      </c>
      <c r="E273" s="119">
        <v>2.2894774663446023</v>
      </c>
      <c r="F273" s="87" t="s">
        <v>939</v>
      </c>
      <c r="G273" s="87" t="b">
        <v>0</v>
      </c>
      <c r="H273" s="87" t="b">
        <v>0</v>
      </c>
      <c r="I273" s="87" t="b">
        <v>0</v>
      </c>
      <c r="J273" s="87" t="b">
        <v>0</v>
      </c>
      <c r="K273" s="87" t="b">
        <v>0</v>
      </c>
      <c r="L273" s="87" t="b">
        <v>0</v>
      </c>
    </row>
    <row r="274" spans="1:12" ht="15">
      <c r="A274" s="87" t="s">
        <v>1027</v>
      </c>
      <c r="B274" s="87" t="s">
        <v>1028</v>
      </c>
      <c r="C274" s="87">
        <v>4</v>
      </c>
      <c r="D274" s="119">
        <v>0.004326631710218541</v>
      </c>
      <c r="E274" s="119">
        <v>2.2894774663446023</v>
      </c>
      <c r="F274" s="87" t="s">
        <v>939</v>
      </c>
      <c r="G274" s="87" t="b">
        <v>0</v>
      </c>
      <c r="H274" s="87" t="b">
        <v>0</v>
      </c>
      <c r="I274" s="87" t="b">
        <v>0</v>
      </c>
      <c r="J274" s="87" t="b">
        <v>0</v>
      </c>
      <c r="K274" s="87" t="b">
        <v>0</v>
      </c>
      <c r="L274" s="87" t="b">
        <v>0</v>
      </c>
    </row>
    <row r="275" spans="1:12" ht="15">
      <c r="A275" s="87" t="s">
        <v>1028</v>
      </c>
      <c r="B275" s="87" t="s">
        <v>1029</v>
      </c>
      <c r="C275" s="87">
        <v>4</v>
      </c>
      <c r="D275" s="119">
        <v>0.004326631710218541</v>
      </c>
      <c r="E275" s="119">
        <v>2.2894774663446023</v>
      </c>
      <c r="F275" s="87" t="s">
        <v>939</v>
      </c>
      <c r="G275" s="87" t="b">
        <v>0</v>
      </c>
      <c r="H275" s="87" t="b">
        <v>0</v>
      </c>
      <c r="I275" s="87" t="b">
        <v>0</v>
      </c>
      <c r="J275" s="87" t="b">
        <v>0</v>
      </c>
      <c r="K275" s="87" t="b">
        <v>0</v>
      </c>
      <c r="L275" s="87" t="b">
        <v>0</v>
      </c>
    </row>
    <row r="276" spans="1:12" ht="15">
      <c r="A276" s="87" t="s">
        <v>1029</v>
      </c>
      <c r="B276" s="87" t="s">
        <v>987</v>
      </c>
      <c r="C276" s="87">
        <v>4</v>
      </c>
      <c r="D276" s="119">
        <v>0.004326631710218541</v>
      </c>
      <c r="E276" s="119">
        <v>1.9884474706806208</v>
      </c>
      <c r="F276" s="87" t="s">
        <v>939</v>
      </c>
      <c r="G276" s="87" t="b">
        <v>0</v>
      </c>
      <c r="H276" s="87" t="b">
        <v>0</v>
      </c>
      <c r="I276" s="87" t="b">
        <v>0</v>
      </c>
      <c r="J276" s="87" t="b">
        <v>0</v>
      </c>
      <c r="K276" s="87" t="b">
        <v>0</v>
      </c>
      <c r="L276" s="87" t="b">
        <v>0</v>
      </c>
    </row>
    <row r="277" spans="1:12" ht="15">
      <c r="A277" s="87" t="s">
        <v>987</v>
      </c>
      <c r="B277" s="87" t="s">
        <v>1030</v>
      </c>
      <c r="C277" s="87">
        <v>4</v>
      </c>
      <c r="D277" s="119">
        <v>0.004326631710218541</v>
      </c>
      <c r="E277" s="119">
        <v>1.9884474706806208</v>
      </c>
      <c r="F277" s="87" t="s">
        <v>939</v>
      </c>
      <c r="G277" s="87" t="b">
        <v>0</v>
      </c>
      <c r="H277" s="87" t="b">
        <v>0</v>
      </c>
      <c r="I277" s="87" t="b">
        <v>0</v>
      </c>
      <c r="J277" s="87" t="b">
        <v>0</v>
      </c>
      <c r="K277" s="87" t="b">
        <v>0</v>
      </c>
      <c r="L277" s="87" t="b">
        <v>0</v>
      </c>
    </row>
    <row r="278" spans="1:12" ht="15">
      <c r="A278" s="87" t="s">
        <v>1030</v>
      </c>
      <c r="B278" s="87" t="s">
        <v>1031</v>
      </c>
      <c r="C278" s="87">
        <v>4</v>
      </c>
      <c r="D278" s="119">
        <v>0.004326631710218541</v>
      </c>
      <c r="E278" s="119">
        <v>2.2894774663446023</v>
      </c>
      <c r="F278" s="87" t="s">
        <v>939</v>
      </c>
      <c r="G278" s="87" t="b">
        <v>0</v>
      </c>
      <c r="H278" s="87" t="b">
        <v>0</v>
      </c>
      <c r="I278" s="87" t="b">
        <v>0</v>
      </c>
      <c r="J278" s="87" t="b">
        <v>0</v>
      </c>
      <c r="K278" s="87" t="b">
        <v>0</v>
      </c>
      <c r="L278" s="87" t="b">
        <v>0</v>
      </c>
    </row>
    <row r="279" spans="1:12" ht="15">
      <c r="A279" s="87" t="s">
        <v>1031</v>
      </c>
      <c r="B279" s="87" t="s">
        <v>1032</v>
      </c>
      <c r="C279" s="87">
        <v>4</v>
      </c>
      <c r="D279" s="119">
        <v>0.004326631710218541</v>
      </c>
      <c r="E279" s="119">
        <v>2.2894774663446023</v>
      </c>
      <c r="F279" s="87" t="s">
        <v>939</v>
      </c>
      <c r="G279" s="87" t="b">
        <v>0</v>
      </c>
      <c r="H279" s="87" t="b">
        <v>0</v>
      </c>
      <c r="I279" s="87" t="b">
        <v>0</v>
      </c>
      <c r="J279" s="87" t="b">
        <v>0</v>
      </c>
      <c r="K279" s="87" t="b">
        <v>0</v>
      </c>
      <c r="L279" s="87" t="b">
        <v>0</v>
      </c>
    </row>
    <row r="280" spans="1:12" ht="15">
      <c r="A280" s="87" t="s">
        <v>1032</v>
      </c>
      <c r="B280" s="87" t="s">
        <v>1033</v>
      </c>
      <c r="C280" s="87">
        <v>4</v>
      </c>
      <c r="D280" s="119">
        <v>0.004326631710218541</v>
      </c>
      <c r="E280" s="119">
        <v>2.2894774663446023</v>
      </c>
      <c r="F280" s="87" t="s">
        <v>939</v>
      </c>
      <c r="G280" s="87" t="b">
        <v>0</v>
      </c>
      <c r="H280" s="87" t="b">
        <v>0</v>
      </c>
      <c r="I280" s="87" t="b">
        <v>0</v>
      </c>
      <c r="J280" s="87" t="b">
        <v>0</v>
      </c>
      <c r="K280" s="87" t="b">
        <v>0</v>
      </c>
      <c r="L280" s="87" t="b">
        <v>0</v>
      </c>
    </row>
    <row r="281" spans="1:12" ht="15">
      <c r="A281" s="87" t="s">
        <v>1033</v>
      </c>
      <c r="B281" s="87" t="s">
        <v>1034</v>
      </c>
      <c r="C281" s="87">
        <v>4</v>
      </c>
      <c r="D281" s="119">
        <v>0.004326631710218541</v>
      </c>
      <c r="E281" s="119">
        <v>2.2894774663446023</v>
      </c>
      <c r="F281" s="87" t="s">
        <v>939</v>
      </c>
      <c r="G281" s="87" t="b">
        <v>0</v>
      </c>
      <c r="H281" s="87" t="b">
        <v>0</v>
      </c>
      <c r="I281" s="87" t="b">
        <v>0</v>
      </c>
      <c r="J281" s="87" t="b">
        <v>0</v>
      </c>
      <c r="K281" s="87" t="b">
        <v>0</v>
      </c>
      <c r="L281" s="87" t="b">
        <v>0</v>
      </c>
    </row>
    <row r="282" spans="1:12" ht="15">
      <c r="A282" s="87" t="s">
        <v>1034</v>
      </c>
      <c r="B282" s="87" t="s">
        <v>1035</v>
      </c>
      <c r="C282" s="87">
        <v>4</v>
      </c>
      <c r="D282" s="119">
        <v>0.004326631710218541</v>
      </c>
      <c r="E282" s="119">
        <v>2.2894774663446023</v>
      </c>
      <c r="F282" s="87" t="s">
        <v>939</v>
      </c>
      <c r="G282" s="87" t="b">
        <v>0</v>
      </c>
      <c r="H282" s="87" t="b">
        <v>0</v>
      </c>
      <c r="I282" s="87" t="b">
        <v>0</v>
      </c>
      <c r="J282" s="87" t="b">
        <v>0</v>
      </c>
      <c r="K282" s="87" t="b">
        <v>0</v>
      </c>
      <c r="L282" s="87" t="b">
        <v>0</v>
      </c>
    </row>
    <row r="283" spans="1:12" ht="15">
      <c r="A283" s="87" t="s">
        <v>1035</v>
      </c>
      <c r="B283" s="87" t="s">
        <v>1036</v>
      </c>
      <c r="C283" s="87">
        <v>4</v>
      </c>
      <c r="D283" s="119">
        <v>0.004326631710218541</v>
      </c>
      <c r="E283" s="119">
        <v>2.2894774663446023</v>
      </c>
      <c r="F283" s="87" t="s">
        <v>939</v>
      </c>
      <c r="G283" s="87" t="b">
        <v>0</v>
      </c>
      <c r="H283" s="87" t="b">
        <v>0</v>
      </c>
      <c r="I283" s="87" t="b">
        <v>0</v>
      </c>
      <c r="J283" s="87" t="b">
        <v>0</v>
      </c>
      <c r="K283" s="87" t="b">
        <v>0</v>
      </c>
      <c r="L283" s="87" t="b">
        <v>0</v>
      </c>
    </row>
    <row r="284" spans="1:12" ht="15">
      <c r="A284" s="87" t="s">
        <v>1036</v>
      </c>
      <c r="B284" s="87" t="s">
        <v>1037</v>
      </c>
      <c r="C284" s="87">
        <v>4</v>
      </c>
      <c r="D284" s="119">
        <v>0.004326631710218541</v>
      </c>
      <c r="E284" s="119">
        <v>2.2894774663446023</v>
      </c>
      <c r="F284" s="87" t="s">
        <v>939</v>
      </c>
      <c r="G284" s="87" t="b">
        <v>0</v>
      </c>
      <c r="H284" s="87" t="b">
        <v>0</v>
      </c>
      <c r="I284" s="87" t="b">
        <v>0</v>
      </c>
      <c r="J284" s="87" t="b">
        <v>0</v>
      </c>
      <c r="K284" s="87" t="b">
        <v>0</v>
      </c>
      <c r="L284" s="87" t="b">
        <v>0</v>
      </c>
    </row>
    <row r="285" spans="1:12" ht="15">
      <c r="A285" s="87" t="s">
        <v>1037</v>
      </c>
      <c r="B285" s="87" t="s">
        <v>987</v>
      </c>
      <c r="C285" s="87">
        <v>4</v>
      </c>
      <c r="D285" s="119">
        <v>0.004326631710218541</v>
      </c>
      <c r="E285" s="119">
        <v>1.9884474706806208</v>
      </c>
      <c r="F285" s="87" t="s">
        <v>939</v>
      </c>
      <c r="G285" s="87" t="b">
        <v>0</v>
      </c>
      <c r="H285" s="87" t="b">
        <v>0</v>
      </c>
      <c r="I285" s="87" t="b">
        <v>0</v>
      </c>
      <c r="J285" s="87" t="b">
        <v>0</v>
      </c>
      <c r="K285" s="87" t="b">
        <v>0</v>
      </c>
      <c r="L285" s="87" t="b">
        <v>0</v>
      </c>
    </row>
    <row r="286" spans="1:12" ht="15">
      <c r="A286" s="87" t="s">
        <v>987</v>
      </c>
      <c r="B286" s="87" t="s">
        <v>1038</v>
      </c>
      <c r="C286" s="87">
        <v>4</v>
      </c>
      <c r="D286" s="119">
        <v>0.004326631710218541</v>
      </c>
      <c r="E286" s="119">
        <v>1.9884474706806208</v>
      </c>
      <c r="F286" s="87" t="s">
        <v>939</v>
      </c>
      <c r="G286" s="87" t="b">
        <v>0</v>
      </c>
      <c r="H286" s="87" t="b">
        <v>0</v>
      </c>
      <c r="I286" s="87" t="b">
        <v>0</v>
      </c>
      <c r="J286" s="87" t="b">
        <v>0</v>
      </c>
      <c r="K286" s="87" t="b">
        <v>0</v>
      </c>
      <c r="L286" s="87" t="b">
        <v>0</v>
      </c>
    </row>
    <row r="287" spans="1:12" ht="15">
      <c r="A287" s="87" t="s">
        <v>1038</v>
      </c>
      <c r="B287" s="87" t="s">
        <v>1039</v>
      </c>
      <c r="C287" s="87">
        <v>4</v>
      </c>
      <c r="D287" s="119">
        <v>0.004326631710218541</v>
      </c>
      <c r="E287" s="119">
        <v>2.2894774663446023</v>
      </c>
      <c r="F287" s="87" t="s">
        <v>939</v>
      </c>
      <c r="G287" s="87" t="b">
        <v>0</v>
      </c>
      <c r="H287" s="87" t="b">
        <v>0</v>
      </c>
      <c r="I287" s="87" t="b">
        <v>0</v>
      </c>
      <c r="J287" s="87" t="b">
        <v>0</v>
      </c>
      <c r="K287" s="87" t="b">
        <v>0</v>
      </c>
      <c r="L287" s="87" t="b">
        <v>0</v>
      </c>
    </row>
    <row r="288" spans="1:12" ht="15">
      <c r="A288" s="87" t="s">
        <v>1039</v>
      </c>
      <c r="B288" s="87" t="s">
        <v>299</v>
      </c>
      <c r="C288" s="87">
        <v>4</v>
      </c>
      <c r="D288" s="119">
        <v>0.004326631710218541</v>
      </c>
      <c r="E288" s="119">
        <v>1.414416202952902</v>
      </c>
      <c r="F288" s="87" t="s">
        <v>939</v>
      </c>
      <c r="G288" s="87" t="b">
        <v>0</v>
      </c>
      <c r="H288" s="87" t="b">
        <v>0</v>
      </c>
      <c r="I288" s="87" t="b">
        <v>0</v>
      </c>
      <c r="J288" s="87" t="b">
        <v>0</v>
      </c>
      <c r="K288" s="87" t="b">
        <v>0</v>
      </c>
      <c r="L288" s="87" t="b">
        <v>0</v>
      </c>
    </row>
    <row r="289" spans="1:12" ht="15">
      <c r="A289" s="87" t="s">
        <v>268</v>
      </c>
      <c r="B289" s="87" t="s">
        <v>297</v>
      </c>
      <c r="C289" s="87">
        <v>4</v>
      </c>
      <c r="D289" s="119">
        <v>0.004326631710218541</v>
      </c>
      <c r="E289" s="119">
        <v>1.2335260610154521</v>
      </c>
      <c r="F289" s="87" t="s">
        <v>939</v>
      </c>
      <c r="G289" s="87" t="b">
        <v>0</v>
      </c>
      <c r="H289" s="87" t="b">
        <v>0</v>
      </c>
      <c r="I289" s="87" t="b">
        <v>0</v>
      </c>
      <c r="J289" s="87" t="b">
        <v>0</v>
      </c>
      <c r="K289" s="87" t="b">
        <v>0</v>
      </c>
      <c r="L289" s="87" t="b">
        <v>0</v>
      </c>
    </row>
    <row r="290" spans="1:12" ht="15">
      <c r="A290" s="87" t="s">
        <v>986</v>
      </c>
      <c r="B290" s="87" t="s">
        <v>979</v>
      </c>
      <c r="C290" s="87">
        <v>4</v>
      </c>
      <c r="D290" s="119">
        <v>0.004944375772558714</v>
      </c>
      <c r="E290" s="119">
        <v>1.4601736935135772</v>
      </c>
      <c r="F290" s="87" t="s">
        <v>939</v>
      </c>
      <c r="G290" s="87" t="b">
        <v>0</v>
      </c>
      <c r="H290" s="87" t="b">
        <v>0</v>
      </c>
      <c r="I290" s="87" t="b">
        <v>0</v>
      </c>
      <c r="J290" s="87" t="b">
        <v>0</v>
      </c>
      <c r="K290" s="87" t="b">
        <v>0</v>
      </c>
      <c r="L290" s="87" t="b">
        <v>0</v>
      </c>
    </row>
    <row r="291" spans="1:12" ht="15">
      <c r="A291" s="87" t="s">
        <v>980</v>
      </c>
      <c r="B291" s="87" t="s">
        <v>979</v>
      </c>
      <c r="C291" s="87">
        <v>4</v>
      </c>
      <c r="D291" s="119">
        <v>0.004944375772558714</v>
      </c>
      <c r="E291" s="119">
        <v>1.373023517794677</v>
      </c>
      <c r="F291" s="87" t="s">
        <v>939</v>
      </c>
      <c r="G291" s="87" t="b">
        <v>0</v>
      </c>
      <c r="H291" s="87" t="b">
        <v>0</v>
      </c>
      <c r="I291" s="87" t="b">
        <v>0</v>
      </c>
      <c r="J291" s="87" t="b">
        <v>0</v>
      </c>
      <c r="K291" s="87" t="b">
        <v>0</v>
      </c>
      <c r="L291" s="87" t="b">
        <v>0</v>
      </c>
    </row>
    <row r="292" spans="1:12" ht="15">
      <c r="A292" s="87" t="s">
        <v>992</v>
      </c>
      <c r="B292" s="87" t="s">
        <v>959</v>
      </c>
      <c r="C292" s="87">
        <v>4</v>
      </c>
      <c r="D292" s="119">
        <v>0.004944375772558714</v>
      </c>
      <c r="E292" s="119">
        <v>1.1299854691083824</v>
      </c>
      <c r="F292" s="87" t="s">
        <v>939</v>
      </c>
      <c r="G292" s="87" t="b">
        <v>0</v>
      </c>
      <c r="H292" s="87" t="b">
        <v>0</v>
      </c>
      <c r="I292" s="87" t="b">
        <v>0</v>
      </c>
      <c r="J292" s="87" t="b">
        <v>0</v>
      </c>
      <c r="K292" s="87" t="b">
        <v>0</v>
      </c>
      <c r="L292" s="87" t="b">
        <v>0</v>
      </c>
    </row>
    <row r="293" spans="1:12" ht="15">
      <c r="A293" s="87" t="s">
        <v>981</v>
      </c>
      <c r="B293" s="87" t="s">
        <v>962</v>
      </c>
      <c r="C293" s="87">
        <v>4</v>
      </c>
      <c r="D293" s="119">
        <v>0.005815037127592985</v>
      </c>
      <c r="E293" s="119">
        <v>1.1097820830200955</v>
      </c>
      <c r="F293" s="87" t="s">
        <v>939</v>
      </c>
      <c r="G293" s="87" t="b">
        <v>0</v>
      </c>
      <c r="H293" s="87" t="b">
        <v>0</v>
      </c>
      <c r="I293" s="87" t="b">
        <v>0</v>
      </c>
      <c r="J293" s="87" t="b">
        <v>0</v>
      </c>
      <c r="K293" s="87" t="b">
        <v>0</v>
      </c>
      <c r="L293" s="87" t="b">
        <v>0</v>
      </c>
    </row>
    <row r="294" spans="1:12" ht="15">
      <c r="A294" s="87" t="s">
        <v>997</v>
      </c>
      <c r="B294" s="87" t="s">
        <v>983</v>
      </c>
      <c r="C294" s="87">
        <v>4</v>
      </c>
      <c r="D294" s="119">
        <v>0.005815037127592985</v>
      </c>
      <c r="E294" s="119">
        <v>1.7154461986168832</v>
      </c>
      <c r="F294" s="87" t="s">
        <v>939</v>
      </c>
      <c r="G294" s="87" t="b">
        <v>0</v>
      </c>
      <c r="H294" s="87" t="b">
        <v>0</v>
      </c>
      <c r="I294" s="87" t="b">
        <v>0</v>
      </c>
      <c r="J294" s="87" t="b">
        <v>0</v>
      </c>
      <c r="K294" s="87" t="b">
        <v>0</v>
      </c>
      <c r="L294" s="87" t="b">
        <v>0</v>
      </c>
    </row>
    <row r="295" spans="1:12" ht="15">
      <c r="A295" s="87" t="s">
        <v>1054</v>
      </c>
      <c r="B295" s="87" t="s">
        <v>983</v>
      </c>
      <c r="C295" s="87">
        <v>4</v>
      </c>
      <c r="D295" s="119">
        <v>0.005815037127592985</v>
      </c>
      <c r="E295" s="119">
        <v>1.8915374576725645</v>
      </c>
      <c r="F295" s="87" t="s">
        <v>939</v>
      </c>
      <c r="G295" s="87" t="b">
        <v>0</v>
      </c>
      <c r="H295" s="87" t="b">
        <v>0</v>
      </c>
      <c r="I295" s="87" t="b">
        <v>0</v>
      </c>
      <c r="J295" s="87" t="b">
        <v>0</v>
      </c>
      <c r="K295" s="87" t="b">
        <v>0</v>
      </c>
      <c r="L295" s="87" t="b">
        <v>0</v>
      </c>
    </row>
    <row r="296" spans="1:12" ht="15">
      <c r="A296" s="87" t="s">
        <v>1056</v>
      </c>
      <c r="B296" s="87" t="s">
        <v>1057</v>
      </c>
      <c r="C296" s="87">
        <v>3</v>
      </c>
      <c r="D296" s="119">
        <v>0.003708281829419036</v>
      </c>
      <c r="E296" s="119">
        <v>2.414416202952902</v>
      </c>
      <c r="F296" s="87" t="s">
        <v>939</v>
      </c>
      <c r="G296" s="87" t="b">
        <v>0</v>
      </c>
      <c r="H296" s="87" t="b">
        <v>0</v>
      </c>
      <c r="I296" s="87" t="b">
        <v>0</v>
      </c>
      <c r="J296" s="87" t="b">
        <v>0</v>
      </c>
      <c r="K296" s="87" t="b">
        <v>0</v>
      </c>
      <c r="L296" s="87" t="b">
        <v>0</v>
      </c>
    </row>
    <row r="297" spans="1:12" ht="15">
      <c r="A297" s="87" t="s">
        <v>1057</v>
      </c>
      <c r="B297" s="87" t="s">
        <v>1058</v>
      </c>
      <c r="C297" s="87">
        <v>3</v>
      </c>
      <c r="D297" s="119">
        <v>0.003708281829419036</v>
      </c>
      <c r="E297" s="119">
        <v>2.414416202952902</v>
      </c>
      <c r="F297" s="87" t="s">
        <v>939</v>
      </c>
      <c r="G297" s="87" t="b">
        <v>0</v>
      </c>
      <c r="H297" s="87" t="b">
        <v>0</v>
      </c>
      <c r="I297" s="87" t="b">
        <v>0</v>
      </c>
      <c r="J297" s="87" t="b">
        <v>0</v>
      </c>
      <c r="K297" s="87" t="b">
        <v>0</v>
      </c>
      <c r="L297" s="87" t="b">
        <v>0</v>
      </c>
    </row>
    <row r="298" spans="1:12" ht="15">
      <c r="A298" s="87" t="s">
        <v>1058</v>
      </c>
      <c r="B298" s="87" t="s">
        <v>1059</v>
      </c>
      <c r="C298" s="87">
        <v>3</v>
      </c>
      <c r="D298" s="119">
        <v>0.003708281829419036</v>
      </c>
      <c r="E298" s="119">
        <v>2.414416202952902</v>
      </c>
      <c r="F298" s="87" t="s">
        <v>939</v>
      </c>
      <c r="G298" s="87" t="b">
        <v>0</v>
      </c>
      <c r="H298" s="87" t="b">
        <v>0</v>
      </c>
      <c r="I298" s="87" t="b">
        <v>0</v>
      </c>
      <c r="J298" s="87" t="b">
        <v>0</v>
      </c>
      <c r="K298" s="87" t="b">
        <v>0</v>
      </c>
      <c r="L298" s="87" t="b">
        <v>0</v>
      </c>
    </row>
    <row r="299" spans="1:12" ht="15">
      <c r="A299" s="87" t="s">
        <v>1059</v>
      </c>
      <c r="B299" s="87" t="s">
        <v>1060</v>
      </c>
      <c r="C299" s="87">
        <v>3</v>
      </c>
      <c r="D299" s="119">
        <v>0.003708281829419036</v>
      </c>
      <c r="E299" s="119">
        <v>2.414416202952902</v>
      </c>
      <c r="F299" s="87" t="s">
        <v>939</v>
      </c>
      <c r="G299" s="87" t="b">
        <v>0</v>
      </c>
      <c r="H299" s="87" t="b">
        <v>0</v>
      </c>
      <c r="I299" s="87" t="b">
        <v>0</v>
      </c>
      <c r="J299" s="87" t="b">
        <v>0</v>
      </c>
      <c r="K299" s="87" t="b">
        <v>0</v>
      </c>
      <c r="L299" s="87" t="b">
        <v>0</v>
      </c>
    </row>
    <row r="300" spans="1:12" ht="15">
      <c r="A300" s="87" t="s">
        <v>1060</v>
      </c>
      <c r="B300" s="87" t="s">
        <v>268</v>
      </c>
      <c r="C300" s="87">
        <v>3</v>
      </c>
      <c r="D300" s="119">
        <v>0.003708281829419036</v>
      </c>
      <c r="E300" s="119">
        <v>1.414416202952902</v>
      </c>
      <c r="F300" s="87" t="s">
        <v>939</v>
      </c>
      <c r="G300" s="87" t="b">
        <v>0</v>
      </c>
      <c r="H300" s="87" t="b">
        <v>0</v>
      </c>
      <c r="I300" s="87" t="b">
        <v>0</v>
      </c>
      <c r="J300" s="87" t="b">
        <v>0</v>
      </c>
      <c r="K300" s="87" t="b">
        <v>0</v>
      </c>
      <c r="L300" s="87" t="b">
        <v>0</v>
      </c>
    </row>
    <row r="301" spans="1:12" ht="15">
      <c r="A301" s="87" t="s">
        <v>268</v>
      </c>
      <c r="B301" s="87" t="s">
        <v>1061</v>
      </c>
      <c r="C301" s="87">
        <v>3</v>
      </c>
      <c r="D301" s="119">
        <v>0.003708281829419036</v>
      </c>
      <c r="E301" s="119">
        <v>1.7454094219943264</v>
      </c>
      <c r="F301" s="87" t="s">
        <v>939</v>
      </c>
      <c r="G301" s="87" t="b">
        <v>0</v>
      </c>
      <c r="H301" s="87" t="b">
        <v>0</v>
      </c>
      <c r="I301" s="87" t="b">
        <v>0</v>
      </c>
      <c r="J301" s="87" t="b">
        <v>0</v>
      </c>
      <c r="K301" s="87" t="b">
        <v>0</v>
      </c>
      <c r="L301" s="87" t="b">
        <v>0</v>
      </c>
    </row>
    <row r="302" spans="1:12" ht="15">
      <c r="A302" s="87" t="s">
        <v>1061</v>
      </c>
      <c r="B302" s="87" t="s">
        <v>958</v>
      </c>
      <c r="C302" s="87">
        <v>3</v>
      </c>
      <c r="D302" s="119">
        <v>0.003708281829419036</v>
      </c>
      <c r="E302" s="119">
        <v>1.4291394597736082</v>
      </c>
      <c r="F302" s="87" t="s">
        <v>939</v>
      </c>
      <c r="G302" s="87" t="b">
        <v>0</v>
      </c>
      <c r="H302" s="87" t="b">
        <v>0</v>
      </c>
      <c r="I302" s="87" t="b">
        <v>0</v>
      </c>
      <c r="J302" s="87" t="b">
        <v>0</v>
      </c>
      <c r="K302" s="87" t="b">
        <v>0</v>
      </c>
      <c r="L302" s="87" t="b">
        <v>0</v>
      </c>
    </row>
    <row r="303" spans="1:12" ht="15">
      <c r="A303" s="87" t="s">
        <v>958</v>
      </c>
      <c r="B303" s="87" t="s">
        <v>1062</v>
      </c>
      <c r="C303" s="87">
        <v>3</v>
      </c>
      <c r="D303" s="119">
        <v>0.003708281829419036</v>
      </c>
      <c r="E303" s="119">
        <v>1.4601736935135772</v>
      </c>
      <c r="F303" s="87" t="s">
        <v>939</v>
      </c>
      <c r="G303" s="87" t="b">
        <v>0</v>
      </c>
      <c r="H303" s="87" t="b">
        <v>0</v>
      </c>
      <c r="I303" s="87" t="b">
        <v>0</v>
      </c>
      <c r="J303" s="87" t="b">
        <v>0</v>
      </c>
      <c r="K303" s="87" t="b">
        <v>0</v>
      </c>
      <c r="L303" s="87" t="b">
        <v>0</v>
      </c>
    </row>
    <row r="304" spans="1:12" ht="15">
      <c r="A304" s="87" t="s">
        <v>1062</v>
      </c>
      <c r="B304" s="87" t="s">
        <v>297</v>
      </c>
      <c r="C304" s="87">
        <v>3</v>
      </c>
      <c r="D304" s="119">
        <v>0.003708281829419036</v>
      </c>
      <c r="E304" s="119">
        <v>1.7775941053657278</v>
      </c>
      <c r="F304" s="87" t="s">
        <v>939</v>
      </c>
      <c r="G304" s="87" t="b">
        <v>0</v>
      </c>
      <c r="H304" s="87" t="b">
        <v>0</v>
      </c>
      <c r="I304" s="87" t="b">
        <v>0</v>
      </c>
      <c r="J304" s="87" t="b">
        <v>0</v>
      </c>
      <c r="K304" s="87" t="b">
        <v>0</v>
      </c>
      <c r="L304" s="87" t="b">
        <v>0</v>
      </c>
    </row>
    <row r="305" spans="1:12" ht="15">
      <c r="A305" s="87" t="s">
        <v>299</v>
      </c>
      <c r="B305" s="87" t="s">
        <v>295</v>
      </c>
      <c r="C305" s="87">
        <v>3</v>
      </c>
      <c r="D305" s="119">
        <v>0.003708281829419036</v>
      </c>
      <c r="E305" s="119">
        <v>1.4291394597736082</v>
      </c>
      <c r="F305" s="87" t="s">
        <v>939</v>
      </c>
      <c r="G305" s="87" t="b">
        <v>0</v>
      </c>
      <c r="H305" s="87" t="b">
        <v>0</v>
      </c>
      <c r="I305" s="87" t="b">
        <v>0</v>
      </c>
      <c r="J305" s="87" t="b">
        <v>0</v>
      </c>
      <c r="K305" s="87" t="b">
        <v>0</v>
      </c>
      <c r="L305" s="87" t="b">
        <v>0</v>
      </c>
    </row>
    <row r="306" spans="1:12" ht="15">
      <c r="A306" s="87" t="s">
        <v>1074</v>
      </c>
      <c r="B306" s="87" t="s">
        <v>988</v>
      </c>
      <c r="C306" s="87">
        <v>3</v>
      </c>
      <c r="D306" s="119">
        <v>0.003708281829419036</v>
      </c>
      <c r="E306" s="119">
        <v>2.414416202952902</v>
      </c>
      <c r="F306" s="87" t="s">
        <v>939</v>
      </c>
      <c r="G306" s="87" t="b">
        <v>0</v>
      </c>
      <c r="H306" s="87" t="b">
        <v>0</v>
      </c>
      <c r="I306" s="87" t="b">
        <v>0</v>
      </c>
      <c r="J306" s="87" t="b">
        <v>0</v>
      </c>
      <c r="K306" s="87" t="b">
        <v>0</v>
      </c>
      <c r="L306" s="87" t="b">
        <v>0</v>
      </c>
    </row>
    <row r="307" spans="1:12" ht="15">
      <c r="A307" s="87" t="s">
        <v>988</v>
      </c>
      <c r="B307" s="87" t="s">
        <v>1075</v>
      </c>
      <c r="C307" s="87">
        <v>3</v>
      </c>
      <c r="D307" s="119">
        <v>0.003708281829419036</v>
      </c>
      <c r="E307" s="119">
        <v>2.1925674533365456</v>
      </c>
      <c r="F307" s="87" t="s">
        <v>939</v>
      </c>
      <c r="G307" s="87" t="b">
        <v>0</v>
      </c>
      <c r="H307" s="87" t="b">
        <v>0</v>
      </c>
      <c r="I307" s="87" t="b">
        <v>0</v>
      </c>
      <c r="J307" s="87" t="b">
        <v>0</v>
      </c>
      <c r="K307" s="87" t="b">
        <v>0</v>
      </c>
      <c r="L307" s="87" t="b">
        <v>0</v>
      </c>
    </row>
    <row r="308" spans="1:12" ht="15">
      <c r="A308" s="87" t="s">
        <v>1075</v>
      </c>
      <c r="B308" s="87" t="s">
        <v>958</v>
      </c>
      <c r="C308" s="87">
        <v>3</v>
      </c>
      <c r="D308" s="119">
        <v>0.003708281829419036</v>
      </c>
      <c r="E308" s="119">
        <v>1.4291394597736082</v>
      </c>
      <c r="F308" s="87" t="s">
        <v>939</v>
      </c>
      <c r="G308" s="87" t="b">
        <v>0</v>
      </c>
      <c r="H308" s="87" t="b">
        <v>0</v>
      </c>
      <c r="I308" s="87" t="b">
        <v>0</v>
      </c>
      <c r="J308" s="87" t="b">
        <v>0</v>
      </c>
      <c r="K308" s="87" t="b">
        <v>0</v>
      </c>
      <c r="L308" s="87" t="b">
        <v>0</v>
      </c>
    </row>
    <row r="309" spans="1:12" ht="15">
      <c r="A309" s="87" t="s">
        <v>268</v>
      </c>
      <c r="B309" s="87" t="s">
        <v>1076</v>
      </c>
      <c r="C309" s="87">
        <v>3</v>
      </c>
      <c r="D309" s="119">
        <v>0.003708281829419036</v>
      </c>
      <c r="E309" s="119">
        <v>1.7454094219943264</v>
      </c>
      <c r="F309" s="87" t="s">
        <v>939</v>
      </c>
      <c r="G309" s="87" t="b">
        <v>0</v>
      </c>
      <c r="H309" s="87" t="b">
        <v>0</v>
      </c>
      <c r="I309" s="87" t="b">
        <v>0</v>
      </c>
      <c r="J309" s="87" t="b">
        <v>0</v>
      </c>
      <c r="K309" s="87" t="b">
        <v>0</v>
      </c>
      <c r="L309" s="87" t="b">
        <v>0</v>
      </c>
    </row>
    <row r="310" spans="1:12" ht="15">
      <c r="A310" s="87" t="s">
        <v>1076</v>
      </c>
      <c r="B310" s="87" t="s">
        <v>1077</v>
      </c>
      <c r="C310" s="87">
        <v>3</v>
      </c>
      <c r="D310" s="119">
        <v>0.003708281829419036</v>
      </c>
      <c r="E310" s="119">
        <v>2.414416202952902</v>
      </c>
      <c r="F310" s="87" t="s">
        <v>939</v>
      </c>
      <c r="G310" s="87" t="b">
        <v>0</v>
      </c>
      <c r="H310" s="87" t="b">
        <v>0</v>
      </c>
      <c r="I310" s="87" t="b">
        <v>0</v>
      </c>
      <c r="J310" s="87" t="b">
        <v>0</v>
      </c>
      <c r="K310" s="87" t="b">
        <v>0</v>
      </c>
      <c r="L310" s="87" t="b">
        <v>0</v>
      </c>
    </row>
    <row r="311" spans="1:12" ht="15">
      <c r="A311" s="87" t="s">
        <v>1077</v>
      </c>
      <c r="B311" s="87" t="s">
        <v>1007</v>
      </c>
      <c r="C311" s="87">
        <v>3</v>
      </c>
      <c r="D311" s="119">
        <v>0.003708281829419036</v>
      </c>
      <c r="E311" s="119">
        <v>2.414416202952902</v>
      </c>
      <c r="F311" s="87" t="s">
        <v>939</v>
      </c>
      <c r="G311" s="87" t="b">
        <v>0</v>
      </c>
      <c r="H311" s="87" t="b">
        <v>0</v>
      </c>
      <c r="I311" s="87" t="b">
        <v>0</v>
      </c>
      <c r="J311" s="87" t="b">
        <v>0</v>
      </c>
      <c r="K311" s="87" t="b">
        <v>0</v>
      </c>
      <c r="L311" s="87" t="b">
        <v>0</v>
      </c>
    </row>
    <row r="312" spans="1:12" ht="15">
      <c r="A312" s="87" t="s">
        <v>1007</v>
      </c>
      <c r="B312" s="87" t="s">
        <v>1008</v>
      </c>
      <c r="C312" s="87">
        <v>3</v>
      </c>
      <c r="D312" s="119">
        <v>0.003708281829419036</v>
      </c>
      <c r="E312" s="119">
        <v>2.414416202952902</v>
      </c>
      <c r="F312" s="87" t="s">
        <v>939</v>
      </c>
      <c r="G312" s="87" t="b">
        <v>0</v>
      </c>
      <c r="H312" s="87" t="b">
        <v>0</v>
      </c>
      <c r="I312" s="87" t="b">
        <v>0</v>
      </c>
      <c r="J312" s="87" t="b">
        <v>0</v>
      </c>
      <c r="K312" s="87" t="b">
        <v>0</v>
      </c>
      <c r="L312" s="87" t="b">
        <v>0</v>
      </c>
    </row>
    <row r="313" spans="1:12" ht="15">
      <c r="A313" s="87" t="s">
        <v>1008</v>
      </c>
      <c r="B313" s="87" t="s">
        <v>1078</v>
      </c>
      <c r="C313" s="87">
        <v>3</v>
      </c>
      <c r="D313" s="119">
        <v>0.003708281829419036</v>
      </c>
      <c r="E313" s="119">
        <v>2.414416202952902</v>
      </c>
      <c r="F313" s="87" t="s">
        <v>939</v>
      </c>
      <c r="G313" s="87" t="b">
        <v>0</v>
      </c>
      <c r="H313" s="87" t="b">
        <v>0</v>
      </c>
      <c r="I313" s="87" t="b">
        <v>0</v>
      </c>
      <c r="J313" s="87" t="b">
        <v>0</v>
      </c>
      <c r="K313" s="87" t="b">
        <v>0</v>
      </c>
      <c r="L313" s="87" t="b">
        <v>0</v>
      </c>
    </row>
    <row r="314" spans="1:12" ht="15">
      <c r="A314" s="87" t="s">
        <v>1078</v>
      </c>
      <c r="B314" s="87" t="s">
        <v>1079</v>
      </c>
      <c r="C314" s="87">
        <v>3</v>
      </c>
      <c r="D314" s="119">
        <v>0.003708281829419036</v>
      </c>
      <c r="E314" s="119">
        <v>2.414416202952902</v>
      </c>
      <c r="F314" s="87" t="s">
        <v>939</v>
      </c>
      <c r="G314" s="87" t="b">
        <v>0</v>
      </c>
      <c r="H314" s="87" t="b">
        <v>0</v>
      </c>
      <c r="I314" s="87" t="b">
        <v>0</v>
      </c>
      <c r="J314" s="87" t="b">
        <v>0</v>
      </c>
      <c r="K314" s="87" t="b">
        <v>0</v>
      </c>
      <c r="L314" s="87" t="b">
        <v>0</v>
      </c>
    </row>
    <row r="315" spans="1:12" ht="15">
      <c r="A315" s="87" t="s">
        <v>1079</v>
      </c>
      <c r="B315" s="87" t="s">
        <v>960</v>
      </c>
      <c r="C315" s="87">
        <v>3</v>
      </c>
      <c r="D315" s="119">
        <v>0.003708281829419036</v>
      </c>
      <c r="E315" s="119">
        <v>1.6127838567197355</v>
      </c>
      <c r="F315" s="87" t="s">
        <v>939</v>
      </c>
      <c r="G315" s="87" t="b">
        <v>0</v>
      </c>
      <c r="H315" s="87" t="b">
        <v>0</v>
      </c>
      <c r="I315" s="87" t="b">
        <v>0</v>
      </c>
      <c r="J315" s="87" t="b">
        <v>0</v>
      </c>
      <c r="K315" s="87" t="b">
        <v>0</v>
      </c>
      <c r="L315" s="87" t="b">
        <v>0</v>
      </c>
    </row>
    <row r="316" spans="1:12" ht="15">
      <c r="A316" s="87" t="s">
        <v>960</v>
      </c>
      <c r="B316" s="87" t="s">
        <v>989</v>
      </c>
      <c r="C316" s="87">
        <v>3</v>
      </c>
      <c r="D316" s="119">
        <v>0.003708281829419036</v>
      </c>
      <c r="E316" s="119">
        <v>1.390935107103379</v>
      </c>
      <c r="F316" s="87" t="s">
        <v>939</v>
      </c>
      <c r="G316" s="87" t="b">
        <v>0</v>
      </c>
      <c r="H316" s="87" t="b">
        <v>0</v>
      </c>
      <c r="I316" s="87" t="b">
        <v>0</v>
      </c>
      <c r="J316" s="87" t="b">
        <v>0</v>
      </c>
      <c r="K316" s="87" t="b">
        <v>0</v>
      </c>
      <c r="L316" s="87" t="b">
        <v>0</v>
      </c>
    </row>
    <row r="317" spans="1:12" ht="15">
      <c r="A317" s="87" t="s">
        <v>989</v>
      </c>
      <c r="B317" s="87" t="s">
        <v>1080</v>
      </c>
      <c r="C317" s="87">
        <v>3</v>
      </c>
      <c r="D317" s="119">
        <v>0.003708281829419036</v>
      </c>
      <c r="E317" s="119">
        <v>2.1925674533365456</v>
      </c>
      <c r="F317" s="87" t="s">
        <v>939</v>
      </c>
      <c r="G317" s="87" t="b">
        <v>0</v>
      </c>
      <c r="H317" s="87" t="b">
        <v>0</v>
      </c>
      <c r="I317" s="87" t="b">
        <v>0</v>
      </c>
      <c r="J317" s="87" t="b">
        <v>0</v>
      </c>
      <c r="K317" s="87" t="b">
        <v>0</v>
      </c>
      <c r="L317" s="87" t="b">
        <v>0</v>
      </c>
    </row>
    <row r="318" spans="1:12" ht="15">
      <c r="A318" s="87" t="s">
        <v>1080</v>
      </c>
      <c r="B318" s="87" t="s">
        <v>982</v>
      </c>
      <c r="C318" s="87">
        <v>3</v>
      </c>
      <c r="D318" s="119">
        <v>0.003708281829419036</v>
      </c>
      <c r="E318" s="119">
        <v>2.414416202952902</v>
      </c>
      <c r="F318" s="87" t="s">
        <v>939</v>
      </c>
      <c r="G318" s="87" t="b">
        <v>0</v>
      </c>
      <c r="H318" s="87" t="b">
        <v>0</v>
      </c>
      <c r="I318" s="87" t="b">
        <v>0</v>
      </c>
      <c r="J318" s="87" t="b">
        <v>0</v>
      </c>
      <c r="K318" s="87" t="b">
        <v>0</v>
      </c>
      <c r="L318" s="87" t="b">
        <v>0</v>
      </c>
    </row>
    <row r="319" spans="1:12" ht="15">
      <c r="A319" s="87" t="s">
        <v>982</v>
      </c>
      <c r="B319" s="87" t="s">
        <v>990</v>
      </c>
      <c r="C319" s="87">
        <v>3</v>
      </c>
      <c r="D319" s="119">
        <v>0.003708281829419036</v>
      </c>
      <c r="E319" s="119">
        <v>2.1925674533365456</v>
      </c>
      <c r="F319" s="87" t="s">
        <v>939</v>
      </c>
      <c r="G319" s="87" t="b">
        <v>0</v>
      </c>
      <c r="H319" s="87" t="b">
        <v>0</v>
      </c>
      <c r="I319" s="87" t="b">
        <v>0</v>
      </c>
      <c r="J319" s="87" t="b">
        <v>0</v>
      </c>
      <c r="K319" s="87" t="b">
        <v>0</v>
      </c>
      <c r="L319" s="87" t="b">
        <v>0</v>
      </c>
    </row>
    <row r="320" spans="1:12" ht="15">
      <c r="A320" s="87" t="s">
        <v>990</v>
      </c>
      <c r="B320" s="87" t="s">
        <v>1081</v>
      </c>
      <c r="C320" s="87">
        <v>3</v>
      </c>
      <c r="D320" s="119">
        <v>0.003708281829419036</v>
      </c>
      <c r="E320" s="119">
        <v>2.1925674533365456</v>
      </c>
      <c r="F320" s="87" t="s">
        <v>939</v>
      </c>
      <c r="G320" s="87" t="b">
        <v>0</v>
      </c>
      <c r="H320" s="87" t="b">
        <v>0</v>
      </c>
      <c r="I320" s="87" t="b">
        <v>0</v>
      </c>
      <c r="J320" s="87" t="b">
        <v>0</v>
      </c>
      <c r="K320" s="87" t="b">
        <v>0</v>
      </c>
      <c r="L320" s="87" t="b">
        <v>0</v>
      </c>
    </row>
    <row r="321" spans="1:12" ht="15">
      <c r="A321" s="87" t="s">
        <v>1081</v>
      </c>
      <c r="B321" s="87" t="s">
        <v>1082</v>
      </c>
      <c r="C321" s="87">
        <v>3</v>
      </c>
      <c r="D321" s="119">
        <v>0.003708281829419036</v>
      </c>
      <c r="E321" s="119">
        <v>2.414416202952902</v>
      </c>
      <c r="F321" s="87" t="s">
        <v>939</v>
      </c>
      <c r="G321" s="87" t="b">
        <v>0</v>
      </c>
      <c r="H321" s="87" t="b">
        <v>0</v>
      </c>
      <c r="I321" s="87" t="b">
        <v>0</v>
      </c>
      <c r="J321" s="87" t="b">
        <v>0</v>
      </c>
      <c r="K321" s="87" t="b">
        <v>0</v>
      </c>
      <c r="L321" s="87" t="b">
        <v>0</v>
      </c>
    </row>
    <row r="322" spans="1:12" ht="15">
      <c r="A322" s="87" t="s">
        <v>979</v>
      </c>
      <c r="B322" s="87" t="s">
        <v>980</v>
      </c>
      <c r="C322" s="87">
        <v>3</v>
      </c>
      <c r="D322" s="119">
        <v>0.003708281829419036</v>
      </c>
      <c r="E322" s="119">
        <v>1.248084781186377</v>
      </c>
      <c r="F322" s="87" t="s">
        <v>939</v>
      </c>
      <c r="G322" s="87" t="b">
        <v>0</v>
      </c>
      <c r="H322" s="87" t="b">
        <v>0</v>
      </c>
      <c r="I322" s="87" t="b">
        <v>0</v>
      </c>
      <c r="J322" s="87" t="b">
        <v>0</v>
      </c>
      <c r="K322" s="87" t="b">
        <v>0</v>
      </c>
      <c r="L322" s="87" t="b">
        <v>0</v>
      </c>
    </row>
    <row r="323" spans="1:12" ht="15">
      <c r="A323" s="87" t="s">
        <v>979</v>
      </c>
      <c r="B323" s="87" t="s">
        <v>1085</v>
      </c>
      <c r="C323" s="87">
        <v>3</v>
      </c>
      <c r="D323" s="119">
        <v>0.003708281829419036</v>
      </c>
      <c r="E323" s="119">
        <v>1.8123562116249397</v>
      </c>
      <c r="F323" s="87" t="s">
        <v>939</v>
      </c>
      <c r="G323" s="87" t="b">
        <v>0</v>
      </c>
      <c r="H323" s="87" t="b">
        <v>0</v>
      </c>
      <c r="I323" s="87" t="b">
        <v>0</v>
      </c>
      <c r="J323" s="87" t="b">
        <v>0</v>
      </c>
      <c r="K323" s="87" t="b">
        <v>0</v>
      </c>
      <c r="L323" s="87" t="b">
        <v>0</v>
      </c>
    </row>
    <row r="324" spans="1:12" ht="15">
      <c r="A324" s="87" t="s">
        <v>1085</v>
      </c>
      <c r="B324" s="87" t="s">
        <v>995</v>
      </c>
      <c r="C324" s="87">
        <v>3</v>
      </c>
      <c r="D324" s="119">
        <v>0.003708281829419036</v>
      </c>
      <c r="E324" s="119">
        <v>2.113386207288921</v>
      </c>
      <c r="F324" s="87" t="s">
        <v>939</v>
      </c>
      <c r="G324" s="87" t="b">
        <v>0</v>
      </c>
      <c r="H324" s="87" t="b">
        <v>0</v>
      </c>
      <c r="I324" s="87" t="b">
        <v>0</v>
      </c>
      <c r="J324" s="87" t="b">
        <v>0</v>
      </c>
      <c r="K324" s="87" t="b">
        <v>0</v>
      </c>
      <c r="L324" s="87" t="b">
        <v>0</v>
      </c>
    </row>
    <row r="325" spans="1:12" ht="15">
      <c r="A325" s="87" t="s">
        <v>995</v>
      </c>
      <c r="B325" s="87" t="s">
        <v>984</v>
      </c>
      <c r="C325" s="87">
        <v>3</v>
      </c>
      <c r="D325" s="119">
        <v>0.003708281829419036</v>
      </c>
      <c r="E325" s="119">
        <v>1.5905074620085833</v>
      </c>
      <c r="F325" s="87" t="s">
        <v>939</v>
      </c>
      <c r="G325" s="87" t="b">
        <v>0</v>
      </c>
      <c r="H325" s="87" t="b">
        <v>0</v>
      </c>
      <c r="I325" s="87" t="b">
        <v>0</v>
      </c>
      <c r="J325" s="87" t="b">
        <v>0</v>
      </c>
      <c r="K325" s="87" t="b">
        <v>0</v>
      </c>
      <c r="L325" s="87" t="b">
        <v>0</v>
      </c>
    </row>
    <row r="326" spans="1:12" ht="15">
      <c r="A326" s="87" t="s">
        <v>984</v>
      </c>
      <c r="B326" s="87" t="s">
        <v>986</v>
      </c>
      <c r="C326" s="87">
        <v>3</v>
      </c>
      <c r="D326" s="119">
        <v>0.003708281829419036</v>
      </c>
      <c r="E326" s="119">
        <v>1.414416202952902</v>
      </c>
      <c r="F326" s="87" t="s">
        <v>939</v>
      </c>
      <c r="G326" s="87" t="b">
        <v>0</v>
      </c>
      <c r="H326" s="87" t="b">
        <v>0</v>
      </c>
      <c r="I326" s="87" t="b">
        <v>0</v>
      </c>
      <c r="J326" s="87" t="b">
        <v>0</v>
      </c>
      <c r="K326" s="87" t="b">
        <v>0</v>
      </c>
      <c r="L326" s="87" t="b">
        <v>0</v>
      </c>
    </row>
    <row r="327" spans="1:12" ht="15">
      <c r="A327" s="87" t="s">
        <v>986</v>
      </c>
      <c r="B327" s="87" t="s">
        <v>984</v>
      </c>
      <c r="C327" s="87">
        <v>3</v>
      </c>
      <c r="D327" s="119">
        <v>0.003708281829419036</v>
      </c>
      <c r="E327" s="119">
        <v>1.414416202952902</v>
      </c>
      <c r="F327" s="87" t="s">
        <v>939</v>
      </c>
      <c r="G327" s="87" t="b">
        <v>0</v>
      </c>
      <c r="H327" s="87" t="b">
        <v>0</v>
      </c>
      <c r="I327" s="87" t="b">
        <v>0</v>
      </c>
      <c r="J327" s="87" t="b">
        <v>0</v>
      </c>
      <c r="K327" s="87" t="b">
        <v>0</v>
      </c>
      <c r="L327" s="87" t="b">
        <v>0</v>
      </c>
    </row>
    <row r="328" spans="1:12" ht="15">
      <c r="A328" s="87" t="s">
        <v>984</v>
      </c>
      <c r="B328" s="87" t="s">
        <v>1006</v>
      </c>
      <c r="C328" s="87">
        <v>3</v>
      </c>
      <c r="D328" s="119">
        <v>0.003708281829419036</v>
      </c>
      <c r="E328" s="119">
        <v>1.669688708056208</v>
      </c>
      <c r="F328" s="87" t="s">
        <v>939</v>
      </c>
      <c r="G328" s="87" t="b">
        <v>0</v>
      </c>
      <c r="H328" s="87" t="b">
        <v>0</v>
      </c>
      <c r="I328" s="87" t="b">
        <v>0</v>
      </c>
      <c r="J328" s="87" t="b">
        <v>0</v>
      </c>
      <c r="K328" s="87" t="b">
        <v>0</v>
      </c>
      <c r="L328" s="87" t="b">
        <v>0</v>
      </c>
    </row>
    <row r="329" spans="1:12" ht="15">
      <c r="A329" s="87" t="s">
        <v>1006</v>
      </c>
      <c r="B329" s="87" t="s">
        <v>996</v>
      </c>
      <c r="C329" s="87">
        <v>3</v>
      </c>
      <c r="D329" s="119">
        <v>0.003708281829419036</v>
      </c>
      <c r="E329" s="119">
        <v>1.8915374576725643</v>
      </c>
      <c r="F329" s="87" t="s">
        <v>939</v>
      </c>
      <c r="G329" s="87" t="b">
        <v>0</v>
      </c>
      <c r="H329" s="87" t="b">
        <v>0</v>
      </c>
      <c r="I329" s="87" t="b">
        <v>0</v>
      </c>
      <c r="J329" s="87" t="b">
        <v>0</v>
      </c>
      <c r="K329" s="87" t="b">
        <v>0</v>
      </c>
      <c r="L329" s="87" t="b">
        <v>0</v>
      </c>
    </row>
    <row r="330" spans="1:12" ht="15">
      <c r="A330" s="87" t="s">
        <v>996</v>
      </c>
      <c r="B330" s="87" t="s">
        <v>962</v>
      </c>
      <c r="C330" s="87">
        <v>3</v>
      </c>
      <c r="D330" s="119">
        <v>0.003708281829419036</v>
      </c>
      <c r="E330" s="119">
        <v>1.248084781186377</v>
      </c>
      <c r="F330" s="87" t="s">
        <v>939</v>
      </c>
      <c r="G330" s="87" t="b">
        <v>0</v>
      </c>
      <c r="H330" s="87" t="b">
        <v>0</v>
      </c>
      <c r="I330" s="87" t="b">
        <v>0</v>
      </c>
      <c r="J330" s="87" t="b">
        <v>0</v>
      </c>
      <c r="K330" s="87" t="b">
        <v>0</v>
      </c>
      <c r="L330" s="87" t="b">
        <v>0</v>
      </c>
    </row>
    <row r="331" spans="1:12" ht="15">
      <c r="A331" s="87" t="s">
        <v>959</v>
      </c>
      <c r="B331" s="87" t="s">
        <v>979</v>
      </c>
      <c r="C331" s="87">
        <v>3</v>
      </c>
      <c r="D331" s="119">
        <v>0.003708281829419036</v>
      </c>
      <c r="E331" s="119">
        <v>0.7709635264667146</v>
      </c>
      <c r="F331" s="87" t="s">
        <v>939</v>
      </c>
      <c r="G331" s="87" t="b">
        <v>0</v>
      </c>
      <c r="H331" s="87" t="b">
        <v>0</v>
      </c>
      <c r="I331" s="87" t="b">
        <v>0</v>
      </c>
      <c r="J331" s="87" t="b">
        <v>0</v>
      </c>
      <c r="K331" s="87" t="b">
        <v>0</v>
      </c>
      <c r="L331" s="87" t="b">
        <v>0</v>
      </c>
    </row>
    <row r="332" spans="1:12" ht="15">
      <c r="A332" s="87" t="s">
        <v>979</v>
      </c>
      <c r="B332" s="87" t="s">
        <v>1086</v>
      </c>
      <c r="C332" s="87">
        <v>3</v>
      </c>
      <c r="D332" s="119">
        <v>0.003708281829419036</v>
      </c>
      <c r="E332" s="119">
        <v>1.8123562116249397</v>
      </c>
      <c r="F332" s="87" t="s">
        <v>939</v>
      </c>
      <c r="G332" s="87" t="b">
        <v>0</v>
      </c>
      <c r="H332" s="87" t="b">
        <v>0</v>
      </c>
      <c r="I332" s="87" t="b">
        <v>0</v>
      </c>
      <c r="J332" s="87" t="b">
        <v>0</v>
      </c>
      <c r="K332" s="87" t="b">
        <v>0</v>
      </c>
      <c r="L332" s="87" t="b">
        <v>0</v>
      </c>
    </row>
    <row r="333" spans="1:12" ht="15">
      <c r="A333" s="87" t="s">
        <v>1086</v>
      </c>
      <c r="B333" s="87" t="s">
        <v>1087</v>
      </c>
      <c r="C333" s="87">
        <v>3</v>
      </c>
      <c r="D333" s="119">
        <v>0.003708281829419036</v>
      </c>
      <c r="E333" s="119">
        <v>2.414416202952902</v>
      </c>
      <c r="F333" s="87" t="s">
        <v>939</v>
      </c>
      <c r="G333" s="87" t="b">
        <v>0</v>
      </c>
      <c r="H333" s="87" t="b">
        <v>0</v>
      </c>
      <c r="I333" s="87" t="b">
        <v>0</v>
      </c>
      <c r="J333" s="87" t="b">
        <v>0</v>
      </c>
      <c r="K333" s="87" t="b">
        <v>0</v>
      </c>
      <c r="L333" s="87" t="b">
        <v>0</v>
      </c>
    </row>
    <row r="334" spans="1:12" ht="15">
      <c r="A334" s="87" t="s">
        <v>1087</v>
      </c>
      <c r="B334" s="87" t="s">
        <v>962</v>
      </c>
      <c r="C334" s="87">
        <v>3</v>
      </c>
      <c r="D334" s="119">
        <v>0.003708281829419036</v>
      </c>
      <c r="E334" s="119">
        <v>1.5491147768503581</v>
      </c>
      <c r="F334" s="87" t="s">
        <v>939</v>
      </c>
      <c r="G334" s="87" t="b">
        <v>0</v>
      </c>
      <c r="H334" s="87" t="b">
        <v>0</v>
      </c>
      <c r="I334" s="87" t="b">
        <v>0</v>
      </c>
      <c r="J334" s="87" t="b">
        <v>0</v>
      </c>
      <c r="K334" s="87" t="b">
        <v>0</v>
      </c>
      <c r="L334" s="87" t="b">
        <v>0</v>
      </c>
    </row>
    <row r="335" spans="1:12" ht="15">
      <c r="A335" s="87" t="s">
        <v>959</v>
      </c>
      <c r="B335" s="87" t="s">
        <v>995</v>
      </c>
      <c r="C335" s="87">
        <v>3</v>
      </c>
      <c r="D335" s="119">
        <v>0.003708281829419036</v>
      </c>
      <c r="E335" s="119">
        <v>1.0719935221306958</v>
      </c>
      <c r="F335" s="87" t="s">
        <v>939</v>
      </c>
      <c r="G335" s="87" t="b">
        <v>0</v>
      </c>
      <c r="H335" s="87" t="b">
        <v>0</v>
      </c>
      <c r="I335" s="87" t="b">
        <v>0</v>
      </c>
      <c r="J335" s="87" t="b">
        <v>0</v>
      </c>
      <c r="K335" s="87" t="b">
        <v>0</v>
      </c>
      <c r="L335" s="87" t="b">
        <v>0</v>
      </c>
    </row>
    <row r="336" spans="1:12" ht="15">
      <c r="A336" s="87" t="s">
        <v>959</v>
      </c>
      <c r="B336" s="87" t="s">
        <v>994</v>
      </c>
      <c r="C336" s="87">
        <v>3</v>
      </c>
      <c r="D336" s="119">
        <v>0.004361277845694739</v>
      </c>
      <c r="E336" s="119">
        <v>1.0719935221306958</v>
      </c>
      <c r="F336" s="87" t="s">
        <v>939</v>
      </c>
      <c r="G336" s="87" t="b">
        <v>0</v>
      </c>
      <c r="H336" s="87" t="b">
        <v>0</v>
      </c>
      <c r="I336" s="87" t="b">
        <v>0</v>
      </c>
      <c r="J336" s="87" t="b">
        <v>0</v>
      </c>
      <c r="K336" s="87" t="b">
        <v>0</v>
      </c>
      <c r="L336" s="87" t="b">
        <v>0</v>
      </c>
    </row>
    <row r="337" spans="1:12" ht="15">
      <c r="A337" s="87" t="s">
        <v>1088</v>
      </c>
      <c r="B337" s="87" t="s">
        <v>984</v>
      </c>
      <c r="C337" s="87">
        <v>3</v>
      </c>
      <c r="D337" s="119">
        <v>0.003708281829419036</v>
      </c>
      <c r="E337" s="119">
        <v>1.8915374576725643</v>
      </c>
      <c r="F337" s="87" t="s">
        <v>939</v>
      </c>
      <c r="G337" s="87" t="b">
        <v>0</v>
      </c>
      <c r="H337" s="87" t="b">
        <v>0</v>
      </c>
      <c r="I337" s="87" t="b">
        <v>0</v>
      </c>
      <c r="J337" s="87" t="b">
        <v>0</v>
      </c>
      <c r="K337" s="87" t="b">
        <v>0</v>
      </c>
      <c r="L337" s="87" t="b">
        <v>0</v>
      </c>
    </row>
    <row r="338" spans="1:12" ht="15">
      <c r="A338" s="87" t="s">
        <v>992</v>
      </c>
      <c r="B338" s="87" t="s">
        <v>962</v>
      </c>
      <c r="C338" s="87">
        <v>3</v>
      </c>
      <c r="D338" s="119">
        <v>0.003708281829419036</v>
      </c>
      <c r="E338" s="119">
        <v>1.1811379915557638</v>
      </c>
      <c r="F338" s="87" t="s">
        <v>939</v>
      </c>
      <c r="G338" s="87" t="b">
        <v>0</v>
      </c>
      <c r="H338" s="87" t="b">
        <v>0</v>
      </c>
      <c r="I338" s="87" t="b">
        <v>0</v>
      </c>
      <c r="J338" s="87" t="b">
        <v>0</v>
      </c>
      <c r="K338" s="87" t="b">
        <v>0</v>
      </c>
      <c r="L338" s="87" t="b">
        <v>0</v>
      </c>
    </row>
    <row r="339" spans="1:12" ht="15">
      <c r="A339" s="87" t="s">
        <v>962</v>
      </c>
      <c r="B339" s="87" t="s">
        <v>992</v>
      </c>
      <c r="C339" s="87">
        <v>3</v>
      </c>
      <c r="D339" s="119">
        <v>0.003708281829419036</v>
      </c>
      <c r="E339" s="119">
        <v>1.1811379915557638</v>
      </c>
      <c r="F339" s="87" t="s">
        <v>939</v>
      </c>
      <c r="G339" s="87" t="b">
        <v>0</v>
      </c>
      <c r="H339" s="87" t="b">
        <v>0</v>
      </c>
      <c r="I339" s="87" t="b">
        <v>0</v>
      </c>
      <c r="J339" s="87" t="b">
        <v>0</v>
      </c>
      <c r="K339" s="87" t="b">
        <v>0</v>
      </c>
      <c r="L339" s="87" t="b">
        <v>0</v>
      </c>
    </row>
    <row r="340" spans="1:12" ht="15">
      <c r="A340" s="87" t="s">
        <v>988</v>
      </c>
      <c r="B340" s="87" t="s">
        <v>1040</v>
      </c>
      <c r="C340" s="87">
        <v>2</v>
      </c>
      <c r="D340" s="119">
        <v>0.0029075185637964926</v>
      </c>
      <c r="E340" s="119">
        <v>2.1925674533365456</v>
      </c>
      <c r="F340" s="87" t="s">
        <v>939</v>
      </c>
      <c r="G340" s="87" t="b">
        <v>0</v>
      </c>
      <c r="H340" s="87" t="b">
        <v>0</v>
      </c>
      <c r="I340" s="87" t="b">
        <v>0</v>
      </c>
      <c r="J340" s="87" t="b">
        <v>0</v>
      </c>
      <c r="K340" s="87" t="b">
        <v>0</v>
      </c>
      <c r="L340" s="87" t="b">
        <v>0</v>
      </c>
    </row>
    <row r="341" spans="1:12" ht="15">
      <c r="A341" s="87" t="s">
        <v>1040</v>
      </c>
      <c r="B341" s="87" t="s">
        <v>1041</v>
      </c>
      <c r="C341" s="87">
        <v>2</v>
      </c>
      <c r="D341" s="119">
        <v>0.0029075185637964926</v>
      </c>
      <c r="E341" s="119">
        <v>2.590507462008583</v>
      </c>
      <c r="F341" s="87" t="s">
        <v>939</v>
      </c>
      <c r="G341" s="87" t="b">
        <v>0</v>
      </c>
      <c r="H341" s="87" t="b">
        <v>0</v>
      </c>
      <c r="I341" s="87" t="b">
        <v>0</v>
      </c>
      <c r="J341" s="87" t="b">
        <v>0</v>
      </c>
      <c r="K341" s="87" t="b">
        <v>0</v>
      </c>
      <c r="L341" s="87" t="b">
        <v>0</v>
      </c>
    </row>
    <row r="342" spans="1:12" ht="15">
      <c r="A342" s="87" t="s">
        <v>1041</v>
      </c>
      <c r="B342" s="87" t="s">
        <v>1042</v>
      </c>
      <c r="C342" s="87">
        <v>2</v>
      </c>
      <c r="D342" s="119">
        <v>0.0029075185637964926</v>
      </c>
      <c r="E342" s="119">
        <v>2.590507462008583</v>
      </c>
      <c r="F342" s="87" t="s">
        <v>939</v>
      </c>
      <c r="G342" s="87" t="b">
        <v>0</v>
      </c>
      <c r="H342" s="87" t="b">
        <v>0</v>
      </c>
      <c r="I342" s="87" t="b">
        <v>0</v>
      </c>
      <c r="J342" s="87" t="b">
        <v>0</v>
      </c>
      <c r="K342" s="87" t="b">
        <v>0</v>
      </c>
      <c r="L342" s="87" t="b">
        <v>0</v>
      </c>
    </row>
    <row r="343" spans="1:12" ht="15">
      <c r="A343" s="87" t="s">
        <v>1042</v>
      </c>
      <c r="B343" s="87" t="s">
        <v>998</v>
      </c>
      <c r="C343" s="87">
        <v>2</v>
      </c>
      <c r="D343" s="119">
        <v>0.0029075185637964926</v>
      </c>
      <c r="E343" s="119">
        <v>2.590507462008583</v>
      </c>
      <c r="F343" s="87" t="s">
        <v>939</v>
      </c>
      <c r="G343" s="87" t="b">
        <v>0</v>
      </c>
      <c r="H343" s="87" t="b">
        <v>0</v>
      </c>
      <c r="I343" s="87" t="b">
        <v>0</v>
      </c>
      <c r="J343" s="87" t="b">
        <v>0</v>
      </c>
      <c r="K343" s="87" t="b">
        <v>0</v>
      </c>
      <c r="L343" s="87" t="b">
        <v>0</v>
      </c>
    </row>
    <row r="344" spans="1:12" ht="15">
      <c r="A344" s="87" t="s">
        <v>998</v>
      </c>
      <c r="B344" s="87" t="s">
        <v>1043</v>
      </c>
      <c r="C344" s="87">
        <v>2</v>
      </c>
      <c r="D344" s="119">
        <v>0.0029075185637964926</v>
      </c>
      <c r="E344" s="119">
        <v>2.590507462008583</v>
      </c>
      <c r="F344" s="87" t="s">
        <v>939</v>
      </c>
      <c r="G344" s="87" t="b">
        <v>0</v>
      </c>
      <c r="H344" s="87" t="b">
        <v>0</v>
      </c>
      <c r="I344" s="87" t="b">
        <v>0</v>
      </c>
      <c r="J344" s="87" t="b">
        <v>0</v>
      </c>
      <c r="K344" s="87" t="b">
        <v>0</v>
      </c>
      <c r="L344" s="87" t="b">
        <v>0</v>
      </c>
    </row>
    <row r="345" spans="1:12" ht="15">
      <c r="A345" s="87" t="s">
        <v>1043</v>
      </c>
      <c r="B345" s="87" t="s">
        <v>1044</v>
      </c>
      <c r="C345" s="87">
        <v>2</v>
      </c>
      <c r="D345" s="119">
        <v>0.0029075185637964926</v>
      </c>
      <c r="E345" s="119">
        <v>2.590507462008583</v>
      </c>
      <c r="F345" s="87" t="s">
        <v>939</v>
      </c>
      <c r="G345" s="87" t="b">
        <v>0</v>
      </c>
      <c r="H345" s="87" t="b">
        <v>0</v>
      </c>
      <c r="I345" s="87" t="b">
        <v>0</v>
      </c>
      <c r="J345" s="87" t="b">
        <v>1</v>
      </c>
      <c r="K345" s="87" t="b">
        <v>0</v>
      </c>
      <c r="L345" s="87" t="b">
        <v>0</v>
      </c>
    </row>
    <row r="346" spans="1:12" ht="15">
      <c r="A346" s="87" t="s">
        <v>1044</v>
      </c>
      <c r="B346" s="87" t="s">
        <v>968</v>
      </c>
      <c r="C346" s="87">
        <v>2</v>
      </c>
      <c r="D346" s="119">
        <v>0.0029075185637964926</v>
      </c>
      <c r="E346" s="119">
        <v>2.590507462008583</v>
      </c>
      <c r="F346" s="87" t="s">
        <v>939</v>
      </c>
      <c r="G346" s="87" t="b">
        <v>1</v>
      </c>
      <c r="H346" s="87" t="b">
        <v>0</v>
      </c>
      <c r="I346" s="87" t="b">
        <v>0</v>
      </c>
      <c r="J346" s="87" t="b">
        <v>0</v>
      </c>
      <c r="K346" s="87" t="b">
        <v>0</v>
      </c>
      <c r="L346" s="87" t="b">
        <v>0</v>
      </c>
    </row>
    <row r="347" spans="1:12" ht="15">
      <c r="A347" s="87" t="s">
        <v>968</v>
      </c>
      <c r="B347" s="87" t="s">
        <v>966</v>
      </c>
      <c r="C347" s="87">
        <v>2</v>
      </c>
      <c r="D347" s="119">
        <v>0.0029075185637964926</v>
      </c>
      <c r="E347" s="119">
        <v>1.6874174750166397</v>
      </c>
      <c r="F347" s="87" t="s">
        <v>939</v>
      </c>
      <c r="G347" s="87" t="b">
        <v>0</v>
      </c>
      <c r="H347" s="87" t="b">
        <v>0</v>
      </c>
      <c r="I347" s="87" t="b">
        <v>0</v>
      </c>
      <c r="J347" s="87" t="b">
        <v>0</v>
      </c>
      <c r="K347" s="87" t="b">
        <v>0</v>
      </c>
      <c r="L347" s="87" t="b">
        <v>0</v>
      </c>
    </row>
    <row r="348" spans="1:12" ht="15">
      <c r="A348" s="87" t="s">
        <v>966</v>
      </c>
      <c r="B348" s="87" t="s">
        <v>1045</v>
      </c>
      <c r="C348" s="87">
        <v>2</v>
      </c>
      <c r="D348" s="119">
        <v>0.0029075185637964926</v>
      </c>
      <c r="E348" s="119">
        <v>1.6874174750166397</v>
      </c>
      <c r="F348" s="87" t="s">
        <v>939</v>
      </c>
      <c r="G348" s="87" t="b">
        <v>0</v>
      </c>
      <c r="H348" s="87" t="b">
        <v>0</v>
      </c>
      <c r="I348" s="87" t="b">
        <v>0</v>
      </c>
      <c r="J348" s="87" t="b">
        <v>0</v>
      </c>
      <c r="K348" s="87" t="b">
        <v>0</v>
      </c>
      <c r="L348" s="87" t="b">
        <v>0</v>
      </c>
    </row>
    <row r="349" spans="1:12" ht="15">
      <c r="A349" s="87" t="s">
        <v>1045</v>
      </c>
      <c r="B349" s="87" t="s">
        <v>960</v>
      </c>
      <c r="C349" s="87">
        <v>2</v>
      </c>
      <c r="D349" s="119">
        <v>0.0029075185637964926</v>
      </c>
      <c r="E349" s="119">
        <v>1.6127838567197355</v>
      </c>
      <c r="F349" s="87" t="s">
        <v>939</v>
      </c>
      <c r="G349" s="87" t="b">
        <v>0</v>
      </c>
      <c r="H349" s="87" t="b">
        <v>0</v>
      </c>
      <c r="I349" s="87" t="b">
        <v>0</v>
      </c>
      <c r="J349" s="87" t="b">
        <v>0</v>
      </c>
      <c r="K349" s="87" t="b">
        <v>0</v>
      </c>
      <c r="L349" s="87" t="b">
        <v>0</v>
      </c>
    </row>
    <row r="350" spans="1:12" ht="15">
      <c r="A350" s="87" t="s">
        <v>960</v>
      </c>
      <c r="B350" s="87" t="s">
        <v>958</v>
      </c>
      <c r="C350" s="87">
        <v>2</v>
      </c>
      <c r="D350" s="119">
        <v>0.0029075185637964926</v>
      </c>
      <c r="E350" s="119">
        <v>0.4514158544847605</v>
      </c>
      <c r="F350" s="87" t="s">
        <v>939</v>
      </c>
      <c r="G350" s="87" t="b">
        <v>0</v>
      </c>
      <c r="H350" s="87" t="b">
        <v>0</v>
      </c>
      <c r="I350" s="87" t="b">
        <v>0</v>
      </c>
      <c r="J350" s="87" t="b">
        <v>0</v>
      </c>
      <c r="K350" s="87" t="b">
        <v>0</v>
      </c>
      <c r="L350" s="87" t="b">
        <v>0</v>
      </c>
    </row>
    <row r="351" spans="1:12" ht="15">
      <c r="A351" s="87" t="s">
        <v>958</v>
      </c>
      <c r="B351" s="87" t="s">
        <v>1046</v>
      </c>
      <c r="C351" s="87">
        <v>2</v>
      </c>
      <c r="D351" s="119">
        <v>0.0029075185637964926</v>
      </c>
      <c r="E351" s="119">
        <v>1.4601736935135772</v>
      </c>
      <c r="F351" s="87" t="s">
        <v>939</v>
      </c>
      <c r="G351" s="87" t="b">
        <v>0</v>
      </c>
      <c r="H351" s="87" t="b">
        <v>0</v>
      </c>
      <c r="I351" s="87" t="b">
        <v>0</v>
      </c>
      <c r="J351" s="87" t="b">
        <v>0</v>
      </c>
      <c r="K351" s="87" t="b">
        <v>0</v>
      </c>
      <c r="L351" s="87" t="b">
        <v>0</v>
      </c>
    </row>
    <row r="352" spans="1:12" ht="15">
      <c r="A352" s="87" t="s">
        <v>1046</v>
      </c>
      <c r="B352" s="87" t="s">
        <v>1047</v>
      </c>
      <c r="C352" s="87">
        <v>2</v>
      </c>
      <c r="D352" s="119">
        <v>0.0029075185637964926</v>
      </c>
      <c r="E352" s="119">
        <v>2.590507462008583</v>
      </c>
      <c r="F352" s="87" t="s">
        <v>939</v>
      </c>
      <c r="G352" s="87" t="b">
        <v>0</v>
      </c>
      <c r="H352" s="87" t="b">
        <v>0</v>
      </c>
      <c r="I352" s="87" t="b">
        <v>0</v>
      </c>
      <c r="J352" s="87" t="b">
        <v>0</v>
      </c>
      <c r="K352" s="87" t="b">
        <v>0</v>
      </c>
      <c r="L352" s="87" t="b">
        <v>0</v>
      </c>
    </row>
    <row r="353" spans="1:12" ht="15">
      <c r="A353" s="87" t="s">
        <v>1047</v>
      </c>
      <c r="B353" s="87" t="s">
        <v>1048</v>
      </c>
      <c r="C353" s="87">
        <v>2</v>
      </c>
      <c r="D353" s="119">
        <v>0.0029075185637964926</v>
      </c>
      <c r="E353" s="119">
        <v>2.590507462008583</v>
      </c>
      <c r="F353" s="87" t="s">
        <v>939</v>
      </c>
      <c r="G353" s="87" t="b">
        <v>0</v>
      </c>
      <c r="H353" s="87" t="b">
        <v>0</v>
      </c>
      <c r="I353" s="87" t="b">
        <v>0</v>
      </c>
      <c r="J353" s="87" t="b">
        <v>0</v>
      </c>
      <c r="K353" s="87" t="b">
        <v>0</v>
      </c>
      <c r="L353" s="87" t="b">
        <v>0</v>
      </c>
    </row>
    <row r="354" spans="1:12" ht="15">
      <c r="A354" s="87" t="s">
        <v>1048</v>
      </c>
      <c r="B354" s="87" t="s">
        <v>1049</v>
      </c>
      <c r="C354" s="87">
        <v>2</v>
      </c>
      <c r="D354" s="119">
        <v>0.0029075185637964926</v>
      </c>
      <c r="E354" s="119">
        <v>2.590507462008583</v>
      </c>
      <c r="F354" s="87" t="s">
        <v>939</v>
      </c>
      <c r="G354" s="87" t="b">
        <v>0</v>
      </c>
      <c r="H354" s="87" t="b">
        <v>0</v>
      </c>
      <c r="I354" s="87" t="b">
        <v>0</v>
      </c>
      <c r="J354" s="87" t="b">
        <v>0</v>
      </c>
      <c r="K354" s="87" t="b">
        <v>0</v>
      </c>
      <c r="L354" s="87" t="b">
        <v>0</v>
      </c>
    </row>
    <row r="355" spans="1:12" ht="15">
      <c r="A355" s="87" t="s">
        <v>1049</v>
      </c>
      <c r="B355" s="87" t="s">
        <v>989</v>
      </c>
      <c r="C355" s="87">
        <v>2</v>
      </c>
      <c r="D355" s="119">
        <v>0.0029075185637964926</v>
      </c>
      <c r="E355" s="119">
        <v>2.1925674533365456</v>
      </c>
      <c r="F355" s="87" t="s">
        <v>939</v>
      </c>
      <c r="G355" s="87" t="b">
        <v>0</v>
      </c>
      <c r="H355" s="87" t="b">
        <v>0</v>
      </c>
      <c r="I355" s="87" t="b">
        <v>0</v>
      </c>
      <c r="J355" s="87" t="b">
        <v>0</v>
      </c>
      <c r="K355" s="87" t="b">
        <v>0</v>
      </c>
      <c r="L355" s="87" t="b">
        <v>0</v>
      </c>
    </row>
    <row r="356" spans="1:12" ht="15">
      <c r="A356" s="87" t="s">
        <v>989</v>
      </c>
      <c r="B356" s="87" t="s">
        <v>990</v>
      </c>
      <c r="C356" s="87">
        <v>2</v>
      </c>
      <c r="D356" s="119">
        <v>0.0029075185637964926</v>
      </c>
      <c r="E356" s="119">
        <v>1.7946274446645079</v>
      </c>
      <c r="F356" s="87" t="s">
        <v>939</v>
      </c>
      <c r="G356" s="87" t="b">
        <v>0</v>
      </c>
      <c r="H356" s="87" t="b">
        <v>0</v>
      </c>
      <c r="I356" s="87" t="b">
        <v>0</v>
      </c>
      <c r="J356" s="87" t="b">
        <v>0</v>
      </c>
      <c r="K356" s="87" t="b">
        <v>0</v>
      </c>
      <c r="L356" s="87" t="b">
        <v>0</v>
      </c>
    </row>
    <row r="357" spans="1:12" ht="15">
      <c r="A357" s="87" t="s">
        <v>990</v>
      </c>
      <c r="B357" s="87" t="s">
        <v>1050</v>
      </c>
      <c r="C357" s="87">
        <v>2</v>
      </c>
      <c r="D357" s="119">
        <v>0.0029075185637964926</v>
      </c>
      <c r="E357" s="119">
        <v>2.1925674533365456</v>
      </c>
      <c r="F357" s="87" t="s">
        <v>939</v>
      </c>
      <c r="G357" s="87" t="b">
        <v>0</v>
      </c>
      <c r="H357" s="87" t="b">
        <v>0</v>
      </c>
      <c r="I357" s="87" t="b">
        <v>0</v>
      </c>
      <c r="J357" s="87" t="b">
        <v>0</v>
      </c>
      <c r="K357" s="87" t="b">
        <v>0</v>
      </c>
      <c r="L357" s="87" t="b">
        <v>0</v>
      </c>
    </row>
    <row r="358" spans="1:12" ht="15">
      <c r="A358" s="87" t="s">
        <v>1050</v>
      </c>
      <c r="B358" s="87" t="s">
        <v>299</v>
      </c>
      <c r="C358" s="87">
        <v>2</v>
      </c>
      <c r="D358" s="119">
        <v>0.0029075185637964926</v>
      </c>
      <c r="E358" s="119">
        <v>1.414416202952902</v>
      </c>
      <c r="F358" s="87" t="s">
        <v>939</v>
      </c>
      <c r="G358" s="87" t="b">
        <v>0</v>
      </c>
      <c r="H358" s="87" t="b">
        <v>0</v>
      </c>
      <c r="I358" s="87" t="b">
        <v>0</v>
      </c>
      <c r="J358" s="87" t="b">
        <v>0</v>
      </c>
      <c r="K358" s="87" t="b">
        <v>0</v>
      </c>
      <c r="L358" s="87" t="b">
        <v>0</v>
      </c>
    </row>
    <row r="359" spans="1:12" ht="15">
      <c r="A359" s="87" t="s">
        <v>994</v>
      </c>
      <c r="B359" s="87" t="s">
        <v>962</v>
      </c>
      <c r="C359" s="87">
        <v>2</v>
      </c>
      <c r="D359" s="119">
        <v>0.0029075185637964926</v>
      </c>
      <c r="E359" s="119">
        <v>1.0719935221306958</v>
      </c>
      <c r="F359" s="87" t="s">
        <v>939</v>
      </c>
      <c r="G359" s="87" t="b">
        <v>0</v>
      </c>
      <c r="H359" s="87" t="b">
        <v>0</v>
      </c>
      <c r="I359" s="87" t="b">
        <v>0</v>
      </c>
      <c r="J359" s="87" t="b">
        <v>0</v>
      </c>
      <c r="K359" s="87" t="b">
        <v>0</v>
      </c>
      <c r="L359" s="87" t="b">
        <v>0</v>
      </c>
    </row>
    <row r="360" spans="1:12" ht="15">
      <c r="A360" s="87" t="s">
        <v>959</v>
      </c>
      <c r="B360" s="87" t="s">
        <v>996</v>
      </c>
      <c r="C360" s="87">
        <v>2</v>
      </c>
      <c r="D360" s="119">
        <v>0.0029075185637964926</v>
      </c>
      <c r="E360" s="119">
        <v>0.8959022630750145</v>
      </c>
      <c r="F360" s="87" t="s">
        <v>939</v>
      </c>
      <c r="G360" s="87" t="b">
        <v>0</v>
      </c>
      <c r="H360" s="87" t="b">
        <v>0</v>
      </c>
      <c r="I360" s="87" t="b">
        <v>0</v>
      </c>
      <c r="J360" s="87" t="b">
        <v>0</v>
      </c>
      <c r="K360" s="87" t="b">
        <v>0</v>
      </c>
      <c r="L360" s="87" t="b">
        <v>0</v>
      </c>
    </row>
    <row r="361" spans="1:12" ht="15">
      <c r="A361" s="87" t="s">
        <v>962</v>
      </c>
      <c r="B361" s="87" t="s">
        <v>1108</v>
      </c>
      <c r="C361" s="87">
        <v>2</v>
      </c>
      <c r="D361" s="119">
        <v>0.0029075185637964926</v>
      </c>
      <c r="E361" s="119">
        <v>1.5491147768503581</v>
      </c>
      <c r="F361" s="87" t="s">
        <v>939</v>
      </c>
      <c r="G361" s="87" t="b">
        <v>0</v>
      </c>
      <c r="H361" s="87" t="b">
        <v>0</v>
      </c>
      <c r="I361" s="87" t="b">
        <v>0</v>
      </c>
      <c r="J361" s="87" t="b">
        <v>0</v>
      </c>
      <c r="K361" s="87" t="b">
        <v>0</v>
      </c>
      <c r="L361" s="87" t="b">
        <v>0</v>
      </c>
    </row>
    <row r="362" spans="1:12" ht="15">
      <c r="A362" s="87" t="s">
        <v>1108</v>
      </c>
      <c r="B362" s="87" t="s">
        <v>1109</v>
      </c>
      <c r="C362" s="87">
        <v>2</v>
      </c>
      <c r="D362" s="119">
        <v>0.0029075185637964926</v>
      </c>
      <c r="E362" s="119">
        <v>2.590507462008583</v>
      </c>
      <c r="F362" s="87" t="s">
        <v>939</v>
      </c>
      <c r="G362" s="87" t="b">
        <v>0</v>
      </c>
      <c r="H362" s="87" t="b">
        <v>0</v>
      </c>
      <c r="I362" s="87" t="b">
        <v>0</v>
      </c>
      <c r="J362" s="87" t="b">
        <v>0</v>
      </c>
      <c r="K362" s="87" t="b">
        <v>0</v>
      </c>
      <c r="L362" s="87" t="b">
        <v>0</v>
      </c>
    </row>
    <row r="363" spans="1:12" ht="15">
      <c r="A363" s="87" t="s">
        <v>1109</v>
      </c>
      <c r="B363" s="87" t="s">
        <v>962</v>
      </c>
      <c r="C363" s="87">
        <v>2</v>
      </c>
      <c r="D363" s="119">
        <v>0.0029075185637964926</v>
      </c>
      <c r="E363" s="119">
        <v>1.5491147768503581</v>
      </c>
      <c r="F363" s="87" t="s">
        <v>939</v>
      </c>
      <c r="G363" s="87" t="b">
        <v>0</v>
      </c>
      <c r="H363" s="87" t="b">
        <v>0</v>
      </c>
      <c r="I363" s="87" t="b">
        <v>0</v>
      </c>
      <c r="J363" s="87" t="b">
        <v>0</v>
      </c>
      <c r="K363" s="87" t="b">
        <v>0</v>
      </c>
      <c r="L363" s="87" t="b">
        <v>0</v>
      </c>
    </row>
    <row r="364" spans="1:12" ht="15">
      <c r="A364" s="87" t="s">
        <v>962</v>
      </c>
      <c r="B364" s="87" t="s">
        <v>986</v>
      </c>
      <c r="C364" s="87">
        <v>2</v>
      </c>
      <c r="D364" s="119">
        <v>0.0029075185637964926</v>
      </c>
      <c r="E364" s="119">
        <v>0.8959022630750145</v>
      </c>
      <c r="F364" s="87" t="s">
        <v>939</v>
      </c>
      <c r="G364" s="87" t="b">
        <v>0</v>
      </c>
      <c r="H364" s="87" t="b">
        <v>0</v>
      </c>
      <c r="I364" s="87" t="b">
        <v>0</v>
      </c>
      <c r="J364" s="87" t="b">
        <v>0</v>
      </c>
      <c r="K364" s="87" t="b">
        <v>0</v>
      </c>
      <c r="L364" s="87" t="b">
        <v>0</v>
      </c>
    </row>
    <row r="365" spans="1:12" ht="15">
      <c r="A365" s="87" t="s">
        <v>986</v>
      </c>
      <c r="B365" s="87" t="s">
        <v>986</v>
      </c>
      <c r="C365" s="87">
        <v>2</v>
      </c>
      <c r="D365" s="119">
        <v>0.0029075185637964926</v>
      </c>
      <c r="E365" s="119">
        <v>1.2840824344578958</v>
      </c>
      <c r="F365" s="87" t="s">
        <v>939</v>
      </c>
      <c r="G365" s="87" t="b">
        <v>0</v>
      </c>
      <c r="H365" s="87" t="b">
        <v>0</v>
      </c>
      <c r="I365" s="87" t="b">
        <v>0</v>
      </c>
      <c r="J365" s="87" t="b">
        <v>0</v>
      </c>
      <c r="K365" s="87" t="b">
        <v>0</v>
      </c>
      <c r="L365" s="87" t="b">
        <v>0</v>
      </c>
    </row>
    <row r="366" spans="1:12" ht="15">
      <c r="A366" s="87" t="s">
        <v>995</v>
      </c>
      <c r="B366" s="87" t="s">
        <v>981</v>
      </c>
      <c r="C366" s="87">
        <v>2</v>
      </c>
      <c r="D366" s="119">
        <v>0.0029075185637964926</v>
      </c>
      <c r="E366" s="119">
        <v>1.4601736935135772</v>
      </c>
      <c r="F366" s="87" t="s">
        <v>939</v>
      </c>
      <c r="G366" s="87" t="b">
        <v>0</v>
      </c>
      <c r="H366" s="87" t="b">
        <v>0</v>
      </c>
      <c r="I366" s="87" t="b">
        <v>0</v>
      </c>
      <c r="J366" s="87" t="b">
        <v>0</v>
      </c>
      <c r="K366" s="87" t="b">
        <v>0</v>
      </c>
      <c r="L366" s="87" t="b">
        <v>0</v>
      </c>
    </row>
    <row r="367" spans="1:12" ht="15">
      <c r="A367" s="87" t="s">
        <v>983</v>
      </c>
      <c r="B367" s="87" t="s">
        <v>991</v>
      </c>
      <c r="C367" s="87">
        <v>2</v>
      </c>
      <c r="D367" s="119">
        <v>0.0029075185637964926</v>
      </c>
      <c r="E367" s="119">
        <v>1.3474694133222886</v>
      </c>
      <c r="F367" s="87" t="s">
        <v>939</v>
      </c>
      <c r="G367" s="87" t="b">
        <v>0</v>
      </c>
      <c r="H367" s="87" t="b">
        <v>0</v>
      </c>
      <c r="I367" s="87" t="b">
        <v>0</v>
      </c>
      <c r="J367" s="87" t="b">
        <v>0</v>
      </c>
      <c r="K367" s="87" t="b">
        <v>0</v>
      </c>
      <c r="L367" s="87" t="b">
        <v>0</v>
      </c>
    </row>
    <row r="368" spans="1:12" ht="15">
      <c r="A368" s="87" t="s">
        <v>991</v>
      </c>
      <c r="B368" s="87" t="s">
        <v>1110</v>
      </c>
      <c r="C368" s="87">
        <v>2</v>
      </c>
      <c r="D368" s="119">
        <v>0.0029075185637964926</v>
      </c>
      <c r="E368" s="119">
        <v>2.0464394176583074</v>
      </c>
      <c r="F368" s="87" t="s">
        <v>939</v>
      </c>
      <c r="G368" s="87" t="b">
        <v>0</v>
      </c>
      <c r="H368" s="87" t="b">
        <v>0</v>
      </c>
      <c r="I368" s="87" t="b">
        <v>0</v>
      </c>
      <c r="J368" s="87" t="b">
        <v>0</v>
      </c>
      <c r="K368" s="87" t="b">
        <v>0</v>
      </c>
      <c r="L368" s="87" t="b">
        <v>0</v>
      </c>
    </row>
    <row r="369" spans="1:12" ht="15">
      <c r="A369" s="87" t="s">
        <v>1110</v>
      </c>
      <c r="B369" s="87" t="s">
        <v>1111</v>
      </c>
      <c r="C369" s="87">
        <v>2</v>
      </c>
      <c r="D369" s="119">
        <v>0.0029075185637964926</v>
      </c>
      <c r="E369" s="119">
        <v>2.590507462008583</v>
      </c>
      <c r="F369" s="87" t="s">
        <v>939</v>
      </c>
      <c r="G369" s="87" t="b">
        <v>0</v>
      </c>
      <c r="H369" s="87" t="b">
        <v>0</v>
      </c>
      <c r="I369" s="87" t="b">
        <v>0</v>
      </c>
      <c r="J369" s="87" t="b">
        <v>0</v>
      </c>
      <c r="K369" s="87" t="b">
        <v>0</v>
      </c>
      <c r="L369" s="87" t="b">
        <v>0</v>
      </c>
    </row>
    <row r="370" spans="1:12" ht="15">
      <c r="A370" s="87" t="s">
        <v>1111</v>
      </c>
      <c r="B370" s="87" t="s">
        <v>1112</v>
      </c>
      <c r="C370" s="87">
        <v>2</v>
      </c>
      <c r="D370" s="119">
        <v>0.0029075185637964926</v>
      </c>
      <c r="E370" s="119">
        <v>2.590507462008583</v>
      </c>
      <c r="F370" s="87" t="s">
        <v>939</v>
      </c>
      <c r="G370" s="87" t="b">
        <v>0</v>
      </c>
      <c r="H370" s="87" t="b">
        <v>0</v>
      </c>
      <c r="I370" s="87" t="b">
        <v>0</v>
      </c>
      <c r="J370" s="87" t="b">
        <v>0</v>
      </c>
      <c r="K370" s="87" t="b">
        <v>0</v>
      </c>
      <c r="L370" s="87" t="b">
        <v>0</v>
      </c>
    </row>
    <row r="371" spans="1:12" ht="15">
      <c r="A371" s="87" t="s">
        <v>1112</v>
      </c>
      <c r="B371" s="87" t="s">
        <v>985</v>
      </c>
      <c r="C371" s="87">
        <v>2</v>
      </c>
      <c r="D371" s="119">
        <v>0.0029075185637964926</v>
      </c>
      <c r="E371" s="119">
        <v>1.9372949482332396</v>
      </c>
      <c r="F371" s="87" t="s">
        <v>939</v>
      </c>
      <c r="G371" s="87" t="b">
        <v>0</v>
      </c>
      <c r="H371" s="87" t="b">
        <v>0</v>
      </c>
      <c r="I371" s="87" t="b">
        <v>0</v>
      </c>
      <c r="J371" s="87" t="b">
        <v>0</v>
      </c>
      <c r="K371" s="87" t="b">
        <v>0</v>
      </c>
      <c r="L371" s="87" t="b">
        <v>0</v>
      </c>
    </row>
    <row r="372" spans="1:12" ht="15">
      <c r="A372" s="87" t="s">
        <v>985</v>
      </c>
      <c r="B372" s="87" t="s">
        <v>991</v>
      </c>
      <c r="C372" s="87">
        <v>2</v>
      </c>
      <c r="D372" s="119">
        <v>0.0029075185637964926</v>
      </c>
      <c r="E372" s="119">
        <v>1.3932269038829639</v>
      </c>
      <c r="F372" s="87" t="s">
        <v>939</v>
      </c>
      <c r="G372" s="87" t="b">
        <v>0</v>
      </c>
      <c r="H372" s="87" t="b">
        <v>0</v>
      </c>
      <c r="I372" s="87" t="b">
        <v>0</v>
      </c>
      <c r="J372" s="87" t="b">
        <v>0</v>
      </c>
      <c r="K372" s="87" t="b">
        <v>0</v>
      </c>
      <c r="L372" s="87" t="b">
        <v>0</v>
      </c>
    </row>
    <row r="373" spans="1:12" ht="15">
      <c r="A373" s="87" t="s">
        <v>991</v>
      </c>
      <c r="B373" s="87" t="s">
        <v>992</v>
      </c>
      <c r="C373" s="87">
        <v>2</v>
      </c>
      <c r="D373" s="119">
        <v>0.0029075185637964926</v>
      </c>
      <c r="E373" s="119">
        <v>1.502371373308032</v>
      </c>
      <c r="F373" s="87" t="s">
        <v>939</v>
      </c>
      <c r="G373" s="87" t="b">
        <v>0</v>
      </c>
      <c r="H373" s="87" t="b">
        <v>0</v>
      </c>
      <c r="I373" s="87" t="b">
        <v>0</v>
      </c>
      <c r="J373" s="87" t="b">
        <v>0</v>
      </c>
      <c r="K373" s="87" t="b">
        <v>0</v>
      </c>
      <c r="L373" s="87" t="b">
        <v>0</v>
      </c>
    </row>
    <row r="374" spans="1:12" ht="15">
      <c r="A374" s="87" t="s">
        <v>959</v>
      </c>
      <c r="B374" s="87" t="s">
        <v>1084</v>
      </c>
      <c r="C374" s="87">
        <v>2</v>
      </c>
      <c r="D374" s="119">
        <v>0.0029075185637964926</v>
      </c>
      <c r="E374" s="119">
        <v>1.1969322587389957</v>
      </c>
      <c r="F374" s="87" t="s">
        <v>939</v>
      </c>
      <c r="G374" s="87" t="b">
        <v>0</v>
      </c>
      <c r="H374" s="87" t="b">
        <v>0</v>
      </c>
      <c r="I374" s="87" t="b">
        <v>0</v>
      </c>
      <c r="J374" s="87" t="b">
        <v>0</v>
      </c>
      <c r="K374" s="87" t="b">
        <v>0</v>
      </c>
      <c r="L374" s="87" t="b">
        <v>0</v>
      </c>
    </row>
    <row r="375" spans="1:12" ht="15">
      <c r="A375" s="87" t="s">
        <v>1084</v>
      </c>
      <c r="B375" s="87" t="s">
        <v>981</v>
      </c>
      <c r="C375" s="87">
        <v>2</v>
      </c>
      <c r="D375" s="119">
        <v>0.0029075185637964926</v>
      </c>
      <c r="E375" s="119">
        <v>1.7612036891775584</v>
      </c>
      <c r="F375" s="87" t="s">
        <v>939</v>
      </c>
      <c r="G375" s="87" t="b">
        <v>0</v>
      </c>
      <c r="H375" s="87" t="b">
        <v>0</v>
      </c>
      <c r="I375" s="87" t="b">
        <v>0</v>
      </c>
      <c r="J375" s="87" t="b">
        <v>0</v>
      </c>
      <c r="K375" s="87" t="b">
        <v>0</v>
      </c>
      <c r="L375" s="87" t="b">
        <v>0</v>
      </c>
    </row>
    <row r="376" spans="1:12" ht="15">
      <c r="A376" s="87" t="s">
        <v>981</v>
      </c>
      <c r="B376" s="87" t="s">
        <v>959</v>
      </c>
      <c r="C376" s="87">
        <v>2</v>
      </c>
      <c r="D376" s="119">
        <v>0.0029075185637964926</v>
      </c>
      <c r="E376" s="119">
        <v>0.6326608283004331</v>
      </c>
      <c r="F376" s="87" t="s">
        <v>939</v>
      </c>
      <c r="G376" s="87" t="b">
        <v>0</v>
      </c>
      <c r="H376" s="87" t="b">
        <v>0</v>
      </c>
      <c r="I376" s="87" t="b">
        <v>0</v>
      </c>
      <c r="J376" s="87" t="b">
        <v>0</v>
      </c>
      <c r="K376" s="87" t="b">
        <v>0</v>
      </c>
      <c r="L376" s="87" t="b">
        <v>0</v>
      </c>
    </row>
    <row r="377" spans="1:12" ht="15">
      <c r="A377" s="87" t="s">
        <v>959</v>
      </c>
      <c r="B377" s="87" t="s">
        <v>1113</v>
      </c>
      <c r="C377" s="87">
        <v>2</v>
      </c>
      <c r="D377" s="119">
        <v>0.0029075185637964926</v>
      </c>
      <c r="E377" s="119">
        <v>1.373023517794677</v>
      </c>
      <c r="F377" s="87" t="s">
        <v>939</v>
      </c>
      <c r="G377" s="87" t="b">
        <v>0</v>
      </c>
      <c r="H377" s="87" t="b">
        <v>0</v>
      </c>
      <c r="I377" s="87" t="b">
        <v>0</v>
      </c>
      <c r="J377" s="87" t="b">
        <v>0</v>
      </c>
      <c r="K377" s="87" t="b">
        <v>0</v>
      </c>
      <c r="L377" s="87" t="b">
        <v>0</v>
      </c>
    </row>
    <row r="378" spans="1:12" ht="15">
      <c r="A378" s="87" t="s">
        <v>1113</v>
      </c>
      <c r="B378" s="87" t="s">
        <v>1054</v>
      </c>
      <c r="C378" s="87">
        <v>2</v>
      </c>
      <c r="D378" s="119">
        <v>0.0029075185637964926</v>
      </c>
      <c r="E378" s="119">
        <v>2.2894774663446023</v>
      </c>
      <c r="F378" s="87" t="s">
        <v>939</v>
      </c>
      <c r="G378" s="87" t="b">
        <v>0</v>
      </c>
      <c r="H378" s="87" t="b">
        <v>0</v>
      </c>
      <c r="I378" s="87" t="b">
        <v>0</v>
      </c>
      <c r="J378" s="87" t="b">
        <v>0</v>
      </c>
      <c r="K378" s="87" t="b">
        <v>0</v>
      </c>
      <c r="L378" s="87" t="b">
        <v>0</v>
      </c>
    </row>
    <row r="379" spans="1:12" ht="15">
      <c r="A379" s="87" t="s">
        <v>983</v>
      </c>
      <c r="B379" s="87" t="s">
        <v>1114</v>
      </c>
      <c r="C379" s="87">
        <v>2</v>
      </c>
      <c r="D379" s="119">
        <v>0.0029075185637964926</v>
      </c>
      <c r="E379" s="119">
        <v>1.8915374576725645</v>
      </c>
      <c r="F379" s="87" t="s">
        <v>939</v>
      </c>
      <c r="G379" s="87" t="b">
        <v>0</v>
      </c>
      <c r="H379" s="87" t="b">
        <v>0</v>
      </c>
      <c r="I379" s="87" t="b">
        <v>0</v>
      </c>
      <c r="J379" s="87" t="b">
        <v>0</v>
      </c>
      <c r="K379" s="87" t="b">
        <v>0</v>
      </c>
      <c r="L379" s="87" t="b">
        <v>0</v>
      </c>
    </row>
    <row r="380" spans="1:12" ht="15">
      <c r="A380" s="87" t="s">
        <v>1114</v>
      </c>
      <c r="B380" s="87" t="s">
        <v>1115</v>
      </c>
      <c r="C380" s="87">
        <v>2</v>
      </c>
      <c r="D380" s="119">
        <v>0.0029075185637964926</v>
      </c>
      <c r="E380" s="119">
        <v>2.590507462008583</v>
      </c>
      <c r="F380" s="87" t="s">
        <v>939</v>
      </c>
      <c r="G380" s="87" t="b">
        <v>0</v>
      </c>
      <c r="H380" s="87" t="b">
        <v>0</v>
      </c>
      <c r="I380" s="87" t="b">
        <v>0</v>
      </c>
      <c r="J380" s="87" t="b">
        <v>0</v>
      </c>
      <c r="K380" s="87" t="b">
        <v>0</v>
      </c>
      <c r="L380" s="87" t="b">
        <v>0</v>
      </c>
    </row>
    <row r="381" spans="1:12" ht="15">
      <c r="A381" s="87" t="s">
        <v>1115</v>
      </c>
      <c r="B381" s="87" t="s">
        <v>985</v>
      </c>
      <c r="C381" s="87">
        <v>2</v>
      </c>
      <c r="D381" s="119">
        <v>0.0029075185637964926</v>
      </c>
      <c r="E381" s="119">
        <v>1.9372949482332396</v>
      </c>
      <c r="F381" s="87" t="s">
        <v>939</v>
      </c>
      <c r="G381" s="87" t="b">
        <v>0</v>
      </c>
      <c r="H381" s="87" t="b">
        <v>0</v>
      </c>
      <c r="I381" s="87" t="b">
        <v>0</v>
      </c>
      <c r="J381" s="87" t="b">
        <v>0</v>
      </c>
      <c r="K381" s="87" t="b">
        <v>0</v>
      </c>
      <c r="L381" s="87" t="b">
        <v>0</v>
      </c>
    </row>
    <row r="382" spans="1:12" ht="15">
      <c r="A382" s="87" t="s">
        <v>985</v>
      </c>
      <c r="B382" s="87" t="s">
        <v>980</v>
      </c>
      <c r="C382" s="87">
        <v>2</v>
      </c>
      <c r="D382" s="119">
        <v>0.0029075185637964926</v>
      </c>
      <c r="E382" s="119">
        <v>1.1969322587389957</v>
      </c>
      <c r="F382" s="87" t="s">
        <v>939</v>
      </c>
      <c r="G382" s="87" t="b">
        <v>0</v>
      </c>
      <c r="H382" s="87" t="b">
        <v>0</v>
      </c>
      <c r="I382" s="87" t="b">
        <v>0</v>
      </c>
      <c r="J382" s="87" t="b">
        <v>0</v>
      </c>
      <c r="K382" s="87" t="b">
        <v>0</v>
      </c>
      <c r="L382" s="87" t="b">
        <v>0</v>
      </c>
    </row>
    <row r="383" spans="1:12" ht="15">
      <c r="A383" s="87" t="s">
        <v>980</v>
      </c>
      <c r="B383" s="87" t="s">
        <v>1083</v>
      </c>
      <c r="C383" s="87">
        <v>2</v>
      </c>
      <c r="D383" s="119">
        <v>0.0029075185637964926</v>
      </c>
      <c r="E383" s="119">
        <v>1.8501447725143394</v>
      </c>
      <c r="F383" s="87" t="s">
        <v>939</v>
      </c>
      <c r="G383" s="87" t="b">
        <v>0</v>
      </c>
      <c r="H383" s="87" t="b">
        <v>0</v>
      </c>
      <c r="I383" s="87" t="b">
        <v>0</v>
      </c>
      <c r="J383" s="87" t="b">
        <v>0</v>
      </c>
      <c r="K383" s="87" t="b">
        <v>0</v>
      </c>
      <c r="L383" s="87" t="b">
        <v>0</v>
      </c>
    </row>
    <row r="384" spans="1:12" ht="15">
      <c r="A384" s="87" t="s">
        <v>1083</v>
      </c>
      <c r="B384" s="87" t="s">
        <v>981</v>
      </c>
      <c r="C384" s="87">
        <v>2</v>
      </c>
      <c r="D384" s="119">
        <v>0.0029075185637964926</v>
      </c>
      <c r="E384" s="119">
        <v>1.7612036891775584</v>
      </c>
      <c r="F384" s="87" t="s">
        <v>939</v>
      </c>
      <c r="G384" s="87" t="b">
        <v>0</v>
      </c>
      <c r="H384" s="87" t="b">
        <v>0</v>
      </c>
      <c r="I384" s="87" t="b">
        <v>0</v>
      </c>
      <c r="J384" s="87" t="b">
        <v>0</v>
      </c>
      <c r="K384" s="87" t="b">
        <v>0</v>
      </c>
      <c r="L384" s="87" t="b">
        <v>0</v>
      </c>
    </row>
    <row r="385" spans="1:12" ht="15">
      <c r="A385" s="87" t="s">
        <v>962</v>
      </c>
      <c r="B385" s="87" t="s">
        <v>981</v>
      </c>
      <c r="C385" s="87">
        <v>2</v>
      </c>
      <c r="D385" s="119">
        <v>0.0029075185637964926</v>
      </c>
      <c r="E385" s="119">
        <v>0.8959022630750145</v>
      </c>
      <c r="F385" s="87" t="s">
        <v>939</v>
      </c>
      <c r="G385" s="87" t="b">
        <v>0</v>
      </c>
      <c r="H385" s="87" t="b">
        <v>0</v>
      </c>
      <c r="I385" s="87" t="b">
        <v>0</v>
      </c>
      <c r="J385" s="87" t="b">
        <v>0</v>
      </c>
      <c r="K385" s="87" t="b">
        <v>0</v>
      </c>
      <c r="L385" s="87" t="b">
        <v>0</v>
      </c>
    </row>
    <row r="386" spans="1:12" ht="15">
      <c r="A386" s="87" t="s">
        <v>983</v>
      </c>
      <c r="B386" s="87" t="s">
        <v>959</v>
      </c>
      <c r="C386" s="87">
        <v>2</v>
      </c>
      <c r="D386" s="119">
        <v>0.0029075185637964926</v>
      </c>
      <c r="E386" s="119">
        <v>0.6740535134586582</v>
      </c>
      <c r="F386" s="87" t="s">
        <v>939</v>
      </c>
      <c r="G386" s="87" t="b">
        <v>0</v>
      </c>
      <c r="H386" s="87" t="b">
        <v>0</v>
      </c>
      <c r="I386" s="87" t="b">
        <v>0</v>
      </c>
      <c r="J386" s="87" t="b">
        <v>0</v>
      </c>
      <c r="K386" s="87" t="b">
        <v>0</v>
      </c>
      <c r="L386" s="87" t="b">
        <v>0</v>
      </c>
    </row>
    <row r="387" spans="1:12" ht="15">
      <c r="A387" s="87" t="s">
        <v>996</v>
      </c>
      <c r="B387" s="87" t="s">
        <v>959</v>
      </c>
      <c r="C387" s="87">
        <v>2</v>
      </c>
      <c r="D387" s="119">
        <v>0.0029075185637964926</v>
      </c>
      <c r="E387" s="119">
        <v>0.8959022630750145</v>
      </c>
      <c r="F387" s="87" t="s">
        <v>939</v>
      </c>
      <c r="G387" s="87" t="b">
        <v>0</v>
      </c>
      <c r="H387" s="87" t="b">
        <v>0</v>
      </c>
      <c r="I387" s="87" t="b">
        <v>0</v>
      </c>
      <c r="J387" s="87" t="b">
        <v>0</v>
      </c>
      <c r="K387" s="87" t="b">
        <v>0</v>
      </c>
      <c r="L387" s="87" t="b">
        <v>0</v>
      </c>
    </row>
    <row r="388" spans="1:12" ht="15">
      <c r="A388" s="87" t="s">
        <v>959</v>
      </c>
      <c r="B388" s="87" t="s">
        <v>1053</v>
      </c>
      <c r="C388" s="87">
        <v>2</v>
      </c>
      <c r="D388" s="119">
        <v>0.0029075185637964926</v>
      </c>
      <c r="E388" s="119">
        <v>1.0719935221306958</v>
      </c>
      <c r="F388" s="87" t="s">
        <v>939</v>
      </c>
      <c r="G388" s="87" t="b">
        <v>0</v>
      </c>
      <c r="H388" s="87" t="b">
        <v>0</v>
      </c>
      <c r="I388" s="87" t="b">
        <v>0</v>
      </c>
      <c r="J388" s="87" t="b">
        <v>0</v>
      </c>
      <c r="K388" s="87" t="b">
        <v>0</v>
      </c>
      <c r="L388" s="87" t="b">
        <v>0</v>
      </c>
    </row>
    <row r="389" spans="1:12" ht="15">
      <c r="A389" s="87" t="s">
        <v>1053</v>
      </c>
      <c r="B389" s="87" t="s">
        <v>1006</v>
      </c>
      <c r="C389" s="87">
        <v>2</v>
      </c>
      <c r="D389" s="119">
        <v>0.0029075185637964926</v>
      </c>
      <c r="E389" s="119">
        <v>1.8915374576725645</v>
      </c>
      <c r="F389" s="87" t="s">
        <v>939</v>
      </c>
      <c r="G389" s="87" t="b">
        <v>0</v>
      </c>
      <c r="H389" s="87" t="b">
        <v>0</v>
      </c>
      <c r="I389" s="87" t="b">
        <v>0</v>
      </c>
      <c r="J389" s="87" t="b">
        <v>0</v>
      </c>
      <c r="K389" s="87" t="b">
        <v>0</v>
      </c>
      <c r="L389" s="87" t="b">
        <v>0</v>
      </c>
    </row>
    <row r="390" spans="1:12" ht="15">
      <c r="A390" s="87" t="s">
        <v>1006</v>
      </c>
      <c r="B390" s="87" t="s">
        <v>980</v>
      </c>
      <c r="C390" s="87">
        <v>2</v>
      </c>
      <c r="D390" s="119">
        <v>0.0029075185637964926</v>
      </c>
      <c r="E390" s="119">
        <v>1.4522047638423017</v>
      </c>
      <c r="F390" s="87" t="s">
        <v>939</v>
      </c>
      <c r="G390" s="87" t="b">
        <v>0</v>
      </c>
      <c r="H390" s="87" t="b">
        <v>0</v>
      </c>
      <c r="I390" s="87" t="b">
        <v>0</v>
      </c>
      <c r="J390" s="87" t="b">
        <v>0</v>
      </c>
      <c r="K390" s="87" t="b">
        <v>0</v>
      </c>
      <c r="L390" s="87" t="b">
        <v>0</v>
      </c>
    </row>
    <row r="391" spans="1:12" ht="15">
      <c r="A391" s="87" t="s">
        <v>980</v>
      </c>
      <c r="B391" s="87" t="s">
        <v>1088</v>
      </c>
      <c r="C391" s="87">
        <v>2</v>
      </c>
      <c r="D391" s="119">
        <v>0.0029075185637964926</v>
      </c>
      <c r="E391" s="119">
        <v>1.6740535134586583</v>
      </c>
      <c r="F391" s="87" t="s">
        <v>939</v>
      </c>
      <c r="G391" s="87" t="b">
        <v>0</v>
      </c>
      <c r="H391" s="87" t="b">
        <v>0</v>
      </c>
      <c r="I391" s="87" t="b">
        <v>0</v>
      </c>
      <c r="J391" s="87" t="b">
        <v>0</v>
      </c>
      <c r="K391" s="87" t="b">
        <v>0</v>
      </c>
      <c r="L391" s="87" t="b">
        <v>0</v>
      </c>
    </row>
    <row r="392" spans="1:12" ht="15">
      <c r="A392" s="87" t="s">
        <v>984</v>
      </c>
      <c r="B392" s="87" t="s">
        <v>1116</v>
      </c>
      <c r="C392" s="87">
        <v>2</v>
      </c>
      <c r="D392" s="119">
        <v>0.0029075185637964926</v>
      </c>
      <c r="E392" s="119">
        <v>1.8915374576725645</v>
      </c>
      <c r="F392" s="87" t="s">
        <v>939</v>
      </c>
      <c r="G392" s="87" t="b">
        <v>0</v>
      </c>
      <c r="H392" s="87" t="b">
        <v>0</v>
      </c>
      <c r="I392" s="87" t="b">
        <v>0</v>
      </c>
      <c r="J392" s="87" t="b">
        <v>0</v>
      </c>
      <c r="K392" s="87" t="b">
        <v>0</v>
      </c>
      <c r="L392" s="87" t="b">
        <v>0</v>
      </c>
    </row>
    <row r="393" spans="1:12" ht="15">
      <c r="A393" s="87" t="s">
        <v>1116</v>
      </c>
      <c r="B393" s="87" t="s">
        <v>1117</v>
      </c>
      <c r="C393" s="87">
        <v>2</v>
      </c>
      <c r="D393" s="119">
        <v>0.0029075185637964926</v>
      </c>
      <c r="E393" s="119">
        <v>2.590507462008583</v>
      </c>
      <c r="F393" s="87" t="s">
        <v>939</v>
      </c>
      <c r="G393" s="87" t="b">
        <v>0</v>
      </c>
      <c r="H393" s="87" t="b">
        <v>0</v>
      </c>
      <c r="I393" s="87" t="b">
        <v>0</v>
      </c>
      <c r="J393" s="87" t="b">
        <v>0</v>
      </c>
      <c r="K393" s="87" t="b">
        <v>0</v>
      </c>
      <c r="L393" s="87" t="b">
        <v>0</v>
      </c>
    </row>
    <row r="394" spans="1:12" ht="15">
      <c r="A394" s="87" t="s">
        <v>1117</v>
      </c>
      <c r="B394" s="87" t="s">
        <v>959</v>
      </c>
      <c r="C394" s="87">
        <v>2</v>
      </c>
      <c r="D394" s="119">
        <v>0.0029075185637964926</v>
      </c>
      <c r="E394" s="119">
        <v>1.373023517794677</v>
      </c>
      <c r="F394" s="87" t="s">
        <v>939</v>
      </c>
      <c r="G394" s="87" t="b">
        <v>0</v>
      </c>
      <c r="H394" s="87" t="b">
        <v>0</v>
      </c>
      <c r="I394" s="87" t="b">
        <v>0</v>
      </c>
      <c r="J394" s="87" t="b">
        <v>0</v>
      </c>
      <c r="K394" s="87" t="b">
        <v>0</v>
      </c>
      <c r="L394" s="87" t="b">
        <v>0</v>
      </c>
    </row>
    <row r="395" spans="1:12" ht="15">
      <c r="A395" s="87" t="s">
        <v>959</v>
      </c>
      <c r="B395" s="87" t="s">
        <v>1054</v>
      </c>
      <c r="C395" s="87">
        <v>2</v>
      </c>
      <c r="D395" s="119">
        <v>0.0029075185637964926</v>
      </c>
      <c r="E395" s="119">
        <v>1.0719935221306958</v>
      </c>
      <c r="F395" s="87" t="s">
        <v>939</v>
      </c>
      <c r="G395" s="87" t="b">
        <v>0</v>
      </c>
      <c r="H395" s="87" t="b">
        <v>0</v>
      </c>
      <c r="I395" s="87" t="b">
        <v>0</v>
      </c>
      <c r="J395" s="87" t="b">
        <v>0</v>
      </c>
      <c r="K395" s="87" t="b">
        <v>0</v>
      </c>
      <c r="L395" s="87" t="b">
        <v>0</v>
      </c>
    </row>
    <row r="396" spans="1:12" ht="15">
      <c r="A396" s="87" t="s">
        <v>983</v>
      </c>
      <c r="B396" s="87" t="s">
        <v>1055</v>
      </c>
      <c r="C396" s="87">
        <v>2</v>
      </c>
      <c r="D396" s="119">
        <v>0.0029075185637964926</v>
      </c>
      <c r="E396" s="119">
        <v>1.5905074620085833</v>
      </c>
      <c r="F396" s="87" t="s">
        <v>939</v>
      </c>
      <c r="G396" s="87" t="b">
        <v>0</v>
      </c>
      <c r="H396" s="87" t="b">
        <v>0</v>
      </c>
      <c r="I396" s="87" t="b">
        <v>0</v>
      </c>
      <c r="J396" s="87" t="b">
        <v>0</v>
      </c>
      <c r="K396" s="87" t="b">
        <v>0</v>
      </c>
      <c r="L396" s="87" t="b">
        <v>0</v>
      </c>
    </row>
    <row r="397" spans="1:12" ht="15">
      <c r="A397" s="87" t="s">
        <v>1055</v>
      </c>
      <c r="B397" s="87" t="s">
        <v>1055</v>
      </c>
      <c r="C397" s="87">
        <v>2</v>
      </c>
      <c r="D397" s="119">
        <v>0.0029075185637964926</v>
      </c>
      <c r="E397" s="119">
        <v>1.9884474706806208</v>
      </c>
      <c r="F397" s="87" t="s">
        <v>939</v>
      </c>
      <c r="G397" s="87" t="b">
        <v>0</v>
      </c>
      <c r="H397" s="87" t="b">
        <v>0</v>
      </c>
      <c r="I397" s="87" t="b">
        <v>0</v>
      </c>
      <c r="J397" s="87" t="b">
        <v>0</v>
      </c>
      <c r="K397" s="87" t="b">
        <v>0</v>
      </c>
      <c r="L397" s="87" t="b">
        <v>0</v>
      </c>
    </row>
    <row r="398" spans="1:12" ht="15">
      <c r="A398" s="87" t="s">
        <v>1055</v>
      </c>
      <c r="B398" s="87" t="s">
        <v>985</v>
      </c>
      <c r="C398" s="87">
        <v>2</v>
      </c>
      <c r="D398" s="119">
        <v>0.0029075185637964926</v>
      </c>
      <c r="E398" s="119">
        <v>1.6362649525692583</v>
      </c>
      <c r="F398" s="87" t="s">
        <v>939</v>
      </c>
      <c r="G398" s="87" t="b">
        <v>0</v>
      </c>
      <c r="H398" s="87" t="b">
        <v>0</v>
      </c>
      <c r="I398" s="87" t="b">
        <v>0</v>
      </c>
      <c r="J398" s="87" t="b">
        <v>0</v>
      </c>
      <c r="K398" s="87" t="b">
        <v>0</v>
      </c>
      <c r="L398" s="87" t="b">
        <v>0</v>
      </c>
    </row>
    <row r="399" spans="1:12" ht="15">
      <c r="A399" s="87" t="s">
        <v>985</v>
      </c>
      <c r="B399" s="87" t="s">
        <v>1118</v>
      </c>
      <c r="C399" s="87">
        <v>2</v>
      </c>
      <c r="D399" s="119">
        <v>0.0029075185637964926</v>
      </c>
      <c r="E399" s="119">
        <v>1.9372949482332396</v>
      </c>
      <c r="F399" s="87" t="s">
        <v>939</v>
      </c>
      <c r="G399" s="87" t="b">
        <v>0</v>
      </c>
      <c r="H399" s="87" t="b">
        <v>0</v>
      </c>
      <c r="I399" s="87" t="b">
        <v>0</v>
      </c>
      <c r="J399" s="87" t="b">
        <v>0</v>
      </c>
      <c r="K399" s="87" t="b">
        <v>0</v>
      </c>
      <c r="L399" s="87" t="b">
        <v>0</v>
      </c>
    </row>
    <row r="400" spans="1:12" ht="15">
      <c r="A400" s="87" t="s">
        <v>1118</v>
      </c>
      <c r="B400" s="87" t="s">
        <v>959</v>
      </c>
      <c r="C400" s="87">
        <v>2</v>
      </c>
      <c r="D400" s="119">
        <v>0.0029075185637964926</v>
      </c>
      <c r="E400" s="119">
        <v>1.373023517794677</v>
      </c>
      <c r="F400" s="87" t="s">
        <v>939</v>
      </c>
      <c r="G400" s="87" t="b">
        <v>0</v>
      </c>
      <c r="H400" s="87" t="b">
        <v>0</v>
      </c>
      <c r="I400" s="87" t="b">
        <v>0</v>
      </c>
      <c r="J400" s="87" t="b">
        <v>0</v>
      </c>
      <c r="K400" s="87" t="b">
        <v>0</v>
      </c>
      <c r="L400" s="87" t="b">
        <v>0</v>
      </c>
    </row>
    <row r="401" spans="1:12" ht="15">
      <c r="A401" s="87" t="s">
        <v>959</v>
      </c>
      <c r="B401" s="87" t="s">
        <v>980</v>
      </c>
      <c r="C401" s="87">
        <v>2</v>
      </c>
      <c r="D401" s="119">
        <v>0.0029075185637964926</v>
      </c>
      <c r="E401" s="119">
        <v>0.6326608283004331</v>
      </c>
      <c r="F401" s="87" t="s">
        <v>939</v>
      </c>
      <c r="G401" s="87" t="b">
        <v>0</v>
      </c>
      <c r="H401" s="87" t="b">
        <v>0</v>
      </c>
      <c r="I401" s="87" t="b">
        <v>0</v>
      </c>
      <c r="J401" s="87" t="b">
        <v>0</v>
      </c>
      <c r="K401" s="87" t="b">
        <v>0</v>
      </c>
      <c r="L401" s="87" t="b">
        <v>0</v>
      </c>
    </row>
    <row r="402" spans="1:12" ht="15">
      <c r="A402" s="87" t="s">
        <v>980</v>
      </c>
      <c r="B402" s="87" t="s">
        <v>991</v>
      </c>
      <c r="C402" s="87">
        <v>2</v>
      </c>
      <c r="D402" s="119">
        <v>0.0029075185637964926</v>
      </c>
      <c r="E402" s="119">
        <v>1.3060767281640637</v>
      </c>
      <c r="F402" s="87" t="s">
        <v>939</v>
      </c>
      <c r="G402" s="87" t="b">
        <v>0</v>
      </c>
      <c r="H402" s="87" t="b">
        <v>0</v>
      </c>
      <c r="I402" s="87" t="b">
        <v>0</v>
      </c>
      <c r="J402" s="87" t="b">
        <v>0</v>
      </c>
      <c r="K402" s="87" t="b">
        <v>0</v>
      </c>
      <c r="L402" s="87" t="b">
        <v>0</v>
      </c>
    </row>
    <row r="403" spans="1:12" ht="15">
      <c r="A403" s="87" t="s">
        <v>991</v>
      </c>
      <c r="B403" s="87" t="s">
        <v>1119</v>
      </c>
      <c r="C403" s="87">
        <v>2</v>
      </c>
      <c r="D403" s="119">
        <v>0.0029075185637964926</v>
      </c>
      <c r="E403" s="119">
        <v>2.0464394176583074</v>
      </c>
      <c r="F403" s="87" t="s">
        <v>939</v>
      </c>
      <c r="G403" s="87" t="b">
        <v>0</v>
      </c>
      <c r="H403" s="87" t="b">
        <v>0</v>
      </c>
      <c r="I403" s="87" t="b">
        <v>0</v>
      </c>
      <c r="J403" s="87" t="b">
        <v>0</v>
      </c>
      <c r="K403" s="87" t="b">
        <v>0</v>
      </c>
      <c r="L403" s="87" t="b">
        <v>0</v>
      </c>
    </row>
    <row r="404" spans="1:12" ht="15">
      <c r="A404" s="87" t="s">
        <v>1119</v>
      </c>
      <c r="B404" s="87" t="s">
        <v>959</v>
      </c>
      <c r="C404" s="87">
        <v>2</v>
      </c>
      <c r="D404" s="119">
        <v>0.0029075185637964926</v>
      </c>
      <c r="E404" s="119">
        <v>1.373023517794677</v>
      </c>
      <c r="F404" s="87" t="s">
        <v>939</v>
      </c>
      <c r="G404" s="87" t="b">
        <v>0</v>
      </c>
      <c r="H404" s="87" t="b">
        <v>0</v>
      </c>
      <c r="I404" s="87" t="b">
        <v>0</v>
      </c>
      <c r="J404" s="87" t="b">
        <v>0</v>
      </c>
      <c r="K404" s="87" t="b">
        <v>0</v>
      </c>
      <c r="L404" s="87" t="b">
        <v>0</v>
      </c>
    </row>
    <row r="405" spans="1:12" ht="15">
      <c r="A405" s="87" t="s">
        <v>959</v>
      </c>
      <c r="B405" s="87" t="s">
        <v>297</v>
      </c>
      <c r="C405" s="87">
        <v>2</v>
      </c>
      <c r="D405" s="119">
        <v>0.0029075185637964926</v>
      </c>
      <c r="E405" s="119">
        <v>0.5601101611518214</v>
      </c>
      <c r="F405" s="87" t="s">
        <v>939</v>
      </c>
      <c r="G405" s="87" t="b">
        <v>0</v>
      </c>
      <c r="H405" s="87" t="b">
        <v>0</v>
      </c>
      <c r="I405" s="87" t="b">
        <v>0</v>
      </c>
      <c r="J405" s="87" t="b">
        <v>0</v>
      </c>
      <c r="K405" s="87" t="b">
        <v>0</v>
      </c>
      <c r="L405" s="87" t="b">
        <v>0</v>
      </c>
    </row>
    <row r="406" spans="1:12" ht="15">
      <c r="A406" s="87" t="s">
        <v>268</v>
      </c>
      <c r="B406" s="87" t="s">
        <v>958</v>
      </c>
      <c r="C406" s="87">
        <v>2</v>
      </c>
      <c r="D406" s="119">
        <v>0.0029075185637964926</v>
      </c>
      <c r="E406" s="119">
        <v>0.5840414197593514</v>
      </c>
      <c r="F406" s="87" t="s">
        <v>939</v>
      </c>
      <c r="G406" s="87" t="b">
        <v>0</v>
      </c>
      <c r="H406" s="87" t="b">
        <v>0</v>
      </c>
      <c r="I406" s="87" t="b">
        <v>0</v>
      </c>
      <c r="J406" s="87" t="b">
        <v>0</v>
      </c>
      <c r="K406" s="87" t="b">
        <v>0</v>
      </c>
      <c r="L406" s="87" t="b">
        <v>0</v>
      </c>
    </row>
    <row r="407" spans="1:12" ht="15">
      <c r="A407" s="87" t="s">
        <v>968</v>
      </c>
      <c r="B407" s="87" t="s">
        <v>978</v>
      </c>
      <c r="C407" s="87">
        <v>8</v>
      </c>
      <c r="D407" s="119">
        <v>0.0068054592871760865</v>
      </c>
      <c r="E407" s="119">
        <v>1.290034611362518</v>
      </c>
      <c r="F407" s="87" t="s">
        <v>940</v>
      </c>
      <c r="G407" s="87" t="b">
        <v>0</v>
      </c>
      <c r="H407" s="87" t="b">
        <v>0</v>
      </c>
      <c r="I407" s="87" t="b">
        <v>0</v>
      </c>
      <c r="J407" s="87" t="b">
        <v>0</v>
      </c>
      <c r="K407" s="87" t="b">
        <v>0</v>
      </c>
      <c r="L407" s="87" t="b">
        <v>0</v>
      </c>
    </row>
    <row r="408" spans="1:12" ht="15">
      <c r="A408" s="87" t="s">
        <v>963</v>
      </c>
      <c r="B408" s="87" t="s">
        <v>993</v>
      </c>
      <c r="C408" s="87">
        <v>5</v>
      </c>
      <c r="D408" s="119">
        <v>0.009183846418154736</v>
      </c>
      <c r="E408" s="119">
        <v>1.591064607026499</v>
      </c>
      <c r="F408" s="87" t="s">
        <v>940</v>
      </c>
      <c r="G408" s="87" t="b">
        <v>0</v>
      </c>
      <c r="H408" s="87" t="b">
        <v>0</v>
      </c>
      <c r="I408" s="87" t="b">
        <v>0</v>
      </c>
      <c r="J408" s="87" t="b">
        <v>0</v>
      </c>
      <c r="K408" s="87" t="b">
        <v>0</v>
      </c>
      <c r="L408" s="87" t="b">
        <v>0</v>
      </c>
    </row>
    <row r="409" spans="1:12" ht="15">
      <c r="A409" s="87" t="s">
        <v>993</v>
      </c>
      <c r="B409" s="87" t="s">
        <v>968</v>
      </c>
      <c r="C409" s="87">
        <v>5</v>
      </c>
      <c r="D409" s="119">
        <v>0.009183846418154736</v>
      </c>
      <c r="E409" s="119">
        <v>1.290034611362518</v>
      </c>
      <c r="F409" s="87" t="s">
        <v>940</v>
      </c>
      <c r="G409" s="87" t="b">
        <v>0</v>
      </c>
      <c r="H409" s="87" t="b">
        <v>0</v>
      </c>
      <c r="I409" s="87" t="b">
        <v>0</v>
      </c>
      <c r="J409" s="87" t="b">
        <v>0</v>
      </c>
      <c r="K409" s="87" t="b">
        <v>0</v>
      </c>
      <c r="L409" s="87" t="b">
        <v>0</v>
      </c>
    </row>
    <row r="410" spans="1:12" ht="15">
      <c r="A410" s="87" t="s">
        <v>978</v>
      </c>
      <c r="B410" s="87" t="s">
        <v>982</v>
      </c>
      <c r="C410" s="87">
        <v>5</v>
      </c>
      <c r="D410" s="119">
        <v>0.009183846418154736</v>
      </c>
      <c r="E410" s="119">
        <v>1.3869446243705745</v>
      </c>
      <c r="F410" s="87" t="s">
        <v>940</v>
      </c>
      <c r="G410" s="87" t="b">
        <v>0</v>
      </c>
      <c r="H410" s="87" t="b">
        <v>0</v>
      </c>
      <c r="I410" s="87" t="b">
        <v>0</v>
      </c>
      <c r="J410" s="87" t="b">
        <v>0</v>
      </c>
      <c r="K410" s="87" t="b">
        <v>0</v>
      </c>
      <c r="L410" s="87" t="b">
        <v>0</v>
      </c>
    </row>
    <row r="411" spans="1:12" ht="15">
      <c r="A411" s="87" t="s">
        <v>982</v>
      </c>
      <c r="B411" s="87" t="s">
        <v>958</v>
      </c>
      <c r="C411" s="87">
        <v>5</v>
      </c>
      <c r="D411" s="119">
        <v>0.009183846418154736</v>
      </c>
      <c r="E411" s="119">
        <v>1.2108533653148932</v>
      </c>
      <c r="F411" s="87" t="s">
        <v>940</v>
      </c>
      <c r="G411" s="87" t="b">
        <v>0</v>
      </c>
      <c r="H411" s="87" t="b">
        <v>0</v>
      </c>
      <c r="I411" s="87" t="b">
        <v>0</v>
      </c>
      <c r="J411" s="87" t="b">
        <v>0</v>
      </c>
      <c r="K411" s="87" t="b">
        <v>0</v>
      </c>
      <c r="L411" s="87" t="b">
        <v>0</v>
      </c>
    </row>
    <row r="412" spans="1:12" ht="15">
      <c r="A412" s="87" t="s">
        <v>958</v>
      </c>
      <c r="B412" s="87" t="s">
        <v>960</v>
      </c>
      <c r="C412" s="87">
        <v>5</v>
      </c>
      <c r="D412" s="119">
        <v>0.009183846418154736</v>
      </c>
      <c r="E412" s="119">
        <v>1.0647253296366552</v>
      </c>
      <c r="F412" s="87" t="s">
        <v>940</v>
      </c>
      <c r="G412" s="87" t="b">
        <v>0</v>
      </c>
      <c r="H412" s="87" t="b">
        <v>0</v>
      </c>
      <c r="I412" s="87" t="b">
        <v>0</v>
      </c>
      <c r="J412" s="87" t="b">
        <v>0</v>
      </c>
      <c r="K412" s="87" t="b">
        <v>0</v>
      </c>
      <c r="L412" s="87" t="b">
        <v>0</v>
      </c>
    </row>
    <row r="413" spans="1:12" ht="15">
      <c r="A413" s="87" t="s">
        <v>960</v>
      </c>
      <c r="B413" s="87" t="s">
        <v>999</v>
      </c>
      <c r="C413" s="87">
        <v>5</v>
      </c>
      <c r="D413" s="119">
        <v>0.009183846418154736</v>
      </c>
      <c r="E413" s="119">
        <v>1.4449365713482611</v>
      </c>
      <c r="F413" s="87" t="s">
        <v>940</v>
      </c>
      <c r="G413" s="87" t="b">
        <v>0</v>
      </c>
      <c r="H413" s="87" t="b">
        <v>0</v>
      </c>
      <c r="I413" s="87" t="b">
        <v>0</v>
      </c>
      <c r="J413" s="87" t="b">
        <v>1</v>
      </c>
      <c r="K413" s="87" t="b">
        <v>0</v>
      </c>
      <c r="L413" s="87" t="b">
        <v>0</v>
      </c>
    </row>
    <row r="414" spans="1:12" ht="15">
      <c r="A414" s="87" t="s">
        <v>999</v>
      </c>
      <c r="B414" s="87" t="s">
        <v>964</v>
      </c>
      <c r="C414" s="87">
        <v>5</v>
      </c>
      <c r="D414" s="119">
        <v>0.009183846418154736</v>
      </c>
      <c r="E414" s="119">
        <v>1.591064607026499</v>
      </c>
      <c r="F414" s="87" t="s">
        <v>940</v>
      </c>
      <c r="G414" s="87" t="b">
        <v>1</v>
      </c>
      <c r="H414" s="87" t="b">
        <v>0</v>
      </c>
      <c r="I414" s="87" t="b">
        <v>0</v>
      </c>
      <c r="J414" s="87" t="b">
        <v>0</v>
      </c>
      <c r="K414" s="87" t="b">
        <v>0</v>
      </c>
      <c r="L414" s="87" t="b">
        <v>0</v>
      </c>
    </row>
    <row r="415" spans="1:12" ht="15">
      <c r="A415" s="87" t="s">
        <v>964</v>
      </c>
      <c r="B415" s="87" t="s">
        <v>965</v>
      </c>
      <c r="C415" s="87">
        <v>5</v>
      </c>
      <c r="D415" s="119">
        <v>0.009183846418154736</v>
      </c>
      <c r="E415" s="119">
        <v>1.591064607026499</v>
      </c>
      <c r="F415" s="87" t="s">
        <v>940</v>
      </c>
      <c r="G415" s="87" t="b">
        <v>0</v>
      </c>
      <c r="H415" s="87" t="b">
        <v>0</v>
      </c>
      <c r="I415" s="87" t="b">
        <v>0</v>
      </c>
      <c r="J415" s="87" t="b">
        <v>0</v>
      </c>
      <c r="K415" s="87" t="b">
        <v>0</v>
      </c>
      <c r="L415" s="87" t="b">
        <v>0</v>
      </c>
    </row>
    <row r="416" spans="1:12" ht="15">
      <c r="A416" s="87" t="s">
        <v>965</v>
      </c>
      <c r="B416" s="87" t="s">
        <v>1000</v>
      </c>
      <c r="C416" s="87">
        <v>5</v>
      </c>
      <c r="D416" s="119">
        <v>0.009183846418154736</v>
      </c>
      <c r="E416" s="119">
        <v>1.591064607026499</v>
      </c>
      <c r="F416" s="87" t="s">
        <v>940</v>
      </c>
      <c r="G416" s="87" t="b">
        <v>0</v>
      </c>
      <c r="H416" s="87" t="b">
        <v>0</v>
      </c>
      <c r="I416" s="87" t="b">
        <v>0</v>
      </c>
      <c r="J416" s="87" t="b">
        <v>0</v>
      </c>
      <c r="K416" s="87" t="b">
        <v>0</v>
      </c>
      <c r="L416" s="87" t="b">
        <v>0</v>
      </c>
    </row>
    <row r="417" spans="1:12" ht="15">
      <c r="A417" s="87" t="s">
        <v>1000</v>
      </c>
      <c r="B417" s="87" t="s">
        <v>961</v>
      </c>
      <c r="C417" s="87">
        <v>5</v>
      </c>
      <c r="D417" s="119">
        <v>0.009183846418154736</v>
      </c>
      <c r="E417" s="119">
        <v>1.3869446243705745</v>
      </c>
      <c r="F417" s="87" t="s">
        <v>940</v>
      </c>
      <c r="G417" s="87" t="b">
        <v>0</v>
      </c>
      <c r="H417" s="87" t="b">
        <v>0</v>
      </c>
      <c r="I417" s="87" t="b">
        <v>0</v>
      </c>
      <c r="J417" s="87" t="b">
        <v>0</v>
      </c>
      <c r="K417" s="87" t="b">
        <v>0</v>
      </c>
      <c r="L417" s="87" t="b">
        <v>0</v>
      </c>
    </row>
    <row r="418" spans="1:12" ht="15">
      <c r="A418" s="87" t="s">
        <v>961</v>
      </c>
      <c r="B418" s="87" t="s">
        <v>1001</v>
      </c>
      <c r="C418" s="87">
        <v>5</v>
      </c>
      <c r="D418" s="119">
        <v>0.009183846418154736</v>
      </c>
      <c r="E418" s="119">
        <v>1.3869446243705745</v>
      </c>
      <c r="F418" s="87" t="s">
        <v>940</v>
      </c>
      <c r="G418" s="87" t="b">
        <v>0</v>
      </c>
      <c r="H418" s="87" t="b">
        <v>0</v>
      </c>
      <c r="I418" s="87" t="b">
        <v>0</v>
      </c>
      <c r="J418" s="87" t="b">
        <v>0</v>
      </c>
      <c r="K418" s="87" t="b">
        <v>0</v>
      </c>
      <c r="L418" s="87" t="b">
        <v>0</v>
      </c>
    </row>
    <row r="419" spans="1:12" ht="15">
      <c r="A419" s="87" t="s">
        <v>1001</v>
      </c>
      <c r="B419" s="87" t="s">
        <v>1002</v>
      </c>
      <c r="C419" s="87">
        <v>5</v>
      </c>
      <c r="D419" s="119">
        <v>0.009183846418154736</v>
      </c>
      <c r="E419" s="119">
        <v>1.591064607026499</v>
      </c>
      <c r="F419" s="87" t="s">
        <v>940</v>
      </c>
      <c r="G419" s="87" t="b">
        <v>0</v>
      </c>
      <c r="H419" s="87" t="b">
        <v>0</v>
      </c>
      <c r="I419" s="87" t="b">
        <v>0</v>
      </c>
      <c r="J419" s="87" t="b">
        <v>0</v>
      </c>
      <c r="K419" s="87" t="b">
        <v>0</v>
      </c>
      <c r="L419" s="87" t="b">
        <v>0</v>
      </c>
    </row>
    <row r="420" spans="1:12" ht="15">
      <c r="A420" s="87" t="s">
        <v>1002</v>
      </c>
      <c r="B420" s="87" t="s">
        <v>958</v>
      </c>
      <c r="C420" s="87">
        <v>5</v>
      </c>
      <c r="D420" s="119">
        <v>0.009183846418154736</v>
      </c>
      <c r="E420" s="119">
        <v>1.2108533653148932</v>
      </c>
      <c r="F420" s="87" t="s">
        <v>940</v>
      </c>
      <c r="G420" s="87" t="b">
        <v>0</v>
      </c>
      <c r="H420" s="87" t="b">
        <v>0</v>
      </c>
      <c r="I420" s="87" t="b">
        <v>0</v>
      </c>
      <c r="J420" s="87" t="b">
        <v>0</v>
      </c>
      <c r="K420" s="87" t="b">
        <v>0</v>
      </c>
      <c r="L420" s="87" t="b">
        <v>0</v>
      </c>
    </row>
    <row r="421" spans="1:12" ht="15">
      <c r="A421" s="87" t="s">
        <v>958</v>
      </c>
      <c r="B421" s="87" t="s">
        <v>1003</v>
      </c>
      <c r="C421" s="87">
        <v>5</v>
      </c>
      <c r="D421" s="119">
        <v>0.009183846418154736</v>
      </c>
      <c r="E421" s="119">
        <v>1.2108533653148932</v>
      </c>
      <c r="F421" s="87" t="s">
        <v>940</v>
      </c>
      <c r="G421" s="87" t="b">
        <v>0</v>
      </c>
      <c r="H421" s="87" t="b">
        <v>0</v>
      </c>
      <c r="I421" s="87" t="b">
        <v>0</v>
      </c>
      <c r="J421" s="87" t="b">
        <v>0</v>
      </c>
      <c r="K421" s="87" t="b">
        <v>0</v>
      </c>
      <c r="L421" s="87" t="b">
        <v>0</v>
      </c>
    </row>
    <row r="422" spans="1:12" ht="15">
      <c r="A422" s="87" t="s">
        <v>1003</v>
      </c>
      <c r="B422" s="87" t="s">
        <v>1004</v>
      </c>
      <c r="C422" s="87">
        <v>5</v>
      </c>
      <c r="D422" s="119">
        <v>0.009183846418154736</v>
      </c>
      <c r="E422" s="119">
        <v>1.591064607026499</v>
      </c>
      <c r="F422" s="87" t="s">
        <v>940</v>
      </c>
      <c r="G422" s="87" t="b">
        <v>0</v>
      </c>
      <c r="H422" s="87" t="b">
        <v>0</v>
      </c>
      <c r="I422" s="87" t="b">
        <v>0</v>
      </c>
      <c r="J422" s="87" t="b">
        <v>0</v>
      </c>
      <c r="K422" s="87" t="b">
        <v>0</v>
      </c>
      <c r="L422" s="87" t="b">
        <v>0</v>
      </c>
    </row>
    <row r="423" spans="1:12" ht="15">
      <c r="A423" s="87" t="s">
        <v>1004</v>
      </c>
      <c r="B423" s="87" t="s">
        <v>1005</v>
      </c>
      <c r="C423" s="87">
        <v>5</v>
      </c>
      <c r="D423" s="119">
        <v>0.009183846418154736</v>
      </c>
      <c r="E423" s="119">
        <v>1.591064607026499</v>
      </c>
      <c r="F423" s="87" t="s">
        <v>940</v>
      </c>
      <c r="G423" s="87" t="b">
        <v>0</v>
      </c>
      <c r="H423" s="87" t="b">
        <v>0</v>
      </c>
      <c r="I423" s="87" t="b">
        <v>0</v>
      </c>
      <c r="J423" s="87" t="b">
        <v>0</v>
      </c>
      <c r="K423" s="87" t="b">
        <v>0</v>
      </c>
      <c r="L423" s="87" t="b">
        <v>0</v>
      </c>
    </row>
    <row r="424" spans="1:12" ht="15">
      <c r="A424" s="87" t="s">
        <v>1063</v>
      </c>
      <c r="B424" s="87" t="s">
        <v>1064</v>
      </c>
      <c r="C424" s="87">
        <v>3</v>
      </c>
      <c r="D424" s="119">
        <v>0.008725507120695107</v>
      </c>
      <c r="E424" s="119">
        <v>1.8129133566428555</v>
      </c>
      <c r="F424" s="87" t="s">
        <v>940</v>
      </c>
      <c r="G424" s="87" t="b">
        <v>0</v>
      </c>
      <c r="H424" s="87" t="b">
        <v>0</v>
      </c>
      <c r="I424" s="87" t="b">
        <v>0</v>
      </c>
      <c r="J424" s="87" t="b">
        <v>0</v>
      </c>
      <c r="K424" s="87" t="b">
        <v>0</v>
      </c>
      <c r="L424" s="87" t="b">
        <v>0</v>
      </c>
    </row>
    <row r="425" spans="1:12" ht="15">
      <c r="A425" s="87" t="s">
        <v>1064</v>
      </c>
      <c r="B425" s="87" t="s">
        <v>1051</v>
      </c>
      <c r="C425" s="87">
        <v>3</v>
      </c>
      <c r="D425" s="119">
        <v>0.008725507120695107</v>
      </c>
      <c r="E425" s="119">
        <v>1.6879746200345556</v>
      </c>
      <c r="F425" s="87" t="s">
        <v>940</v>
      </c>
      <c r="G425" s="87" t="b">
        <v>0</v>
      </c>
      <c r="H425" s="87" t="b">
        <v>0</v>
      </c>
      <c r="I425" s="87" t="b">
        <v>0</v>
      </c>
      <c r="J425" s="87" t="b">
        <v>0</v>
      </c>
      <c r="K425" s="87" t="b">
        <v>0</v>
      </c>
      <c r="L425" s="87" t="b">
        <v>0</v>
      </c>
    </row>
    <row r="426" spans="1:12" ht="15">
      <c r="A426" s="87" t="s">
        <v>1051</v>
      </c>
      <c r="B426" s="87" t="s">
        <v>1065</v>
      </c>
      <c r="C426" s="87">
        <v>3</v>
      </c>
      <c r="D426" s="119">
        <v>0.008725507120695107</v>
      </c>
      <c r="E426" s="119">
        <v>1.6879746200345556</v>
      </c>
      <c r="F426" s="87" t="s">
        <v>940</v>
      </c>
      <c r="G426" s="87" t="b">
        <v>0</v>
      </c>
      <c r="H426" s="87" t="b">
        <v>0</v>
      </c>
      <c r="I426" s="87" t="b">
        <v>0</v>
      </c>
      <c r="J426" s="87" t="b">
        <v>0</v>
      </c>
      <c r="K426" s="87" t="b">
        <v>0</v>
      </c>
      <c r="L426" s="87" t="b">
        <v>0</v>
      </c>
    </row>
    <row r="427" spans="1:12" ht="15">
      <c r="A427" s="87" t="s">
        <v>1065</v>
      </c>
      <c r="B427" s="87" t="s">
        <v>1066</v>
      </c>
      <c r="C427" s="87">
        <v>3</v>
      </c>
      <c r="D427" s="119">
        <v>0.008725507120695107</v>
      </c>
      <c r="E427" s="119">
        <v>1.8129133566428555</v>
      </c>
      <c r="F427" s="87" t="s">
        <v>940</v>
      </c>
      <c r="G427" s="87" t="b">
        <v>0</v>
      </c>
      <c r="H427" s="87" t="b">
        <v>0</v>
      </c>
      <c r="I427" s="87" t="b">
        <v>0</v>
      </c>
      <c r="J427" s="87" t="b">
        <v>0</v>
      </c>
      <c r="K427" s="87" t="b">
        <v>0</v>
      </c>
      <c r="L427" s="87" t="b">
        <v>0</v>
      </c>
    </row>
    <row r="428" spans="1:12" ht="15">
      <c r="A428" s="87" t="s">
        <v>1066</v>
      </c>
      <c r="B428" s="87" t="s">
        <v>1067</v>
      </c>
      <c r="C428" s="87">
        <v>3</v>
      </c>
      <c r="D428" s="119">
        <v>0.008725507120695107</v>
      </c>
      <c r="E428" s="119">
        <v>1.8129133566428555</v>
      </c>
      <c r="F428" s="87" t="s">
        <v>940</v>
      </c>
      <c r="G428" s="87" t="b">
        <v>0</v>
      </c>
      <c r="H428" s="87" t="b">
        <v>0</v>
      </c>
      <c r="I428" s="87" t="b">
        <v>0</v>
      </c>
      <c r="J428" s="87" t="b">
        <v>0</v>
      </c>
      <c r="K428" s="87" t="b">
        <v>0</v>
      </c>
      <c r="L428" s="87" t="b">
        <v>0</v>
      </c>
    </row>
    <row r="429" spans="1:12" ht="15">
      <c r="A429" s="87" t="s">
        <v>1067</v>
      </c>
      <c r="B429" s="87" t="s">
        <v>1068</v>
      </c>
      <c r="C429" s="87">
        <v>3</v>
      </c>
      <c r="D429" s="119">
        <v>0.008725507120695107</v>
      </c>
      <c r="E429" s="119">
        <v>1.8129133566428555</v>
      </c>
      <c r="F429" s="87" t="s">
        <v>940</v>
      </c>
      <c r="G429" s="87" t="b">
        <v>0</v>
      </c>
      <c r="H429" s="87" t="b">
        <v>0</v>
      </c>
      <c r="I429" s="87" t="b">
        <v>0</v>
      </c>
      <c r="J429" s="87" t="b">
        <v>0</v>
      </c>
      <c r="K429" s="87" t="b">
        <v>0</v>
      </c>
      <c r="L429" s="87" t="b">
        <v>0</v>
      </c>
    </row>
    <row r="430" spans="1:12" ht="15">
      <c r="A430" s="87" t="s">
        <v>1068</v>
      </c>
      <c r="B430" s="87" t="s">
        <v>1069</v>
      </c>
      <c r="C430" s="87">
        <v>3</v>
      </c>
      <c r="D430" s="119">
        <v>0.008725507120695107</v>
      </c>
      <c r="E430" s="119">
        <v>1.8129133566428555</v>
      </c>
      <c r="F430" s="87" t="s">
        <v>940</v>
      </c>
      <c r="G430" s="87" t="b">
        <v>0</v>
      </c>
      <c r="H430" s="87" t="b">
        <v>0</v>
      </c>
      <c r="I430" s="87" t="b">
        <v>0</v>
      </c>
      <c r="J430" s="87" t="b">
        <v>0</v>
      </c>
      <c r="K430" s="87" t="b">
        <v>0</v>
      </c>
      <c r="L430" s="87" t="b">
        <v>0</v>
      </c>
    </row>
    <row r="431" spans="1:12" ht="15">
      <c r="A431" s="87" t="s">
        <v>1069</v>
      </c>
      <c r="B431" s="87" t="s">
        <v>1010</v>
      </c>
      <c r="C431" s="87">
        <v>3</v>
      </c>
      <c r="D431" s="119">
        <v>0.008725507120695107</v>
      </c>
      <c r="E431" s="119">
        <v>1.8129133566428555</v>
      </c>
      <c r="F431" s="87" t="s">
        <v>940</v>
      </c>
      <c r="G431" s="87" t="b">
        <v>0</v>
      </c>
      <c r="H431" s="87" t="b">
        <v>0</v>
      </c>
      <c r="I431" s="87" t="b">
        <v>0</v>
      </c>
      <c r="J431" s="87" t="b">
        <v>0</v>
      </c>
      <c r="K431" s="87" t="b">
        <v>0</v>
      </c>
      <c r="L431" s="87" t="b">
        <v>0</v>
      </c>
    </row>
    <row r="432" spans="1:12" ht="15">
      <c r="A432" s="87" t="s">
        <v>1010</v>
      </c>
      <c r="B432" s="87" t="s">
        <v>1009</v>
      </c>
      <c r="C432" s="87">
        <v>3</v>
      </c>
      <c r="D432" s="119">
        <v>0.008725507120695107</v>
      </c>
      <c r="E432" s="119">
        <v>1.8129133566428555</v>
      </c>
      <c r="F432" s="87" t="s">
        <v>940</v>
      </c>
      <c r="G432" s="87" t="b">
        <v>0</v>
      </c>
      <c r="H432" s="87" t="b">
        <v>0</v>
      </c>
      <c r="I432" s="87" t="b">
        <v>0</v>
      </c>
      <c r="J432" s="87" t="b">
        <v>0</v>
      </c>
      <c r="K432" s="87" t="b">
        <v>0</v>
      </c>
      <c r="L432" s="87" t="b">
        <v>0</v>
      </c>
    </row>
    <row r="433" spans="1:12" ht="15">
      <c r="A433" s="87" t="s">
        <v>1009</v>
      </c>
      <c r="B433" s="87" t="s">
        <v>1070</v>
      </c>
      <c r="C433" s="87">
        <v>3</v>
      </c>
      <c r="D433" s="119">
        <v>0.008725507120695107</v>
      </c>
      <c r="E433" s="119">
        <v>1.8129133566428555</v>
      </c>
      <c r="F433" s="87" t="s">
        <v>940</v>
      </c>
      <c r="G433" s="87" t="b">
        <v>0</v>
      </c>
      <c r="H433" s="87" t="b">
        <v>0</v>
      </c>
      <c r="I433" s="87" t="b">
        <v>0</v>
      </c>
      <c r="J433" s="87" t="b">
        <v>0</v>
      </c>
      <c r="K433" s="87" t="b">
        <v>0</v>
      </c>
      <c r="L433" s="87" t="b">
        <v>0</v>
      </c>
    </row>
    <row r="434" spans="1:12" ht="15">
      <c r="A434" s="87" t="s">
        <v>1070</v>
      </c>
      <c r="B434" s="87" t="s">
        <v>1071</v>
      </c>
      <c r="C434" s="87">
        <v>3</v>
      </c>
      <c r="D434" s="119">
        <v>0.008725507120695107</v>
      </c>
      <c r="E434" s="119">
        <v>1.8129133566428555</v>
      </c>
      <c r="F434" s="87" t="s">
        <v>940</v>
      </c>
      <c r="G434" s="87" t="b">
        <v>0</v>
      </c>
      <c r="H434" s="87" t="b">
        <v>0</v>
      </c>
      <c r="I434" s="87" t="b">
        <v>0</v>
      </c>
      <c r="J434" s="87" t="b">
        <v>0</v>
      </c>
      <c r="K434" s="87" t="b">
        <v>0</v>
      </c>
      <c r="L434" s="87" t="b">
        <v>0</v>
      </c>
    </row>
    <row r="435" spans="1:12" ht="15">
      <c r="A435" s="87" t="s">
        <v>1071</v>
      </c>
      <c r="B435" s="87" t="s">
        <v>1052</v>
      </c>
      <c r="C435" s="87">
        <v>3</v>
      </c>
      <c r="D435" s="119">
        <v>0.008725507120695107</v>
      </c>
      <c r="E435" s="119">
        <v>1.6879746200345556</v>
      </c>
      <c r="F435" s="87" t="s">
        <v>940</v>
      </c>
      <c r="G435" s="87" t="b">
        <v>0</v>
      </c>
      <c r="H435" s="87" t="b">
        <v>0</v>
      </c>
      <c r="I435" s="87" t="b">
        <v>0</v>
      </c>
      <c r="J435" s="87" t="b">
        <v>0</v>
      </c>
      <c r="K435" s="87" t="b">
        <v>0</v>
      </c>
      <c r="L435" s="87" t="b">
        <v>0</v>
      </c>
    </row>
    <row r="436" spans="1:12" ht="15">
      <c r="A436" s="87" t="s">
        <v>1052</v>
      </c>
      <c r="B436" s="87" t="s">
        <v>1072</v>
      </c>
      <c r="C436" s="87">
        <v>3</v>
      </c>
      <c r="D436" s="119">
        <v>0.008725507120695107</v>
      </c>
      <c r="E436" s="119">
        <v>1.6879746200345556</v>
      </c>
      <c r="F436" s="87" t="s">
        <v>940</v>
      </c>
      <c r="G436" s="87" t="b">
        <v>0</v>
      </c>
      <c r="H436" s="87" t="b">
        <v>0</v>
      </c>
      <c r="I436" s="87" t="b">
        <v>0</v>
      </c>
      <c r="J436" s="87" t="b">
        <v>0</v>
      </c>
      <c r="K436" s="87" t="b">
        <v>0</v>
      </c>
      <c r="L436" s="87" t="b">
        <v>0</v>
      </c>
    </row>
    <row r="437" spans="1:12" ht="15">
      <c r="A437" s="87" t="s">
        <v>1072</v>
      </c>
      <c r="B437" s="87" t="s">
        <v>1073</v>
      </c>
      <c r="C437" s="87">
        <v>3</v>
      </c>
      <c r="D437" s="119">
        <v>0.008725507120695107</v>
      </c>
      <c r="E437" s="119">
        <v>1.8129133566428555</v>
      </c>
      <c r="F437" s="87" t="s">
        <v>940</v>
      </c>
      <c r="G437" s="87" t="b">
        <v>0</v>
      </c>
      <c r="H437" s="87" t="b">
        <v>0</v>
      </c>
      <c r="I437" s="87" t="b">
        <v>0</v>
      </c>
      <c r="J437" s="87" t="b">
        <v>0</v>
      </c>
      <c r="K437" s="87" t="b">
        <v>0</v>
      </c>
      <c r="L437" s="87" t="b">
        <v>0</v>
      </c>
    </row>
    <row r="438" spans="1:12" ht="15">
      <c r="A438" s="87" t="s">
        <v>1073</v>
      </c>
      <c r="B438" s="87" t="s">
        <v>961</v>
      </c>
      <c r="C438" s="87">
        <v>3</v>
      </c>
      <c r="D438" s="119">
        <v>0.008725507120695107</v>
      </c>
      <c r="E438" s="119">
        <v>1.3869446243705745</v>
      </c>
      <c r="F438" s="87" t="s">
        <v>940</v>
      </c>
      <c r="G438" s="87" t="b">
        <v>0</v>
      </c>
      <c r="H438" s="87" t="b">
        <v>0</v>
      </c>
      <c r="I438" s="87" t="b">
        <v>0</v>
      </c>
      <c r="J438" s="87" t="b">
        <v>0</v>
      </c>
      <c r="K438" s="87" t="b">
        <v>0</v>
      </c>
      <c r="L438" s="87" t="b">
        <v>0</v>
      </c>
    </row>
    <row r="439" spans="1:12" ht="15">
      <c r="A439" s="87" t="s">
        <v>961</v>
      </c>
      <c r="B439" s="87" t="s">
        <v>968</v>
      </c>
      <c r="C439" s="87">
        <v>3</v>
      </c>
      <c r="D439" s="119">
        <v>0.008725507120695107</v>
      </c>
      <c r="E439" s="119">
        <v>0.8640658790902369</v>
      </c>
      <c r="F439" s="87" t="s">
        <v>940</v>
      </c>
      <c r="G439" s="87" t="b">
        <v>0</v>
      </c>
      <c r="H439" s="87" t="b">
        <v>0</v>
      </c>
      <c r="I439" s="87" t="b">
        <v>0</v>
      </c>
      <c r="J439" s="87" t="b">
        <v>0</v>
      </c>
      <c r="K439" s="87" t="b">
        <v>0</v>
      </c>
      <c r="L439" s="87" t="b">
        <v>0</v>
      </c>
    </row>
    <row r="440" spans="1:12" ht="15">
      <c r="A440" s="87" t="s">
        <v>978</v>
      </c>
      <c r="B440" s="87" t="s">
        <v>301</v>
      </c>
      <c r="C440" s="87">
        <v>3</v>
      </c>
      <c r="D440" s="119">
        <v>0.008725507120695107</v>
      </c>
      <c r="E440" s="119">
        <v>1.3869446243705745</v>
      </c>
      <c r="F440" s="87" t="s">
        <v>940</v>
      </c>
      <c r="G440" s="87" t="b">
        <v>0</v>
      </c>
      <c r="H440" s="87" t="b">
        <v>0</v>
      </c>
      <c r="I440" s="87" t="b">
        <v>0</v>
      </c>
      <c r="J440" s="87" t="b">
        <v>0</v>
      </c>
      <c r="K440" s="87" t="b">
        <v>0</v>
      </c>
      <c r="L440" s="87" t="b">
        <v>0</v>
      </c>
    </row>
    <row r="441" spans="1:12" ht="15">
      <c r="A441" s="87" t="s">
        <v>301</v>
      </c>
      <c r="B441" s="87" t="s">
        <v>258</v>
      </c>
      <c r="C441" s="87">
        <v>3</v>
      </c>
      <c r="D441" s="119">
        <v>0.008725507120695107</v>
      </c>
      <c r="E441" s="119">
        <v>1.8129133566428555</v>
      </c>
      <c r="F441" s="87" t="s">
        <v>940</v>
      </c>
      <c r="G441" s="87" t="b">
        <v>0</v>
      </c>
      <c r="H441" s="87" t="b">
        <v>0</v>
      </c>
      <c r="I441" s="87" t="b">
        <v>0</v>
      </c>
      <c r="J441" s="87" t="b">
        <v>0</v>
      </c>
      <c r="K441" s="87" t="b">
        <v>0</v>
      </c>
      <c r="L441" s="87" t="b">
        <v>0</v>
      </c>
    </row>
    <row r="442" spans="1:12" ht="15">
      <c r="A442" s="87" t="s">
        <v>988</v>
      </c>
      <c r="B442" s="87" t="s">
        <v>1040</v>
      </c>
      <c r="C442" s="87">
        <v>2</v>
      </c>
      <c r="D442" s="119">
        <v>0.007518369568924092</v>
      </c>
      <c r="E442" s="119">
        <v>1.9890046156985368</v>
      </c>
      <c r="F442" s="87" t="s">
        <v>940</v>
      </c>
      <c r="G442" s="87" t="b">
        <v>0</v>
      </c>
      <c r="H442" s="87" t="b">
        <v>0</v>
      </c>
      <c r="I442" s="87" t="b">
        <v>0</v>
      </c>
      <c r="J442" s="87" t="b">
        <v>0</v>
      </c>
      <c r="K442" s="87" t="b">
        <v>0</v>
      </c>
      <c r="L442" s="87" t="b">
        <v>0</v>
      </c>
    </row>
    <row r="443" spans="1:12" ht="15">
      <c r="A443" s="87" t="s">
        <v>1040</v>
      </c>
      <c r="B443" s="87" t="s">
        <v>1041</v>
      </c>
      <c r="C443" s="87">
        <v>2</v>
      </c>
      <c r="D443" s="119">
        <v>0.007518369568924092</v>
      </c>
      <c r="E443" s="119">
        <v>1.9890046156985368</v>
      </c>
      <c r="F443" s="87" t="s">
        <v>940</v>
      </c>
      <c r="G443" s="87" t="b">
        <v>0</v>
      </c>
      <c r="H443" s="87" t="b">
        <v>0</v>
      </c>
      <c r="I443" s="87" t="b">
        <v>0</v>
      </c>
      <c r="J443" s="87" t="b">
        <v>0</v>
      </c>
      <c r="K443" s="87" t="b">
        <v>0</v>
      </c>
      <c r="L443" s="87" t="b">
        <v>0</v>
      </c>
    </row>
    <row r="444" spans="1:12" ht="15">
      <c r="A444" s="87" t="s">
        <v>1041</v>
      </c>
      <c r="B444" s="87" t="s">
        <v>1042</v>
      </c>
      <c r="C444" s="87">
        <v>2</v>
      </c>
      <c r="D444" s="119">
        <v>0.007518369568924092</v>
      </c>
      <c r="E444" s="119">
        <v>1.9890046156985368</v>
      </c>
      <c r="F444" s="87" t="s">
        <v>940</v>
      </c>
      <c r="G444" s="87" t="b">
        <v>0</v>
      </c>
      <c r="H444" s="87" t="b">
        <v>0</v>
      </c>
      <c r="I444" s="87" t="b">
        <v>0</v>
      </c>
      <c r="J444" s="87" t="b">
        <v>0</v>
      </c>
      <c r="K444" s="87" t="b">
        <v>0</v>
      </c>
      <c r="L444" s="87" t="b">
        <v>0</v>
      </c>
    </row>
    <row r="445" spans="1:12" ht="15">
      <c r="A445" s="87" t="s">
        <v>1042</v>
      </c>
      <c r="B445" s="87" t="s">
        <v>998</v>
      </c>
      <c r="C445" s="87">
        <v>2</v>
      </c>
      <c r="D445" s="119">
        <v>0.007518369568924092</v>
      </c>
      <c r="E445" s="119">
        <v>1.9890046156985368</v>
      </c>
      <c r="F445" s="87" t="s">
        <v>940</v>
      </c>
      <c r="G445" s="87" t="b">
        <v>0</v>
      </c>
      <c r="H445" s="87" t="b">
        <v>0</v>
      </c>
      <c r="I445" s="87" t="b">
        <v>0</v>
      </c>
      <c r="J445" s="87" t="b">
        <v>0</v>
      </c>
      <c r="K445" s="87" t="b">
        <v>0</v>
      </c>
      <c r="L445" s="87" t="b">
        <v>0</v>
      </c>
    </row>
    <row r="446" spans="1:12" ht="15">
      <c r="A446" s="87" t="s">
        <v>998</v>
      </c>
      <c r="B446" s="87" t="s">
        <v>1043</v>
      </c>
      <c r="C446" s="87">
        <v>2</v>
      </c>
      <c r="D446" s="119">
        <v>0.007518369568924092</v>
      </c>
      <c r="E446" s="119">
        <v>1.9890046156985368</v>
      </c>
      <c r="F446" s="87" t="s">
        <v>940</v>
      </c>
      <c r="G446" s="87" t="b">
        <v>0</v>
      </c>
      <c r="H446" s="87" t="b">
        <v>0</v>
      </c>
      <c r="I446" s="87" t="b">
        <v>0</v>
      </c>
      <c r="J446" s="87" t="b">
        <v>0</v>
      </c>
      <c r="K446" s="87" t="b">
        <v>0</v>
      </c>
      <c r="L446" s="87" t="b">
        <v>0</v>
      </c>
    </row>
    <row r="447" spans="1:12" ht="15">
      <c r="A447" s="87" t="s">
        <v>1043</v>
      </c>
      <c r="B447" s="87" t="s">
        <v>1044</v>
      </c>
      <c r="C447" s="87">
        <v>2</v>
      </c>
      <c r="D447" s="119">
        <v>0.007518369568924092</v>
      </c>
      <c r="E447" s="119">
        <v>1.9890046156985368</v>
      </c>
      <c r="F447" s="87" t="s">
        <v>940</v>
      </c>
      <c r="G447" s="87" t="b">
        <v>0</v>
      </c>
      <c r="H447" s="87" t="b">
        <v>0</v>
      </c>
      <c r="I447" s="87" t="b">
        <v>0</v>
      </c>
      <c r="J447" s="87" t="b">
        <v>1</v>
      </c>
      <c r="K447" s="87" t="b">
        <v>0</v>
      </c>
      <c r="L447" s="87" t="b">
        <v>0</v>
      </c>
    </row>
    <row r="448" spans="1:12" ht="15">
      <c r="A448" s="87" t="s">
        <v>1044</v>
      </c>
      <c r="B448" s="87" t="s">
        <v>968</v>
      </c>
      <c r="C448" s="87">
        <v>2</v>
      </c>
      <c r="D448" s="119">
        <v>0.007518369568924092</v>
      </c>
      <c r="E448" s="119">
        <v>1.290034611362518</v>
      </c>
      <c r="F448" s="87" t="s">
        <v>940</v>
      </c>
      <c r="G448" s="87" t="b">
        <v>1</v>
      </c>
      <c r="H448" s="87" t="b">
        <v>0</v>
      </c>
      <c r="I448" s="87" t="b">
        <v>0</v>
      </c>
      <c r="J448" s="87" t="b">
        <v>0</v>
      </c>
      <c r="K448" s="87" t="b">
        <v>0</v>
      </c>
      <c r="L448" s="87" t="b">
        <v>0</v>
      </c>
    </row>
    <row r="449" spans="1:12" ht="15">
      <c r="A449" s="87" t="s">
        <v>968</v>
      </c>
      <c r="B449" s="87" t="s">
        <v>966</v>
      </c>
      <c r="C449" s="87">
        <v>2</v>
      </c>
      <c r="D449" s="119">
        <v>0.007518369568924092</v>
      </c>
      <c r="E449" s="119">
        <v>1.290034611362518</v>
      </c>
      <c r="F449" s="87" t="s">
        <v>940</v>
      </c>
      <c r="G449" s="87" t="b">
        <v>0</v>
      </c>
      <c r="H449" s="87" t="b">
        <v>0</v>
      </c>
      <c r="I449" s="87" t="b">
        <v>0</v>
      </c>
      <c r="J449" s="87" t="b">
        <v>0</v>
      </c>
      <c r="K449" s="87" t="b">
        <v>0</v>
      </c>
      <c r="L449" s="87" t="b">
        <v>0</v>
      </c>
    </row>
    <row r="450" spans="1:12" ht="15">
      <c r="A450" s="87" t="s">
        <v>966</v>
      </c>
      <c r="B450" s="87" t="s">
        <v>1045</v>
      </c>
      <c r="C450" s="87">
        <v>2</v>
      </c>
      <c r="D450" s="119">
        <v>0.007518369568924092</v>
      </c>
      <c r="E450" s="119">
        <v>1.9890046156985368</v>
      </c>
      <c r="F450" s="87" t="s">
        <v>940</v>
      </c>
      <c r="G450" s="87" t="b">
        <v>0</v>
      </c>
      <c r="H450" s="87" t="b">
        <v>0</v>
      </c>
      <c r="I450" s="87" t="b">
        <v>0</v>
      </c>
      <c r="J450" s="87" t="b">
        <v>0</v>
      </c>
      <c r="K450" s="87" t="b">
        <v>0</v>
      </c>
      <c r="L450" s="87" t="b">
        <v>0</v>
      </c>
    </row>
    <row r="451" spans="1:12" ht="15">
      <c r="A451" s="87" t="s">
        <v>1045</v>
      </c>
      <c r="B451" s="87" t="s">
        <v>960</v>
      </c>
      <c r="C451" s="87">
        <v>2</v>
      </c>
      <c r="D451" s="119">
        <v>0.007518369568924092</v>
      </c>
      <c r="E451" s="119">
        <v>1.4449365713482611</v>
      </c>
      <c r="F451" s="87" t="s">
        <v>940</v>
      </c>
      <c r="G451" s="87" t="b">
        <v>0</v>
      </c>
      <c r="H451" s="87" t="b">
        <v>0</v>
      </c>
      <c r="I451" s="87" t="b">
        <v>0</v>
      </c>
      <c r="J451" s="87" t="b">
        <v>0</v>
      </c>
      <c r="K451" s="87" t="b">
        <v>0</v>
      </c>
      <c r="L451" s="87" t="b">
        <v>0</v>
      </c>
    </row>
    <row r="452" spans="1:12" ht="15">
      <c r="A452" s="87" t="s">
        <v>960</v>
      </c>
      <c r="B452" s="87" t="s">
        <v>958</v>
      </c>
      <c r="C452" s="87">
        <v>2</v>
      </c>
      <c r="D452" s="119">
        <v>0.007518369568924092</v>
      </c>
      <c r="E452" s="119">
        <v>0.6667853209646176</v>
      </c>
      <c r="F452" s="87" t="s">
        <v>940</v>
      </c>
      <c r="G452" s="87" t="b">
        <v>0</v>
      </c>
      <c r="H452" s="87" t="b">
        <v>0</v>
      </c>
      <c r="I452" s="87" t="b">
        <v>0</v>
      </c>
      <c r="J452" s="87" t="b">
        <v>0</v>
      </c>
      <c r="K452" s="87" t="b">
        <v>0</v>
      </c>
      <c r="L452" s="87" t="b">
        <v>0</v>
      </c>
    </row>
    <row r="453" spans="1:12" ht="15">
      <c r="A453" s="87" t="s">
        <v>958</v>
      </c>
      <c r="B453" s="87" t="s">
        <v>1046</v>
      </c>
      <c r="C453" s="87">
        <v>2</v>
      </c>
      <c r="D453" s="119">
        <v>0.007518369568924092</v>
      </c>
      <c r="E453" s="119">
        <v>1.2108533653148932</v>
      </c>
      <c r="F453" s="87" t="s">
        <v>940</v>
      </c>
      <c r="G453" s="87" t="b">
        <v>0</v>
      </c>
      <c r="H453" s="87" t="b">
        <v>0</v>
      </c>
      <c r="I453" s="87" t="b">
        <v>0</v>
      </c>
      <c r="J453" s="87" t="b">
        <v>0</v>
      </c>
      <c r="K453" s="87" t="b">
        <v>0</v>
      </c>
      <c r="L453" s="87" t="b">
        <v>0</v>
      </c>
    </row>
    <row r="454" spans="1:12" ht="15">
      <c r="A454" s="87" t="s">
        <v>1046</v>
      </c>
      <c r="B454" s="87" t="s">
        <v>1047</v>
      </c>
      <c r="C454" s="87">
        <v>2</v>
      </c>
      <c r="D454" s="119">
        <v>0.007518369568924092</v>
      </c>
      <c r="E454" s="119">
        <v>1.9890046156985368</v>
      </c>
      <c r="F454" s="87" t="s">
        <v>940</v>
      </c>
      <c r="G454" s="87" t="b">
        <v>0</v>
      </c>
      <c r="H454" s="87" t="b">
        <v>0</v>
      </c>
      <c r="I454" s="87" t="b">
        <v>0</v>
      </c>
      <c r="J454" s="87" t="b">
        <v>0</v>
      </c>
      <c r="K454" s="87" t="b">
        <v>0</v>
      </c>
      <c r="L454" s="87" t="b">
        <v>0</v>
      </c>
    </row>
    <row r="455" spans="1:12" ht="15">
      <c r="A455" s="87" t="s">
        <v>1047</v>
      </c>
      <c r="B455" s="87" t="s">
        <v>1048</v>
      </c>
      <c r="C455" s="87">
        <v>2</v>
      </c>
      <c r="D455" s="119">
        <v>0.007518369568924092</v>
      </c>
      <c r="E455" s="119">
        <v>1.9890046156985368</v>
      </c>
      <c r="F455" s="87" t="s">
        <v>940</v>
      </c>
      <c r="G455" s="87" t="b">
        <v>0</v>
      </c>
      <c r="H455" s="87" t="b">
        <v>0</v>
      </c>
      <c r="I455" s="87" t="b">
        <v>0</v>
      </c>
      <c r="J455" s="87" t="b">
        <v>0</v>
      </c>
      <c r="K455" s="87" t="b">
        <v>0</v>
      </c>
      <c r="L455" s="87" t="b">
        <v>0</v>
      </c>
    </row>
    <row r="456" spans="1:12" ht="15">
      <c r="A456" s="87" t="s">
        <v>1048</v>
      </c>
      <c r="B456" s="87" t="s">
        <v>1049</v>
      </c>
      <c r="C456" s="87">
        <v>2</v>
      </c>
      <c r="D456" s="119">
        <v>0.007518369568924092</v>
      </c>
      <c r="E456" s="119">
        <v>1.9890046156985368</v>
      </c>
      <c r="F456" s="87" t="s">
        <v>940</v>
      </c>
      <c r="G456" s="87" t="b">
        <v>0</v>
      </c>
      <c r="H456" s="87" t="b">
        <v>0</v>
      </c>
      <c r="I456" s="87" t="b">
        <v>0</v>
      </c>
      <c r="J456" s="87" t="b">
        <v>0</v>
      </c>
      <c r="K456" s="87" t="b">
        <v>0</v>
      </c>
      <c r="L456" s="87" t="b">
        <v>0</v>
      </c>
    </row>
    <row r="457" spans="1:12" ht="15">
      <c r="A457" s="87" t="s">
        <v>1049</v>
      </c>
      <c r="B457" s="87" t="s">
        <v>989</v>
      </c>
      <c r="C457" s="87">
        <v>2</v>
      </c>
      <c r="D457" s="119">
        <v>0.007518369568924092</v>
      </c>
      <c r="E457" s="119">
        <v>1.9890046156985368</v>
      </c>
      <c r="F457" s="87" t="s">
        <v>940</v>
      </c>
      <c r="G457" s="87" t="b">
        <v>0</v>
      </c>
      <c r="H457" s="87" t="b">
        <v>0</v>
      </c>
      <c r="I457" s="87" t="b">
        <v>0</v>
      </c>
      <c r="J457" s="87" t="b">
        <v>0</v>
      </c>
      <c r="K457" s="87" t="b">
        <v>0</v>
      </c>
      <c r="L457" s="87" t="b">
        <v>0</v>
      </c>
    </row>
    <row r="458" spans="1:12" ht="15">
      <c r="A458" s="87" t="s">
        <v>989</v>
      </c>
      <c r="B458" s="87" t="s">
        <v>990</v>
      </c>
      <c r="C458" s="87">
        <v>2</v>
      </c>
      <c r="D458" s="119">
        <v>0.007518369568924092</v>
      </c>
      <c r="E458" s="119">
        <v>1.9890046156985368</v>
      </c>
      <c r="F458" s="87" t="s">
        <v>940</v>
      </c>
      <c r="G458" s="87" t="b">
        <v>0</v>
      </c>
      <c r="H458" s="87" t="b">
        <v>0</v>
      </c>
      <c r="I458" s="87" t="b">
        <v>0</v>
      </c>
      <c r="J458" s="87" t="b">
        <v>0</v>
      </c>
      <c r="K458" s="87" t="b">
        <v>0</v>
      </c>
      <c r="L458" s="87" t="b">
        <v>0</v>
      </c>
    </row>
    <row r="459" spans="1:12" ht="15">
      <c r="A459" s="87" t="s">
        <v>990</v>
      </c>
      <c r="B459" s="87" t="s">
        <v>1050</v>
      </c>
      <c r="C459" s="87">
        <v>2</v>
      </c>
      <c r="D459" s="119">
        <v>0.007518369568924092</v>
      </c>
      <c r="E459" s="119">
        <v>1.9890046156985368</v>
      </c>
      <c r="F459" s="87" t="s">
        <v>940</v>
      </c>
      <c r="G459" s="87" t="b">
        <v>0</v>
      </c>
      <c r="H459" s="87" t="b">
        <v>0</v>
      </c>
      <c r="I459" s="87" t="b">
        <v>0</v>
      </c>
      <c r="J459" s="87" t="b">
        <v>0</v>
      </c>
      <c r="K459" s="87" t="b">
        <v>0</v>
      </c>
      <c r="L459" s="87" t="b">
        <v>0</v>
      </c>
    </row>
    <row r="460" spans="1:12" ht="15">
      <c r="A460" s="87" t="s">
        <v>1050</v>
      </c>
      <c r="B460" s="87" t="s">
        <v>299</v>
      </c>
      <c r="C460" s="87">
        <v>2</v>
      </c>
      <c r="D460" s="119">
        <v>0.007518369568924092</v>
      </c>
      <c r="E460" s="119">
        <v>1.9890046156985368</v>
      </c>
      <c r="F460" s="87" t="s">
        <v>940</v>
      </c>
      <c r="G460" s="87" t="b">
        <v>0</v>
      </c>
      <c r="H460" s="87" t="b">
        <v>0</v>
      </c>
      <c r="I460" s="87" t="b">
        <v>0</v>
      </c>
      <c r="J460" s="87" t="b">
        <v>0</v>
      </c>
      <c r="K460" s="87" t="b">
        <v>0</v>
      </c>
      <c r="L460" s="87" t="b">
        <v>0</v>
      </c>
    </row>
    <row r="461" spans="1:12" ht="15">
      <c r="A461" s="87" t="s">
        <v>299</v>
      </c>
      <c r="B461" s="87" t="s">
        <v>268</v>
      </c>
      <c r="C461" s="87">
        <v>2</v>
      </c>
      <c r="D461" s="119">
        <v>0.007518369568924092</v>
      </c>
      <c r="E461" s="119">
        <v>1.8129133566428555</v>
      </c>
      <c r="F461" s="87" t="s">
        <v>940</v>
      </c>
      <c r="G461" s="87" t="b">
        <v>0</v>
      </c>
      <c r="H461" s="87" t="b">
        <v>0</v>
      </c>
      <c r="I461" s="87" t="b">
        <v>0</v>
      </c>
      <c r="J461" s="87" t="b">
        <v>0</v>
      </c>
      <c r="K461" s="87" t="b">
        <v>0</v>
      </c>
      <c r="L461" s="87" t="b">
        <v>0</v>
      </c>
    </row>
    <row r="462" spans="1:12" ht="15">
      <c r="A462" s="87" t="s">
        <v>268</v>
      </c>
      <c r="B462" s="87" t="s">
        <v>304</v>
      </c>
      <c r="C462" s="87">
        <v>7</v>
      </c>
      <c r="D462" s="119">
        <v>0.0077172857169240045</v>
      </c>
      <c r="E462" s="119">
        <v>0.8548578773034131</v>
      </c>
      <c r="F462" s="87" t="s">
        <v>941</v>
      </c>
      <c r="G462" s="87" t="b">
        <v>0</v>
      </c>
      <c r="H462" s="87" t="b">
        <v>0</v>
      </c>
      <c r="I462" s="87" t="b">
        <v>0</v>
      </c>
      <c r="J462" s="87" t="b">
        <v>0</v>
      </c>
      <c r="K462" s="87" t="b">
        <v>0</v>
      </c>
      <c r="L462" s="87" t="b">
        <v>0</v>
      </c>
    </row>
    <row r="463" spans="1:12" ht="15">
      <c r="A463" s="87" t="s">
        <v>287</v>
      </c>
      <c r="B463" s="87" t="s">
        <v>268</v>
      </c>
      <c r="C463" s="87">
        <v>3</v>
      </c>
      <c r="D463" s="119">
        <v>0.014458219839989772</v>
      </c>
      <c r="E463" s="119">
        <v>0.9542425094393249</v>
      </c>
      <c r="F463" s="87" t="s">
        <v>941</v>
      </c>
      <c r="G463" s="87" t="b">
        <v>0</v>
      </c>
      <c r="H463" s="87" t="b">
        <v>0</v>
      </c>
      <c r="I463" s="87" t="b">
        <v>0</v>
      </c>
      <c r="J463" s="87" t="b">
        <v>0</v>
      </c>
      <c r="K463" s="87" t="b">
        <v>0</v>
      </c>
      <c r="L463" s="87" t="b">
        <v>0</v>
      </c>
    </row>
    <row r="464" spans="1:12" ht="15">
      <c r="A464" s="87" t="s">
        <v>288</v>
      </c>
      <c r="B464" s="87" t="s">
        <v>268</v>
      </c>
      <c r="C464" s="87">
        <v>2</v>
      </c>
      <c r="D464" s="119">
        <v>0.013196212399501894</v>
      </c>
      <c r="E464" s="119">
        <v>0.9542425094393249</v>
      </c>
      <c r="F464" s="87" t="s">
        <v>941</v>
      </c>
      <c r="G464" s="87" t="b">
        <v>0</v>
      </c>
      <c r="H464" s="87" t="b">
        <v>0</v>
      </c>
      <c r="I464" s="87" t="b">
        <v>0</v>
      </c>
      <c r="J464" s="87" t="b">
        <v>0</v>
      </c>
      <c r="K464" s="87" t="b">
        <v>0</v>
      </c>
      <c r="L464" s="87" t="b">
        <v>0</v>
      </c>
    </row>
    <row r="465" spans="1:12" ht="15">
      <c r="A465" s="87" t="s">
        <v>967</v>
      </c>
      <c r="B465" s="87" t="s">
        <v>1090</v>
      </c>
      <c r="C465" s="87">
        <v>2</v>
      </c>
      <c r="D465" s="119">
        <v>0</v>
      </c>
      <c r="E465" s="119">
        <v>1.414973347970818</v>
      </c>
      <c r="F465" s="87" t="s">
        <v>942</v>
      </c>
      <c r="G465" s="87" t="b">
        <v>0</v>
      </c>
      <c r="H465" s="87" t="b">
        <v>0</v>
      </c>
      <c r="I465" s="87" t="b">
        <v>0</v>
      </c>
      <c r="J465" s="87" t="b">
        <v>0</v>
      </c>
      <c r="K465" s="87" t="b">
        <v>0</v>
      </c>
      <c r="L465" s="87" t="b">
        <v>0</v>
      </c>
    </row>
    <row r="466" spans="1:12" ht="15">
      <c r="A466" s="87" t="s">
        <v>1090</v>
      </c>
      <c r="B466" s="87" t="s">
        <v>958</v>
      </c>
      <c r="C466" s="87">
        <v>2</v>
      </c>
      <c r="D466" s="119">
        <v>0</v>
      </c>
      <c r="E466" s="119">
        <v>1.414973347970818</v>
      </c>
      <c r="F466" s="87" t="s">
        <v>942</v>
      </c>
      <c r="G466" s="87" t="b">
        <v>0</v>
      </c>
      <c r="H466" s="87" t="b">
        <v>0</v>
      </c>
      <c r="I466" s="87" t="b">
        <v>0</v>
      </c>
      <c r="J466" s="87" t="b">
        <v>0</v>
      </c>
      <c r="K466" s="87" t="b">
        <v>0</v>
      </c>
      <c r="L466" s="87" t="b">
        <v>0</v>
      </c>
    </row>
    <row r="467" spans="1:12" ht="15">
      <c r="A467" s="87" t="s">
        <v>958</v>
      </c>
      <c r="B467" s="87" t="s">
        <v>1091</v>
      </c>
      <c r="C467" s="87">
        <v>2</v>
      </c>
      <c r="D467" s="119">
        <v>0</v>
      </c>
      <c r="E467" s="119">
        <v>1.414973347970818</v>
      </c>
      <c r="F467" s="87" t="s">
        <v>942</v>
      </c>
      <c r="G467" s="87" t="b">
        <v>0</v>
      </c>
      <c r="H467" s="87" t="b">
        <v>0</v>
      </c>
      <c r="I467" s="87" t="b">
        <v>0</v>
      </c>
      <c r="J467" s="87" t="b">
        <v>0</v>
      </c>
      <c r="K467" s="87" t="b">
        <v>0</v>
      </c>
      <c r="L467" s="87" t="b">
        <v>0</v>
      </c>
    </row>
    <row r="468" spans="1:12" ht="15">
      <c r="A468" s="87" t="s">
        <v>1091</v>
      </c>
      <c r="B468" s="87" t="s">
        <v>1092</v>
      </c>
      <c r="C468" s="87">
        <v>2</v>
      </c>
      <c r="D468" s="119">
        <v>0</v>
      </c>
      <c r="E468" s="119">
        <v>1.414973347970818</v>
      </c>
      <c r="F468" s="87" t="s">
        <v>942</v>
      </c>
      <c r="G468" s="87" t="b">
        <v>0</v>
      </c>
      <c r="H468" s="87" t="b">
        <v>0</v>
      </c>
      <c r="I468" s="87" t="b">
        <v>0</v>
      </c>
      <c r="J468" s="87" t="b">
        <v>0</v>
      </c>
      <c r="K468" s="87" t="b">
        <v>0</v>
      </c>
      <c r="L468" s="87" t="b">
        <v>0</v>
      </c>
    </row>
    <row r="469" spans="1:12" ht="15">
      <c r="A469" s="87" t="s">
        <v>1092</v>
      </c>
      <c r="B469" s="87" t="s">
        <v>1093</v>
      </c>
      <c r="C469" s="87">
        <v>2</v>
      </c>
      <c r="D469" s="119">
        <v>0</v>
      </c>
      <c r="E469" s="119">
        <v>1.414973347970818</v>
      </c>
      <c r="F469" s="87" t="s">
        <v>942</v>
      </c>
      <c r="G469" s="87" t="b">
        <v>0</v>
      </c>
      <c r="H469" s="87" t="b">
        <v>0</v>
      </c>
      <c r="I469" s="87" t="b">
        <v>0</v>
      </c>
      <c r="J469" s="87" t="b">
        <v>0</v>
      </c>
      <c r="K469" s="87" t="b">
        <v>0</v>
      </c>
      <c r="L469" s="87" t="b">
        <v>0</v>
      </c>
    </row>
    <row r="470" spans="1:12" ht="15">
      <c r="A470" s="87" t="s">
        <v>1093</v>
      </c>
      <c r="B470" s="87" t="s">
        <v>1094</v>
      </c>
      <c r="C470" s="87">
        <v>2</v>
      </c>
      <c r="D470" s="119">
        <v>0</v>
      </c>
      <c r="E470" s="119">
        <v>1.414973347970818</v>
      </c>
      <c r="F470" s="87" t="s">
        <v>942</v>
      </c>
      <c r="G470" s="87" t="b">
        <v>0</v>
      </c>
      <c r="H470" s="87" t="b">
        <v>0</v>
      </c>
      <c r="I470" s="87" t="b">
        <v>0</v>
      </c>
      <c r="J470" s="87" t="b">
        <v>0</v>
      </c>
      <c r="K470" s="87" t="b">
        <v>0</v>
      </c>
      <c r="L470" s="87" t="b">
        <v>0</v>
      </c>
    </row>
    <row r="471" spans="1:12" ht="15">
      <c r="A471" s="87" t="s">
        <v>1094</v>
      </c>
      <c r="B471" s="87" t="s">
        <v>978</v>
      </c>
      <c r="C471" s="87">
        <v>2</v>
      </c>
      <c r="D471" s="119">
        <v>0</v>
      </c>
      <c r="E471" s="119">
        <v>1.1139433523068367</v>
      </c>
      <c r="F471" s="87" t="s">
        <v>942</v>
      </c>
      <c r="G471" s="87" t="b">
        <v>0</v>
      </c>
      <c r="H471" s="87" t="b">
        <v>0</v>
      </c>
      <c r="I471" s="87" t="b">
        <v>0</v>
      </c>
      <c r="J471" s="87" t="b">
        <v>0</v>
      </c>
      <c r="K471" s="87" t="b">
        <v>0</v>
      </c>
      <c r="L471" s="87" t="b">
        <v>0</v>
      </c>
    </row>
    <row r="472" spans="1:12" ht="15">
      <c r="A472" s="87" t="s">
        <v>978</v>
      </c>
      <c r="B472" s="87" t="s">
        <v>1095</v>
      </c>
      <c r="C472" s="87">
        <v>2</v>
      </c>
      <c r="D472" s="119">
        <v>0</v>
      </c>
      <c r="E472" s="119">
        <v>1.1139433523068367</v>
      </c>
      <c r="F472" s="87" t="s">
        <v>942</v>
      </c>
      <c r="G472" s="87" t="b">
        <v>0</v>
      </c>
      <c r="H472" s="87" t="b">
        <v>0</v>
      </c>
      <c r="I472" s="87" t="b">
        <v>0</v>
      </c>
      <c r="J472" s="87" t="b">
        <v>0</v>
      </c>
      <c r="K472" s="87" t="b">
        <v>0</v>
      </c>
      <c r="L472" s="87" t="b">
        <v>0</v>
      </c>
    </row>
    <row r="473" spans="1:12" ht="15">
      <c r="A473" s="87" t="s">
        <v>1095</v>
      </c>
      <c r="B473" s="87" t="s">
        <v>303</v>
      </c>
      <c r="C473" s="87">
        <v>2</v>
      </c>
      <c r="D473" s="119">
        <v>0</v>
      </c>
      <c r="E473" s="119">
        <v>1.414973347970818</v>
      </c>
      <c r="F473" s="87" t="s">
        <v>942</v>
      </c>
      <c r="G473" s="87" t="b">
        <v>0</v>
      </c>
      <c r="H473" s="87" t="b">
        <v>0</v>
      </c>
      <c r="I473" s="87" t="b">
        <v>0</v>
      </c>
      <c r="J473" s="87" t="b">
        <v>0</v>
      </c>
      <c r="K473" s="87" t="b">
        <v>0</v>
      </c>
      <c r="L473" s="87" t="b">
        <v>0</v>
      </c>
    </row>
    <row r="474" spans="1:12" ht="15">
      <c r="A474" s="87" t="s">
        <v>303</v>
      </c>
      <c r="B474" s="87" t="s">
        <v>302</v>
      </c>
      <c r="C474" s="87">
        <v>2</v>
      </c>
      <c r="D474" s="119">
        <v>0</v>
      </c>
      <c r="E474" s="119">
        <v>1.414973347970818</v>
      </c>
      <c r="F474" s="87" t="s">
        <v>942</v>
      </c>
      <c r="G474" s="87" t="b">
        <v>0</v>
      </c>
      <c r="H474" s="87" t="b">
        <v>0</v>
      </c>
      <c r="I474" s="87" t="b">
        <v>0</v>
      </c>
      <c r="J474" s="87" t="b">
        <v>0</v>
      </c>
      <c r="K474" s="87" t="b">
        <v>0</v>
      </c>
      <c r="L474" s="87" t="b">
        <v>0</v>
      </c>
    </row>
    <row r="475" spans="1:12" ht="15">
      <c r="A475" s="87" t="s">
        <v>302</v>
      </c>
      <c r="B475" s="87" t="s">
        <v>1096</v>
      </c>
      <c r="C475" s="87">
        <v>2</v>
      </c>
      <c r="D475" s="119">
        <v>0</v>
      </c>
      <c r="E475" s="119">
        <v>1.414973347970818</v>
      </c>
      <c r="F475" s="87" t="s">
        <v>942</v>
      </c>
      <c r="G475" s="87" t="b">
        <v>0</v>
      </c>
      <c r="H475" s="87" t="b">
        <v>0</v>
      </c>
      <c r="I475" s="87" t="b">
        <v>0</v>
      </c>
      <c r="J475" s="87" t="b">
        <v>0</v>
      </c>
      <c r="K475" s="87" t="b">
        <v>0</v>
      </c>
      <c r="L475" s="87" t="b">
        <v>0</v>
      </c>
    </row>
    <row r="476" spans="1:12" ht="15">
      <c r="A476" s="87" t="s">
        <v>1096</v>
      </c>
      <c r="B476" s="87" t="s">
        <v>1097</v>
      </c>
      <c r="C476" s="87">
        <v>2</v>
      </c>
      <c r="D476" s="119">
        <v>0</v>
      </c>
      <c r="E476" s="119">
        <v>1.414973347970818</v>
      </c>
      <c r="F476" s="87" t="s">
        <v>942</v>
      </c>
      <c r="G476" s="87" t="b">
        <v>0</v>
      </c>
      <c r="H476" s="87" t="b">
        <v>0</v>
      </c>
      <c r="I476" s="87" t="b">
        <v>0</v>
      </c>
      <c r="J476" s="87" t="b">
        <v>0</v>
      </c>
      <c r="K476" s="87" t="b">
        <v>0</v>
      </c>
      <c r="L476" s="87" t="b">
        <v>0</v>
      </c>
    </row>
    <row r="477" spans="1:12" ht="15">
      <c r="A477" s="87" t="s">
        <v>1097</v>
      </c>
      <c r="B477" s="87" t="s">
        <v>1098</v>
      </c>
      <c r="C477" s="87">
        <v>2</v>
      </c>
      <c r="D477" s="119">
        <v>0</v>
      </c>
      <c r="E477" s="119">
        <v>1.414973347970818</v>
      </c>
      <c r="F477" s="87" t="s">
        <v>942</v>
      </c>
      <c r="G477" s="87" t="b">
        <v>0</v>
      </c>
      <c r="H477" s="87" t="b">
        <v>0</v>
      </c>
      <c r="I477" s="87" t="b">
        <v>0</v>
      </c>
      <c r="J477" s="87" t="b">
        <v>0</v>
      </c>
      <c r="K477" s="87" t="b">
        <v>0</v>
      </c>
      <c r="L477" s="87" t="b">
        <v>0</v>
      </c>
    </row>
    <row r="478" spans="1:12" ht="15">
      <c r="A478" s="87" t="s">
        <v>1098</v>
      </c>
      <c r="B478" s="87" t="s">
        <v>1099</v>
      </c>
      <c r="C478" s="87">
        <v>2</v>
      </c>
      <c r="D478" s="119">
        <v>0</v>
      </c>
      <c r="E478" s="119">
        <v>1.414973347970818</v>
      </c>
      <c r="F478" s="87" t="s">
        <v>942</v>
      </c>
      <c r="G478" s="87" t="b">
        <v>0</v>
      </c>
      <c r="H478" s="87" t="b">
        <v>0</v>
      </c>
      <c r="I478" s="87" t="b">
        <v>0</v>
      </c>
      <c r="J478" s="87" t="b">
        <v>0</v>
      </c>
      <c r="K478" s="87" t="b">
        <v>0</v>
      </c>
      <c r="L478" s="87" t="b">
        <v>0</v>
      </c>
    </row>
    <row r="479" spans="1:12" ht="15">
      <c r="A479" s="87" t="s">
        <v>1099</v>
      </c>
      <c r="B479" s="87" t="s">
        <v>1100</v>
      </c>
      <c r="C479" s="87">
        <v>2</v>
      </c>
      <c r="D479" s="119">
        <v>0</v>
      </c>
      <c r="E479" s="119">
        <v>1.414973347970818</v>
      </c>
      <c r="F479" s="87" t="s">
        <v>942</v>
      </c>
      <c r="G479" s="87" t="b">
        <v>0</v>
      </c>
      <c r="H479" s="87" t="b">
        <v>0</v>
      </c>
      <c r="I479" s="87" t="b">
        <v>0</v>
      </c>
      <c r="J479" s="87" t="b">
        <v>0</v>
      </c>
      <c r="K479" s="87" t="b">
        <v>0</v>
      </c>
      <c r="L479" s="87" t="b">
        <v>0</v>
      </c>
    </row>
    <row r="480" spans="1:12" ht="15">
      <c r="A480" s="87" t="s">
        <v>1100</v>
      </c>
      <c r="B480" s="87" t="s">
        <v>1101</v>
      </c>
      <c r="C480" s="87">
        <v>2</v>
      </c>
      <c r="D480" s="119">
        <v>0</v>
      </c>
      <c r="E480" s="119">
        <v>1.414973347970818</v>
      </c>
      <c r="F480" s="87" t="s">
        <v>942</v>
      </c>
      <c r="G480" s="87" t="b">
        <v>0</v>
      </c>
      <c r="H480" s="87" t="b">
        <v>0</v>
      </c>
      <c r="I480" s="87" t="b">
        <v>0</v>
      </c>
      <c r="J480" s="87" t="b">
        <v>0</v>
      </c>
      <c r="K480" s="87" t="b">
        <v>0</v>
      </c>
      <c r="L480" s="87" t="b">
        <v>0</v>
      </c>
    </row>
    <row r="481" spans="1:12" ht="15">
      <c r="A481" s="87" t="s">
        <v>1101</v>
      </c>
      <c r="B481" s="87" t="s">
        <v>968</v>
      </c>
      <c r="C481" s="87">
        <v>2</v>
      </c>
      <c r="D481" s="119">
        <v>0</v>
      </c>
      <c r="E481" s="119">
        <v>1.414973347970818</v>
      </c>
      <c r="F481" s="87" t="s">
        <v>942</v>
      </c>
      <c r="G481" s="87" t="b">
        <v>0</v>
      </c>
      <c r="H481" s="87" t="b">
        <v>0</v>
      </c>
      <c r="I481" s="87" t="b">
        <v>0</v>
      </c>
      <c r="J481" s="87" t="b">
        <v>0</v>
      </c>
      <c r="K481" s="87" t="b">
        <v>0</v>
      </c>
      <c r="L481" s="87" t="b">
        <v>0</v>
      </c>
    </row>
    <row r="482" spans="1:12" ht="15">
      <c r="A482" s="87" t="s">
        <v>968</v>
      </c>
      <c r="B482" s="87" t="s">
        <v>978</v>
      </c>
      <c r="C482" s="87">
        <v>2</v>
      </c>
      <c r="D482" s="119">
        <v>0</v>
      </c>
      <c r="E482" s="119">
        <v>1.1139433523068367</v>
      </c>
      <c r="F482" s="87" t="s">
        <v>942</v>
      </c>
      <c r="G482" s="87" t="b">
        <v>0</v>
      </c>
      <c r="H482" s="87" t="b">
        <v>0</v>
      </c>
      <c r="I482" s="87" t="b">
        <v>0</v>
      </c>
      <c r="J482" s="87" t="b">
        <v>0</v>
      </c>
      <c r="K482" s="87" t="b">
        <v>0</v>
      </c>
      <c r="L482" s="87" t="b">
        <v>0</v>
      </c>
    </row>
    <row r="483" spans="1:12" ht="15">
      <c r="A483" s="87" t="s">
        <v>978</v>
      </c>
      <c r="B483" s="87" t="s">
        <v>1102</v>
      </c>
      <c r="C483" s="87">
        <v>2</v>
      </c>
      <c r="D483" s="119">
        <v>0</v>
      </c>
      <c r="E483" s="119">
        <v>1.1139433523068367</v>
      </c>
      <c r="F483" s="87" t="s">
        <v>942</v>
      </c>
      <c r="G483" s="87" t="b">
        <v>0</v>
      </c>
      <c r="H483" s="87" t="b">
        <v>0</v>
      </c>
      <c r="I483" s="87" t="b">
        <v>0</v>
      </c>
      <c r="J483" s="87" t="b">
        <v>0</v>
      </c>
      <c r="K483" s="87" t="b">
        <v>0</v>
      </c>
      <c r="L483" s="87" t="b">
        <v>0</v>
      </c>
    </row>
    <row r="484" spans="1:12" ht="15">
      <c r="A484" s="87" t="s">
        <v>1102</v>
      </c>
      <c r="B484" s="87" t="s">
        <v>1103</v>
      </c>
      <c r="C484" s="87">
        <v>2</v>
      </c>
      <c r="D484" s="119">
        <v>0</v>
      </c>
      <c r="E484" s="119">
        <v>1.414973347970818</v>
      </c>
      <c r="F484" s="87" t="s">
        <v>942</v>
      </c>
      <c r="G484" s="87" t="b">
        <v>0</v>
      </c>
      <c r="H484" s="87" t="b">
        <v>0</v>
      </c>
      <c r="I484" s="87" t="b">
        <v>0</v>
      </c>
      <c r="J484" s="87" t="b">
        <v>0</v>
      </c>
      <c r="K484" s="87" t="b">
        <v>0</v>
      </c>
      <c r="L484" s="87" t="b">
        <v>0</v>
      </c>
    </row>
    <row r="485" spans="1:12" ht="15">
      <c r="A485" s="87" t="s">
        <v>1103</v>
      </c>
      <c r="B485" s="87" t="s">
        <v>1104</v>
      </c>
      <c r="C485" s="87">
        <v>2</v>
      </c>
      <c r="D485" s="119">
        <v>0</v>
      </c>
      <c r="E485" s="119">
        <v>1.414973347970818</v>
      </c>
      <c r="F485" s="87" t="s">
        <v>942</v>
      </c>
      <c r="G485" s="87" t="b">
        <v>0</v>
      </c>
      <c r="H485" s="87" t="b">
        <v>0</v>
      </c>
      <c r="I485" s="87" t="b">
        <v>0</v>
      </c>
      <c r="J485" s="87" t="b">
        <v>0</v>
      </c>
      <c r="K485" s="87" t="b">
        <v>0</v>
      </c>
      <c r="L485" s="87" t="b">
        <v>0</v>
      </c>
    </row>
    <row r="486" spans="1:12" ht="15">
      <c r="A486" s="87" t="s">
        <v>1104</v>
      </c>
      <c r="B486" s="87" t="s">
        <v>1105</v>
      </c>
      <c r="C486" s="87">
        <v>2</v>
      </c>
      <c r="D486" s="119">
        <v>0</v>
      </c>
      <c r="E486" s="119">
        <v>1.414973347970818</v>
      </c>
      <c r="F486" s="87" t="s">
        <v>942</v>
      </c>
      <c r="G486" s="87" t="b">
        <v>0</v>
      </c>
      <c r="H486" s="87" t="b">
        <v>0</v>
      </c>
      <c r="I486" s="87" t="b">
        <v>0</v>
      </c>
      <c r="J486" s="87" t="b">
        <v>0</v>
      </c>
      <c r="K486" s="87" t="b">
        <v>0</v>
      </c>
      <c r="L486" s="87" t="b">
        <v>0</v>
      </c>
    </row>
    <row r="487" spans="1:12" ht="15">
      <c r="A487" s="87" t="s">
        <v>1105</v>
      </c>
      <c r="B487" s="87" t="s">
        <v>1106</v>
      </c>
      <c r="C487" s="87">
        <v>2</v>
      </c>
      <c r="D487" s="119">
        <v>0</v>
      </c>
      <c r="E487" s="119">
        <v>1.414973347970818</v>
      </c>
      <c r="F487" s="87" t="s">
        <v>942</v>
      </c>
      <c r="G487" s="87" t="b">
        <v>0</v>
      </c>
      <c r="H487" s="87" t="b">
        <v>0</v>
      </c>
      <c r="I487" s="87" t="b">
        <v>0</v>
      </c>
      <c r="J487" s="87" t="b">
        <v>0</v>
      </c>
      <c r="K487" s="87" t="b">
        <v>0</v>
      </c>
      <c r="L487" s="87" t="b">
        <v>0</v>
      </c>
    </row>
    <row r="488" spans="1:12" ht="15">
      <c r="A488" s="87" t="s">
        <v>1106</v>
      </c>
      <c r="B488" s="87" t="s">
        <v>297</v>
      </c>
      <c r="C488" s="87">
        <v>2</v>
      </c>
      <c r="D488" s="119">
        <v>0</v>
      </c>
      <c r="E488" s="119">
        <v>1.414973347970818</v>
      </c>
      <c r="F488" s="87" t="s">
        <v>942</v>
      </c>
      <c r="G488" s="87" t="b">
        <v>0</v>
      </c>
      <c r="H488" s="87" t="b">
        <v>0</v>
      </c>
      <c r="I488" s="87" t="b">
        <v>0</v>
      </c>
      <c r="J488" s="87" t="b">
        <v>0</v>
      </c>
      <c r="K488" s="87" t="b">
        <v>0</v>
      </c>
      <c r="L488" s="87" t="b">
        <v>0</v>
      </c>
    </row>
    <row r="489" spans="1:12" ht="15">
      <c r="A489" s="87" t="s">
        <v>297</v>
      </c>
      <c r="B489" s="87" t="s">
        <v>299</v>
      </c>
      <c r="C489" s="87">
        <v>2</v>
      </c>
      <c r="D489" s="119">
        <v>0</v>
      </c>
      <c r="E489" s="119">
        <v>1.414973347970818</v>
      </c>
      <c r="F489" s="87" t="s">
        <v>942</v>
      </c>
      <c r="G489" s="87" t="b">
        <v>0</v>
      </c>
      <c r="H489" s="87" t="b">
        <v>0</v>
      </c>
      <c r="I489" s="87" t="b">
        <v>0</v>
      </c>
      <c r="J489" s="87" t="b">
        <v>0</v>
      </c>
      <c r="K489" s="87" t="b">
        <v>0</v>
      </c>
      <c r="L489" s="87" t="b">
        <v>0</v>
      </c>
    </row>
    <row r="490" spans="1:12" ht="15">
      <c r="A490" s="87" t="s">
        <v>299</v>
      </c>
      <c r="B490" s="87" t="s">
        <v>268</v>
      </c>
      <c r="C490" s="87">
        <v>2</v>
      </c>
      <c r="D490" s="119">
        <v>0</v>
      </c>
      <c r="E490" s="119">
        <v>1.414973347970818</v>
      </c>
      <c r="F490" s="87" t="s">
        <v>942</v>
      </c>
      <c r="G490" s="87" t="b">
        <v>0</v>
      </c>
      <c r="H490" s="87" t="b">
        <v>0</v>
      </c>
      <c r="I490" s="87" t="b">
        <v>0</v>
      </c>
      <c r="J490" s="87" t="b">
        <v>0</v>
      </c>
      <c r="K490" s="87" t="b">
        <v>0</v>
      </c>
      <c r="L49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C956E16-0F85-4638-94EB-540951698C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2019-09-25T18:56:05Z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