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<sst xmlns="http://schemas.openxmlformats.org/spreadsheetml/2006/main" count="2695" uniqueCount="880">
  <si>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</si>
  <si>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</si>
  <si>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</si>
  <si>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</si>
  <si>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</si>
  <si>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</si>
  <si>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</si>
  <si>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</si>
  <si>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</si>
  <si>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</si>
  <si>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</si>
  <si>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</si>
  <si>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</si>
  <si>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</si>
  <si>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</si>
  <si>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</si>
  <si>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</si>
  <si>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</si>
  <si>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</si>
  <si>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</si>
  <si>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</si>
  <si>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</si>
  <si>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</si>
  <si>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</si>
  <si>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</si>
  <si>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</si>
  <si>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</si>
  <si>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</si>
  <si>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</si>
  <si>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</si>
  <si>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</si>
  <si>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</si>
  <si>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</si>
  <si>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</si>
  <si>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</si>
  <si>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</si>
  <si>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</si>
  <si>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</si>
  <si>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</si>
  <si>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</si>
  <si>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</si>
  <si>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</si>
  <si>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</si>
  <si>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</si>
  <si>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</si>
  <si>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</si>
  <si>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</si>
  <si>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</si>
  <si>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</si>
  <si>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</si>
  <si>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</si>
  <si>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</si>
  <si>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</si>
  <si>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</si>
  <si>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</si>
  <si>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</si>
  <si>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</si>
  <si>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</si>
  <si>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</si>
  <si>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</si>
  <si>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</si>
  <si>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</si>
  <si>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</si>
  <si>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</si>
  <si>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</si>
  <si>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</si>
  <si>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</si>
  <si>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</si>
  <si>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</si>
  <si>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</si>
  <si>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</si>
  <si>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</si>
  <si>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</si>
  <si>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</si>
  <si>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</si>
  <si>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</si>
  <si>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</si>
  <si>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</si>
  <si>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</si>
  <si>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</si>
  <si>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</si>
  <si>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</si>
  <si>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</si>
  <si>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</si>
  <si>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</si>
  <si>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</si>
  <si>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</si>
  <si>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</si>
  <si>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</si>
  <si>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</si>
  <si>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</si>
  <si>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</si>
  <si>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</si>
  <si>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</si>
  <si>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</si>
  <si>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</si>
  <si>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</si>
  <si>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</si>
  <si>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</si>
  <si>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</si>
  <si>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</si>
  <si>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</si>
  <si>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</si>
  <si>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</si>
  <si>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</si>
  <si>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</si>
  <si>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</si>
  <si>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</si>
  <si>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</si>
  <si>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</si>
  <si>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</si>
  <si>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</si>
  <si>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</si>
  <si>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</si>
  <si>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</si>
  <si>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</si>
  <si>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</si>
  <si>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</si>
  <si>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</si>
  <si>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</si>
  <si>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</si>
  <si>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</si>
  <si>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</si>
  <si>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</si>
  <si>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</si>
  <si>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</si>
  <si>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</si>
  <si>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</si>
  <si>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</si>
  <si>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</si>
  <si>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</si>
  <si>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</si>
  <si>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</si>
  <si>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</si>
  <si>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</si>
  <si>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</si>
  <si>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</si>
  <si>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</si>
  <si>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</si>
  <si>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</si>
  <si>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</si>
  <si>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</si>
  <si>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</si>
  <si>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</si>
  <si>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</si>
  <si>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</si>
  <si>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</si>
  <si>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</si>
  <si>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</si>
  <si>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</si>
  <si>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</si>
  <si>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</si>
  <si>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</si>
  <si>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</si>
  <si>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</si>
  <si>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</si>
  <si>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</si>
  <si>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</si>
  <si>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</si>
  <si>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</si>
  <si>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</si>
  <si>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</si>
  <si>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</si>
  <si>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</si>
  <si>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</si>
  <si>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</si>
  <si>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</si>
  <si>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</si>
  <si>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</si>
  <si>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</si>
  <si>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</si>
  <si>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</si>
  <si>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</si>
  <si>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</si>
  <si>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</si>
  <si>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</si>
  <si>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</si>
  <si>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</si>
  <si>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</si>
  <si>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</si>
  <si>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</si>
  <si>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</si>
  <si>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</si>
  <si>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</si>
  <si>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</si>
  <si>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</si>
  <si>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</si>
  <si>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</si>
  <si>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</si>
  <si>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</si>
  <si>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</si>
  <si>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</si>
  <si>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</si>
  <si>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</si>
  <si>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</si>
  <si>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</si>
  <si>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</si>
  <si>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</si>
  <si>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</si>
  <si>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</si>
  <si>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</si>
  <si>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</si>
  <si>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</si>
  <si>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</si>
  <si>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</si>
  <si>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</si>
  <si>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</si>
  <si>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</si>
  <si>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</si>
  <si>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</si>
  <si>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</si>
  <si>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</si>
  <si>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blog_ontop</t>
  </si>
  <si>
    <t>msaunsen</t>
  </si>
  <si>
    <t>orhasson</t>
  </si>
  <si>
    <t>unmistakableceo</t>
  </si>
  <si>
    <t>rennypoelstra</t>
  </si>
  <si>
    <t>jpedde</t>
  </si>
  <si>
    <t>annmichaelrose3</t>
  </si>
  <si>
    <t>corriedavidson</t>
  </si>
  <si>
    <t>screenshotmag</t>
  </si>
  <si>
    <t>edtech_stories</t>
  </si>
  <si>
    <t>bind_community</t>
  </si>
  <si>
    <t>danjleonard</t>
  </si>
  <si>
    <t>peterstaal</t>
  </si>
  <si>
    <t>themiddle</t>
  </si>
  <si>
    <t>unmistakablecr</t>
  </si>
  <si>
    <t>thisismelp</t>
  </si>
  <si>
    <t>ccdhate</t>
  </si>
  <si>
    <t>vanessaonair</t>
  </si>
  <si>
    <t>bbcradiolondon</t>
  </si>
  <si>
    <t>imi_ahmed</t>
  </si>
  <si>
    <t>Mentions</t>
  </si>
  <si>
    <t>Replies to</t>
  </si>
  <si>
    <t>How To Install and watch Jio Tv on Amazon firestick
Read Blog _xD83D__xDC47_
https://t.co/Ke7xBowWdV
#Cmgrchat #Blogchat #Custserv #BrandChat #CRChat  #Eventprofs #Likeablechat #Linkedinchat #Smallbizchat #SSHour   #SocialEntHour #CloudTalk  #Cmgrhangout #AtomicChat</t>
  </si>
  <si>
    <t>oh snap! we need to do lunch asap! RT @TheMiddle What's up, @mtommasi! Don't like hanging out with me anymore...? #cmgrchat</t>
  </si>
  <si>
    <t>RT @msaunsen: oh snap! we need to do lunch asap! RT @TheMiddle What's up, @mtommasi! Don't like hanging out with me anymore...? #cmgrchat</t>
  </si>
  <si>
    <t>We're looking for a community manager to join our team @UnmistakableCR #podcast #cmgr #cmgrchat https://t.co/tC5S3xec0y</t>
  </si>
  <si>
    <t>RT @peterstaal: Why are communitymanagers more susceptible to burn-outs? Our colleague @DanjLeonard wrote down his thoughts. https://t.co/N…</t>
  </si>
  <si>
    <t>@thisismelp Hi Melissa, we no longer do #cmgrchat live on wednesdays.  Sorry about that!</t>
  </si>
  <si>
    <t>RT @JPedde: @thisismelp Hi Melissa, we no longer do #cmgrchat live on wednesdays.  Sorry about that!</t>
  </si>
  <si>
    <t>David Spinks tells Forbes about his views on how companies can properly hire and invest in their community teams. 
#cmgr #cmgrchat 
https://t.co/C2I9EehVnr</t>
  </si>
  <si>
    <t>Developing a Strategic Super Fan Program 
#cmgr #cmgrchat 
https://t.co/z7xOBXDqgr</t>
  </si>
  <si>
    <t>“What should our community accomplish?”
“How do I know that our community is working?” 
“Which community aspects are driving the impact?”
#cmgr #cmgrchat 
https://t.co/x0qGtmd6Xl</t>
  </si>
  <si>
    <t>Are you looking for a partner to bring back to your parents? Or "friends" to hire for a party? Look no more, we've got you covered. 
#screenshotmagazine #japan #rentafamily #rentapartner #Cmgrchat
https://t.co/xkPY04BfnT</t>
  </si>
  <si>
    <t>@Imi_Ahmed @BBCRadioLondon @VanessaOnAir @CCDHate How to Deal with a Troll in your Community
https://t.co/cz2ksO5mu3
#CmgrChat – Handling Trolls, Tales From Under the Bridge
https://t.co/CMiIAqSzkw
Trolls and Troublemakers
https://t.co/cAekRnyJfd</t>
  </si>
  <si>
    <t>Why are communitymanagers more susceptible to burn-outs? Our colleague @DanjLeonard wrote down his thoughts. https://t.co/jrNXM6vEbb … #cmgrchat #esnchat</t>
  </si>
  <si>
    <t>RT @Bind_Community: community as a tool for organisational change #cmgrchat https://t.co/dgh8e937QU</t>
  </si>
  <si>
    <t>RT @Bind_Community: How to integrate an online community into an organization. #community #cmgrchat https://t.co/LlDqwAXruK</t>
  </si>
  <si>
    <t>Why are communitymanagers more susceptible to burn-outs? Our colleague @DanjLeonard wrote down his thoughts. https://t.co/Nfd1FkCmQa #cmgrchat #esnchat</t>
  </si>
  <si>
    <t>community as a tool for organisational change #cmgrchat https://t.co/dgh8e937QU</t>
  </si>
  <si>
    <t>Organizations of the future operate as communities #cmgr #cmgrchat https://t.co/xOEh3OIc75</t>
  </si>
  <si>
    <t>How to integrate an online community into an organization. #community #cmgrchat https://t.co/LlDqwAXruK</t>
  </si>
  <si>
    <t>https://www.blogontop.com/how-to-install-and-watch-jio-tv-on-amazon-firestick/</t>
  </si>
  <si>
    <t>https://unmistakablecreative.com/jobs/</t>
  </si>
  <si>
    <t>https://www.forbes.com/sites/kylewong/2019/06/25/heres-how-cmos-can-close-the-community-manager-talent-gap/</t>
  </si>
  <si>
    <t>https://blog.vanillaforums.com/community-developing-a-strategic-super-fan-program</t>
  </si>
  <si>
    <t>https://www.blog.spaceflow.io/post/what-to-measure-in-your-community</t>
  </si>
  <si>
    <t>https://screenshot-magazine.com/the-future/rent-family-japan/</t>
  </si>
  <si>
    <t>http://thecommunitymanager.com/2013/10/10/how-to-deal-with-a-troll-in-your-community/ http://thecommunitymanager.com/2012/04/11/cmgrchat-222-handling-trolls-tales-from-under-the-bridge/ http://thecommunitymanager.com/2011/03/16/316-trolls-and-troublemakers/</t>
  </si>
  <si>
    <t>https://www.bind.nl/en/community-managers-burn-out-and-why-some-need-more-than-a-vacation/</t>
  </si>
  <si>
    <t>https://www.bind.nl/en/community-as-a-tool-for-organizational-change/</t>
  </si>
  <si>
    <t>https://www.bind.nl/en/how-to-integrate-an-online-community-into-an-organization/</t>
  </si>
  <si>
    <t>https://www.bind.nl/en/organizations-the-future-operate-as-communities/</t>
  </si>
  <si>
    <t>blogontop.com</t>
  </si>
  <si>
    <t>unmistakablecreative.com</t>
  </si>
  <si>
    <t>forbes.com</t>
  </si>
  <si>
    <t>vanillaforums.com</t>
  </si>
  <si>
    <t>spaceflow.io</t>
  </si>
  <si>
    <t>screenshot-magazine.com</t>
  </si>
  <si>
    <t>thecommunitymanager.com thecommunitymanager.com thecommunitymanager.com</t>
  </si>
  <si>
    <t>bind.nl</t>
  </si>
  <si>
    <t>cmgrchat blogchat custserv brandchat crchat eventprofs likeablechat linkedinchat smallbizchat sshour socialenthour cloudtalk cmgrhangout atomicchat</t>
  </si>
  <si>
    <t>cmgrchat</t>
  </si>
  <si>
    <t>podcast cmgr cmgrchat</t>
  </si>
  <si>
    <t>cmgr cmgrchat</t>
  </si>
  <si>
    <t>screenshotmagazine japan rentafamily rentapartner cmgrchat</t>
  </si>
  <si>
    <t>cmgrchat esnchat</t>
  </si>
  <si>
    <t>community cmgrchat</t>
  </si>
  <si>
    <t>http://pbs.twimg.com/profile_images/1080758598018322432/MgY-Wuo2_normal.jpg</t>
  </si>
  <si>
    <t>http://pbs.twimg.com/profile_images/635887312426168321/VVdLzKCL_normal.jpg</t>
  </si>
  <si>
    <t>http://pbs.twimg.com/profile_images/1149241490083897344/48WFodeh_normal.jpg</t>
  </si>
  <si>
    <t>http://pbs.twimg.com/profile_images/757666650485198848/bsqBhwSq_normal.jpg</t>
  </si>
  <si>
    <t>http://pbs.twimg.com/profile_images/447340335471919105/ZGR-mKCP_normal.jpeg</t>
  </si>
  <si>
    <t>http://pbs.twimg.com/profile_images/1072539467414716420/NlAaShak_normal.jpg</t>
  </si>
  <si>
    <t>http://pbs.twimg.com/profile_images/1151866551823425542/bZzZsXRN_normal.jpg</t>
  </si>
  <si>
    <t>http://pbs.twimg.com/profile_images/1002353175846719489/0smmIJu5_normal.jpg</t>
  </si>
  <si>
    <t>http://pbs.twimg.com/profile_images/1042706613302378497/MEffVmom_normal.jpg</t>
  </si>
  <si>
    <t>http://pbs.twimg.com/profile_images/933740415861252096/qEXZnavW_normal.jpg</t>
  </si>
  <si>
    <t>http://pbs.twimg.com/profile_images/812365772127408128/BTNBUYx5_normal.jpg</t>
  </si>
  <si>
    <t>http://pbs.twimg.com/profile_images/1093425165021659142/viKCUytu_normal.jpg</t>
  </si>
  <si>
    <t>http://pbs.twimg.com/profile_images/3119861225/5ad23eba8b7647403ee993ea81abc67e_normal.jpeg</t>
  </si>
  <si>
    <t>https://twitter.com/#!/blog_ontop/status/1147383585264898048</t>
  </si>
  <si>
    <t>https://twitter.com/#!/msaunsen/status/388012978697539584</t>
  </si>
  <si>
    <t>https://twitter.com/#!/orhasson/status/1147539814247534592</t>
  </si>
  <si>
    <t>https://twitter.com/#!/unmistakableceo/status/1149777074770419712</t>
  </si>
  <si>
    <t>https://twitter.com/#!/rennypoelstra/status/1150780410252709889</t>
  </si>
  <si>
    <t>https://twitter.com/#!/jpedde/status/836621471757791234</t>
  </si>
  <si>
    <t>https://twitter.com/#!/annmichaelrose3/status/1156366437428207623</t>
  </si>
  <si>
    <t>https://twitter.com/#!/corriedavidson/status/1146432223056412672</t>
  </si>
  <si>
    <t>https://twitter.com/#!/corriedavidson/status/1148242745364033536</t>
  </si>
  <si>
    <t>https://twitter.com/#!/corriedavidson/status/1161709300928122886</t>
  </si>
  <si>
    <t>https://twitter.com/#!/screenshotmag/status/1168931818604773377</t>
  </si>
  <si>
    <t>https://twitter.com/#!/edtech_stories/status/1173690910485417985</t>
  </si>
  <si>
    <t>https://twitter.com/#!/bind_community/status/1150774000177569794</t>
  </si>
  <si>
    <t>https://twitter.com/#!/danjleonard/status/1163447172983115781</t>
  </si>
  <si>
    <t>https://twitter.com/#!/danjleonard/status/1174726284934615041</t>
  </si>
  <si>
    <t>https://twitter.com/#!/peterstaal/status/1150772989685878784</t>
  </si>
  <si>
    <t>https://twitter.com/#!/bind_community/status/1163443163392094208</t>
  </si>
  <si>
    <t>https://twitter.com/#!/bind_community/status/1164532189075320832</t>
  </si>
  <si>
    <t>https://twitter.com/#!/bind_community/status/1174684376598274049</t>
  </si>
  <si>
    <t>https://twitter.com/#!/peterstaal/status/1163479493618655232</t>
  </si>
  <si>
    <t>https://twitter.com/#!/peterstaal/status/1174755648514547712</t>
  </si>
  <si>
    <t>1147383585264898048</t>
  </si>
  <si>
    <t>388012978697539584</t>
  </si>
  <si>
    <t>1147539814247534592</t>
  </si>
  <si>
    <t>1149777074770419712</t>
  </si>
  <si>
    <t>1150780410252709889</t>
  </si>
  <si>
    <t>836621471757791234</t>
  </si>
  <si>
    <t>1156366437428207623</t>
  </si>
  <si>
    <t>1146432223056412672</t>
  </si>
  <si>
    <t>1148242745364033536</t>
  </si>
  <si>
    <t>1161709300928122886</t>
  </si>
  <si>
    <t>1168931818604773377</t>
  </si>
  <si>
    <t>1173690910485417985</t>
  </si>
  <si>
    <t>1150774000177569794</t>
  </si>
  <si>
    <t>1163447172983115781</t>
  </si>
  <si>
    <t>1174726284934615041</t>
  </si>
  <si>
    <t>1150772989685878784</t>
  </si>
  <si>
    <t>1163443163392094208</t>
  </si>
  <si>
    <t>1164532189075320832</t>
  </si>
  <si>
    <t>1174684376598274049</t>
  </si>
  <si>
    <t>1163479493618655232</t>
  </si>
  <si>
    <t>1174755648514547712</t>
  </si>
  <si>
    <t>388002554363518976</t>
  </si>
  <si>
    <t>836535315057664000</t>
  </si>
  <si>
    <t>1173470903830753280</t>
  </si>
  <si>
    <t/>
  </si>
  <si>
    <t>19277090</t>
  </si>
  <si>
    <t>787531002050547712</t>
  </si>
  <si>
    <t>320699337</t>
  </si>
  <si>
    <t>en</t>
  </si>
  <si>
    <t>Twitter Web Client</t>
  </si>
  <si>
    <t>Twitter for Android</t>
  </si>
  <si>
    <t>TweetDeck</t>
  </si>
  <si>
    <t>Twitter for iPad</t>
  </si>
  <si>
    <t>Hootsuite Inc.</t>
  </si>
  <si>
    <t>Twitter Web App</t>
  </si>
  <si>
    <t>Twitter for iPhone</t>
  </si>
  <si>
    <t>RecurPost - Social Scheduler App</t>
  </si>
  <si>
    <t>Retweet</t>
  </si>
  <si>
    <t>-74.026675,40.683935 
-73.910408,40.683935 
-73.910408,40.877483 
-74.026675,40.877483</t>
  </si>
  <si>
    <t>-74.419345,39.372591 
-74.353374,39.372591 
-74.353374,39.423841 
-74.419345,39.423841</t>
  </si>
  <si>
    <t>United States</t>
  </si>
  <si>
    <t>US</t>
  </si>
  <si>
    <t>Manhattan, NY</t>
  </si>
  <si>
    <t>Brigantine, NJ</t>
  </si>
  <si>
    <t>01a9a39529b27f36</t>
  </si>
  <si>
    <t>08b1f0c524ffa673</t>
  </si>
  <si>
    <t>Manhattan</t>
  </si>
  <si>
    <t>Brigantine</t>
  </si>
  <si>
    <t>city</t>
  </si>
  <si>
    <t>https://api.twitter.com/1.1/geo/id/01a9a39529b27f36.json</t>
  </si>
  <si>
    <t>https://api.twitter.com/1.1/geo/id/08b1f0c524ffa673.json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</si>
  <si>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</si>
  <si>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</si>
  <si>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</si>
  <si>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</si>
  <si>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</si>
  <si>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</si>
  <si>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</si>
  <si>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</si>
  <si>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</si>
  <si>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</si>
  <si>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</si>
  <si>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</si>
  <si>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</si>
  <si>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</si>
  <si>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</si>
  <si>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</si>
  <si>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</si>
  <si>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</si>
  <si>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</si>
  <si>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</si>
  <si>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</si>
  <si>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Blog On Top</t>
  </si>
  <si>
    <t>megan saunsen _xD83C__xDF55_</t>
  </si>
  <si>
    <t>Darryl Villacorta</t>
  </si>
  <si>
    <t>Or Hasson</t>
  </si>
  <si>
    <t>Srinivas Rao</t>
  </si>
  <si>
    <t>UnmistakableCreative</t>
  </si>
  <si>
    <t>renny poelstra</t>
  </si>
  <si>
    <t>Daniel Leonard</t>
  </si>
  <si>
    <t>peter staal</t>
  </si>
  <si>
    <t>Jenn Pedde</t>
  </si>
  <si>
    <t>Melissa Profeta</t>
  </si>
  <si>
    <t>Ann Michael Rose</t>
  </si>
  <si>
    <t>Corrie Davidson</t>
  </si>
  <si>
    <t>Screen Shot</t>
  </si>
  <si>
    <t>William Jenkins</t>
  </si>
  <si>
    <t>Center for Countering Digital Hate</t>
  </si>
  <si>
    <t>Vanessa Feltz</t>
  </si>
  <si>
    <t>BBC Radio London</t>
  </si>
  <si>
    <t>Imran Ahmed</t>
  </si>
  <si>
    <t>Bind Community</t>
  </si>
  <si>
    <t>#Blog On Top is India’s #Newest and ultimate #platform for express current affair stories, research and #analysis report dedicated to everyone.</t>
  </si>
  <si>
    <t>social/digital woman in the bev industry _xD83E__xDD43__xD83C__xDF7A__xD83C__xDF77_. concert addict. ❤️ @Springsteen &amp; @mymorningjacket. koozie carrier. winner of concert tix. @FlaglerCollege alum</t>
  </si>
  <si>
    <t>content &amp; community marketing at @copperinc • alum: social at @sproutsocial; @smcchicago board • actor • superconnector • #photosations</t>
  </si>
  <si>
    <t>Software Engineer</t>
  </si>
  <si>
    <t>Order Unmistakable: Why Only Is Better Than Best: https://t.co/AytysFR1Mh. Listen to the @UnmistakableCR podcast in iTunes https://t.co/qbemz9QQsX</t>
  </si>
  <si>
    <t>Unmistakable: Why Only Is Better Than Best (NOW Available Online and in Book Stores): http://amzn.to/2a4wR66. Listen to the show: http://apple.co/1GfkvkP</t>
  </si>
  <si>
    <t>leergierig, betrokken, deel graag kennis over leren en communicatie en ben (nog) altijd op zoek naar talent</t>
  </si>
  <si>
    <t>Community Management | Collaboration | Social Intranets | Helping folks connect, communicate, collaborate and evolve.</t>
  </si>
  <si>
    <t>Eigenaar Bind, bureau voor community building. Adviseert organisaties over benutten van de kracht van netwerken. Opereert vanuit #hoograven, Utrecht.</t>
  </si>
  <si>
    <t>Global Mgr Alumni &amp; Community for @OliverWyman / Adj Prof @SyracuseU Prev: @Emoderation #CMGRChat @2Uinc @WME. Apple, Korea, Music &amp; Cuse sum me up</t>
  </si>
  <si>
    <t>Mompreneur &amp; Community Growth Specialist who leads social media and #PR campaigns. Contributor at @goodmenproject @buzzfeed @thriveglobal</t>
  </si>
  <si>
    <t>simple and trusted</t>
  </si>
  <si>
    <t>Digital media, marketing, community, events, journalism, #CMGR etc. I work at @Google, but opinions are my own.  // Alt @corrietweets</t>
  </si>
  <si>
    <t>Micro content editorials, long-form opinion pieces. Technology, politics and culture. Critical, humorous, political. Pitch us at info@screenshot-magazine.com</t>
  </si>
  <si>
    <t>Community Architect interested in @Zeemaps @nodexl &amp; visual data. Exploring Jane Jacobs ideas online &amp; offline in Edu. @Skype &amp; @GiveandTakeInc Givitas fan</t>
  </si>
  <si>
    <t>Finding practical solutions to the use of identity-based hate to polarise societies and undermine democracy. #DontFeedTheTrolls</t>
  </si>
  <si>
    <t>Tweet Vanessa on the big talking points every weekday morning from 7 on @BBCRadiolondon updated by Vanessa's team. Email your stories to vanessa@bbc.co.uk</t>
  </si>
  <si>
    <t>The latest from London's Radio Station. Call 0800 731 2000. Updated by news &amp; production teams.</t>
  </si>
  <si>
    <t>Director of the Center for Countering Digital Hate. Co-Author of The New Serfdom. Former Labour political adviser. Fellow of Royal Society of Arts.</t>
  </si>
  <si>
    <t>Community building agency. Focus on organisational change. Services include community concepting, tool selection, implementation, management and training teams</t>
  </si>
  <si>
    <t>India</t>
  </si>
  <si>
    <t>NJ ➡️ VA ➡️ FL ➡️Chicago</t>
  </si>
  <si>
    <t>Chicago</t>
  </si>
  <si>
    <t>Los Angeles</t>
  </si>
  <si>
    <t>International</t>
  </si>
  <si>
    <t>Groningen</t>
  </si>
  <si>
    <t>Utrecht, Netherlands</t>
  </si>
  <si>
    <t>Utrecht</t>
  </si>
  <si>
    <t>New York, NY (via Syracuse)</t>
  </si>
  <si>
    <t>Jacksonville Beach, FL</t>
  </si>
  <si>
    <t>London</t>
  </si>
  <si>
    <t>Scotland - Unfortunately</t>
  </si>
  <si>
    <t>London, England</t>
  </si>
  <si>
    <t>Broadcasting House, London</t>
  </si>
  <si>
    <t>Utrecht, The Netherlands</t>
  </si>
  <si>
    <t>https://www.blogontop.com/</t>
  </si>
  <si>
    <t>https://t.co/9YVQpu5TZ3</t>
  </si>
  <si>
    <t>http://t.co/u8xprB7VEP</t>
  </si>
  <si>
    <t>http://unmistakablecreative.com/</t>
  </si>
  <si>
    <t>https://t.co/ljxjLLKy1H</t>
  </si>
  <si>
    <t>https://t.co/7D7gNdU7R3</t>
  </si>
  <si>
    <t>https://t.co/COPNyxg21l</t>
  </si>
  <si>
    <t>http://melissaprofeta.com</t>
  </si>
  <si>
    <t>https://t.co/pOWQy2TTkR</t>
  </si>
  <si>
    <t>https://t.co/3sMMy1ei05</t>
  </si>
  <si>
    <t>https://www.zeemaps.com/map?group=2768362</t>
  </si>
  <si>
    <t>https://t.co/L0dmYOhtfC</t>
  </si>
  <si>
    <t>https://t.co/oZ1MwgEGLN</t>
  </si>
  <si>
    <t>http://t.co/ZaVYwqAJq3</t>
  </si>
  <si>
    <t>Alaska</t>
  </si>
  <si>
    <t>https://pbs.twimg.com/profile_banners/959013566375280646/1552042095</t>
  </si>
  <si>
    <t>https://pbs.twimg.com/profile_banners/54077802/1398437336</t>
  </si>
  <si>
    <t>https://pbs.twimg.com/profile_banners/19277090/1554165628</t>
  </si>
  <si>
    <t>https://pbs.twimg.com/profile_banners/1149228602652844033/1562835496</t>
  </si>
  <si>
    <t>https://pbs.twimg.com/profile_banners/67692728/1534297027</t>
  </si>
  <si>
    <t>https://pbs.twimg.com/profile_banners/108645782/1469415529</t>
  </si>
  <si>
    <t>https://pbs.twimg.com/profile_banners/20595591/1449241884</t>
  </si>
  <si>
    <t>https://pbs.twimg.com/profile_banners/79689763/1555438152</t>
  </si>
  <si>
    <t>https://pbs.twimg.com/profile_banners/157627819/1445770507</t>
  </si>
  <si>
    <t>https://pbs.twimg.com/profile_banners/24101967/1467244159</t>
  </si>
  <si>
    <t>https://pbs.twimg.com/profile_banners/787531002050547712/1539659991</t>
  </si>
  <si>
    <t>https://pbs.twimg.com/profile_banners/1151866109508931592/1563743096</t>
  </si>
  <si>
    <t>https://pbs.twimg.com/profile_banners/90703340/1515517167</t>
  </si>
  <si>
    <t>https://pbs.twimg.com/profile_banners/836550963125182464/1537455559</t>
  </si>
  <si>
    <t>https://pbs.twimg.com/profile_banners/1280294108/1525718378</t>
  </si>
  <si>
    <t>https://pbs.twimg.com/profile_banners/1121799138239111168/1556292834</t>
  </si>
  <si>
    <t>https://pbs.twimg.com/profile_banners/21663902/1499925355</t>
  </si>
  <si>
    <t>https://pbs.twimg.com/profile_banners/21754620/1444083269</t>
  </si>
  <si>
    <t>https://pbs.twimg.com/profile_banners/320699337/1559232217</t>
  </si>
  <si>
    <t>https://pbs.twimg.com/profile_banners/799564535879401472/1555600237</t>
  </si>
  <si>
    <t>http://abs.twimg.com/images/themes/theme1/bg.png</t>
  </si>
  <si>
    <t>http://abs.twimg.com/images/themes/theme9/bg.gif</t>
  </si>
  <si>
    <t>http://pbs.twimg.com/profile_background_images/836146030/fc86288cc2d6210314f7c680e822858e.jpeg</t>
  </si>
  <si>
    <t>http://abs.twimg.com/images/themes/theme16/bg.gif</t>
  </si>
  <si>
    <t>http://abs.twimg.com/images/themes/theme2/bg.gif</t>
  </si>
  <si>
    <t>http://abs.twimg.com/images/themes/theme14/bg.gif</t>
  </si>
  <si>
    <t>http://pbs.twimg.com/profile_images/1138068159527870467/DfCC8PJO_normal.jpg</t>
  </si>
  <si>
    <t>http://pbs.twimg.com/profile_images/757408490725908480/OzVBdpvu_normal.jpg</t>
  </si>
  <si>
    <t>http://pbs.twimg.com/profile_images/988701382839435264/8YMvnPX8_normal.jpg</t>
  </si>
  <si>
    <t>http://pbs.twimg.com/profile_images/1121799238168367106/YmVyfeEf_normal.png</t>
  </si>
  <si>
    <t>http://pbs.twimg.com/profile_images/654585384928735232/uXqDc90D_normal.jpg</t>
  </si>
  <si>
    <t>http://pbs.twimg.com/profile_images/651158457211449344/aef7xuAW_normal.jpg</t>
  </si>
  <si>
    <t>http://pbs.twimg.com/profile_images/1136685857597997056/yUrXVS1D_normal.jpg</t>
  </si>
  <si>
    <t>Open Twitter Page for This Person</t>
  </si>
  <si>
    <t>https://twitter.com/blog_ontop</t>
  </si>
  <si>
    <t>https://twitter.com/msaunsen</t>
  </si>
  <si>
    <t>https://twitter.com/themiddle</t>
  </si>
  <si>
    <t>https://twitter.com/orhasson</t>
  </si>
  <si>
    <t>https://twitter.com/unmistakableceo</t>
  </si>
  <si>
    <t>https://twitter.com/unmistakablecr</t>
  </si>
  <si>
    <t>https://twitter.com/rennypoelstra</t>
  </si>
  <si>
    <t>https://twitter.com/danjleonard</t>
  </si>
  <si>
    <t>https://twitter.com/peterstaal</t>
  </si>
  <si>
    <t>https://twitter.com/jpedde</t>
  </si>
  <si>
    <t>https://twitter.com/thisismelp</t>
  </si>
  <si>
    <t>https://twitter.com/annmichaelrose3</t>
  </si>
  <si>
    <t>https://twitter.com/corriedavidson</t>
  </si>
  <si>
    <t>https://twitter.com/screenshotmag</t>
  </si>
  <si>
    <t>https://twitter.com/edtech_stories</t>
  </si>
  <si>
    <t>https://twitter.com/ccdhate</t>
  </si>
  <si>
    <t>https://twitter.com/vanessaonair</t>
  </si>
  <si>
    <t>https://twitter.com/bbcradiolondon</t>
  </si>
  <si>
    <t>https://twitter.com/imi_ahmed</t>
  </si>
  <si>
    <t>https://twitter.com/bind_community</t>
  </si>
  <si>
    <t>blog_ontop
How To Install and watch Jio Tv
on Amazon firestick Read Blog _xD83D__xDC47_
https://t.co/Ke7xBowWdV #Cmgrchat
#Blogchat #Custserv #BrandChat
#CRChat #Eventprofs #Likeablechat
#Linkedinchat #Smallbizchat #SSHour
#SocialEntHour #CloudTalk #Cmgrhangout
#AtomicChat</t>
  </si>
  <si>
    <t>msaunsen
oh snap! we need to do lunch asap!
RT @TheMiddle What's up, @mtommasi!
Don't like hanging out with me
anymore...? #cmgrchat</t>
  </si>
  <si>
    <t xml:space="preserve">themiddle
</t>
  </si>
  <si>
    <t>orhasson
RT @msaunsen: oh snap! we need
to do lunch asap! RT @TheMiddle
What's up, @mtommasi! Don't like
hanging out with me anymore...?
#cmgrchat</t>
  </si>
  <si>
    <t>unmistakableceo
We're looking for a community manager
to join our team @UnmistakableCR
#podcast #cmgr #cmgrchat https://t.co/tC5S3xec0y</t>
  </si>
  <si>
    <t xml:space="preserve">unmistakablecr
</t>
  </si>
  <si>
    <t>rennypoelstra
RT @peterstaal: Why are communitymanagers
more susceptible to burn-outs?
Our colleague @DanjLeonard wrote
down his thoughts. https://t.co/N…</t>
  </si>
  <si>
    <t>danjleonard
RT @Bind_Community: How to integrate
an online community into an organization.
#community #cmgrchat https://t.co/LlDqwAXruK</t>
  </si>
  <si>
    <t>peterstaal
RT @Bind_Community: How to integrate
an online community into an organization.
#community #cmgrchat https://t.co/LlDqwAXruK</t>
  </si>
  <si>
    <t>jpedde
@thisismelp Hi Melissa, we no longer
do #cmgrchat live on wednesdays.
Sorry about that!</t>
  </si>
  <si>
    <t xml:space="preserve">thisismelp
</t>
  </si>
  <si>
    <t>annmichaelrose3
RT @JPedde: @thisismelp Hi Melissa,
we no longer do #cmgrchat live
on wednesdays. Sorry about that!</t>
  </si>
  <si>
    <t>corriedavidson
“What should our community accomplish?”
“How do I know that our community
is working?” “Which community aspects
are driving the impact?” #cmgr
#cmgrchat https://t.co/x0qGtmd6Xl</t>
  </si>
  <si>
    <t>screenshotmag
Are you looking for a partner to
bring back to your parents? Or
"friends" to hire for a party?
Look no more, we've got you covered.
#screenshotmagazine #japan #rentafamily
#rentapartner #Cmgrchat https://t.co/xkPY04BfnT</t>
  </si>
  <si>
    <t>edtech_stories
@Imi_Ahmed @BBCRadioLondon @VanessaOnAir
@CCDHate How to Deal with a Troll
in your Community https://t.co/cz2ksO5mu3
#CmgrChat – Handling Trolls, Tales
From Under the Bridge https://t.co/CMiIAqSzkw
Trolls and Troublemakers https://t.co/cAekRnyJfd</t>
  </si>
  <si>
    <t xml:space="preserve">ccdhate
</t>
  </si>
  <si>
    <t xml:space="preserve">vanessaonair
</t>
  </si>
  <si>
    <t xml:space="preserve">bbcradiolondon
</t>
  </si>
  <si>
    <t xml:space="preserve">imi_ahmed
</t>
  </si>
  <si>
    <t>bind_community
How to integrate an online community
into an organization. #community
#cmgrchat https://t.co/LlDqwAXruK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</si>
  <si>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</si>
  <si>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</si>
  <si>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</si>
  <si>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</si>
  <si>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</si>
  <si>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</si>
  <si>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</si>
  <si>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</si>
  <si>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</si>
  <si>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</si>
  <si>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</si>
  <si>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</si>
  <si>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</si>
  <si>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</si>
  <si>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</si>
  <si>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</si>
  <si>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</si>
  <si>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</si>
  <si>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</si>
  <si>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</si>
  <si>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</si>
  <si>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</si>
  <si>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</si>
  <si>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</si>
  <si>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</si>
  <si>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</si>
  <si>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</si>
  <si>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</si>
  <si>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</si>
  <si>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</si>
  <si>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</si>
  <si>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</si>
  <si>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</si>
  <si>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</si>
  <si>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</si>
  <si>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</si>
  <si>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</si>
  <si>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</si>
  <si>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</si>
  <si>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</si>
  <si>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</si>
  <si>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</si>
  <si>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</si>
  <si>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</si>
  <si>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</si>
  <si>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</si>
  <si>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</si>
  <si>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</si>
  <si>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</si>
  <si>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</si>
  <si>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</si>
  <si>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</si>
  <si>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</si>
  <si>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</si>
  <si>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</si>
  <si>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</si>
  <si>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http://thecommunitymanager.com/2013/10/10/how-to-deal-with-a-troll-in-your-community/</t>
  </si>
  <si>
    <t>http://thecommunitymanager.com/2012/04/11/cmgrchat-222-handling-trolls-tales-from-under-the-bridge/</t>
  </si>
  <si>
    <t>http://thecommunitymanager.com/2011/03/16/316-trolls-and-troublemakers/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</si>
  <si>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</si>
  <si>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</si>
  <si>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</si>
  <si>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</si>
  <si>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</si>
  <si>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</si>
  <si>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</si>
  <si>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</si>
  <si>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</si>
  <si>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</si>
  <si>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</si>
  <si>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</si>
  <si>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</si>
  <si>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</si>
  <si>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https://www.bind.nl/en/how-to-integrate-an-online-community-into-an-organization/ https://www.bind.nl/en/community-as-a-tool-for-organizational-change/ https://www.bind.nl/en/community-managers-burn-out-and-why-some-need-more-than-a-vacation/ https://www.bind.nl/en/organizations-the-future-operate-as-communities/</t>
  </si>
  <si>
    <t>https://www.blogontop.com/how-to-install-and-watch-jio-tv-on-amazon-firestick/ https://www.blog.spaceflow.io/post/what-to-measure-in-your-community https://www.forbes.com/sites/kylewong/2019/06/25/heres-how-cmos-can-close-the-community-manager-talent-gap/ https://blog.vanillaforums.com/community-developing-a-strategic-super-fan-program https://screenshot-magazine.com/the-future/rent-family-japan/</t>
  </si>
  <si>
    <t>Top Domains in Tweet in Entire Graph</t>
  </si>
  <si>
    <t>thecommunitymanager.com</t>
  </si>
  <si>
    <t>Top Domains in Tweet in G1</t>
  </si>
  <si>
    <t>Top Domains in Tweet in G2</t>
  </si>
  <si>
    <t>Top Domains in Tweet in G3</t>
  </si>
  <si>
    <t>Top Domains in Tweet in G4</t>
  </si>
  <si>
    <t>Top Domains in Tweet in G5</t>
  </si>
  <si>
    <t>Top Domains in Tweet in G6</t>
  </si>
  <si>
    <t>Top Domains in Tweet</t>
  </si>
  <si>
    <t>blogontop.com spaceflow.io forbes.com vanillaforums.com screenshot-magazine.com</t>
  </si>
  <si>
    <t>Top Hashtags in Tweet in Entire Graph</t>
  </si>
  <si>
    <t>cmgr</t>
  </si>
  <si>
    <t>community</t>
  </si>
  <si>
    <t>esnchat</t>
  </si>
  <si>
    <t>screenshotmagazine</t>
  </si>
  <si>
    <t>japan</t>
  </si>
  <si>
    <t>rentafamily</t>
  </si>
  <si>
    <t>rentapartner</t>
  </si>
  <si>
    <t>podcast</t>
  </si>
  <si>
    <t>blogchat</t>
  </si>
  <si>
    <t>Top Hashtags in Tweet in G1</t>
  </si>
  <si>
    <t>Top Hashtags in Tweet in G2</t>
  </si>
  <si>
    <t>Top Hashtags in Tweet in G3</t>
  </si>
  <si>
    <t>Top Hashtags in Tweet in G4</t>
  </si>
  <si>
    <t>Top Hashtags in Tweet in G5</t>
  </si>
  <si>
    <t>custserv</t>
  </si>
  <si>
    <t>brandchat</t>
  </si>
  <si>
    <t>crchat</t>
  </si>
  <si>
    <t>eventprofs</t>
  </si>
  <si>
    <t>likeablechat</t>
  </si>
  <si>
    <t>linkedinchat</t>
  </si>
  <si>
    <t>smallbizchat</t>
  </si>
  <si>
    <t>Top Hashtags in Tweet in G6</t>
  </si>
  <si>
    <t>Top Hashtags in Tweet</t>
  </si>
  <si>
    <t>cmgrchat community esnchat cmgr</t>
  </si>
  <si>
    <t>cmgrchat cmgr blogchat custserv brandchat crchat eventprofs likeablechat linkedinchat smallbizchat</t>
  </si>
  <si>
    <t>Top Words in Tweet in Entire Graph</t>
  </si>
  <si>
    <t>Words in Sentiment List#1: Positive</t>
  </si>
  <si>
    <t>Words in Sentiment List#2: Negative</t>
  </si>
  <si>
    <t>Words in Sentiment List#3: Angry/Violent</t>
  </si>
  <si>
    <t>Non-categorized Words</t>
  </si>
  <si>
    <t>Total Words</t>
  </si>
  <si>
    <t>#cmgrchat</t>
  </si>
  <si>
    <t>#cmgr</t>
  </si>
  <si>
    <t>more</t>
  </si>
  <si>
    <t>Top Words in Tweet in G1</t>
  </si>
  <si>
    <t>trolls</t>
  </si>
  <si>
    <t>Top Words in Tweet in G2</t>
  </si>
  <si>
    <t>integrate</t>
  </si>
  <si>
    <t>online</t>
  </si>
  <si>
    <t>organization</t>
  </si>
  <si>
    <t>#community</t>
  </si>
  <si>
    <t>communitymanagers</t>
  </si>
  <si>
    <t>susceptible</t>
  </si>
  <si>
    <t>Top Words in Tweet in G3</t>
  </si>
  <si>
    <t>hi</t>
  </si>
  <si>
    <t>melissa</t>
  </si>
  <si>
    <t>longer</t>
  </si>
  <si>
    <t>live</t>
  </si>
  <si>
    <t>wednesdays</t>
  </si>
  <si>
    <t>sorry</t>
  </si>
  <si>
    <t>Top Words in Tweet in G4</t>
  </si>
  <si>
    <t>oh</t>
  </si>
  <si>
    <t>snap</t>
  </si>
  <si>
    <t>need</t>
  </si>
  <si>
    <t>lunch</t>
  </si>
  <si>
    <t>asap</t>
  </si>
  <si>
    <t>up</t>
  </si>
  <si>
    <t>mtommasi</t>
  </si>
  <si>
    <t>hanging</t>
  </si>
  <si>
    <t>out</t>
  </si>
  <si>
    <t>Top Words in Tweet in G5</t>
  </si>
  <si>
    <t>hire</t>
  </si>
  <si>
    <t>Top Words in Tweet in G6</t>
  </si>
  <si>
    <t>Top Words in Tweet</t>
  </si>
  <si>
    <t>#cmgrchat community bind_community integrate online organization #community communitymanagers more susceptible</t>
  </si>
  <si>
    <t>thisismelp hi melissa longer #cmgrchat live wednesdays sorry</t>
  </si>
  <si>
    <t>oh snap need lunch asap themiddle up mtommasi hanging out</t>
  </si>
  <si>
    <t>#cmgrchat community #cmgr hire</t>
  </si>
  <si>
    <t>Top Word Pairs in Tweet in Entire Graph</t>
  </si>
  <si>
    <t>#cmgr,#cmgrchat</t>
  </si>
  <si>
    <t>integrate,online</t>
  </si>
  <si>
    <t>online,community</t>
  </si>
  <si>
    <t>community,organization</t>
  </si>
  <si>
    <t>organization,#community</t>
  </si>
  <si>
    <t>#community,#cmgrchat</t>
  </si>
  <si>
    <t>community,tool</t>
  </si>
  <si>
    <t>tool,organisational</t>
  </si>
  <si>
    <t>organisational,change</t>
  </si>
  <si>
    <t>change,#cmgrchat</t>
  </si>
  <si>
    <t>Top Word Pairs in Tweet in G1</t>
  </si>
  <si>
    <t>Top Word Pairs in Tweet in G2</t>
  </si>
  <si>
    <t>communitymanagers,more</t>
  </si>
  <si>
    <t>more,susceptible</t>
  </si>
  <si>
    <t>susceptible,burn</t>
  </si>
  <si>
    <t>burn,outs</t>
  </si>
  <si>
    <t>outs,colleague</t>
  </si>
  <si>
    <t>Top Word Pairs in Tweet in G3</t>
  </si>
  <si>
    <t>thisismelp,hi</t>
  </si>
  <si>
    <t>hi,melissa</t>
  </si>
  <si>
    <t>melissa,longer</t>
  </si>
  <si>
    <t>longer,#cmgrchat</t>
  </si>
  <si>
    <t>#cmgrchat,live</t>
  </si>
  <si>
    <t>live,wednesdays</t>
  </si>
  <si>
    <t>wednesdays,sorry</t>
  </si>
  <si>
    <t>Top Word Pairs in Tweet in G4</t>
  </si>
  <si>
    <t>oh,snap</t>
  </si>
  <si>
    <t>snap,need</t>
  </si>
  <si>
    <t>need,lunch</t>
  </si>
  <si>
    <t>lunch,asap</t>
  </si>
  <si>
    <t>asap,themiddle</t>
  </si>
  <si>
    <t>themiddle,up</t>
  </si>
  <si>
    <t>up,mtommasi</t>
  </si>
  <si>
    <t>mtommasi,hanging</t>
  </si>
  <si>
    <t>hanging,out</t>
  </si>
  <si>
    <t>out,anymore</t>
  </si>
  <si>
    <t>Top Word Pairs in Tweet in G5</t>
  </si>
  <si>
    <t>Top Word Pairs in Tweet in G6</t>
  </si>
  <si>
    <t>Top Word Pairs in Tweet</t>
  </si>
  <si>
    <t>integrate,online  online,community  community,organization  organization,#community  #community,#cmgrchat  communitymanagers,more  more,susceptible  susceptible,burn  burn,outs  outs,colleague</t>
  </si>
  <si>
    <t>thisismelp,hi  hi,melissa  melissa,longer  longer,#cmgrchat  #cmgrchat,live  live,wednesdays  wednesdays,sorry</t>
  </si>
  <si>
    <t>oh,snap  snap,need  need,lunch  lunch,asap  asap,themiddle  themiddle,up  up,mtommasi  mtommasi,hanging  hanging,out  out,anymore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</si>
  <si>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</si>
  <si>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</si>
  <si>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</si>
  <si>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</si>
  <si>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</si>
  <si>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</si>
  <si>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</si>
  <si>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</si>
  <si>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</si>
  <si>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</si>
  <si>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</si>
  <si>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</si>
  <si>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</si>
  <si>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</si>
  <si>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</si>
  <si>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</si>
  <si>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bbcradiolondon vanessaonair ccdhate</t>
  </si>
  <si>
    <t>bind_community danjleonard peterstaal</t>
  </si>
  <si>
    <t>jpedde thisismelp</t>
  </si>
  <si>
    <t>themiddle mtommasi msaunsen</t>
  </si>
  <si>
    <t>Top Tweeters in Entire Graph</t>
  </si>
  <si>
    <t>Top Tweeters in G1</t>
  </si>
  <si>
    <t>Top Tweeters in G2</t>
  </si>
  <si>
    <t>Top Tweeters in G3</t>
  </si>
  <si>
    <t>Top Tweeters in G4</t>
  </si>
  <si>
    <t>Top Tweeters in G5</t>
  </si>
  <si>
    <t>Top Tweeters in G6</t>
  </si>
  <si>
    <t>Top Tweeters</t>
  </si>
  <si>
    <t>edtech_stories bbcradiolondon vanessaonair ccdhate imi_ahmed</t>
  </si>
  <si>
    <t>peterstaal rennypoelstra danjleonard bind_community</t>
  </si>
  <si>
    <t>jpedde thisismelp annmichaelrose3</t>
  </si>
  <si>
    <t>msaunsen themiddle orhasson</t>
  </si>
  <si>
    <t>corriedavidson screenshotmag blog_ontop</t>
  </si>
  <si>
    <t>unmistakableceo unmistakablecr</t>
  </si>
  <si>
    <t>Top URLs in Tweet by Count</t>
  </si>
  <si>
    <t>https://www.bind.nl/en/how-to-integrate-an-online-community-into-an-organization/ https://www.bind.nl/en/community-as-a-tool-for-organizational-change/</t>
  </si>
  <si>
    <t>https://www.bind.nl/en/how-to-integrate-an-online-community-into-an-organization/ https://www.bind.nl/en/community-as-a-tool-for-organizational-change/ https://www.bind.nl/en/community-managers-burn-out-and-why-some-need-more-than-a-vacation/</t>
  </si>
  <si>
    <t>https://www.blog.spaceflow.io/post/what-to-measure-in-your-community https://blog.vanillaforums.com/community-developing-a-strategic-super-fan-program https://www.forbes.com/sites/kylewong/2019/06/25/heres-how-cmos-can-close-the-community-manager-talent-gap/</t>
  </si>
  <si>
    <t>https://www.bind.nl/en/how-to-integrate-an-online-community-into-an-organization/ https://www.bind.nl/en/organizations-the-future-operate-as-communities/ https://www.bind.nl/en/community-as-a-tool-for-organizational-change/ https://www.bind.nl/en/community-managers-burn-out-and-why-some-need-more-than-a-vacation/</t>
  </si>
  <si>
    <t>Top URLs in Tweet by Salience</t>
  </si>
  <si>
    <t>Top Domains in Tweet by Count</t>
  </si>
  <si>
    <t>spaceflow.io vanillaforums.com forbes.com</t>
  </si>
  <si>
    <t>Top Domains in Tweet by Salience</t>
  </si>
  <si>
    <t>Top Hashtags in Tweet by Count</t>
  </si>
  <si>
    <t>cmgrchat blogchat custserv brandchat crchat eventprofs likeablechat linkedinchat smallbizchat sshour</t>
  </si>
  <si>
    <t>cmgrchat community</t>
  </si>
  <si>
    <t>cmgrchat community esnchat</t>
  </si>
  <si>
    <t>cmgrchat community cmgr esnchat</t>
  </si>
  <si>
    <t>Top Hashtags in Tweet by Salience</t>
  </si>
  <si>
    <t>community esnchat cmgrchat</t>
  </si>
  <si>
    <t>community cmgr esnchat cmgrchat</t>
  </si>
  <si>
    <t>Top Words in Tweet by Count</t>
  </si>
  <si>
    <t>install watch jio tv amazon firestick read blog #cmgrchat #blogchat</t>
  </si>
  <si>
    <t>msaunsen oh snap need lunch asap themiddle up mtommasi hanging</t>
  </si>
  <si>
    <t>looking community manager join team unmistakablecr #podcast #cmgr #cmgrchat</t>
  </si>
  <si>
    <t>peterstaal communitymanagers more susceptible burn outs colleague danjleonard wrote down</t>
  </si>
  <si>
    <t>bind_community community #cmgrchat integrate online organization #community tool organisational change</t>
  </si>
  <si>
    <t>#cmgrchat bind_community community integrate online organization #community tool organisational change</t>
  </si>
  <si>
    <t>jpedde thisismelp hi melissa longer #cmgrchat live wednesdays sorry</t>
  </si>
  <si>
    <t>community #cmgr #cmgrchat accomplish know working aspects driving impact developing</t>
  </si>
  <si>
    <t>looking partner bring back parents friends hire party look more</t>
  </si>
  <si>
    <t>trolls imi_ahmed bbcradiolondon vanessaonair ccdhate deal troll community #cmgrchat handling</t>
  </si>
  <si>
    <t>#cmgrchat community integrate online organization #community organizations future operate communities</t>
  </si>
  <si>
    <t>Top Words in Tweet by Salience</t>
  </si>
  <si>
    <t>integrate online organization #community tool organisational change bind_community community #cmgrchat</t>
  </si>
  <si>
    <t>integrate online organization #community tool organisational change communitymanagers more susceptible</t>
  </si>
  <si>
    <t>community accomplish know working aspects driving impact developing strategic super</t>
  </si>
  <si>
    <t>community integrate online organization #community organizations future operate communities #cmgr</t>
  </si>
  <si>
    <t>Top Word Pairs in Tweet by Count</t>
  </si>
  <si>
    <t>install,watch  watch,jio  jio,tv  tv,amazon  amazon,firestick  firestick,read  read,blog  blog,#cmgrchat  #cmgrchat,#blogchat  #blogchat,#custserv</t>
  </si>
  <si>
    <t>msaunsen,oh  oh,snap  snap,need  need,lunch  lunch,asap  asap,themiddle  themiddle,up  up,mtommasi  mtommasi,hanging  hanging,out</t>
  </si>
  <si>
    <t>looking,community  community,manager  manager,join  join,team  team,unmistakablecr  unmistakablecr,#podcast  #podcast,#cmgr  #cmgr,#cmgrchat</t>
  </si>
  <si>
    <t>peterstaal,communitymanagers  communitymanagers,more  more,susceptible  susceptible,burn  burn,outs  outs,colleague  colleague,danjleonard  danjleonard,wrote  wrote,down  down,thoughts</t>
  </si>
  <si>
    <t>bind_community,integrate  integrate,online  online,community  community,organization  organization,#community  #community,#cmgrchat  bind_community,community  community,tool  tool,organisational  organisational,change</t>
  </si>
  <si>
    <t>jpedde,thisismelp  thisismelp,hi  hi,melissa  melissa,longer  longer,#cmgrchat  #cmgrchat,live  live,wednesdays  wednesdays,sorry</t>
  </si>
  <si>
    <t>#cmgr,#cmgrchat  community,accomplish  accomplish,know  know,community  community,working  working,community  community,aspects  aspects,driving  driving,impact  impact,#cmgr</t>
  </si>
  <si>
    <t>looking,partner  partner,bring  bring,back  back,parents  parents,friends  friends,hire  hire,party  party,look  look,more  more,we've</t>
  </si>
  <si>
    <t>imi_ahmed,bbcradiolondon  bbcradiolondon,vanessaonair  vanessaonair,ccdhate  ccdhate,deal  deal,troll  troll,community  community,#cmgrchat  #cmgrchat,handling  handling,trolls  trolls,tales</t>
  </si>
  <si>
    <t>integrate,online  online,community  community,organization  organization,#community  #community,#cmgrchat  organizations,future  future,operate  operate,communities  communities,#cmgr  #cmgr,#cmgrchat</t>
  </si>
  <si>
    <t>Top Word Pairs in Tweet by Salience</t>
  </si>
  <si>
    <t>community,accomplish  accomplish,know  know,community  community,working  working,community  community,aspects  aspects,driving  driving,impact  impact,#cmgr  developing,strategic</t>
  </si>
  <si>
    <t>Word</t>
  </si>
  <si>
    <t>tool</t>
  </si>
  <si>
    <t>organisational</t>
  </si>
  <si>
    <t>change</t>
  </si>
  <si>
    <t>burn</t>
  </si>
  <si>
    <t>outs</t>
  </si>
  <si>
    <t>colleague</t>
  </si>
  <si>
    <t>wrote</t>
  </si>
  <si>
    <t>down</t>
  </si>
  <si>
    <t>thoughts</t>
  </si>
  <si>
    <t>#esnchat</t>
  </si>
  <si>
    <t>looking</t>
  </si>
  <si>
    <t>anymore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</si>
  <si>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</si>
  <si>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</si>
  <si>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</si>
  <si>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</si>
  <si>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</si>
  <si>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</si>
  <si>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</si>
  <si>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</si>
  <si>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</si>
  <si>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</si>
  <si>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</si>
  <si>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</si>
  <si>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</si>
  <si>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</si>
  <si>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</si>
  <si>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</si>
  <si>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</si>
  <si>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</si>
  <si>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</si>
  <si>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</si>
  <si>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</si>
  <si>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</si>
  <si>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</si>
  <si>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</si>
  <si>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</si>
  <si>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</si>
  <si>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</si>
  <si>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</si>
  <si>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</si>
  <si>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</si>
  <si>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</si>
  <si>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</si>
  <si>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</si>
  <si>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</si>
  <si>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</si>
  <si>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</si>
  <si>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</si>
  <si>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</si>
  <si>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</si>
  <si>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</si>
  <si>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</si>
  <si>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</si>
  <si>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</si>
  <si>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</si>
  <si>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</si>
  <si>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</si>
  <si>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</si>
  <si>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</si>
  <si>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</si>
  <si>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</si>
  <si>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</si>
  <si>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</si>
  <si>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trolls</t>
  </si>
  <si>
    <t>G2: #cmgrchat community bind_community integrate online organization #community communitymanagers more susceptible</t>
  </si>
  <si>
    <t>G3: thisismelp hi melissa longer #cmgrchat live wednesdays sorry</t>
  </si>
  <si>
    <t>G4: oh snap need lunch asap themiddle up mtommasi hanging out</t>
  </si>
  <si>
    <t>G5: #cmgrchat community #cmgr hire</t>
  </si>
  <si>
    <t>Autofill Workbook Results</t>
  </si>
  <si>
    <t>Edge Weight▓1▓2▓0▓True▓Gray▓Red▓▓Edge Weight▓1▓2▓0▓3▓10▓False▓Edge Weight▓1▓2▓0▓35▓12▓False▓▓0▓0▓0▓True▓Black▓Black▓▓Followers▓0▓13144▓0▓162▓1000▓False▓▓0▓0▓0▓0▓0▓False▓▓0▓0▓0▓0▓0▓False▓▓0▓0▓0▓0▓0▓False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</si>
  <si>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Wednesday, 25 September 2019 at 16:03 UTC.
The requested start date was Wednesday, 25 September 2019 at 00:01 UTC and the maximum number of tweets (going backward in time) was 5,000.
The tweets in the network were tweeted over the 78-day, 3-hour, 47-minute period from Wednesday, 03 July 2019 at 14:55 UTC to Thursday, 19 September 2019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</si>
</sst>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427329"/>
        <c:axId val="54519370"/>
      </c:barChart>
      <c:catAx>
        <c:axId val="28427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19370"/>
        <c:crosses val="autoZero"/>
        <c:auto val="1"/>
        <c:lblOffset val="100"/>
        <c:noMultiLvlLbl val="0"/>
      </c:catAx>
      <c:valAx>
        <c:axId val="54519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10/9/2013 18:47</c:v>
                </c:pt>
                <c:pt idx="1">
                  <c:v>2/28/2017 16:57</c:v>
                </c:pt>
                <c:pt idx="2">
                  <c:v>7/3/2019 14:55</c:v>
                </c:pt>
                <c:pt idx="3">
                  <c:v>7/6/2019 5:55</c:v>
                </c:pt>
                <c:pt idx="4">
                  <c:v>7/6/2019 16:16</c:v>
                </c:pt>
                <c:pt idx="5">
                  <c:v>7/8/2019 14:49</c:v>
                </c:pt>
                <c:pt idx="6">
                  <c:v>7/12/2019 20:26</c:v>
                </c:pt>
                <c:pt idx="7">
                  <c:v>7/15/2019 14:23</c:v>
                </c:pt>
                <c:pt idx="8">
                  <c:v>7/15/2019 14:27</c:v>
                </c:pt>
                <c:pt idx="9">
                  <c:v>7/15/2019 14:53</c:v>
                </c:pt>
                <c:pt idx="10">
                  <c:v>7/31/2019 0:50</c:v>
                </c:pt>
                <c:pt idx="11">
                  <c:v>8/14/2019 18:40</c:v>
                </c:pt>
                <c:pt idx="12">
                  <c:v>8/19/2019 13:30</c:v>
                </c:pt>
                <c:pt idx="13">
                  <c:v>8/19/2019 13:46</c:v>
                </c:pt>
                <c:pt idx="14">
                  <c:v>8/19/2019 15:55</c:v>
                </c:pt>
                <c:pt idx="15">
                  <c:v>8/22/2019 13:38</c:v>
                </c:pt>
                <c:pt idx="16">
                  <c:v>9/3/2019 17:00</c:v>
                </c:pt>
                <c:pt idx="17">
                  <c:v>9/16/2019 20:11</c:v>
                </c:pt>
                <c:pt idx="18">
                  <c:v>9/19/2019 13:59</c:v>
                </c:pt>
                <c:pt idx="19">
                  <c:v>9/19/2019 16:45</c:v>
                </c:pt>
                <c:pt idx="20">
                  <c:v>9/19/2019 18:42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9838955"/>
        <c:axId val="44332868"/>
      </c:barChart>
      <c:catAx>
        <c:axId val="19838955"/>
        <c:scaling>
          <c:orientation val="minMax"/>
        </c:scaling>
        <c:axPos val="b"/>
        <c:delete val="0"/>
        <c:numFmt formatCode="General" sourceLinked="1"/>
        <c:majorTickMark val="out"/>
        <c:minorTickMark val="none"/>
        <c:tickLblPos val="nextTo"/>
        <c:crossAx val="44332868"/>
        <c:crosses val="autoZero"/>
        <c:auto val="1"/>
        <c:lblOffset val="100"/>
        <c:noMultiLvlLbl val="0"/>
      </c:catAx>
      <c:valAx>
        <c:axId val="44332868"/>
        <c:scaling>
          <c:orientation val="minMax"/>
        </c:scaling>
        <c:axPos val="l"/>
        <c:majorGridlines/>
        <c:delete val="0"/>
        <c:numFmt formatCode="General" sourceLinked="1"/>
        <c:majorTickMark val="out"/>
        <c:minorTickMark val="none"/>
        <c:tickLblPos val="nextTo"/>
        <c:crossAx val="198389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912283"/>
        <c:axId val="53992820"/>
      </c:barChart>
      <c:catAx>
        <c:axId val="209122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92820"/>
        <c:crosses val="autoZero"/>
        <c:auto val="1"/>
        <c:lblOffset val="100"/>
        <c:noMultiLvlLbl val="0"/>
      </c:catAx>
      <c:valAx>
        <c:axId val="5399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12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173333"/>
        <c:axId val="11342270"/>
      </c:barChart>
      <c:catAx>
        <c:axId val="161733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42270"/>
        <c:crosses val="autoZero"/>
        <c:auto val="1"/>
        <c:lblOffset val="100"/>
        <c:noMultiLvlLbl val="0"/>
      </c:catAx>
      <c:valAx>
        <c:axId val="1134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73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971567"/>
        <c:axId val="46308648"/>
      </c:barChart>
      <c:catAx>
        <c:axId val="34971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08648"/>
        <c:crosses val="autoZero"/>
        <c:auto val="1"/>
        <c:lblOffset val="100"/>
        <c:noMultiLvlLbl val="0"/>
      </c:catAx>
      <c:valAx>
        <c:axId val="4630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124649"/>
        <c:axId val="60012978"/>
      </c:barChart>
      <c:catAx>
        <c:axId val="141246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12978"/>
        <c:crosses val="autoZero"/>
        <c:auto val="1"/>
        <c:lblOffset val="100"/>
        <c:noMultiLvlLbl val="0"/>
      </c:catAx>
      <c:valAx>
        <c:axId val="6001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45891"/>
        <c:axId val="29213020"/>
      </c:barChart>
      <c:catAx>
        <c:axId val="3245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213020"/>
        <c:crosses val="autoZero"/>
        <c:auto val="1"/>
        <c:lblOffset val="100"/>
        <c:noMultiLvlLbl val="0"/>
      </c:catAx>
      <c:valAx>
        <c:axId val="29213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590589"/>
        <c:axId val="17444390"/>
      </c:barChart>
      <c:catAx>
        <c:axId val="61590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44390"/>
        <c:crosses val="autoZero"/>
        <c:auto val="1"/>
        <c:lblOffset val="100"/>
        <c:noMultiLvlLbl val="0"/>
      </c:catAx>
      <c:valAx>
        <c:axId val="1744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0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781783"/>
        <c:axId val="3709456"/>
      </c:barChart>
      <c:catAx>
        <c:axId val="22781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9456"/>
        <c:crosses val="autoZero"/>
        <c:auto val="1"/>
        <c:lblOffset val="100"/>
        <c:noMultiLvlLbl val="0"/>
      </c:catAx>
      <c:valAx>
        <c:axId val="370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385105"/>
        <c:axId val="32030490"/>
      </c:barChart>
      <c:catAx>
        <c:axId val="33385105"/>
        <c:scaling>
          <c:orientation val="minMax"/>
        </c:scaling>
        <c:axPos val="b"/>
        <c:delete val="1"/>
        <c:majorTickMark val="out"/>
        <c:minorTickMark val="none"/>
        <c:tickLblPos val="none"/>
        <c:crossAx val="32030490"/>
        <c:crosses val="autoZero"/>
        <c:auto val="1"/>
        <c:lblOffset val="100"/>
        <c:noMultiLvlLbl val="0"/>
      </c:catAx>
      <c:valAx>
        <c:axId val="32030490"/>
        <c:scaling>
          <c:orientation val="minMax"/>
        </c:scaling>
        <c:axPos val="l"/>
        <c:delete val="1"/>
        <c:majorTickMark val="out"/>
        <c:minorTickMark val="none"/>
        <c:tickLblPos val="none"/>
        <c:crossAx val="33385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s v="cmgrchat blogchat custserv brandchat crchat eventprofs likeablechat linkedinchat smallbizchat sshour socialenthour cloudtalk cmgrhangout atomicchat"/>
        <s v="cmgrchat"/>
        <s v="podcast cmgr cmgrchat"/>
        <m/>
        <s v="cmgr cmgrchat"/>
        <s v="screenshotmagazine japan rentafamily rentapartner cmgrchat"/>
        <s v="cmgrchat esnchat"/>
        <s v="community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1">
        <d v="2019-07-06T05:55:38.000"/>
        <d v="2013-10-09T18:47:57.000"/>
        <d v="2019-07-06T16:16:26.000"/>
        <d v="2019-07-12T20:26:31.000"/>
        <d v="2019-07-15T14:53:24.000"/>
        <d v="2017-02-28T16:57:57.000"/>
        <d v="2019-07-31T00:50:17.000"/>
        <d v="2019-07-03T14:55:16.000"/>
        <d v="2019-07-08T14:49:38.000"/>
        <d v="2019-08-14T18:40:55.000"/>
        <d v="2019-09-03T17:00:37.000"/>
        <d v="2019-09-16T20:11:33.000"/>
        <d v="2019-07-15T14:27:56.000"/>
        <d v="2019-08-19T13:46:36.000"/>
        <d v="2019-09-19T16:45:46.000"/>
        <d v="2019-07-15T14:23:55.000"/>
        <d v="2019-08-19T13:30:40.000"/>
        <d v="2019-08-22T13:38:04.000"/>
        <d v="2019-09-19T13:59:14.000"/>
        <d v="2019-08-19T15:55:02.000"/>
        <d v="2019-09-19T18:42:2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blog_ontop"/>
    <s v="blog_ontop"/>
    <m/>
    <m/>
    <m/>
    <m/>
    <m/>
    <m/>
    <m/>
    <m/>
    <s v="No"/>
    <n v="3"/>
    <m/>
    <m/>
    <x v="0"/>
    <d v="2019-07-06T05:55:38.000"/>
    <s v="How To Install and watch Jio Tv on Amazon firestick_x000a_Read Blog 👇_x000a_https://t.co/Ke7xBowWdV_x000a__x000a_#Cmgrchat #Blogchat #Custserv #BrandChat #CRChat  #Eventprofs #Likeablechat #Linkedinchat #Smallbizchat #SSHour   #SocialEntHour #CloudTalk  #Cmgrhangout #AtomicChat"/>
    <s v="https://www.blogontop.com/how-to-install-and-watch-jio-tv-on-amazon-firestick/"/>
    <s v="blogontop.com"/>
    <x v="0"/>
    <m/>
    <s v="http://pbs.twimg.com/profile_images/1080758598018322432/MgY-Wuo2_normal.jpg"/>
    <x v="0"/>
    <s v="https://twitter.com/#!/blog_ontop/status/1147383585264898048"/>
    <m/>
    <m/>
    <s v="1147383585264898048"/>
    <m/>
    <b v="0"/>
    <n v="0"/>
    <s v=""/>
    <b v="0"/>
    <s v="en"/>
    <m/>
    <s v=""/>
    <b v="0"/>
    <n v="0"/>
    <s v=""/>
    <s v="Twitter Web Client"/>
    <b v="0"/>
    <s v="1147383585264898048"/>
    <s v="Tweet"/>
    <n v="0"/>
    <n v="0"/>
    <m/>
    <m/>
    <m/>
    <m/>
    <m/>
    <m/>
    <m/>
    <m/>
    <n v="1"/>
    <s v="5"/>
    <s v="5"/>
    <n v="0"/>
    <n v="0"/>
    <n v="0"/>
    <n v="0"/>
    <n v="0"/>
    <n v="0"/>
    <n v="26"/>
    <n v="100"/>
    <n v="26"/>
  </r>
  <r>
    <s v="msaunsen"/>
    <s v="themiddle"/>
    <m/>
    <m/>
    <m/>
    <m/>
    <m/>
    <m/>
    <m/>
    <m/>
    <s v="No"/>
    <n v="4"/>
    <m/>
    <m/>
    <x v="1"/>
    <d v="2013-10-09T18:47:57.000"/>
    <s v="oh snap! we need to do lunch asap! RT @TheMiddle What's up, @mtommasi! Don't like hanging out with me anymore...? #cmgrchat"/>
    <m/>
    <m/>
    <x v="1"/>
    <m/>
    <s v="http://pbs.twimg.com/profile_images/635887312426168321/VVdLzKCL_normal.jpg"/>
    <x v="1"/>
    <s v="https://twitter.com/#!/msaunsen/status/388012978697539584"/>
    <m/>
    <m/>
    <s v="388012978697539584"/>
    <s v="388002554363518976"/>
    <b v="0"/>
    <n v="0"/>
    <s v="19277090"/>
    <b v="0"/>
    <s v="en"/>
    <m/>
    <s v=""/>
    <b v="0"/>
    <n v="1"/>
    <s v=""/>
    <s v="Twitter Web Client"/>
    <b v="0"/>
    <s v="388002554363518976"/>
    <s v="Retweet"/>
    <n v="0"/>
    <n v="0"/>
    <m/>
    <m/>
    <m/>
    <m/>
    <m/>
    <m/>
    <m/>
    <m/>
    <n v="1"/>
    <s v="4"/>
    <s v="4"/>
    <n v="1"/>
    <n v="4.761904761904762"/>
    <n v="0"/>
    <n v="0"/>
    <n v="0"/>
    <n v="0"/>
    <n v="20"/>
    <n v="95.23809523809524"/>
    <n v="21"/>
  </r>
  <r>
    <s v="orhasson"/>
    <s v="themiddle"/>
    <m/>
    <m/>
    <m/>
    <m/>
    <m/>
    <m/>
    <m/>
    <m/>
    <s v="No"/>
    <n v="5"/>
    <m/>
    <m/>
    <x v="1"/>
    <d v="2019-07-06T16:16:26.000"/>
    <s v="RT @msaunsen: oh snap! we need to do lunch asap! RT @TheMiddle What's up, @mtommasi! Don't like hanging out with me anymore...? #cmgrchat"/>
    <m/>
    <m/>
    <x v="1"/>
    <m/>
    <s v="http://pbs.twimg.com/profile_images/1149241490083897344/48WFodeh_normal.jpg"/>
    <x v="2"/>
    <s v="https://twitter.com/#!/orhasson/status/1147539814247534592"/>
    <m/>
    <m/>
    <s v="1147539814247534592"/>
    <m/>
    <b v="0"/>
    <n v="0"/>
    <s v=""/>
    <b v="0"/>
    <s v="en"/>
    <m/>
    <s v=""/>
    <b v="0"/>
    <n v="1"/>
    <s v="388012978697539584"/>
    <s v="Twitter for Android"/>
    <b v="0"/>
    <s v="388012978697539584"/>
    <s v="Tweet"/>
    <n v="0"/>
    <n v="0"/>
    <m/>
    <m/>
    <m/>
    <m/>
    <m/>
    <m/>
    <m/>
    <m/>
    <n v="1"/>
    <s v="4"/>
    <s v="4"/>
    <m/>
    <m/>
    <m/>
    <m/>
    <m/>
    <m/>
    <m/>
    <m/>
    <m/>
  </r>
  <r>
    <s v="unmistakableceo"/>
    <s v="unmistakablecr"/>
    <m/>
    <m/>
    <m/>
    <m/>
    <m/>
    <m/>
    <m/>
    <m/>
    <s v="No"/>
    <n v="7"/>
    <m/>
    <m/>
    <x v="1"/>
    <d v="2019-07-12T20:26:31.000"/>
    <s v="We're looking for a community manager to join our team @UnmistakableCR #podcast #cmgr #cmgrchat https://t.co/tC5S3xec0y"/>
    <s v="https://unmistakablecreative.com/jobs/"/>
    <s v="unmistakablecreative.com"/>
    <x v="2"/>
    <m/>
    <s v="http://pbs.twimg.com/profile_images/757666650485198848/bsqBhwSq_normal.jpg"/>
    <x v="3"/>
    <s v="https://twitter.com/#!/unmistakableceo/status/1149777074770419712"/>
    <m/>
    <m/>
    <s v="1149777074770419712"/>
    <m/>
    <b v="0"/>
    <n v="1"/>
    <s v=""/>
    <b v="0"/>
    <s v="en"/>
    <m/>
    <s v=""/>
    <b v="0"/>
    <n v="0"/>
    <s v=""/>
    <s v="TweetDeck"/>
    <b v="0"/>
    <s v="1149777074770419712"/>
    <s v="Tweet"/>
    <n v="0"/>
    <n v="0"/>
    <m/>
    <m/>
    <m/>
    <m/>
    <m/>
    <m/>
    <m/>
    <m/>
    <n v="1"/>
    <s v="6"/>
    <s v="6"/>
    <n v="0"/>
    <n v="0"/>
    <n v="0"/>
    <n v="0"/>
    <n v="0"/>
    <n v="0"/>
    <n v="14"/>
    <n v="100"/>
    <n v="14"/>
  </r>
  <r>
    <s v="rennypoelstra"/>
    <s v="danjleonard"/>
    <m/>
    <m/>
    <m/>
    <m/>
    <m/>
    <m/>
    <m/>
    <m/>
    <s v="No"/>
    <n v="8"/>
    <m/>
    <m/>
    <x v="1"/>
    <d v="2019-07-15T14:53:24.000"/>
    <s v="RT @peterstaal: Why are communitymanagers more susceptible to burn-outs? Our colleague @DanjLeonard wrote down his thoughts. https://t.co/N…"/>
    <m/>
    <m/>
    <x v="3"/>
    <m/>
    <s v="http://pbs.twimg.com/profile_images/447340335471919105/ZGR-mKCP_normal.jpeg"/>
    <x v="4"/>
    <s v="https://twitter.com/#!/rennypoelstra/status/1150780410252709889"/>
    <m/>
    <m/>
    <s v="1150780410252709889"/>
    <m/>
    <b v="0"/>
    <n v="0"/>
    <s v=""/>
    <b v="0"/>
    <s v="en"/>
    <m/>
    <s v=""/>
    <b v="0"/>
    <n v="1"/>
    <s v="1150772989685878784"/>
    <s v="Twitter for iPad"/>
    <b v="0"/>
    <s v="1150772989685878784"/>
    <s v="Tweet"/>
    <n v="0"/>
    <n v="0"/>
    <m/>
    <m/>
    <m/>
    <m/>
    <m/>
    <m/>
    <m/>
    <m/>
    <n v="1"/>
    <s v="2"/>
    <s v="2"/>
    <m/>
    <m/>
    <m/>
    <m/>
    <m/>
    <m/>
    <m/>
    <m/>
    <m/>
  </r>
  <r>
    <s v="jpedde"/>
    <s v="thisismelp"/>
    <m/>
    <m/>
    <m/>
    <m/>
    <m/>
    <m/>
    <m/>
    <m/>
    <s v="No"/>
    <n v="10"/>
    <m/>
    <m/>
    <x v="2"/>
    <d v="2017-02-28T16:57:57.000"/>
    <s v="@thisismelp Hi Melissa, we no longer do #cmgrchat live on wednesdays.  Sorry about that!"/>
    <m/>
    <m/>
    <x v="1"/>
    <m/>
    <s v="http://pbs.twimg.com/profile_images/1072539467414716420/NlAaShak_normal.jpg"/>
    <x v="5"/>
    <s v="https://twitter.com/#!/jpedde/status/836621471757791234"/>
    <m/>
    <m/>
    <s v="836621471757791234"/>
    <s v="836535315057664000"/>
    <b v="0"/>
    <n v="1"/>
    <s v="787531002050547712"/>
    <b v="0"/>
    <s v="en"/>
    <m/>
    <s v=""/>
    <b v="0"/>
    <n v="1"/>
    <s v=""/>
    <s v="TweetDeck"/>
    <b v="0"/>
    <s v="836535315057664000"/>
    <s v="Retweet"/>
    <n v="0"/>
    <n v="0"/>
    <m/>
    <m/>
    <m/>
    <m/>
    <m/>
    <m/>
    <m/>
    <m/>
    <n v="1"/>
    <s v="3"/>
    <s v="3"/>
    <n v="0"/>
    <n v="0"/>
    <n v="1"/>
    <n v="7.142857142857143"/>
    <n v="0"/>
    <n v="0"/>
    <n v="13"/>
    <n v="92.85714285714286"/>
    <n v="14"/>
  </r>
  <r>
    <s v="annmichaelrose3"/>
    <s v="thisismelp"/>
    <m/>
    <m/>
    <m/>
    <m/>
    <m/>
    <m/>
    <m/>
    <m/>
    <s v="No"/>
    <n v="11"/>
    <m/>
    <m/>
    <x v="1"/>
    <d v="2019-07-31T00:50:17.000"/>
    <s v="RT @JPedde: @thisismelp Hi Melissa, we no longer do #cmgrchat live on wednesdays.  Sorry about that!"/>
    <m/>
    <m/>
    <x v="1"/>
    <m/>
    <s v="http://pbs.twimg.com/profile_images/1151866551823425542/bZzZsXRN_normal.jpg"/>
    <x v="6"/>
    <s v="https://twitter.com/#!/annmichaelrose3/status/1156366437428207623"/>
    <m/>
    <m/>
    <s v="1156366437428207623"/>
    <m/>
    <b v="0"/>
    <n v="0"/>
    <s v=""/>
    <b v="0"/>
    <s v="en"/>
    <m/>
    <s v=""/>
    <b v="0"/>
    <n v="1"/>
    <s v="836621471757791234"/>
    <s v="Twitter for Android"/>
    <b v="0"/>
    <s v="836621471757791234"/>
    <s v="Tweet"/>
    <n v="0"/>
    <n v="0"/>
    <m/>
    <m/>
    <m/>
    <m/>
    <m/>
    <m/>
    <m/>
    <m/>
    <n v="1"/>
    <s v="3"/>
    <s v="3"/>
    <m/>
    <m/>
    <m/>
    <m/>
    <m/>
    <m/>
    <m/>
    <m/>
    <m/>
  </r>
  <r>
    <s v="corriedavidson"/>
    <s v="corriedavidson"/>
    <m/>
    <m/>
    <m/>
    <m/>
    <m/>
    <m/>
    <m/>
    <m/>
    <s v="No"/>
    <n v="13"/>
    <m/>
    <m/>
    <x v="0"/>
    <d v="2019-07-03T14:55:16.000"/>
    <s v="David Spinks tells Forbes about his views on how companies can properly hire and invest in their community teams. _x000a_#cmgr #cmgrchat _x000a_https://t.co/C2I9EehVnr"/>
    <s v="https://www.forbes.com/sites/kylewong/2019/06/25/heres-how-cmos-can-close-the-community-manager-talent-gap/"/>
    <s v="forbes.com"/>
    <x v="4"/>
    <m/>
    <s v="http://pbs.twimg.com/profile_images/1002353175846719489/0smmIJu5_normal.jpg"/>
    <x v="7"/>
    <s v="https://twitter.com/#!/corriedavidson/status/1146432223056412672"/>
    <m/>
    <m/>
    <s v="1146432223056412672"/>
    <m/>
    <b v="0"/>
    <n v="0"/>
    <s v=""/>
    <b v="0"/>
    <s v="en"/>
    <m/>
    <s v=""/>
    <b v="0"/>
    <n v="0"/>
    <s v=""/>
    <s v="Twitter for Android"/>
    <b v="0"/>
    <s v="1146432223056412672"/>
    <s v="Tweet"/>
    <n v="0"/>
    <n v="0"/>
    <s v="-74.026675,40.683935 _x000a_-73.910408,40.683935 _x000a_-73.910408,40.877483 _x000a_-74.026675,40.877483"/>
    <s v="United States"/>
    <s v="US"/>
    <s v="Manhattan, NY"/>
    <s v="01a9a39529b27f36"/>
    <s v="Manhattan"/>
    <s v="city"/>
    <s v="https://api.twitter.com/1.1/geo/id/01a9a39529b27f36.json"/>
    <n v="3"/>
    <s v="5"/>
    <s v="5"/>
    <n v="1"/>
    <n v="4.761904761904762"/>
    <n v="0"/>
    <n v="0"/>
    <n v="0"/>
    <n v="0"/>
    <n v="20"/>
    <n v="95.23809523809524"/>
    <n v="21"/>
  </r>
  <r>
    <s v="corriedavidson"/>
    <s v="corriedavidson"/>
    <m/>
    <m/>
    <m/>
    <m/>
    <m/>
    <m/>
    <m/>
    <m/>
    <s v="No"/>
    <n v="14"/>
    <m/>
    <m/>
    <x v="0"/>
    <d v="2019-07-08T14:49:38.000"/>
    <s v="Developing a Strategic Super Fan Program _x000a_#cmgr #cmgrchat _x000a_https://t.co/z7xOBXDqgr"/>
    <s v="https://blog.vanillaforums.com/community-developing-a-strategic-super-fan-program"/>
    <s v="vanillaforums.com"/>
    <x v="4"/>
    <m/>
    <s v="http://pbs.twimg.com/profile_images/1002353175846719489/0smmIJu5_normal.jpg"/>
    <x v="8"/>
    <s v="https://twitter.com/#!/corriedavidson/status/1148242745364033536"/>
    <m/>
    <m/>
    <s v="1148242745364033536"/>
    <m/>
    <b v="0"/>
    <n v="2"/>
    <s v=""/>
    <b v="0"/>
    <s v="en"/>
    <m/>
    <s v=""/>
    <b v="0"/>
    <n v="0"/>
    <s v=""/>
    <s v="Twitter Web Client"/>
    <b v="0"/>
    <s v="1148242745364033536"/>
    <s v="Tweet"/>
    <n v="0"/>
    <n v="0"/>
    <m/>
    <m/>
    <m/>
    <m/>
    <m/>
    <m/>
    <m/>
    <m/>
    <n v="3"/>
    <s v="5"/>
    <s v="5"/>
    <n v="1"/>
    <n v="12.5"/>
    <n v="0"/>
    <n v="0"/>
    <n v="0"/>
    <n v="0"/>
    <n v="7"/>
    <n v="87.5"/>
    <n v="8"/>
  </r>
  <r>
    <s v="corriedavidson"/>
    <s v="corriedavidson"/>
    <m/>
    <m/>
    <m/>
    <m/>
    <m/>
    <m/>
    <m/>
    <m/>
    <s v="No"/>
    <n v="15"/>
    <m/>
    <m/>
    <x v="0"/>
    <d v="2019-08-14T18:40:55.000"/>
    <s v="“What should our community accomplish?”_x000a_“How do I know that our community is working?” _x000a_“Which community aspects are driving the impact?”_x000a_#cmgr #cmgrchat _x000a_https://t.co/x0qGtmd6Xl"/>
    <s v="https://www.blog.spaceflow.io/post/what-to-measure-in-your-community"/>
    <s v="spaceflow.io"/>
    <x v="4"/>
    <m/>
    <s v="http://pbs.twimg.com/profile_images/1002353175846719489/0smmIJu5_normal.jpg"/>
    <x v="9"/>
    <s v="https://twitter.com/#!/corriedavidson/status/1161709300928122886"/>
    <m/>
    <m/>
    <s v="1161709300928122886"/>
    <m/>
    <b v="0"/>
    <n v="0"/>
    <s v=""/>
    <b v="0"/>
    <s v="en"/>
    <m/>
    <s v=""/>
    <b v="0"/>
    <n v="0"/>
    <s v=""/>
    <s v="Twitter for Android"/>
    <b v="0"/>
    <s v="1161709300928122886"/>
    <s v="Tweet"/>
    <n v="0"/>
    <n v="0"/>
    <s v="-74.419345,39.372591 _x000a_-74.353374,39.372591 _x000a_-74.353374,39.423841 _x000a_-74.419345,39.423841"/>
    <s v="United States"/>
    <s v="US"/>
    <s v="Brigantine, NJ"/>
    <s v="08b1f0c524ffa673"/>
    <s v="Brigantine"/>
    <s v="city"/>
    <s v="https://api.twitter.com/1.1/geo/id/08b1f0c524ffa673.json"/>
    <n v="3"/>
    <s v="5"/>
    <s v="5"/>
    <n v="1"/>
    <n v="4.3478260869565215"/>
    <n v="0"/>
    <n v="0"/>
    <n v="0"/>
    <n v="0"/>
    <n v="22"/>
    <n v="95.65217391304348"/>
    <n v="23"/>
  </r>
  <r>
    <s v="screenshotmag"/>
    <s v="screenshotmag"/>
    <m/>
    <m/>
    <m/>
    <m/>
    <m/>
    <m/>
    <m/>
    <m/>
    <s v="No"/>
    <n v="16"/>
    <m/>
    <m/>
    <x v="0"/>
    <d v="2019-09-03T17:00:37.000"/>
    <s v="Are you looking for a partner to bring back to your parents? Or &quot;friends&quot; to hire for a party? Look no more, we've got you covered. _x000a_#screenshotmagazine #japan #rentafamily #rentapartner #Cmgrchat_x000a_https://t.co/xkPY04BfnT"/>
    <s v="https://screenshot-magazine.com/the-future/rent-family-japan/"/>
    <s v="screenshot-magazine.com"/>
    <x v="5"/>
    <m/>
    <s v="http://pbs.twimg.com/profile_images/1042706613302378497/MEffVmom_normal.jpg"/>
    <x v="10"/>
    <s v="https://twitter.com/#!/screenshotmag/status/1168931818604773377"/>
    <m/>
    <m/>
    <s v="1168931818604773377"/>
    <m/>
    <b v="0"/>
    <n v="1"/>
    <s v=""/>
    <b v="0"/>
    <s v="en"/>
    <m/>
    <s v=""/>
    <b v="0"/>
    <n v="0"/>
    <s v=""/>
    <s v="Hootsuite Inc."/>
    <b v="0"/>
    <s v="1168931818604773377"/>
    <s v="Tweet"/>
    <n v="0"/>
    <n v="0"/>
    <m/>
    <m/>
    <m/>
    <m/>
    <m/>
    <m/>
    <m/>
    <m/>
    <n v="1"/>
    <s v="5"/>
    <s v="5"/>
    <n v="0"/>
    <n v="0"/>
    <n v="0"/>
    <n v="0"/>
    <n v="0"/>
    <n v="0"/>
    <n v="31"/>
    <n v="100"/>
    <n v="31"/>
  </r>
  <r>
    <s v="edtech_stories"/>
    <s v="ccdhate"/>
    <m/>
    <m/>
    <m/>
    <m/>
    <m/>
    <m/>
    <m/>
    <m/>
    <s v="No"/>
    <n v="17"/>
    <m/>
    <m/>
    <x v="1"/>
    <d v="2019-09-16T20:11:33.000"/>
    <s v="@Imi_Ahmed @BBCRadioLondon @VanessaOnAir @CCDHate How to Deal with a Troll in your Community_x000a__x000a_https://t.co/cz2ksO5mu3_x000a__x000a_#CmgrChat – Handling Trolls, Tales From Under the Bridge_x000a__x000a_https://t.co/CMiIAqSzkw_x000a__x000a_Trolls and Troublemakers_x000a__x000a_https://t.co/cAekRnyJfd"/>
    <s v="http://thecommunitymanager.com/2013/10/10/how-to-deal-with-a-troll-in-your-community/ http://thecommunitymanager.com/2012/04/11/cmgrchat-222-handling-trolls-tales-from-under-the-bridge/ http://thecommunitymanager.com/2011/03/16/316-trolls-and-troublemakers/"/>
    <s v="thecommunitymanager.com thecommunitymanager.com thecommunitymanager.com"/>
    <x v="1"/>
    <m/>
    <s v="http://pbs.twimg.com/profile_images/933740415861252096/qEXZnavW_normal.jpg"/>
    <x v="11"/>
    <s v="https://twitter.com/#!/edtech_stories/status/1173690910485417985"/>
    <m/>
    <m/>
    <s v="1173690910485417985"/>
    <s v="1173470903830753280"/>
    <b v="0"/>
    <n v="0"/>
    <s v="320699337"/>
    <b v="0"/>
    <s v="en"/>
    <m/>
    <s v=""/>
    <b v="0"/>
    <n v="0"/>
    <s v=""/>
    <s v="Twitter Web App"/>
    <b v="0"/>
    <s v="1173470903830753280"/>
    <s v="Tweet"/>
    <n v="0"/>
    <n v="0"/>
    <m/>
    <m/>
    <m/>
    <m/>
    <m/>
    <m/>
    <m/>
    <m/>
    <n v="1"/>
    <s v="1"/>
    <s v="1"/>
    <m/>
    <m/>
    <m/>
    <m/>
    <m/>
    <m/>
    <m/>
    <m/>
    <m/>
  </r>
  <r>
    <s v="bind_community"/>
    <s v="danjleonard"/>
    <m/>
    <m/>
    <m/>
    <m/>
    <m/>
    <m/>
    <m/>
    <m/>
    <s v="Yes"/>
    <n v="21"/>
    <m/>
    <m/>
    <x v="1"/>
    <d v="2019-07-15T14:27:56.000"/>
    <s v="Why are communitymanagers more susceptible to burn-outs? Our colleague @DanjLeonard wrote down his thoughts. https://t.co/jrNXM6vEbb … #cmgrchat #esnchat"/>
    <s v="https://www.bind.nl/en/community-managers-burn-out-and-why-some-need-more-than-a-vacation/"/>
    <s v="bind.nl"/>
    <x v="6"/>
    <m/>
    <s v="http://pbs.twimg.com/profile_images/812365772127408128/BTNBUYx5_normal.jpg"/>
    <x v="12"/>
    <s v="https://twitter.com/#!/bind_community/status/1150774000177569794"/>
    <m/>
    <m/>
    <s v="1150774000177569794"/>
    <m/>
    <b v="0"/>
    <n v="0"/>
    <s v=""/>
    <b v="0"/>
    <s v="en"/>
    <m/>
    <s v=""/>
    <b v="0"/>
    <n v="0"/>
    <s v=""/>
    <s v="Twitter Web App"/>
    <b v="0"/>
    <s v="1150774000177569794"/>
    <s v="Tweet"/>
    <n v="0"/>
    <n v="0"/>
    <m/>
    <m/>
    <m/>
    <m/>
    <m/>
    <m/>
    <m/>
    <m/>
    <n v="1"/>
    <s v="2"/>
    <s v="2"/>
    <n v="0"/>
    <n v="0"/>
    <n v="2"/>
    <n v="11.764705882352942"/>
    <n v="1"/>
    <n v="5.882352941176471"/>
    <n v="15"/>
    <n v="88.23529411764706"/>
    <n v="17"/>
  </r>
  <r>
    <s v="danjleonard"/>
    <s v="bind_community"/>
    <m/>
    <m/>
    <m/>
    <m/>
    <m/>
    <m/>
    <m/>
    <m/>
    <s v="Yes"/>
    <n v="22"/>
    <m/>
    <m/>
    <x v="1"/>
    <d v="2019-08-19T13:46:36.000"/>
    <s v="RT @Bind_Community: community as a tool for organisational change #cmgrchat https://t.co/dgh8e937QU"/>
    <s v="https://www.bind.nl/en/community-as-a-tool-for-organizational-change/"/>
    <s v="bind.nl"/>
    <x v="1"/>
    <m/>
    <s v="http://pbs.twimg.com/profile_images/1093425165021659142/viKCUytu_normal.jpg"/>
    <x v="13"/>
    <s v="https://twitter.com/#!/danjleonard/status/1163447172983115781"/>
    <m/>
    <m/>
    <s v="1163447172983115781"/>
    <m/>
    <b v="0"/>
    <n v="0"/>
    <s v=""/>
    <b v="0"/>
    <s v="en"/>
    <m/>
    <s v=""/>
    <b v="0"/>
    <n v="2"/>
    <s v="1163443163392094208"/>
    <s v="Twitter for iPhone"/>
    <b v="0"/>
    <s v="1163443163392094208"/>
    <s v="Tweet"/>
    <n v="0"/>
    <n v="0"/>
    <m/>
    <m/>
    <m/>
    <m/>
    <m/>
    <m/>
    <m/>
    <m/>
    <n v="2"/>
    <s v="2"/>
    <s v="2"/>
    <n v="0"/>
    <n v="0"/>
    <n v="0"/>
    <n v="0"/>
    <n v="0"/>
    <n v="0"/>
    <n v="10"/>
    <n v="100"/>
    <n v="10"/>
  </r>
  <r>
    <s v="danjleonard"/>
    <s v="bind_community"/>
    <m/>
    <m/>
    <m/>
    <m/>
    <m/>
    <m/>
    <m/>
    <m/>
    <s v="Yes"/>
    <n v="23"/>
    <m/>
    <m/>
    <x v="1"/>
    <d v="2019-09-19T16:45:46.000"/>
    <s v="RT @Bind_Community: How to integrate an online community into an organization. #community #cmgrchat https://t.co/LlDqwAXruK"/>
    <s v="https://www.bind.nl/en/how-to-integrate-an-online-community-into-an-organization/"/>
    <s v="bind.nl"/>
    <x v="7"/>
    <m/>
    <s v="http://pbs.twimg.com/profile_images/1093425165021659142/viKCUytu_normal.jpg"/>
    <x v="14"/>
    <s v="https://twitter.com/#!/danjleonard/status/1174726284934615041"/>
    <m/>
    <m/>
    <s v="1174726284934615041"/>
    <m/>
    <b v="0"/>
    <n v="0"/>
    <s v=""/>
    <b v="0"/>
    <s v="en"/>
    <m/>
    <s v=""/>
    <b v="0"/>
    <n v="2"/>
    <s v="1174684376598274049"/>
    <s v="Twitter for iPhone"/>
    <b v="0"/>
    <s v="1174684376598274049"/>
    <s v="Tweet"/>
    <n v="0"/>
    <n v="0"/>
    <m/>
    <m/>
    <m/>
    <m/>
    <m/>
    <m/>
    <m/>
    <m/>
    <n v="2"/>
    <s v="2"/>
    <s v="2"/>
    <n v="0"/>
    <n v="0"/>
    <n v="0"/>
    <n v="0"/>
    <n v="0"/>
    <n v="0"/>
    <n v="13"/>
    <n v="100"/>
    <n v="13"/>
  </r>
  <r>
    <s v="peterstaal"/>
    <s v="danjleonard"/>
    <m/>
    <m/>
    <m/>
    <m/>
    <m/>
    <m/>
    <m/>
    <m/>
    <s v="No"/>
    <n v="24"/>
    <m/>
    <m/>
    <x v="1"/>
    <d v="2019-07-15T14:23:55.000"/>
    <s v="Why are communitymanagers more susceptible to burn-outs? Our colleague @DanjLeonard wrote down his thoughts. https://t.co/Nfd1FkCmQa #cmgrchat #esnchat"/>
    <s v="https://www.bind.nl/en/community-managers-burn-out-and-why-some-need-more-than-a-vacation/"/>
    <s v="bind.nl"/>
    <x v="6"/>
    <m/>
    <s v="http://pbs.twimg.com/profile_images/3119861225/5ad23eba8b7647403ee993ea81abc67e_normal.jpeg"/>
    <x v="15"/>
    <s v="https://twitter.com/#!/peterstaal/status/1150772989685878784"/>
    <m/>
    <m/>
    <s v="1150772989685878784"/>
    <m/>
    <b v="0"/>
    <n v="2"/>
    <s v=""/>
    <b v="0"/>
    <s v="en"/>
    <m/>
    <s v=""/>
    <b v="0"/>
    <n v="1"/>
    <s v=""/>
    <s v="Twitter Web Client"/>
    <b v="0"/>
    <s v="1150772989685878784"/>
    <s v="Tweet"/>
    <n v="0"/>
    <n v="0"/>
    <m/>
    <m/>
    <m/>
    <m/>
    <m/>
    <m/>
    <m/>
    <m/>
    <n v="1"/>
    <s v="2"/>
    <s v="2"/>
    <n v="0"/>
    <n v="0"/>
    <n v="2"/>
    <n v="11.764705882352942"/>
    <n v="1"/>
    <n v="5.882352941176471"/>
    <n v="15"/>
    <n v="88.23529411764706"/>
    <n v="17"/>
  </r>
  <r>
    <s v="bind_community"/>
    <s v="bind_community"/>
    <m/>
    <m/>
    <m/>
    <m/>
    <m/>
    <m/>
    <m/>
    <m/>
    <s v="No"/>
    <n v="25"/>
    <m/>
    <m/>
    <x v="0"/>
    <d v="2019-08-19T13:30:40.000"/>
    <s v="community as a tool for organisational change #cmgrchat https://t.co/dgh8e937QU"/>
    <s v="https://www.bind.nl/en/community-as-a-tool-for-organizational-change/"/>
    <s v="bind.nl"/>
    <x v="1"/>
    <m/>
    <s v="http://pbs.twimg.com/profile_images/812365772127408128/BTNBUYx5_normal.jpg"/>
    <x v="16"/>
    <s v="https://twitter.com/#!/bind_community/status/1163443163392094208"/>
    <m/>
    <m/>
    <s v="1163443163392094208"/>
    <m/>
    <b v="0"/>
    <n v="0"/>
    <s v=""/>
    <b v="0"/>
    <s v="en"/>
    <m/>
    <s v=""/>
    <b v="0"/>
    <n v="2"/>
    <s v=""/>
    <s v="RecurPost - Social Scheduler App"/>
    <b v="0"/>
    <s v="1163443163392094208"/>
    <s v="Tweet"/>
    <n v="0"/>
    <n v="0"/>
    <m/>
    <m/>
    <m/>
    <m/>
    <m/>
    <m/>
    <m/>
    <m/>
    <n v="3"/>
    <s v="2"/>
    <s v="2"/>
    <n v="0"/>
    <n v="0"/>
    <n v="0"/>
    <n v="0"/>
    <n v="0"/>
    <n v="0"/>
    <n v="8"/>
    <n v="100"/>
    <n v="8"/>
  </r>
  <r>
    <s v="bind_community"/>
    <s v="bind_community"/>
    <m/>
    <m/>
    <m/>
    <m/>
    <m/>
    <m/>
    <m/>
    <m/>
    <s v="No"/>
    <n v="26"/>
    <m/>
    <m/>
    <x v="0"/>
    <d v="2019-08-22T13:38:04.000"/>
    <s v="Organizations of the future operate as communities #cmgr #cmgrchat https://t.co/xOEh3OIc75"/>
    <s v="https://www.bind.nl/en/organizations-the-future-operate-as-communities/"/>
    <s v="bind.nl"/>
    <x v="4"/>
    <m/>
    <s v="http://pbs.twimg.com/profile_images/812365772127408128/BTNBUYx5_normal.jpg"/>
    <x v="17"/>
    <s v="https://twitter.com/#!/bind_community/status/1164532189075320832"/>
    <m/>
    <m/>
    <s v="1164532189075320832"/>
    <m/>
    <b v="0"/>
    <n v="0"/>
    <s v=""/>
    <b v="0"/>
    <s v="en"/>
    <m/>
    <s v=""/>
    <b v="0"/>
    <n v="0"/>
    <s v=""/>
    <s v="RecurPost - Social Scheduler App"/>
    <b v="0"/>
    <s v="1164532189075320832"/>
    <s v="Tweet"/>
    <n v="0"/>
    <n v="0"/>
    <m/>
    <m/>
    <m/>
    <m/>
    <m/>
    <m/>
    <m/>
    <m/>
    <n v="3"/>
    <s v="2"/>
    <s v="2"/>
    <n v="0"/>
    <n v="0"/>
    <n v="0"/>
    <n v="0"/>
    <n v="0"/>
    <n v="0"/>
    <n v="9"/>
    <n v="100"/>
    <n v="9"/>
  </r>
  <r>
    <s v="bind_community"/>
    <s v="bind_community"/>
    <m/>
    <m/>
    <m/>
    <m/>
    <m/>
    <m/>
    <m/>
    <m/>
    <s v="No"/>
    <n v="27"/>
    <m/>
    <m/>
    <x v="0"/>
    <d v="2019-09-19T13:59:14.000"/>
    <s v="How to integrate an online community into an organization. #community #cmgrchat https://t.co/LlDqwAXruK"/>
    <s v="https://www.bind.nl/en/how-to-integrate-an-online-community-into-an-organization/"/>
    <s v="bind.nl"/>
    <x v="7"/>
    <m/>
    <s v="http://pbs.twimg.com/profile_images/812365772127408128/BTNBUYx5_normal.jpg"/>
    <x v="18"/>
    <s v="https://twitter.com/#!/bind_community/status/1174684376598274049"/>
    <m/>
    <m/>
    <s v="1174684376598274049"/>
    <m/>
    <b v="0"/>
    <n v="1"/>
    <s v=""/>
    <b v="0"/>
    <s v="en"/>
    <m/>
    <s v=""/>
    <b v="0"/>
    <n v="2"/>
    <s v=""/>
    <s v="RecurPost - Social Scheduler App"/>
    <b v="0"/>
    <s v="1174684376598274049"/>
    <s v="Tweet"/>
    <n v="0"/>
    <n v="0"/>
    <m/>
    <m/>
    <m/>
    <m/>
    <m/>
    <m/>
    <m/>
    <m/>
    <n v="3"/>
    <s v="2"/>
    <s v="2"/>
    <n v="0"/>
    <n v="0"/>
    <n v="0"/>
    <n v="0"/>
    <n v="0"/>
    <n v="0"/>
    <n v="11"/>
    <n v="100"/>
    <n v="11"/>
  </r>
  <r>
    <s v="peterstaal"/>
    <s v="bind_community"/>
    <m/>
    <m/>
    <m/>
    <m/>
    <m/>
    <m/>
    <m/>
    <m/>
    <s v="No"/>
    <n v="28"/>
    <m/>
    <m/>
    <x v="1"/>
    <d v="2019-08-19T15:55:02.000"/>
    <s v="RT @Bind_Community: community as a tool for organisational change #cmgrchat https://t.co/dgh8e937QU"/>
    <s v="https://www.bind.nl/en/community-as-a-tool-for-organizational-change/"/>
    <s v="bind.nl"/>
    <x v="1"/>
    <m/>
    <s v="http://pbs.twimg.com/profile_images/3119861225/5ad23eba8b7647403ee993ea81abc67e_normal.jpeg"/>
    <x v="19"/>
    <s v="https://twitter.com/#!/peterstaal/status/1163479493618655232"/>
    <m/>
    <m/>
    <s v="1163479493618655232"/>
    <m/>
    <b v="0"/>
    <n v="0"/>
    <s v=""/>
    <b v="0"/>
    <s v="en"/>
    <m/>
    <s v=""/>
    <b v="0"/>
    <n v="2"/>
    <s v="1163443163392094208"/>
    <s v="Twitter for iPhone"/>
    <b v="0"/>
    <s v="1163443163392094208"/>
    <s v="Tweet"/>
    <n v="0"/>
    <n v="0"/>
    <m/>
    <m/>
    <m/>
    <m/>
    <m/>
    <m/>
    <m/>
    <m/>
    <n v="2"/>
    <s v="2"/>
    <s v="2"/>
    <n v="0"/>
    <n v="0"/>
    <n v="0"/>
    <n v="0"/>
    <n v="0"/>
    <n v="0"/>
    <n v="10"/>
    <n v="100"/>
    <n v="10"/>
  </r>
  <r>
    <s v="peterstaal"/>
    <s v="bind_community"/>
    <m/>
    <m/>
    <m/>
    <m/>
    <m/>
    <m/>
    <m/>
    <m/>
    <s v="No"/>
    <n v="29"/>
    <m/>
    <m/>
    <x v="1"/>
    <d v="2019-09-19T18:42:27.000"/>
    <s v="RT @Bind_Community: How to integrate an online community into an organization. #community #cmgrchat https://t.co/LlDqwAXruK"/>
    <s v="https://www.bind.nl/en/how-to-integrate-an-online-community-into-an-organization/"/>
    <s v="bind.nl"/>
    <x v="7"/>
    <m/>
    <s v="http://pbs.twimg.com/profile_images/3119861225/5ad23eba8b7647403ee993ea81abc67e_normal.jpeg"/>
    <x v="20"/>
    <s v="https://twitter.com/#!/peterstaal/status/1174755648514547712"/>
    <m/>
    <m/>
    <s v="1174755648514547712"/>
    <m/>
    <b v="0"/>
    <n v="0"/>
    <s v=""/>
    <b v="0"/>
    <s v="en"/>
    <m/>
    <s v=""/>
    <b v="0"/>
    <n v="2"/>
    <s v="1174684376598274049"/>
    <s v="Twitter for iPhone"/>
    <b v="0"/>
    <s v="1174684376598274049"/>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
        <item x="5"/>
        <item x="7"/>
        <item x="0"/>
        <item x="2"/>
        <item x="8"/>
        <item x="3"/>
        <item x="15"/>
        <item x="12"/>
        <item x="4"/>
        <item x="6"/>
        <item x="9"/>
        <item x="16"/>
        <item x="13"/>
        <item x="19"/>
        <item x="17"/>
        <item x="10"/>
        <item x="11"/>
        <item x="18"/>
        <item x="14"/>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
        <i x="4" s="1"/>
        <i x="1" s="1"/>
        <i x="0" s="1"/>
        <i x="6" s="1"/>
        <i x="7"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432" dataDxfId="431">
  <autoFilter ref="A2:BL29"/>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2" totalsRowShown="0" headerRowDxfId="270" dataDxfId="269">
  <autoFilter ref="A14:N2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N35" totalsRowShown="0" headerRowDxfId="253" dataDxfId="252">
  <autoFilter ref="A25:N3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N48" totalsRowShown="0" headerRowDxfId="236" dataDxfId="235">
  <autoFilter ref="A38:N4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N61" totalsRowShown="0" headerRowDxfId="219" dataDxfId="218">
  <autoFilter ref="A51:N6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N66" totalsRowShown="0" headerRowDxfId="202" dataDxfId="201">
  <autoFilter ref="A64:N66"/>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 totalsRowShown="0" headerRowDxfId="141" dataDxfId="140">
  <autoFilter ref="A1:G9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79" dataDxfId="378">
  <autoFilter ref="A2:BS2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3" totalsRowShown="0" headerRowDxfId="132" dataDxfId="131">
  <autoFilter ref="A1:L8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33" dataDxfId="332">
  <autoFilter ref="A1:C2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ontop.com/how-to-install-and-watch-jio-tv-on-amazon-firestick/" TargetMode="External" /><Relationship Id="rId2" Type="http://schemas.openxmlformats.org/officeDocument/2006/relationships/hyperlink" Target="https://unmistakablecreative.com/jobs/" TargetMode="External" /><Relationship Id="rId3" Type="http://schemas.openxmlformats.org/officeDocument/2006/relationships/hyperlink" Target="https://www.forbes.com/sites/kylewong/2019/06/25/heres-how-cmos-can-close-the-community-manager-talent-gap/" TargetMode="External" /><Relationship Id="rId4" Type="http://schemas.openxmlformats.org/officeDocument/2006/relationships/hyperlink" Target="https://blog.vanillaforums.com/community-developing-a-strategic-super-fan-program" TargetMode="External" /><Relationship Id="rId5" Type="http://schemas.openxmlformats.org/officeDocument/2006/relationships/hyperlink" Target="https://www.blog.spaceflow.io/post/what-to-measure-in-your-community" TargetMode="External" /><Relationship Id="rId6" Type="http://schemas.openxmlformats.org/officeDocument/2006/relationships/hyperlink" Target="https://screenshot-magazine.com/the-future/rent-family-japan/" TargetMode="External" /><Relationship Id="rId7" Type="http://schemas.openxmlformats.org/officeDocument/2006/relationships/hyperlink" Target="https://www.bind.nl/en/community-managers-burn-out-and-why-some-need-more-than-a-vac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s://www.bind.nl/en/community-managers-burn-out-and-why-some-need-more-than-a-vacation/" TargetMode="External" /><Relationship Id="rId11" Type="http://schemas.openxmlformats.org/officeDocument/2006/relationships/hyperlink" Target="https://www.bind.nl/en/community-as-a-tool-for-organizational-change/" TargetMode="External" /><Relationship Id="rId12" Type="http://schemas.openxmlformats.org/officeDocument/2006/relationships/hyperlink" Target="https://www.bind.nl/en/organizations-the-future-operate-as-communities/" TargetMode="External" /><Relationship Id="rId13" Type="http://schemas.openxmlformats.org/officeDocument/2006/relationships/hyperlink" Target="https://www.bind.nl/en/how-to-integrate-an-online-community-into-an-organization/" TargetMode="External" /><Relationship Id="rId14" Type="http://schemas.openxmlformats.org/officeDocument/2006/relationships/hyperlink" Target="https://www.bind.nl/en/community-as-a-tool-for-organizational-change/" TargetMode="External" /><Relationship Id="rId15" Type="http://schemas.openxmlformats.org/officeDocument/2006/relationships/hyperlink" Target="https://www.bind.nl/en/how-to-integrate-an-online-community-into-an-organization/" TargetMode="External" /><Relationship Id="rId16" Type="http://schemas.openxmlformats.org/officeDocument/2006/relationships/hyperlink" Target="http://pbs.twimg.com/profile_images/1080758598018322432/MgY-Wuo2_normal.jpg" TargetMode="External" /><Relationship Id="rId17" Type="http://schemas.openxmlformats.org/officeDocument/2006/relationships/hyperlink" Target="http://pbs.twimg.com/profile_images/635887312426168321/VVdLzKCL_normal.jpg" TargetMode="External" /><Relationship Id="rId18" Type="http://schemas.openxmlformats.org/officeDocument/2006/relationships/hyperlink" Target="http://pbs.twimg.com/profile_images/1149241490083897344/48WFodeh_normal.jpg" TargetMode="External" /><Relationship Id="rId19" Type="http://schemas.openxmlformats.org/officeDocument/2006/relationships/hyperlink" Target="http://pbs.twimg.com/profile_images/1149241490083897344/48WFodeh_normal.jpg" TargetMode="External" /><Relationship Id="rId20" Type="http://schemas.openxmlformats.org/officeDocument/2006/relationships/hyperlink" Target="http://pbs.twimg.com/profile_images/757666650485198848/bsqBhwSq_normal.jpg" TargetMode="External" /><Relationship Id="rId21" Type="http://schemas.openxmlformats.org/officeDocument/2006/relationships/hyperlink" Target="http://pbs.twimg.com/profile_images/447340335471919105/ZGR-mKCP_normal.jpeg" TargetMode="External" /><Relationship Id="rId22" Type="http://schemas.openxmlformats.org/officeDocument/2006/relationships/hyperlink" Target="http://pbs.twimg.com/profile_images/447340335471919105/ZGR-mKCP_normal.jpeg" TargetMode="External" /><Relationship Id="rId23" Type="http://schemas.openxmlformats.org/officeDocument/2006/relationships/hyperlink" Target="http://pbs.twimg.com/profile_images/1072539467414716420/NlAaShak_normal.jpg" TargetMode="External" /><Relationship Id="rId24" Type="http://schemas.openxmlformats.org/officeDocument/2006/relationships/hyperlink" Target="http://pbs.twimg.com/profile_images/1151866551823425542/bZzZsXRN_normal.jpg" TargetMode="External" /><Relationship Id="rId25" Type="http://schemas.openxmlformats.org/officeDocument/2006/relationships/hyperlink" Target="http://pbs.twimg.com/profile_images/1151866551823425542/bZzZsXRN_normal.jpg" TargetMode="External" /><Relationship Id="rId26" Type="http://schemas.openxmlformats.org/officeDocument/2006/relationships/hyperlink" Target="http://pbs.twimg.com/profile_images/1002353175846719489/0smmIJu5_normal.jpg" TargetMode="External" /><Relationship Id="rId27" Type="http://schemas.openxmlformats.org/officeDocument/2006/relationships/hyperlink" Target="http://pbs.twimg.com/profile_images/1002353175846719489/0smmIJu5_normal.jpg" TargetMode="External" /><Relationship Id="rId28" Type="http://schemas.openxmlformats.org/officeDocument/2006/relationships/hyperlink" Target="http://pbs.twimg.com/profile_images/1002353175846719489/0smmIJu5_normal.jpg" TargetMode="External" /><Relationship Id="rId29" Type="http://schemas.openxmlformats.org/officeDocument/2006/relationships/hyperlink" Target="http://pbs.twimg.com/profile_images/1042706613302378497/MEffVmom_normal.jpg" TargetMode="External" /><Relationship Id="rId30" Type="http://schemas.openxmlformats.org/officeDocument/2006/relationships/hyperlink" Target="http://pbs.twimg.com/profile_images/933740415861252096/qEXZnavW_normal.jpg" TargetMode="External" /><Relationship Id="rId31" Type="http://schemas.openxmlformats.org/officeDocument/2006/relationships/hyperlink" Target="http://pbs.twimg.com/profile_images/933740415861252096/qEXZnavW_normal.jpg" TargetMode="External" /><Relationship Id="rId32" Type="http://schemas.openxmlformats.org/officeDocument/2006/relationships/hyperlink" Target="http://pbs.twimg.com/profile_images/933740415861252096/qEXZnavW_normal.jpg" TargetMode="External" /><Relationship Id="rId33" Type="http://schemas.openxmlformats.org/officeDocument/2006/relationships/hyperlink" Target="http://pbs.twimg.com/profile_images/933740415861252096/qEXZnavW_normal.jpg" TargetMode="External" /><Relationship Id="rId34" Type="http://schemas.openxmlformats.org/officeDocument/2006/relationships/hyperlink" Target="http://pbs.twimg.com/profile_images/812365772127408128/BTNBUYx5_normal.jpg" TargetMode="External" /><Relationship Id="rId35" Type="http://schemas.openxmlformats.org/officeDocument/2006/relationships/hyperlink" Target="http://pbs.twimg.com/profile_images/1093425165021659142/viKCUytu_normal.jpg" TargetMode="External" /><Relationship Id="rId36" Type="http://schemas.openxmlformats.org/officeDocument/2006/relationships/hyperlink" Target="http://pbs.twimg.com/profile_images/1093425165021659142/viKCUytu_normal.jpg" TargetMode="External" /><Relationship Id="rId37" Type="http://schemas.openxmlformats.org/officeDocument/2006/relationships/hyperlink" Target="http://pbs.twimg.com/profile_images/3119861225/5ad23eba8b7647403ee993ea81abc67e_normal.jpeg" TargetMode="External" /><Relationship Id="rId38" Type="http://schemas.openxmlformats.org/officeDocument/2006/relationships/hyperlink" Target="http://pbs.twimg.com/profile_images/812365772127408128/BTNBUYx5_normal.jpg" TargetMode="External" /><Relationship Id="rId39" Type="http://schemas.openxmlformats.org/officeDocument/2006/relationships/hyperlink" Target="http://pbs.twimg.com/profile_images/812365772127408128/BTNBUYx5_normal.jpg" TargetMode="External" /><Relationship Id="rId40" Type="http://schemas.openxmlformats.org/officeDocument/2006/relationships/hyperlink" Target="http://pbs.twimg.com/profile_images/812365772127408128/BTNBUYx5_normal.jpg" TargetMode="External" /><Relationship Id="rId41" Type="http://schemas.openxmlformats.org/officeDocument/2006/relationships/hyperlink" Target="http://pbs.twimg.com/profile_images/3119861225/5ad23eba8b7647403ee993ea81abc67e_normal.jpeg" TargetMode="External" /><Relationship Id="rId42" Type="http://schemas.openxmlformats.org/officeDocument/2006/relationships/hyperlink" Target="http://pbs.twimg.com/profile_images/3119861225/5ad23eba8b7647403ee993ea81abc67e_normal.jpeg" TargetMode="External" /><Relationship Id="rId43" Type="http://schemas.openxmlformats.org/officeDocument/2006/relationships/hyperlink" Target="https://twitter.com/#!/blog_ontop/status/1147383585264898048" TargetMode="External" /><Relationship Id="rId44" Type="http://schemas.openxmlformats.org/officeDocument/2006/relationships/hyperlink" Target="https://twitter.com/#!/msaunsen/status/388012978697539584" TargetMode="External" /><Relationship Id="rId45" Type="http://schemas.openxmlformats.org/officeDocument/2006/relationships/hyperlink" Target="https://twitter.com/#!/orhasson/status/1147539814247534592" TargetMode="External" /><Relationship Id="rId46" Type="http://schemas.openxmlformats.org/officeDocument/2006/relationships/hyperlink" Target="https://twitter.com/#!/orhasson/status/1147539814247534592" TargetMode="External" /><Relationship Id="rId47" Type="http://schemas.openxmlformats.org/officeDocument/2006/relationships/hyperlink" Target="https://twitter.com/#!/unmistakableceo/status/1149777074770419712" TargetMode="External" /><Relationship Id="rId48" Type="http://schemas.openxmlformats.org/officeDocument/2006/relationships/hyperlink" Target="https://twitter.com/#!/rennypoelstra/status/1150780410252709889" TargetMode="External" /><Relationship Id="rId49" Type="http://schemas.openxmlformats.org/officeDocument/2006/relationships/hyperlink" Target="https://twitter.com/#!/rennypoelstra/status/1150780410252709889" TargetMode="External" /><Relationship Id="rId50" Type="http://schemas.openxmlformats.org/officeDocument/2006/relationships/hyperlink" Target="https://twitter.com/#!/jpedde/status/836621471757791234" TargetMode="External" /><Relationship Id="rId51" Type="http://schemas.openxmlformats.org/officeDocument/2006/relationships/hyperlink" Target="https://twitter.com/#!/annmichaelrose3/status/1156366437428207623" TargetMode="External" /><Relationship Id="rId52" Type="http://schemas.openxmlformats.org/officeDocument/2006/relationships/hyperlink" Target="https://twitter.com/#!/annmichaelrose3/status/1156366437428207623" TargetMode="External" /><Relationship Id="rId53" Type="http://schemas.openxmlformats.org/officeDocument/2006/relationships/hyperlink" Target="https://twitter.com/#!/corriedavidson/status/1146432223056412672" TargetMode="External" /><Relationship Id="rId54" Type="http://schemas.openxmlformats.org/officeDocument/2006/relationships/hyperlink" Target="https://twitter.com/#!/corriedavidson/status/1148242745364033536" TargetMode="External" /><Relationship Id="rId55" Type="http://schemas.openxmlformats.org/officeDocument/2006/relationships/hyperlink" Target="https://twitter.com/#!/corriedavidson/status/1161709300928122886" TargetMode="External" /><Relationship Id="rId56" Type="http://schemas.openxmlformats.org/officeDocument/2006/relationships/hyperlink" Target="https://twitter.com/#!/screenshotmag/status/1168931818604773377" TargetMode="External" /><Relationship Id="rId57" Type="http://schemas.openxmlformats.org/officeDocument/2006/relationships/hyperlink" Target="https://twitter.com/#!/edtech_stories/status/1173690910485417985" TargetMode="External" /><Relationship Id="rId58" Type="http://schemas.openxmlformats.org/officeDocument/2006/relationships/hyperlink" Target="https://twitter.com/#!/edtech_stories/status/1173690910485417985" TargetMode="External" /><Relationship Id="rId59" Type="http://schemas.openxmlformats.org/officeDocument/2006/relationships/hyperlink" Target="https://twitter.com/#!/edtech_stories/status/1173690910485417985" TargetMode="External" /><Relationship Id="rId60" Type="http://schemas.openxmlformats.org/officeDocument/2006/relationships/hyperlink" Target="https://twitter.com/#!/edtech_stories/status/1173690910485417985" TargetMode="External" /><Relationship Id="rId61" Type="http://schemas.openxmlformats.org/officeDocument/2006/relationships/hyperlink" Target="https://twitter.com/#!/bind_community/status/1150774000177569794" TargetMode="External" /><Relationship Id="rId62" Type="http://schemas.openxmlformats.org/officeDocument/2006/relationships/hyperlink" Target="https://twitter.com/#!/danjleonard/status/1163447172983115781" TargetMode="External" /><Relationship Id="rId63" Type="http://schemas.openxmlformats.org/officeDocument/2006/relationships/hyperlink" Target="https://twitter.com/#!/danjleonard/status/1174726284934615041" TargetMode="External" /><Relationship Id="rId64" Type="http://schemas.openxmlformats.org/officeDocument/2006/relationships/hyperlink" Target="https://twitter.com/#!/peterstaal/status/1150772989685878784" TargetMode="External" /><Relationship Id="rId65" Type="http://schemas.openxmlformats.org/officeDocument/2006/relationships/hyperlink" Target="https://twitter.com/#!/bind_community/status/1163443163392094208" TargetMode="External" /><Relationship Id="rId66" Type="http://schemas.openxmlformats.org/officeDocument/2006/relationships/hyperlink" Target="https://twitter.com/#!/bind_community/status/1164532189075320832" TargetMode="External" /><Relationship Id="rId67" Type="http://schemas.openxmlformats.org/officeDocument/2006/relationships/hyperlink" Target="https://twitter.com/#!/bind_community/status/1174684376598274049" TargetMode="External" /><Relationship Id="rId68" Type="http://schemas.openxmlformats.org/officeDocument/2006/relationships/hyperlink" Target="https://twitter.com/#!/peterstaal/status/1163479493618655232" TargetMode="External" /><Relationship Id="rId69" Type="http://schemas.openxmlformats.org/officeDocument/2006/relationships/hyperlink" Target="https://twitter.com/#!/peterstaal/status/1174755648514547712" TargetMode="External" /><Relationship Id="rId70" Type="http://schemas.openxmlformats.org/officeDocument/2006/relationships/hyperlink" Target="https://api.twitter.com/1.1/geo/id/01a9a39529b27f36.json" TargetMode="External" /><Relationship Id="rId71" Type="http://schemas.openxmlformats.org/officeDocument/2006/relationships/hyperlink" Target="https://api.twitter.com/1.1/geo/id/08b1f0c524ffa673.json" TargetMode="External" /><Relationship Id="rId72" Type="http://schemas.openxmlformats.org/officeDocument/2006/relationships/comments" Target="../comments1.xml" /><Relationship Id="rId73" Type="http://schemas.openxmlformats.org/officeDocument/2006/relationships/vmlDrawing" Target="../drawings/vmlDrawing1.vml" /><Relationship Id="rId74" Type="http://schemas.openxmlformats.org/officeDocument/2006/relationships/table" Target="../tables/table1.xml" /><Relationship Id="rId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blogontop.com/how-to-install-and-watch-jio-tv-on-amazon-firestick/" TargetMode="External" /><Relationship Id="rId2" Type="http://schemas.openxmlformats.org/officeDocument/2006/relationships/hyperlink" Target="https://unmistakablecreative.com/jobs/" TargetMode="External" /><Relationship Id="rId3" Type="http://schemas.openxmlformats.org/officeDocument/2006/relationships/hyperlink" Target="https://www.forbes.com/sites/kylewong/2019/06/25/heres-how-cmos-can-close-the-community-manager-talent-gap/" TargetMode="External" /><Relationship Id="rId4" Type="http://schemas.openxmlformats.org/officeDocument/2006/relationships/hyperlink" Target="https://blog.vanillaforums.com/community-developing-a-strategic-super-fan-program" TargetMode="External" /><Relationship Id="rId5" Type="http://schemas.openxmlformats.org/officeDocument/2006/relationships/hyperlink" Target="https://www.blog.spaceflow.io/post/what-to-measure-in-your-community" TargetMode="External" /><Relationship Id="rId6" Type="http://schemas.openxmlformats.org/officeDocument/2006/relationships/hyperlink" Target="https://screenshot-magazine.com/the-future/rent-family-japan/" TargetMode="External" /><Relationship Id="rId7" Type="http://schemas.openxmlformats.org/officeDocument/2006/relationships/hyperlink" Target="https://www.bind.nl/en/community-managers-burn-out-and-why-some-need-more-than-a-vacation/" TargetMode="External" /><Relationship Id="rId8" Type="http://schemas.openxmlformats.org/officeDocument/2006/relationships/hyperlink" Target="https://www.bind.nl/en/community-as-a-tool-for-organizational-change/" TargetMode="External" /><Relationship Id="rId9" Type="http://schemas.openxmlformats.org/officeDocument/2006/relationships/hyperlink" Target="https://www.bind.nl/en/how-to-integrate-an-online-community-into-an-organization/" TargetMode="External" /><Relationship Id="rId10" Type="http://schemas.openxmlformats.org/officeDocument/2006/relationships/hyperlink" Target="https://www.bind.nl/en/community-managers-burn-out-and-why-some-need-more-than-a-vacation/" TargetMode="External" /><Relationship Id="rId11" Type="http://schemas.openxmlformats.org/officeDocument/2006/relationships/hyperlink" Target="https://www.bind.nl/en/community-as-a-tool-for-organizational-change/" TargetMode="External" /><Relationship Id="rId12" Type="http://schemas.openxmlformats.org/officeDocument/2006/relationships/hyperlink" Target="https://www.bind.nl/en/organizations-the-future-operate-as-communities/" TargetMode="External" /><Relationship Id="rId13" Type="http://schemas.openxmlformats.org/officeDocument/2006/relationships/hyperlink" Target="https://www.bind.nl/en/how-to-integrate-an-online-community-into-an-organization/" TargetMode="External" /><Relationship Id="rId14" Type="http://schemas.openxmlformats.org/officeDocument/2006/relationships/hyperlink" Target="https://www.bind.nl/en/community-as-a-tool-for-organizational-change/" TargetMode="External" /><Relationship Id="rId15" Type="http://schemas.openxmlformats.org/officeDocument/2006/relationships/hyperlink" Target="https://www.bind.nl/en/how-to-integrate-an-online-community-into-an-organization/" TargetMode="External" /><Relationship Id="rId16" Type="http://schemas.openxmlformats.org/officeDocument/2006/relationships/hyperlink" Target="http://pbs.twimg.com/profile_images/1080758598018322432/MgY-Wuo2_normal.jpg" TargetMode="External" /><Relationship Id="rId17" Type="http://schemas.openxmlformats.org/officeDocument/2006/relationships/hyperlink" Target="http://pbs.twimg.com/profile_images/635887312426168321/VVdLzKCL_normal.jpg" TargetMode="External" /><Relationship Id="rId18" Type="http://schemas.openxmlformats.org/officeDocument/2006/relationships/hyperlink" Target="http://pbs.twimg.com/profile_images/1149241490083897344/48WFodeh_normal.jpg" TargetMode="External" /><Relationship Id="rId19" Type="http://schemas.openxmlformats.org/officeDocument/2006/relationships/hyperlink" Target="http://pbs.twimg.com/profile_images/757666650485198848/bsqBhwSq_normal.jpg" TargetMode="External" /><Relationship Id="rId20" Type="http://schemas.openxmlformats.org/officeDocument/2006/relationships/hyperlink" Target="http://pbs.twimg.com/profile_images/447340335471919105/ZGR-mKCP_normal.jpeg" TargetMode="External" /><Relationship Id="rId21" Type="http://schemas.openxmlformats.org/officeDocument/2006/relationships/hyperlink" Target="http://pbs.twimg.com/profile_images/1072539467414716420/NlAaShak_normal.jpg" TargetMode="External" /><Relationship Id="rId22" Type="http://schemas.openxmlformats.org/officeDocument/2006/relationships/hyperlink" Target="http://pbs.twimg.com/profile_images/1151866551823425542/bZzZsXRN_normal.jpg" TargetMode="External" /><Relationship Id="rId23" Type="http://schemas.openxmlformats.org/officeDocument/2006/relationships/hyperlink" Target="http://pbs.twimg.com/profile_images/1002353175846719489/0smmIJu5_normal.jpg" TargetMode="External" /><Relationship Id="rId24" Type="http://schemas.openxmlformats.org/officeDocument/2006/relationships/hyperlink" Target="http://pbs.twimg.com/profile_images/1002353175846719489/0smmIJu5_normal.jpg" TargetMode="External" /><Relationship Id="rId25" Type="http://schemas.openxmlformats.org/officeDocument/2006/relationships/hyperlink" Target="http://pbs.twimg.com/profile_images/1002353175846719489/0smmIJu5_normal.jpg" TargetMode="External" /><Relationship Id="rId26" Type="http://schemas.openxmlformats.org/officeDocument/2006/relationships/hyperlink" Target="http://pbs.twimg.com/profile_images/1042706613302378497/MEffVmom_normal.jpg" TargetMode="External" /><Relationship Id="rId27" Type="http://schemas.openxmlformats.org/officeDocument/2006/relationships/hyperlink" Target="http://pbs.twimg.com/profile_images/933740415861252096/qEXZnavW_normal.jpg" TargetMode="External" /><Relationship Id="rId28" Type="http://schemas.openxmlformats.org/officeDocument/2006/relationships/hyperlink" Target="http://pbs.twimg.com/profile_images/812365772127408128/BTNBUYx5_normal.jpg" TargetMode="External" /><Relationship Id="rId29" Type="http://schemas.openxmlformats.org/officeDocument/2006/relationships/hyperlink" Target="http://pbs.twimg.com/profile_images/1093425165021659142/viKCUytu_normal.jpg" TargetMode="External" /><Relationship Id="rId30" Type="http://schemas.openxmlformats.org/officeDocument/2006/relationships/hyperlink" Target="http://pbs.twimg.com/profile_images/1093425165021659142/viKCUytu_normal.jpg" TargetMode="External" /><Relationship Id="rId31" Type="http://schemas.openxmlformats.org/officeDocument/2006/relationships/hyperlink" Target="http://pbs.twimg.com/profile_images/3119861225/5ad23eba8b7647403ee993ea81abc67e_normal.jpeg" TargetMode="External" /><Relationship Id="rId32" Type="http://schemas.openxmlformats.org/officeDocument/2006/relationships/hyperlink" Target="http://pbs.twimg.com/profile_images/812365772127408128/BTNBUYx5_normal.jpg" TargetMode="External" /><Relationship Id="rId33" Type="http://schemas.openxmlformats.org/officeDocument/2006/relationships/hyperlink" Target="http://pbs.twimg.com/profile_images/812365772127408128/BTNBUYx5_normal.jpg" TargetMode="External" /><Relationship Id="rId34" Type="http://schemas.openxmlformats.org/officeDocument/2006/relationships/hyperlink" Target="http://pbs.twimg.com/profile_images/812365772127408128/BTNBUYx5_normal.jpg" TargetMode="External" /><Relationship Id="rId35" Type="http://schemas.openxmlformats.org/officeDocument/2006/relationships/hyperlink" Target="http://pbs.twimg.com/profile_images/3119861225/5ad23eba8b7647403ee993ea81abc67e_normal.jpeg" TargetMode="External" /><Relationship Id="rId36" Type="http://schemas.openxmlformats.org/officeDocument/2006/relationships/hyperlink" Target="http://pbs.twimg.com/profile_images/3119861225/5ad23eba8b7647403ee993ea81abc67e_normal.jpeg" TargetMode="External" /><Relationship Id="rId37" Type="http://schemas.openxmlformats.org/officeDocument/2006/relationships/hyperlink" Target="https://twitter.com/#!/blog_ontop/status/1147383585264898048" TargetMode="External" /><Relationship Id="rId38" Type="http://schemas.openxmlformats.org/officeDocument/2006/relationships/hyperlink" Target="https://twitter.com/#!/msaunsen/status/388012978697539584" TargetMode="External" /><Relationship Id="rId39" Type="http://schemas.openxmlformats.org/officeDocument/2006/relationships/hyperlink" Target="https://twitter.com/#!/orhasson/status/1147539814247534592" TargetMode="External" /><Relationship Id="rId40" Type="http://schemas.openxmlformats.org/officeDocument/2006/relationships/hyperlink" Target="https://twitter.com/#!/unmistakableceo/status/1149777074770419712" TargetMode="External" /><Relationship Id="rId41" Type="http://schemas.openxmlformats.org/officeDocument/2006/relationships/hyperlink" Target="https://twitter.com/#!/rennypoelstra/status/1150780410252709889" TargetMode="External" /><Relationship Id="rId42" Type="http://schemas.openxmlformats.org/officeDocument/2006/relationships/hyperlink" Target="https://twitter.com/#!/jpedde/status/836621471757791234" TargetMode="External" /><Relationship Id="rId43" Type="http://schemas.openxmlformats.org/officeDocument/2006/relationships/hyperlink" Target="https://twitter.com/#!/annmichaelrose3/status/1156366437428207623" TargetMode="External" /><Relationship Id="rId44" Type="http://schemas.openxmlformats.org/officeDocument/2006/relationships/hyperlink" Target="https://twitter.com/#!/corriedavidson/status/1146432223056412672" TargetMode="External" /><Relationship Id="rId45" Type="http://schemas.openxmlformats.org/officeDocument/2006/relationships/hyperlink" Target="https://twitter.com/#!/corriedavidson/status/1148242745364033536" TargetMode="External" /><Relationship Id="rId46" Type="http://schemas.openxmlformats.org/officeDocument/2006/relationships/hyperlink" Target="https://twitter.com/#!/corriedavidson/status/1161709300928122886" TargetMode="External" /><Relationship Id="rId47" Type="http://schemas.openxmlformats.org/officeDocument/2006/relationships/hyperlink" Target="https://twitter.com/#!/screenshotmag/status/1168931818604773377" TargetMode="External" /><Relationship Id="rId48" Type="http://schemas.openxmlformats.org/officeDocument/2006/relationships/hyperlink" Target="https://twitter.com/#!/edtech_stories/status/1173690910485417985" TargetMode="External" /><Relationship Id="rId49" Type="http://schemas.openxmlformats.org/officeDocument/2006/relationships/hyperlink" Target="https://twitter.com/#!/bind_community/status/1150774000177569794" TargetMode="External" /><Relationship Id="rId50" Type="http://schemas.openxmlformats.org/officeDocument/2006/relationships/hyperlink" Target="https://twitter.com/#!/danjleonard/status/1163447172983115781" TargetMode="External" /><Relationship Id="rId51" Type="http://schemas.openxmlformats.org/officeDocument/2006/relationships/hyperlink" Target="https://twitter.com/#!/danjleonard/status/1174726284934615041" TargetMode="External" /><Relationship Id="rId52" Type="http://schemas.openxmlformats.org/officeDocument/2006/relationships/hyperlink" Target="https://twitter.com/#!/peterstaal/status/1150772989685878784" TargetMode="External" /><Relationship Id="rId53" Type="http://schemas.openxmlformats.org/officeDocument/2006/relationships/hyperlink" Target="https://twitter.com/#!/bind_community/status/1163443163392094208" TargetMode="External" /><Relationship Id="rId54" Type="http://schemas.openxmlformats.org/officeDocument/2006/relationships/hyperlink" Target="https://twitter.com/#!/bind_community/status/1164532189075320832" TargetMode="External" /><Relationship Id="rId55" Type="http://schemas.openxmlformats.org/officeDocument/2006/relationships/hyperlink" Target="https://twitter.com/#!/bind_community/status/1174684376598274049" TargetMode="External" /><Relationship Id="rId56" Type="http://schemas.openxmlformats.org/officeDocument/2006/relationships/hyperlink" Target="https://twitter.com/#!/peterstaal/status/1163479493618655232" TargetMode="External" /><Relationship Id="rId57" Type="http://schemas.openxmlformats.org/officeDocument/2006/relationships/hyperlink" Target="https://twitter.com/#!/peterstaal/status/1174755648514547712" TargetMode="External" /><Relationship Id="rId58" Type="http://schemas.openxmlformats.org/officeDocument/2006/relationships/hyperlink" Target="https://api.twitter.com/1.1/geo/id/01a9a39529b27f36.json" TargetMode="External" /><Relationship Id="rId59" Type="http://schemas.openxmlformats.org/officeDocument/2006/relationships/hyperlink" Target="https://api.twitter.com/1.1/geo/id/08b1f0c524ffa673.json" TargetMode="External" /><Relationship Id="rId60" Type="http://schemas.openxmlformats.org/officeDocument/2006/relationships/comments" Target="../comments13.xml" /><Relationship Id="rId61" Type="http://schemas.openxmlformats.org/officeDocument/2006/relationships/vmlDrawing" Target="../drawings/vmlDrawing6.vml" /><Relationship Id="rId62" Type="http://schemas.openxmlformats.org/officeDocument/2006/relationships/table" Target="../tables/table23.xml" /><Relationship Id="rId6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blogontop.com/" TargetMode="External" /><Relationship Id="rId2" Type="http://schemas.openxmlformats.org/officeDocument/2006/relationships/hyperlink" Target="https://t.co/9YVQpu5TZ3" TargetMode="External" /><Relationship Id="rId3" Type="http://schemas.openxmlformats.org/officeDocument/2006/relationships/hyperlink" Target="http://t.co/u8xprB7VEP" TargetMode="External" /><Relationship Id="rId4" Type="http://schemas.openxmlformats.org/officeDocument/2006/relationships/hyperlink" Target="http://unmistakablecreative.com/" TargetMode="External" /><Relationship Id="rId5" Type="http://schemas.openxmlformats.org/officeDocument/2006/relationships/hyperlink" Target="https://t.co/ljxjLLKy1H" TargetMode="External" /><Relationship Id="rId6" Type="http://schemas.openxmlformats.org/officeDocument/2006/relationships/hyperlink" Target="https://t.co/7D7gNdU7R3" TargetMode="External" /><Relationship Id="rId7" Type="http://schemas.openxmlformats.org/officeDocument/2006/relationships/hyperlink" Target="https://t.co/COPNyxg21l" TargetMode="External" /><Relationship Id="rId8" Type="http://schemas.openxmlformats.org/officeDocument/2006/relationships/hyperlink" Target="http://melissaprofeta.com/" TargetMode="External" /><Relationship Id="rId9" Type="http://schemas.openxmlformats.org/officeDocument/2006/relationships/hyperlink" Target="https://t.co/pOWQy2TTkR" TargetMode="External" /><Relationship Id="rId10" Type="http://schemas.openxmlformats.org/officeDocument/2006/relationships/hyperlink" Target="https://t.co/3sMMy1ei05" TargetMode="External" /><Relationship Id="rId11" Type="http://schemas.openxmlformats.org/officeDocument/2006/relationships/hyperlink" Target="https://www.zeemaps.com/map?group=2768362" TargetMode="External" /><Relationship Id="rId12" Type="http://schemas.openxmlformats.org/officeDocument/2006/relationships/hyperlink" Target="https://t.co/L0dmYOhtfC" TargetMode="External" /><Relationship Id="rId13" Type="http://schemas.openxmlformats.org/officeDocument/2006/relationships/hyperlink" Target="https://t.co/oZ1MwgEGLN" TargetMode="External" /><Relationship Id="rId14" Type="http://schemas.openxmlformats.org/officeDocument/2006/relationships/hyperlink" Target="http://t.co/ZaVYwqAJq3" TargetMode="External" /><Relationship Id="rId15" Type="http://schemas.openxmlformats.org/officeDocument/2006/relationships/hyperlink" Target="https://t.co/L0dmYOhtfC" TargetMode="External" /><Relationship Id="rId16" Type="http://schemas.openxmlformats.org/officeDocument/2006/relationships/hyperlink" Target="https://t.co/7D7gNdU7R3" TargetMode="External" /><Relationship Id="rId17" Type="http://schemas.openxmlformats.org/officeDocument/2006/relationships/hyperlink" Target="https://pbs.twimg.com/profile_banners/959013566375280646/1552042095" TargetMode="External" /><Relationship Id="rId18" Type="http://schemas.openxmlformats.org/officeDocument/2006/relationships/hyperlink" Target="https://pbs.twimg.com/profile_banners/54077802/1398437336" TargetMode="External" /><Relationship Id="rId19" Type="http://schemas.openxmlformats.org/officeDocument/2006/relationships/hyperlink" Target="https://pbs.twimg.com/profile_banners/19277090/1554165628" TargetMode="External" /><Relationship Id="rId20" Type="http://schemas.openxmlformats.org/officeDocument/2006/relationships/hyperlink" Target="https://pbs.twimg.com/profile_banners/1149228602652844033/1562835496" TargetMode="External" /><Relationship Id="rId21" Type="http://schemas.openxmlformats.org/officeDocument/2006/relationships/hyperlink" Target="https://pbs.twimg.com/profile_banners/67692728/1534297027" TargetMode="External" /><Relationship Id="rId22" Type="http://schemas.openxmlformats.org/officeDocument/2006/relationships/hyperlink" Target="https://pbs.twimg.com/profile_banners/108645782/1469415529" TargetMode="External" /><Relationship Id="rId23" Type="http://schemas.openxmlformats.org/officeDocument/2006/relationships/hyperlink" Target="https://pbs.twimg.com/profile_banners/20595591/1449241884" TargetMode="External" /><Relationship Id="rId24" Type="http://schemas.openxmlformats.org/officeDocument/2006/relationships/hyperlink" Target="https://pbs.twimg.com/profile_banners/79689763/1555438152" TargetMode="External" /><Relationship Id="rId25" Type="http://schemas.openxmlformats.org/officeDocument/2006/relationships/hyperlink" Target="https://pbs.twimg.com/profile_banners/157627819/1445770507" TargetMode="External" /><Relationship Id="rId26" Type="http://schemas.openxmlformats.org/officeDocument/2006/relationships/hyperlink" Target="https://pbs.twimg.com/profile_banners/24101967/1467244159" TargetMode="External" /><Relationship Id="rId27" Type="http://schemas.openxmlformats.org/officeDocument/2006/relationships/hyperlink" Target="https://pbs.twimg.com/profile_banners/787531002050547712/1539659991" TargetMode="External" /><Relationship Id="rId28" Type="http://schemas.openxmlformats.org/officeDocument/2006/relationships/hyperlink" Target="https://pbs.twimg.com/profile_banners/1151866109508931592/1563743096" TargetMode="External" /><Relationship Id="rId29" Type="http://schemas.openxmlformats.org/officeDocument/2006/relationships/hyperlink" Target="https://pbs.twimg.com/profile_banners/90703340/1515517167" TargetMode="External" /><Relationship Id="rId30" Type="http://schemas.openxmlformats.org/officeDocument/2006/relationships/hyperlink" Target="https://pbs.twimg.com/profile_banners/836550963125182464/1537455559" TargetMode="External" /><Relationship Id="rId31" Type="http://schemas.openxmlformats.org/officeDocument/2006/relationships/hyperlink" Target="https://pbs.twimg.com/profile_banners/1280294108/1525718378" TargetMode="External" /><Relationship Id="rId32" Type="http://schemas.openxmlformats.org/officeDocument/2006/relationships/hyperlink" Target="https://pbs.twimg.com/profile_banners/1121799138239111168/1556292834" TargetMode="External" /><Relationship Id="rId33" Type="http://schemas.openxmlformats.org/officeDocument/2006/relationships/hyperlink" Target="https://pbs.twimg.com/profile_banners/21663902/1499925355" TargetMode="External" /><Relationship Id="rId34" Type="http://schemas.openxmlformats.org/officeDocument/2006/relationships/hyperlink" Target="https://pbs.twimg.com/profile_banners/21754620/1444083269" TargetMode="External" /><Relationship Id="rId35" Type="http://schemas.openxmlformats.org/officeDocument/2006/relationships/hyperlink" Target="https://pbs.twimg.com/profile_banners/320699337/1559232217" TargetMode="External" /><Relationship Id="rId36" Type="http://schemas.openxmlformats.org/officeDocument/2006/relationships/hyperlink" Target="https://pbs.twimg.com/profile_banners/799564535879401472/1555600237"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9/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pbs.twimg.com/profile_background_images/836146030/fc86288cc2d6210314f7c680e822858e.jpeg" TargetMode="External" /><Relationship Id="rId42" Type="http://schemas.openxmlformats.org/officeDocument/2006/relationships/hyperlink" Target="http://abs.twimg.com/images/themes/theme16/bg.gif" TargetMode="External" /><Relationship Id="rId43" Type="http://schemas.openxmlformats.org/officeDocument/2006/relationships/hyperlink" Target="http://abs.twimg.com/images/themes/theme2/bg.gif" TargetMode="External" /><Relationship Id="rId44" Type="http://schemas.openxmlformats.org/officeDocument/2006/relationships/hyperlink" Target="http://abs.twimg.com/images/themes/theme16/bg.gif"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2/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pbs.twimg.com/profile_images/1080758598018322432/MgY-Wuo2_normal.jpg" TargetMode="External" /><Relationship Id="rId55" Type="http://schemas.openxmlformats.org/officeDocument/2006/relationships/hyperlink" Target="http://pbs.twimg.com/profile_images/635887312426168321/VVdLzKCL_normal.jpg" TargetMode="External" /><Relationship Id="rId56" Type="http://schemas.openxmlformats.org/officeDocument/2006/relationships/hyperlink" Target="http://pbs.twimg.com/profile_images/1138068159527870467/DfCC8PJO_normal.jpg" TargetMode="External" /><Relationship Id="rId57" Type="http://schemas.openxmlformats.org/officeDocument/2006/relationships/hyperlink" Target="http://pbs.twimg.com/profile_images/1149241490083897344/48WFodeh_normal.jpg" TargetMode="External" /><Relationship Id="rId58" Type="http://schemas.openxmlformats.org/officeDocument/2006/relationships/hyperlink" Target="http://pbs.twimg.com/profile_images/757666650485198848/bsqBhwSq_normal.jpg" TargetMode="External" /><Relationship Id="rId59" Type="http://schemas.openxmlformats.org/officeDocument/2006/relationships/hyperlink" Target="http://pbs.twimg.com/profile_images/757408490725908480/OzVBdpvu_normal.jpg" TargetMode="External" /><Relationship Id="rId60" Type="http://schemas.openxmlformats.org/officeDocument/2006/relationships/hyperlink" Target="http://pbs.twimg.com/profile_images/447340335471919105/ZGR-mKCP_normal.jpeg" TargetMode="External" /><Relationship Id="rId61" Type="http://schemas.openxmlformats.org/officeDocument/2006/relationships/hyperlink" Target="http://pbs.twimg.com/profile_images/1093425165021659142/viKCUytu_normal.jpg" TargetMode="External" /><Relationship Id="rId62" Type="http://schemas.openxmlformats.org/officeDocument/2006/relationships/hyperlink" Target="http://pbs.twimg.com/profile_images/3119861225/5ad23eba8b7647403ee993ea81abc67e_normal.jpeg" TargetMode="External" /><Relationship Id="rId63" Type="http://schemas.openxmlformats.org/officeDocument/2006/relationships/hyperlink" Target="http://pbs.twimg.com/profile_images/1072539467414716420/NlAaShak_normal.jpg" TargetMode="External" /><Relationship Id="rId64" Type="http://schemas.openxmlformats.org/officeDocument/2006/relationships/hyperlink" Target="http://pbs.twimg.com/profile_images/988701382839435264/8YMvnPX8_normal.jpg" TargetMode="External" /><Relationship Id="rId65" Type="http://schemas.openxmlformats.org/officeDocument/2006/relationships/hyperlink" Target="http://pbs.twimg.com/profile_images/1151866551823425542/bZzZsXRN_normal.jpg" TargetMode="External" /><Relationship Id="rId66" Type="http://schemas.openxmlformats.org/officeDocument/2006/relationships/hyperlink" Target="http://pbs.twimg.com/profile_images/1002353175846719489/0smmIJu5_normal.jpg" TargetMode="External" /><Relationship Id="rId67" Type="http://schemas.openxmlformats.org/officeDocument/2006/relationships/hyperlink" Target="http://pbs.twimg.com/profile_images/1042706613302378497/MEffVmom_normal.jpg" TargetMode="External" /><Relationship Id="rId68" Type="http://schemas.openxmlformats.org/officeDocument/2006/relationships/hyperlink" Target="http://pbs.twimg.com/profile_images/933740415861252096/qEXZnavW_normal.jpg" TargetMode="External" /><Relationship Id="rId69" Type="http://schemas.openxmlformats.org/officeDocument/2006/relationships/hyperlink" Target="http://pbs.twimg.com/profile_images/1121799238168367106/YmVyfeEf_normal.png" TargetMode="External" /><Relationship Id="rId70" Type="http://schemas.openxmlformats.org/officeDocument/2006/relationships/hyperlink" Target="http://pbs.twimg.com/profile_images/654585384928735232/uXqDc90D_normal.jpg" TargetMode="External" /><Relationship Id="rId71" Type="http://schemas.openxmlformats.org/officeDocument/2006/relationships/hyperlink" Target="http://pbs.twimg.com/profile_images/651158457211449344/aef7xuAW_normal.jpg" TargetMode="External" /><Relationship Id="rId72" Type="http://schemas.openxmlformats.org/officeDocument/2006/relationships/hyperlink" Target="http://pbs.twimg.com/profile_images/1136685857597997056/yUrXVS1D_normal.jpg" TargetMode="External" /><Relationship Id="rId73" Type="http://schemas.openxmlformats.org/officeDocument/2006/relationships/hyperlink" Target="http://pbs.twimg.com/profile_images/812365772127408128/BTNBUYx5_normal.jpg" TargetMode="External" /><Relationship Id="rId74" Type="http://schemas.openxmlformats.org/officeDocument/2006/relationships/hyperlink" Target="https://twitter.com/blog_ontop" TargetMode="External" /><Relationship Id="rId75" Type="http://schemas.openxmlformats.org/officeDocument/2006/relationships/hyperlink" Target="https://twitter.com/msaunsen" TargetMode="External" /><Relationship Id="rId76" Type="http://schemas.openxmlformats.org/officeDocument/2006/relationships/hyperlink" Target="https://twitter.com/themiddle" TargetMode="External" /><Relationship Id="rId77" Type="http://schemas.openxmlformats.org/officeDocument/2006/relationships/hyperlink" Target="https://twitter.com/orhasson" TargetMode="External" /><Relationship Id="rId78" Type="http://schemas.openxmlformats.org/officeDocument/2006/relationships/hyperlink" Target="https://twitter.com/unmistakableceo" TargetMode="External" /><Relationship Id="rId79" Type="http://schemas.openxmlformats.org/officeDocument/2006/relationships/hyperlink" Target="https://twitter.com/unmistakablecr" TargetMode="External" /><Relationship Id="rId80" Type="http://schemas.openxmlformats.org/officeDocument/2006/relationships/hyperlink" Target="https://twitter.com/rennypoelstra" TargetMode="External" /><Relationship Id="rId81" Type="http://schemas.openxmlformats.org/officeDocument/2006/relationships/hyperlink" Target="https://twitter.com/danjleonard" TargetMode="External" /><Relationship Id="rId82" Type="http://schemas.openxmlformats.org/officeDocument/2006/relationships/hyperlink" Target="https://twitter.com/peterstaal" TargetMode="External" /><Relationship Id="rId83" Type="http://schemas.openxmlformats.org/officeDocument/2006/relationships/hyperlink" Target="https://twitter.com/jpedde" TargetMode="External" /><Relationship Id="rId84" Type="http://schemas.openxmlformats.org/officeDocument/2006/relationships/hyperlink" Target="https://twitter.com/thisismelp" TargetMode="External" /><Relationship Id="rId85" Type="http://schemas.openxmlformats.org/officeDocument/2006/relationships/hyperlink" Target="https://twitter.com/annmichaelrose3" TargetMode="External" /><Relationship Id="rId86" Type="http://schemas.openxmlformats.org/officeDocument/2006/relationships/hyperlink" Target="https://twitter.com/corriedavidson" TargetMode="External" /><Relationship Id="rId87" Type="http://schemas.openxmlformats.org/officeDocument/2006/relationships/hyperlink" Target="https://twitter.com/screenshotmag" TargetMode="External" /><Relationship Id="rId88" Type="http://schemas.openxmlformats.org/officeDocument/2006/relationships/hyperlink" Target="https://twitter.com/edtech_stories" TargetMode="External" /><Relationship Id="rId89" Type="http://schemas.openxmlformats.org/officeDocument/2006/relationships/hyperlink" Target="https://twitter.com/ccdhate" TargetMode="External" /><Relationship Id="rId90" Type="http://schemas.openxmlformats.org/officeDocument/2006/relationships/hyperlink" Target="https://twitter.com/vanessaonair" TargetMode="External" /><Relationship Id="rId91" Type="http://schemas.openxmlformats.org/officeDocument/2006/relationships/hyperlink" Target="https://twitter.com/bbcradiolondon" TargetMode="External" /><Relationship Id="rId92" Type="http://schemas.openxmlformats.org/officeDocument/2006/relationships/hyperlink" Target="https://twitter.com/imi_ahmed" TargetMode="External" /><Relationship Id="rId93" Type="http://schemas.openxmlformats.org/officeDocument/2006/relationships/hyperlink" Target="https://twitter.com/bind_community" TargetMode="External" /><Relationship Id="rId94" Type="http://schemas.openxmlformats.org/officeDocument/2006/relationships/comments" Target="../comments2.xml" /><Relationship Id="rId95" Type="http://schemas.openxmlformats.org/officeDocument/2006/relationships/vmlDrawing" Target="../drawings/vmlDrawing2.vml" /><Relationship Id="rId96" Type="http://schemas.openxmlformats.org/officeDocument/2006/relationships/table" Target="../tables/table2.xml" /><Relationship Id="rId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ind.nl/en/how-to-integrate-an-online-community-into-an-organization/" TargetMode="External" /><Relationship Id="rId2" Type="http://schemas.openxmlformats.org/officeDocument/2006/relationships/hyperlink" Target="https://www.bind.nl/en/community-as-a-tool-for-organizational-change/" TargetMode="External" /><Relationship Id="rId3" Type="http://schemas.openxmlformats.org/officeDocument/2006/relationships/hyperlink" Target="https://www.bind.nl/en/community-managers-burn-out-and-why-some-need-more-than-a-vacation/" TargetMode="External" /><Relationship Id="rId4" Type="http://schemas.openxmlformats.org/officeDocument/2006/relationships/hyperlink" Target="https://www.bind.nl/en/organizations-the-future-operate-as-communities/" TargetMode="External" /><Relationship Id="rId5" Type="http://schemas.openxmlformats.org/officeDocument/2006/relationships/hyperlink" Target="http://thecommunitymanager.com/2013/10/10/how-to-deal-with-a-troll-in-your-community/" TargetMode="External" /><Relationship Id="rId6" Type="http://schemas.openxmlformats.org/officeDocument/2006/relationships/hyperlink" Target="http://thecommunitymanager.com/2012/04/11/cmgrchat-222-handling-trolls-tales-from-under-the-bridge/" TargetMode="External" /><Relationship Id="rId7" Type="http://schemas.openxmlformats.org/officeDocument/2006/relationships/hyperlink" Target="http://thecommunitymanager.com/2011/03/16/316-trolls-and-troublemakers/" TargetMode="External" /><Relationship Id="rId8" Type="http://schemas.openxmlformats.org/officeDocument/2006/relationships/hyperlink" Target="https://screenshot-magazine.com/the-future/rent-family-japan/" TargetMode="External" /><Relationship Id="rId9" Type="http://schemas.openxmlformats.org/officeDocument/2006/relationships/hyperlink" Target="https://www.blog.spaceflow.io/post/what-to-measure-in-your-community" TargetMode="External" /><Relationship Id="rId10" Type="http://schemas.openxmlformats.org/officeDocument/2006/relationships/hyperlink" Target="https://blog.vanillaforums.com/community-developing-a-strategic-super-fan-program" TargetMode="External" /><Relationship Id="rId11" Type="http://schemas.openxmlformats.org/officeDocument/2006/relationships/hyperlink" Target="http://thecommunitymanager.com/2013/10/10/how-to-deal-with-a-troll-in-your-community/" TargetMode="External" /><Relationship Id="rId12" Type="http://schemas.openxmlformats.org/officeDocument/2006/relationships/hyperlink" Target="http://thecommunitymanager.com/2012/04/11/cmgrchat-222-handling-trolls-tales-from-under-the-bridge/" TargetMode="External" /><Relationship Id="rId13" Type="http://schemas.openxmlformats.org/officeDocument/2006/relationships/hyperlink" Target="http://thecommunitymanager.com/2011/03/16/316-trolls-and-troublemakers/" TargetMode="External" /><Relationship Id="rId14" Type="http://schemas.openxmlformats.org/officeDocument/2006/relationships/hyperlink" Target="https://www.bind.nl/en/how-to-integrate-an-online-community-into-an-organization/" TargetMode="External" /><Relationship Id="rId15" Type="http://schemas.openxmlformats.org/officeDocument/2006/relationships/hyperlink" Target="https://www.bind.nl/en/community-as-a-tool-for-organizational-change/" TargetMode="External" /><Relationship Id="rId16" Type="http://schemas.openxmlformats.org/officeDocument/2006/relationships/hyperlink" Target="https://www.bind.nl/en/community-managers-burn-out-and-why-some-need-more-than-a-vacation/" TargetMode="External" /><Relationship Id="rId17" Type="http://schemas.openxmlformats.org/officeDocument/2006/relationships/hyperlink" Target="https://www.bind.nl/en/organizations-the-future-operate-as-communities/" TargetMode="External" /><Relationship Id="rId18" Type="http://schemas.openxmlformats.org/officeDocument/2006/relationships/hyperlink" Target="https://www.blogontop.com/how-to-install-and-watch-jio-tv-on-amazon-firestick/" TargetMode="External" /><Relationship Id="rId19" Type="http://schemas.openxmlformats.org/officeDocument/2006/relationships/hyperlink" Target="https://www.blog.spaceflow.io/post/what-to-measure-in-your-community" TargetMode="External" /><Relationship Id="rId20" Type="http://schemas.openxmlformats.org/officeDocument/2006/relationships/hyperlink" Target="https://www.forbes.com/sites/kylewong/2019/06/25/heres-how-cmos-can-close-the-community-manager-talent-gap/" TargetMode="External" /><Relationship Id="rId21" Type="http://schemas.openxmlformats.org/officeDocument/2006/relationships/hyperlink" Target="https://blog.vanillaforums.com/community-developing-a-strategic-super-fan-program" TargetMode="External" /><Relationship Id="rId22" Type="http://schemas.openxmlformats.org/officeDocument/2006/relationships/hyperlink" Target="https://screenshot-magazine.com/the-future/rent-family-japan/" TargetMode="External" /><Relationship Id="rId23" Type="http://schemas.openxmlformats.org/officeDocument/2006/relationships/hyperlink" Target="https://unmistakablecreative.com/jobs/"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567</v>
      </c>
      <c r="BB2" s="13" t="s">
        <v>581</v>
      </c>
      <c r="BC2" s="13" t="s">
        <v>582</v>
      </c>
      <c r="BD2" s="67" t="s">
        <v>835</v>
      </c>
      <c r="BE2" s="67" t="s">
        <v>836</v>
      </c>
      <c r="BF2" s="67" t="s">
        <v>837</v>
      </c>
      <c r="BG2" s="67" t="s">
        <v>838</v>
      </c>
      <c r="BH2" s="67" t="s">
        <v>839</v>
      </c>
      <c r="BI2" s="67" t="s">
        <v>840</v>
      </c>
      <c r="BJ2" s="67" t="s">
        <v>841</v>
      </c>
      <c r="BK2" s="67" t="s">
        <v>842</v>
      </c>
      <c r="BL2" s="67" t="s">
        <v>843</v>
      </c>
    </row>
    <row r="3" spans="1:64" ht="15" customHeight="1">
      <c r="A3" s="84" t="s">
        <v>212</v>
      </c>
      <c r="B3" s="84" t="s">
        <v>212</v>
      </c>
      <c r="C3" s="53" t="s">
        <v>870</v>
      </c>
      <c r="D3" s="54">
        <v>3</v>
      </c>
      <c r="E3" s="65" t="s">
        <v>132</v>
      </c>
      <c r="F3" s="55">
        <v>35</v>
      </c>
      <c r="G3" s="53"/>
      <c r="H3" s="57"/>
      <c r="I3" s="56"/>
      <c r="J3" s="56"/>
      <c r="K3" s="36" t="s">
        <v>65</v>
      </c>
      <c r="L3" s="62">
        <v>3</v>
      </c>
      <c r="M3" s="62"/>
      <c r="N3" s="63"/>
      <c r="O3" s="85" t="s">
        <v>176</v>
      </c>
      <c r="P3" s="87">
        <v>43652.24696759259</v>
      </c>
      <c r="Q3" s="85" t="s">
        <v>234</v>
      </c>
      <c r="R3" s="89" t="s">
        <v>253</v>
      </c>
      <c r="S3" s="85" t="s">
        <v>264</v>
      </c>
      <c r="T3" s="85" t="s">
        <v>272</v>
      </c>
      <c r="U3" s="85"/>
      <c r="V3" s="89" t="s">
        <v>279</v>
      </c>
      <c r="W3" s="87">
        <v>43652.24696759259</v>
      </c>
      <c r="X3" s="89" t="s">
        <v>292</v>
      </c>
      <c r="Y3" s="85"/>
      <c r="Z3" s="85"/>
      <c r="AA3" s="91" t="s">
        <v>313</v>
      </c>
      <c r="AB3" s="85"/>
      <c r="AC3" s="85" t="b">
        <v>0</v>
      </c>
      <c r="AD3" s="85">
        <v>0</v>
      </c>
      <c r="AE3" s="91" t="s">
        <v>337</v>
      </c>
      <c r="AF3" s="85" t="b">
        <v>0</v>
      </c>
      <c r="AG3" s="85" t="s">
        <v>341</v>
      </c>
      <c r="AH3" s="85"/>
      <c r="AI3" s="91" t="s">
        <v>337</v>
      </c>
      <c r="AJ3" s="85" t="b">
        <v>0</v>
      </c>
      <c r="AK3" s="85">
        <v>0</v>
      </c>
      <c r="AL3" s="91" t="s">
        <v>337</v>
      </c>
      <c r="AM3" s="85" t="s">
        <v>342</v>
      </c>
      <c r="AN3" s="85" t="b">
        <v>0</v>
      </c>
      <c r="AO3" s="91" t="s">
        <v>313</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0</v>
      </c>
      <c r="BE3" s="52">
        <v>0</v>
      </c>
      <c r="BF3" s="51">
        <v>0</v>
      </c>
      <c r="BG3" s="52">
        <v>0</v>
      </c>
      <c r="BH3" s="51">
        <v>0</v>
      </c>
      <c r="BI3" s="52">
        <v>0</v>
      </c>
      <c r="BJ3" s="51">
        <v>26</v>
      </c>
      <c r="BK3" s="52">
        <v>100</v>
      </c>
      <c r="BL3" s="51">
        <v>26</v>
      </c>
    </row>
    <row r="4" spans="1:64" ht="15" customHeight="1">
      <c r="A4" s="84" t="s">
        <v>213</v>
      </c>
      <c r="B4" s="84" t="s">
        <v>225</v>
      </c>
      <c r="C4" s="53" t="s">
        <v>870</v>
      </c>
      <c r="D4" s="54">
        <v>3</v>
      </c>
      <c r="E4" s="65" t="s">
        <v>132</v>
      </c>
      <c r="F4" s="55">
        <v>35</v>
      </c>
      <c r="G4" s="53"/>
      <c r="H4" s="57"/>
      <c r="I4" s="56"/>
      <c r="J4" s="56"/>
      <c r="K4" s="36" t="s">
        <v>65</v>
      </c>
      <c r="L4" s="83">
        <v>4</v>
      </c>
      <c r="M4" s="83"/>
      <c r="N4" s="63"/>
      <c r="O4" s="86" t="s">
        <v>232</v>
      </c>
      <c r="P4" s="88">
        <v>41556.78329861111</v>
      </c>
      <c r="Q4" s="86" t="s">
        <v>235</v>
      </c>
      <c r="R4" s="86"/>
      <c r="S4" s="86"/>
      <c r="T4" s="86" t="s">
        <v>273</v>
      </c>
      <c r="U4" s="86"/>
      <c r="V4" s="90" t="s">
        <v>280</v>
      </c>
      <c r="W4" s="88">
        <v>41556.78329861111</v>
      </c>
      <c r="X4" s="90" t="s">
        <v>293</v>
      </c>
      <c r="Y4" s="86"/>
      <c r="Z4" s="86"/>
      <c r="AA4" s="92" t="s">
        <v>314</v>
      </c>
      <c r="AB4" s="92" t="s">
        <v>334</v>
      </c>
      <c r="AC4" s="86" t="b">
        <v>0</v>
      </c>
      <c r="AD4" s="86">
        <v>0</v>
      </c>
      <c r="AE4" s="92" t="s">
        <v>338</v>
      </c>
      <c r="AF4" s="86" t="b">
        <v>0</v>
      </c>
      <c r="AG4" s="86" t="s">
        <v>341</v>
      </c>
      <c r="AH4" s="86"/>
      <c r="AI4" s="92" t="s">
        <v>337</v>
      </c>
      <c r="AJ4" s="86" t="b">
        <v>0</v>
      </c>
      <c r="AK4" s="86">
        <v>1</v>
      </c>
      <c r="AL4" s="92" t="s">
        <v>337</v>
      </c>
      <c r="AM4" s="86" t="s">
        <v>342</v>
      </c>
      <c r="AN4" s="86" t="b">
        <v>0</v>
      </c>
      <c r="AO4" s="92" t="s">
        <v>334</v>
      </c>
      <c r="AP4" s="86" t="s">
        <v>350</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1</v>
      </c>
      <c r="BE4" s="52">
        <v>4.761904761904762</v>
      </c>
      <c r="BF4" s="51">
        <v>0</v>
      </c>
      <c r="BG4" s="52">
        <v>0</v>
      </c>
      <c r="BH4" s="51">
        <v>0</v>
      </c>
      <c r="BI4" s="52">
        <v>0</v>
      </c>
      <c r="BJ4" s="51">
        <v>20</v>
      </c>
      <c r="BK4" s="52">
        <v>95.23809523809524</v>
      </c>
      <c r="BL4" s="51">
        <v>21</v>
      </c>
    </row>
    <row r="5" spans="1:64" ht="45">
      <c r="A5" s="84" t="s">
        <v>214</v>
      </c>
      <c r="B5" s="84" t="s">
        <v>225</v>
      </c>
      <c r="C5" s="53" t="s">
        <v>870</v>
      </c>
      <c r="D5" s="54">
        <v>3</v>
      </c>
      <c r="E5" s="65" t="s">
        <v>132</v>
      </c>
      <c r="F5" s="55">
        <v>35</v>
      </c>
      <c r="G5" s="53"/>
      <c r="H5" s="57"/>
      <c r="I5" s="56"/>
      <c r="J5" s="56"/>
      <c r="K5" s="36" t="s">
        <v>65</v>
      </c>
      <c r="L5" s="83">
        <v>5</v>
      </c>
      <c r="M5" s="83"/>
      <c r="N5" s="63"/>
      <c r="O5" s="86" t="s">
        <v>232</v>
      </c>
      <c r="P5" s="88">
        <v>43652.678078703706</v>
      </c>
      <c r="Q5" s="86" t="s">
        <v>236</v>
      </c>
      <c r="R5" s="86"/>
      <c r="S5" s="86"/>
      <c r="T5" s="86" t="s">
        <v>273</v>
      </c>
      <c r="U5" s="86"/>
      <c r="V5" s="90" t="s">
        <v>281</v>
      </c>
      <c r="W5" s="88">
        <v>43652.678078703706</v>
      </c>
      <c r="X5" s="90" t="s">
        <v>294</v>
      </c>
      <c r="Y5" s="86"/>
      <c r="Z5" s="86"/>
      <c r="AA5" s="92" t="s">
        <v>315</v>
      </c>
      <c r="AB5" s="86"/>
      <c r="AC5" s="86" t="b">
        <v>0</v>
      </c>
      <c r="AD5" s="86">
        <v>0</v>
      </c>
      <c r="AE5" s="92" t="s">
        <v>337</v>
      </c>
      <c r="AF5" s="86" t="b">
        <v>0</v>
      </c>
      <c r="AG5" s="86" t="s">
        <v>341</v>
      </c>
      <c r="AH5" s="86"/>
      <c r="AI5" s="92" t="s">
        <v>337</v>
      </c>
      <c r="AJ5" s="86" t="b">
        <v>0</v>
      </c>
      <c r="AK5" s="86">
        <v>1</v>
      </c>
      <c r="AL5" s="92" t="s">
        <v>314</v>
      </c>
      <c r="AM5" s="86" t="s">
        <v>343</v>
      </c>
      <c r="AN5" s="86" t="b">
        <v>0</v>
      </c>
      <c r="AO5" s="92" t="s">
        <v>314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c r="BE5" s="52"/>
      <c r="BF5" s="51"/>
      <c r="BG5" s="52"/>
      <c r="BH5" s="51"/>
      <c r="BI5" s="52"/>
      <c r="BJ5" s="51"/>
      <c r="BK5" s="52"/>
      <c r="BL5" s="51"/>
    </row>
    <row r="6" spans="1:64" ht="45">
      <c r="A6" s="84" t="s">
        <v>214</v>
      </c>
      <c r="B6" s="84" t="s">
        <v>213</v>
      </c>
      <c r="C6" s="53" t="s">
        <v>870</v>
      </c>
      <c r="D6" s="54">
        <v>3</v>
      </c>
      <c r="E6" s="65" t="s">
        <v>132</v>
      </c>
      <c r="F6" s="55">
        <v>35</v>
      </c>
      <c r="G6" s="53"/>
      <c r="H6" s="57"/>
      <c r="I6" s="56"/>
      <c r="J6" s="56"/>
      <c r="K6" s="36" t="s">
        <v>65</v>
      </c>
      <c r="L6" s="83">
        <v>6</v>
      </c>
      <c r="M6" s="83"/>
      <c r="N6" s="63"/>
      <c r="O6" s="86" t="s">
        <v>232</v>
      </c>
      <c r="P6" s="88">
        <v>43652.678078703706</v>
      </c>
      <c r="Q6" s="86" t="s">
        <v>236</v>
      </c>
      <c r="R6" s="86"/>
      <c r="S6" s="86"/>
      <c r="T6" s="86" t="s">
        <v>273</v>
      </c>
      <c r="U6" s="86"/>
      <c r="V6" s="90" t="s">
        <v>281</v>
      </c>
      <c r="W6" s="88">
        <v>43652.678078703706</v>
      </c>
      <c r="X6" s="90" t="s">
        <v>294</v>
      </c>
      <c r="Y6" s="86"/>
      <c r="Z6" s="86"/>
      <c r="AA6" s="92" t="s">
        <v>315</v>
      </c>
      <c r="AB6" s="86"/>
      <c r="AC6" s="86" t="b">
        <v>0</v>
      </c>
      <c r="AD6" s="86">
        <v>0</v>
      </c>
      <c r="AE6" s="92" t="s">
        <v>337</v>
      </c>
      <c r="AF6" s="86" t="b">
        <v>0</v>
      </c>
      <c r="AG6" s="86" t="s">
        <v>341</v>
      </c>
      <c r="AH6" s="86"/>
      <c r="AI6" s="92" t="s">
        <v>337</v>
      </c>
      <c r="AJ6" s="86" t="b">
        <v>0</v>
      </c>
      <c r="AK6" s="86">
        <v>1</v>
      </c>
      <c r="AL6" s="92" t="s">
        <v>314</v>
      </c>
      <c r="AM6" s="86" t="s">
        <v>343</v>
      </c>
      <c r="AN6" s="86" t="b">
        <v>0</v>
      </c>
      <c r="AO6" s="92" t="s">
        <v>314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4.3478260869565215</v>
      </c>
      <c r="BF6" s="51">
        <v>0</v>
      </c>
      <c r="BG6" s="52">
        <v>0</v>
      </c>
      <c r="BH6" s="51">
        <v>0</v>
      </c>
      <c r="BI6" s="52">
        <v>0</v>
      </c>
      <c r="BJ6" s="51">
        <v>22</v>
      </c>
      <c r="BK6" s="52">
        <v>95.65217391304348</v>
      </c>
      <c r="BL6" s="51">
        <v>23</v>
      </c>
    </row>
    <row r="7" spans="1:64" ht="45">
      <c r="A7" s="84" t="s">
        <v>215</v>
      </c>
      <c r="B7" s="84" t="s">
        <v>226</v>
      </c>
      <c r="C7" s="53" t="s">
        <v>870</v>
      </c>
      <c r="D7" s="54">
        <v>3</v>
      </c>
      <c r="E7" s="65" t="s">
        <v>132</v>
      </c>
      <c r="F7" s="55">
        <v>35</v>
      </c>
      <c r="G7" s="53"/>
      <c r="H7" s="57"/>
      <c r="I7" s="56"/>
      <c r="J7" s="56"/>
      <c r="K7" s="36" t="s">
        <v>65</v>
      </c>
      <c r="L7" s="83">
        <v>7</v>
      </c>
      <c r="M7" s="83"/>
      <c r="N7" s="63"/>
      <c r="O7" s="86" t="s">
        <v>232</v>
      </c>
      <c r="P7" s="88">
        <v>43658.851747685185</v>
      </c>
      <c r="Q7" s="86" t="s">
        <v>237</v>
      </c>
      <c r="R7" s="90" t="s">
        <v>254</v>
      </c>
      <c r="S7" s="86" t="s">
        <v>265</v>
      </c>
      <c r="T7" s="86" t="s">
        <v>274</v>
      </c>
      <c r="U7" s="86"/>
      <c r="V7" s="90" t="s">
        <v>282</v>
      </c>
      <c r="W7" s="88">
        <v>43658.851747685185</v>
      </c>
      <c r="X7" s="90" t="s">
        <v>295</v>
      </c>
      <c r="Y7" s="86"/>
      <c r="Z7" s="86"/>
      <c r="AA7" s="92" t="s">
        <v>316</v>
      </c>
      <c r="AB7" s="86"/>
      <c r="AC7" s="86" t="b">
        <v>0</v>
      </c>
      <c r="AD7" s="86">
        <v>1</v>
      </c>
      <c r="AE7" s="92" t="s">
        <v>337</v>
      </c>
      <c r="AF7" s="86" t="b">
        <v>0</v>
      </c>
      <c r="AG7" s="86" t="s">
        <v>341</v>
      </c>
      <c r="AH7" s="86"/>
      <c r="AI7" s="92" t="s">
        <v>337</v>
      </c>
      <c r="AJ7" s="86" t="b">
        <v>0</v>
      </c>
      <c r="AK7" s="86">
        <v>0</v>
      </c>
      <c r="AL7" s="92" t="s">
        <v>337</v>
      </c>
      <c r="AM7" s="86" t="s">
        <v>344</v>
      </c>
      <c r="AN7" s="86" t="b">
        <v>0</v>
      </c>
      <c r="AO7" s="92" t="s">
        <v>316</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0</v>
      </c>
      <c r="BE7" s="52">
        <v>0</v>
      </c>
      <c r="BF7" s="51">
        <v>0</v>
      </c>
      <c r="BG7" s="52">
        <v>0</v>
      </c>
      <c r="BH7" s="51">
        <v>0</v>
      </c>
      <c r="BI7" s="52">
        <v>0</v>
      </c>
      <c r="BJ7" s="51">
        <v>14</v>
      </c>
      <c r="BK7" s="52">
        <v>100</v>
      </c>
      <c r="BL7" s="51">
        <v>14</v>
      </c>
    </row>
    <row r="8" spans="1:64" ht="45">
      <c r="A8" s="84" t="s">
        <v>216</v>
      </c>
      <c r="B8" s="84" t="s">
        <v>223</v>
      </c>
      <c r="C8" s="53" t="s">
        <v>870</v>
      </c>
      <c r="D8" s="54">
        <v>3</v>
      </c>
      <c r="E8" s="65" t="s">
        <v>132</v>
      </c>
      <c r="F8" s="55">
        <v>35</v>
      </c>
      <c r="G8" s="53"/>
      <c r="H8" s="57"/>
      <c r="I8" s="56"/>
      <c r="J8" s="56"/>
      <c r="K8" s="36" t="s">
        <v>65</v>
      </c>
      <c r="L8" s="83">
        <v>8</v>
      </c>
      <c r="M8" s="83"/>
      <c r="N8" s="63"/>
      <c r="O8" s="86" t="s">
        <v>232</v>
      </c>
      <c r="P8" s="88">
        <v>43661.620416666665</v>
      </c>
      <c r="Q8" s="86" t="s">
        <v>238</v>
      </c>
      <c r="R8" s="86"/>
      <c r="S8" s="86"/>
      <c r="T8" s="86"/>
      <c r="U8" s="86"/>
      <c r="V8" s="90" t="s">
        <v>283</v>
      </c>
      <c r="W8" s="88">
        <v>43661.620416666665</v>
      </c>
      <c r="X8" s="90" t="s">
        <v>296</v>
      </c>
      <c r="Y8" s="86"/>
      <c r="Z8" s="86"/>
      <c r="AA8" s="92" t="s">
        <v>317</v>
      </c>
      <c r="AB8" s="86"/>
      <c r="AC8" s="86" t="b">
        <v>0</v>
      </c>
      <c r="AD8" s="86">
        <v>0</v>
      </c>
      <c r="AE8" s="92" t="s">
        <v>337</v>
      </c>
      <c r="AF8" s="86" t="b">
        <v>0</v>
      </c>
      <c r="AG8" s="86" t="s">
        <v>341</v>
      </c>
      <c r="AH8" s="86"/>
      <c r="AI8" s="92" t="s">
        <v>337</v>
      </c>
      <c r="AJ8" s="86" t="b">
        <v>0</v>
      </c>
      <c r="AK8" s="86">
        <v>1</v>
      </c>
      <c r="AL8" s="92" t="s">
        <v>328</v>
      </c>
      <c r="AM8" s="86" t="s">
        <v>345</v>
      </c>
      <c r="AN8" s="86" t="b">
        <v>0</v>
      </c>
      <c r="AO8" s="92" t="s">
        <v>328</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224</v>
      </c>
      <c r="C9" s="53" t="s">
        <v>870</v>
      </c>
      <c r="D9" s="54">
        <v>3</v>
      </c>
      <c r="E9" s="65" t="s">
        <v>132</v>
      </c>
      <c r="F9" s="55">
        <v>35</v>
      </c>
      <c r="G9" s="53"/>
      <c r="H9" s="57"/>
      <c r="I9" s="56"/>
      <c r="J9" s="56"/>
      <c r="K9" s="36" t="s">
        <v>65</v>
      </c>
      <c r="L9" s="83">
        <v>9</v>
      </c>
      <c r="M9" s="83"/>
      <c r="N9" s="63"/>
      <c r="O9" s="86" t="s">
        <v>232</v>
      </c>
      <c r="P9" s="88">
        <v>43661.620416666665</v>
      </c>
      <c r="Q9" s="86" t="s">
        <v>238</v>
      </c>
      <c r="R9" s="86"/>
      <c r="S9" s="86"/>
      <c r="T9" s="86"/>
      <c r="U9" s="86"/>
      <c r="V9" s="90" t="s">
        <v>283</v>
      </c>
      <c r="W9" s="88">
        <v>43661.620416666665</v>
      </c>
      <c r="X9" s="90" t="s">
        <v>296</v>
      </c>
      <c r="Y9" s="86"/>
      <c r="Z9" s="86"/>
      <c r="AA9" s="92" t="s">
        <v>317</v>
      </c>
      <c r="AB9" s="86"/>
      <c r="AC9" s="86" t="b">
        <v>0</v>
      </c>
      <c r="AD9" s="86">
        <v>0</v>
      </c>
      <c r="AE9" s="92" t="s">
        <v>337</v>
      </c>
      <c r="AF9" s="86" t="b">
        <v>0</v>
      </c>
      <c r="AG9" s="86" t="s">
        <v>341</v>
      </c>
      <c r="AH9" s="86"/>
      <c r="AI9" s="92" t="s">
        <v>337</v>
      </c>
      <c r="AJ9" s="86" t="b">
        <v>0</v>
      </c>
      <c r="AK9" s="86">
        <v>1</v>
      </c>
      <c r="AL9" s="92" t="s">
        <v>328</v>
      </c>
      <c r="AM9" s="86" t="s">
        <v>345</v>
      </c>
      <c r="AN9" s="86" t="b">
        <v>0</v>
      </c>
      <c r="AO9" s="92" t="s">
        <v>328</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2</v>
      </c>
      <c r="BG9" s="52">
        <v>11.764705882352942</v>
      </c>
      <c r="BH9" s="51">
        <v>1</v>
      </c>
      <c r="BI9" s="52">
        <v>5.882352941176471</v>
      </c>
      <c r="BJ9" s="51">
        <v>15</v>
      </c>
      <c r="BK9" s="52">
        <v>88.23529411764706</v>
      </c>
      <c r="BL9" s="51">
        <v>17</v>
      </c>
    </row>
    <row r="10" spans="1:64" ht="45">
      <c r="A10" s="84" t="s">
        <v>217</v>
      </c>
      <c r="B10" s="84" t="s">
        <v>227</v>
      </c>
      <c r="C10" s="53" t="s">
        <v>870</v>
      </c>
      <c r="D10" s="54">
        <v>3</v>
      </c>
      <c r="E10" s="65" t="s">
        <v>132</v>
      </c>
      <c r="F10" s="55">
        <v>35</v>
      </c>
      <c r="G10" s="53"/>
      <c r="H10" s="57"/>
      <c r="I10" s="56"/>
      <c r="J10" s="56"/>
      <c r="K10" s="36" t="s">
        <v>65</v>
      </c>
      <c r="L10" s="83">
        <v>10</v>
      </c>
      <c r="M10" s="83"/>
      <c r="N10" s="63"/>
      <c r="O10" s="86" t="s">
        <v>233</v>
      </c>
      <c r="P10" s="88">
        <v>42794.70690972222</v>
      </c>
      <c r="Q10" s="86" t="s">
        <v>239</v>
      </c>
      <c r="R10" s="86"/>
      <c r="S10" s="86"/>
      <c r="T10" s="86" t="s">
        <v>273</v>
      </c>
      <c r="U10" s="86"/>
      <c r="V10" s="90" t="s">
        <v>284</v>
      </c>
      <c r="W10" s="88">
        <v>42794.70690972222</v>
      </c>
      <c r="X10" s="90" t="s">
        <v>297</v>
      </c>
      <c r="Y10" s="86"/>
      <c r="Z10" s="86"/>
      <c r="AA10" s="92" t="s">
        <v>318</v>
      </c>
      <c r="AB10" s="92" t="s">
        <v>335</v>
      </c>
      <c r="AC10" s="86" t="b">
        <v>0</v>
      </c>
      <c r="AD10" s="86">
        <v>1</v>
      </c>
      <c r="AE10" s="92" t="s">
        <v>339</v>
      </c>
      <c r="AF10" s="86" t="b">
        <v>0</v>
      </c>
      <c r="AG10" s="86" t="s">
        <v>341</v>
      </c>
      <c r="AH10" s="86"/>
      <c r="AI10" s="92" t="s">
        <v>337</v>
      </c>
      <c r="AJ10" s="86" t="b">
        <v>0</v>
      </c>
      <c r="AK10" s="86">
        <v>1</v>
      </c>
      <c r="AL10" s="92" t="s">
        <v>337</v>
      </c>
      <c r="AM10" s="86" t="s">
        <v>344</v>
      </c>
      <c r="AN10" s="86" t="b">
        <v>0</v>
      </c>
      <c r="AO10" s="92" t="s">
        <v>335</v>
      </c>
      <c r="AP10" s="86" t="s">
        <v>350</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1</v>
      </c>
      <c r="BG10" s="52">
        <v>7.142857142857143</v>
      </c>
      <c r="BH10" s="51">
        <v>0</v>
      </c>
      <c r="BI10" s="52">
        <v>0</v>
      </c>
      <c r="BJ10" s="51">
        <v>13</v>
      </c>
      <c r="BK10" s="52">
        <v>92.85714285714286</v>
      </c>
      <c r="BL10" s="51">
        <v>14</v>
      </c>
    </row>
    <row r="11" spans="1:64" ht="45">
      <c r="A11" s="84" t="s">
        <v>218</v>
      </c>
      <c r="B11" s="84" t="s">
        <v>227</v>
      </c>
      <c r="C11" s="53" t="s">
        <v>870</v>
      </c>
      <c r="D11" s="54">
        <v>3</v>
      </c>
      <c r="E11" s="65" t="s">
        <v>132</v>
      </c>
      <c r="F11" s="55">
        <v>35</v>
      </c>
      <c r="G11" s="53"/>
      <c r="H11" s="57"/>
      <c r="I11" s="56"/>
      <c r="J11" s="56"/>
      <c r="K11" s="36" t="s">
        <v>65</v>
      </c>
      <c r="L11" s="83">
        <v>11</v>
      </c>
      <c r="M11" s="83"/>
      <c r="N11" s="63"/>
      <c r="O11" s="86" t="s">
        <v>232</v>
      </c>
      <c r="P11" s="88">
        <v>43677.03491898148</v>
      </c>
      <c r="Q11" s="86" t="s">
        <v>240</v>
      </c>
      <c r="R11" s="86"/>
      <c r="S11" s="86"/>
      <c r="T11" s="86" t="s">
        <v>273</v>
      </c>
      <c r="U11" s="86"/>
      <c r="V11" s="90" t="s">
        <v>285</v>
      </c>
      <c r="W11" s="88">
        <v>43677.03491898148</v>
      </c>
      <c r="X11" s="90" t="s">
        <v>298</v>
      </c>
      <c r="Y11" s="86"/>
      <c r="Z11" s="86"/>
      <c r="AA11" s="92" t="s">
        <v>319</v>
      </c>
      <c r="AB11" s="86"/>
      <c r="AC11" s="86" t="b">
        <v>0</v>
      </c>
      <c r="AD11" s="86">
        <v>0</v>
      </c>
      <c r="AE11" s="92" t="s">
        <v>337</v>
      </c>
      <c r="AF11" s="86" t="b">
        <v>0</v>
      </c>
      <c r="AG11" s="86" t="s">
        <v>341</v>
      </c>
      <c r="AH11" s="86"/>
      <c r="AI11" s="92" t="s">
        <v>337</v>
      </c>
      <c r="AJ11" s="86" t="b">
        <v>0</v>
      </c>
      <c r="AK11" s="86">
        <v>1</v>
      </c>
      <c r="AL11" s="92" t="s">
        <v>318</v>
      </c>
      <c r="AM11" s="86" t="s">
        <v>343</v>
      </c>
      <c r="AN11" s="86" t="b">
        <v>0</v>
      </c>
      <c r="AO11" s="92" t="s">
        <v>318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218</v>
      </c>
      <c r="B12" s="84" t="s">
        <v>217</v>
      </c>
      <c r="C12" s="53" t="s">
        <v>870</v>
      </c>
      <c r="D12" s="54">
        <v>3</v>
      </c>
      <c r="E12" s="65" t="s">
        <v>132</v>
      </c>
      <c r="F12" s="55">
        <v>35</v>
      </c>
      <c r="G12" s="53"/>
      <c r="H12" s="57"/>
      <c r="I12" s="56"/>
      <c r="J12" s="56"/>
      <c r="K12" s="36" t="s">
        <v>65</v>
      </c>
      <c r="L12" s="83">
        <v>12</v>
      </c>
      <c r="M12" s="83"/>
      <c r="N12" s="63"/>
      <c r="O12" s="86" t="s">
        <v>232</v>
      </c>
      <c r="P12" s="88">
        <v>43677.03491898148</v>
      </c>
      <c r="Q12" s="86" t="s">
        <v>240</v>
      </c>
      <c r="R12" s="86"/>
      <c r="S12" s="86"/>
      <c r="T12" s="86" t="s">
        <v>273</v>
      </c>
      <c r="U12" s="86"/>
      <c r="V12" s="90" t="s">
        <v>285</v>
      </c>
      <c r="W12" s="88">
        <v>43677.03491898148</v>
      </c>
      <c r="X12" s="90" t="s">
        <v>298</v>
      </c>
      <c r="Y12" s="86"/>
      <c r="Z12" s="86"/>
      <c r="AA12" s="92" t="s">
        <v>319</v>
      </c>
      <c r="AB12" s="86"/>
      <c r="AC12" s="86" t="b">
        <v>0</v>
      </c>
      <c r="AD12" s="86">
        <v>0</v>
      </c>
      <c r="AE12" s="92" t="s">
        <v>337</v>
      </c>
      <c r="AF12" s="86" t="b">
        <v>0</v>
      </c>
      <c r="AG12" s="86" t="s">
        <v>341</v>
      </c>
      <c r="AH12" s="86"/>
      <c r="AI12" s="92" t="s">
        <v>337</v>
      </c>
      <c r="AJ12" s="86" t="b">
        <v>0</v>
      </c>
      <c r="AK12" s="86">
        <v>1</v>
      </c>
      <c r="AL12" s="92" t="s">
        <v>318</v>
      </c>
      <c r="AM12" s="86" t="s">
        <v>343</v>
      </c>
      <c r="AN12" s="86" t="b">
        <v>0</v>
      </c>
      <c r="AO12" s="92" t="s">
        <v>318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6.25</v>
      </c>
      <c r="BH12" s="51">
        <v>0</v>
      </c>
      <c r="BI12" s="52">
        <v>0</v>
      </c>
      <c r="BJ12" s="51">
        <v>15</v>
      </c>
      <c r="BK12" s="52">
        <v>93.75</v>
      </c>
      <c r="BL12" s="51">
        <v>16</v>
      </c>
    </row>
    <row r="13" spans="1:64" ht="30">
      <c r="A13" s="84" t="s">
        <v>219</v>
      </c>
      <c r="B13" s="84" t="s">
        <v>219</v>
      </c>
      <c r="C13" s="53" t="s">
        <v>871</v>
      </c>
      <c r="D13" s="54">
        <v>10</v>
      </c>
      <c r="E13" s="65" t="s">
        <v>136</v>
      </c>
      <c r="F13" s="55">
        <v>12</v>
      </c>
      <c r="G13" s="53"/>
      <c r="H13" s="57"/>
      <c r="I13" s="56"/>
      <c r="J13" s="56"/>
      <c r="K13" s="36" t="s">
        <v>65</v>
      </c>
      <c r="L13" s="83">
        <v>13</v>
      </c>
      <c r="M13" s="83"/>
      <c r="N13" s="63"/>
      <c r="O13" s="86" t="s">
        <v>176</v>
      </c>
      <c r="P13" s="88">
        <v>43649.621712962966</v>
      </c>
      <c r="Q13" s="86" t="s">
        <v>241</v>
      </c>
      <c r="R13" s="90" t="s">
        <v>255</v>
      </c>
      <c r="S13" s="86" t="s">
        <v>266</v>
      </c>
      <c r="T13" s="86" t="s">
        <v>275</v>
      </c>
      <c r="U13" s="86"/>
      <c r="V13" s="90" t="s">
        <v>286</v>
      </c>
      <c r="W13" s="88">
        <v>43649.621712962966</v>
      </c>
      <c r="X13" s="90" t="s">
        <v>299</v>
      </c>
      <c r="Y13" s="86"/>
      <c r="Z13" s="86"/>
      <c r="AA13" s="92" t="s">
        <v>320</v>
      </c>
      <c r="AB13" s="86"/>
      <c r="AC13" s="86" t="b">
        <v>0</v>
      </c>
      <c r="AD13" s="86">
        <v>0</v>
      </c>
      <c r="AE13" s="92" t="s">
        <v>337</v>
      </c>
      <c r="AF13" s="86" t="b">
        <v>0</v>
      </c>
      <c r="AG13" s="86" t="s">
        <v>341</v>
      </c>
      <c r="AH13" s="86"/>
      <c r="AI13" s="92" t="s">
        <v>337</v>
      </c>
      <c r="AJ13" s="86" t="b">
        <v>0</v>
      </c>
      <c r="AK13" s="86">
        <v>0</v>
      </c>
      <c r="AL13" s="92" t="s">
        <v>337</v>
      </c>
      <c r="AM13" s="86" t="s">
        <v>343</v>
      </c>
      <c r="AN13" s="86" t="b">
        <v>0</v>
      </c>
      <c r="AO13" s="92" t="s">
        <v>320</v>
      </c>
      <c r="AP13" s="86" t="s">
        <v>176</v>
      </c>
      <c r="AQ13" s="86">
        <v>0</v>
      </c>
      <c r="AR13" s="86">
        <v>0</v>
      </c>
      <c r="AS13" s="86" t="s">
        <v>351</v>
      </c>
      <c r="AT13" s="86" t="s">
        <v>353</v>
      </c>
      <c r="AU13" s="86" t="s">
        <v>354</v>
      </c>
      <c r="AV13" s="86" t="s">
        <v>355</v>
      </c>
      <c r="AW13" s="86" t="s">
        <v>357</v>
      </c>
      <c r="AX13" s="86" t="s">
        <v>359</v>
      </c>
      <c r="AY13" s="86" t="s">
        <v>361</v>
      </c>
      <c r="AZ13" s="90" t="s">
        <v>362</v>
      </c>
      <c r="BA13">
        <v>3</v>
      </c>
      <c r="BB13" s="85" t="str">
        <f>REPLACE(INDEX(GroupVertices[Group],MATCH(Edges[[#This Row],[Vertex 1]],GroupVertices[Vertex],0)),1,1,"")</f>
        <v>5</v>
      </c>
      <c r="BC13" s="85" t="str">
        <f>REPLACE(INDEX(GroupVertices[Group],MATCH(Edges[[#This Row],[Vertex 2]],GroupVertices[Vertex],0)),1,1,"")</f>
        <v>5</v>
      </c>
      <c r="BD13" s="51">
        <v>1</v>
      </c>
      <c r="BE13" s="52">
        <v>4.761904761904762</v>
      </c>
      <c r="BF13" s="51">
        <v>0</v>
      </c>
      <c r="BG13" s="52">
        <v>0</v>
      </c>
      <c r="BH13" s="51">
        <v>0</v>
      </c>
      <c r="BI13" s="52">
        <v>0</v>
      </c>
      <c r="BJ13" s="51">
        <v>20</v>
      </c>
      <c r="BK13" s="52">
        <v>95.23809523809524</v>
      </c>
      <c r="BL13" s="51">
        <v>21</v>
      </c>
    </row>
    <row r="14" spans="1:64" ht="30">
      <c r="A14" s="84" t="s">
        <v>219</v>
      </c>
      <c r="B14" s="84" t="s">
        <v>219</v>
      </c>
      <c r="C14" s="53" t="s">
        <v>871</v>
      </c>
      <c r="D14" s="54">
        <v>10</v>
      </c>
      <c r="E14" s="65" t="s">
        <v>136</v>
      </c>
      <c r="F14" s="55">
        <v>12</v>
      </c>
      <c r="G14" s="53"/>
      <c r="H14" s="57"/>
      <c r="I14" s="56"/>
      <c r="J14" s="56"/>
      <c r="K14" s="36" t="s">
        <v>65</v>
      </c>
      <c r="L14" s="83">
        <v>14</v>
      </c>
      <c r="M14" s="83"/>
      <c r="N14" s="63"/>
      <c r="O14" s="86" t="s">
        <v>176</v>
      </c>
      <c r="P14" s="88">
        <v>43654.617800925924</v>
      </c>
      <c r="Q14" s="86" t="s">
        <v>242</v>
      </c>
      <c r="R14" s="90" t="s">
        <v>256</v>
      </c>
      <c r="S14" s="86" t="s">
        <v>267</v>
      </c>
      <c r="T14" s="86" t="s">
        <v>275</v>
      </c>
      <c r="U14" s="86"/>
      <c r="V14" s="90" t="s">
        <v>286</v>
      </c>
      <c r="W14" s="88">
        <v>43654.617800925924</v>
      </c>
      <c r="X14" s="90" t="s">
        <v>300</v>
      </c>
      <c r="Y14" s="86"/>
      <c r="Z14" s="86"/>
      <c r="AA14" s="92" t="s">
        <v>321</v>
      </c>
      <c r="AB14" s="86"/>
      <c r="AC14" s="86" t="b">
        <v>0</v>
      </c>
      <c r="AD14" s="86">
        <v>2</v>
      </c>
      <c r="AE14" s="92" t="s">
        <v>337</v>
      </c>
      <c r="AF14" s="86" t="b">
        <v>0</v>
      </c>
      <c r="AG14" s="86" t="s">
        <v>341</v>
      </c>
      <c r="AH14" s="86"/>
      <c r="AI14" s="92" t="s">
        <v>337</v>
      </c>
      <c r="AJ14" s="86" t="b">
        <v>0</v>
      </c>
      <c r="AK14" s="86">
        <v>0</v>
      </c>
      <c r="AL14" s="92" t="s">
        <v>337</v>
      </c>
      <c r="AM14" s="86" t="s">
        <v>342</v>
      </c>
      <c r="AN14" s="86" t="b">
        <v>0</v>
      </c>
      <c r="AO14" s="92" t="s">
        <v>321</v>
      </c>
      <c r="AP14" s="86" t="s">
        <v>176</v>
      </c>
      <c r="AQ14" s="86">
        <v>0</v>
      </c>
      <c r="AR14" s="86">
        <v>0</v>
      </c>
      <c r="AS14" s="86"/>
      <c r="AT14" s="86"/>
      <c r="AU14" s="86"/>
      <c r="AV14" s="86"/>
      <c r="AW14" s="86"/>
      <c r="AX14" s="86"/>
      <c r="AY14" s="86"/>
      <c r="AZ14" s="86"/>
      <c r="BA14">
        <v>3</v>
      </c>
      <c r="BB14" s="85" t="str">
        <f>REPLACE(INDEX(GroupVertices[Group],MATCH(Edges[[#This Row],[Vertex 1]],GroupVertices[Vertex],0)),1,1,"")</f>
        <v>5</v>
      </c>
      <c r="BC14" s="85" t="str">
        <f>REPLACE(INDEX(GroupVertices[Group],MATCH(Edges[[#This Row],[Vertex 2]],GroupVertices[Vertex],0)),1,1,"")</f>
        <v>5</v>
      </c>
      <c r="BD14" s="51">
        <v>1</v>
      </c>
      <c r="BE14" s="52">
        <v>12.5</v>
      </c>
      <c r="BF14" s="51">
        <v>0</v>
      </c>
      <c r="BG14" s="52">
        <v>0</v>
      </c>
      <c r="BH14" s="51">
        <v>0</v>
      </c>
      <c r="BI14" s="52">
        <v>0</v>
      </c>
      <c r="BJ14" s="51">
        <v>7</v>
      </c>
      <c r="BK14" s="52">
        <v>87.5</v>
      </c>
      <c r="BL14" s="51">
        <v>8</v>
      </c>
    </row>
    <row r="15" spans="1:64" ht="30">
      <c r="A15" s="84" t="s">
        <v>219</v>
      </c>
      <c r="B15" s="84" t="s">
        <v>219</v>
      </c>
      <c r="C15" s="53" t="s">
        <v>871</v>
      </c>
      <c r="D15" s="54">
        <v>10</v>
      </c>
      <c r="E15" s="65" t="s">
        <v>136</v>
      </c>
      <c r="F15" s="55">
        <v>12</v>
      </c>
      <c r="G15" s="53"/>
      <c r="H15" s="57"/>
      <c r="I15" s="56"/>
      <c r="J15" s="56"/>
      <c r="K15" s="36" t="s">
        <v>65</v>
      </c>
      <c r="L15" s="83">
        <v>15</v>
      </c>
      <c r="M15" s="83"/>
      <c r="N15" s="63"/>
      <c r="O15" s="86" t="s">
        <v>176</v>
      </c>
      <c r="P15" s="88">
        <v>43691.77841435185</v>
      </c>
      <c r="Q15" s="86" t="s">
        <v>243</v>
      </c>
      <c r="R15" s="90" t="s">
        <v>257</v>
      </c>
      <c r="S15" s="86" t="s">
        <v>268</v>
      </c>
      <c r="T15" s="86" t="s">
        <v>275</v>
      </c>
      <c r="U15" s="86"/>
      <c r="V15" s="90" t="s">
        <v>286</v>
      </c>
      <c r="W15" s="88">
        <v>43691.77841435185</v>
      </c>
      <c r="X15" s="90" t="s">
        <v>301</v>
      </c>
      <c r="Y15" s="86"/>
      <c r="Z15" s="86"/>
      <c r="AA15" s="92" t="s">
        <v>322</v>
      </c>
      <c r="AB15" s="86"/>
      <c r="AC15" s="86" t="b">
        <v>0</v>
      </c>
      <c r="AD15" s="86">
        <v>0</v>
      </c>
      <c r="AE15" s="92" t="s">
        <v>337</v>
      </c>
      <c r="AF15" s="86" t="b">
        <v>0</v>
      </c>
      <c r="AG15" s="86" t="s">
        <v>341</v>
      </c>
      <c r="AH15" s="86"/>
      <c r="AI15" s="92" t="s">
        <v>337</v>
      </c>
      <c r="AJ15" s="86" t="b">
        <v>0</v>
      </c>
      <c r="AK15" s="86">
        <v>0</v>
      </c>
      <c r="AL15" s="92" t="s">
        <v>337</v>
      </c>
      <c r="AM15" s="86" t="s">
        <v>343</v>
      </c>
      <c r="AN15" s="86" t="b">
        <v>0</v>
      </c>
      <c r="AO15" s="92" t="s">
        <v>322</v>
      </c>
      <c r="AP15" s="86" t="s">
        <v>176</v>
      </c>
      <c r="AQ15" s="86">
        <v>0</v>
      </c>
      <c r="AR15" s="86">
        <v>0</v>
      </c>
      <c r="AS15" s="86" t="s">
        <v>352</v>
      </c>
      <c r="AT15" s="86" t="s">
        <v>353</v>
      </c>
      <c r="AU15" s="86" t="s">
        <v>354</v>
      </c>
      <c r="AV15" s="86" t="s">
        <v>356</v>
      </c>
      <c r="AW15" s="86" t="s">
        <v>358</v>
      </c>
      <c r="AX15" s="86" t="s">
        <v>360</v>
      </c>
      <c r="AY15" s="86" t="s">
        <v>361</v>
      </c>
      <c r="AZ15" s="90" t="s">
        <v>363</v>
      </c>
      <c r="BA15">
        <v>3</v>
      </c>
      <c r="BB15" s="85" t="str">
        <f>REPLACE(INDEX(GroupVertices[Group],MATCH(Edges[[#This Row],[Vertex 1]],GroupVertices[Vertex],0)),1,1,"")</f>
        <v>5</v>
      </c>
      <c r="BC15" s="85" t="str">
        <f>REPLACE(INDEX(GroupVertices[Group],MATCH(Edges[[#This Row],[Vertex 2]],GroupVertices[Vertex],0)),1,1,"")</f>
        <v>5</v>
      </c>
      <c r="BD15" s="51">
        <v>1</v>
      </c>
      <c r="BE15" s="52">
        <v>4.3478260869565215</v>
      </c>
      <c r="BF15" s="51">
        <v>0</v>
      </c>
      <c r="BG15" s="52">
        <v>0</v>
      </c>
      <c r="BH15" s="51">
        <v>0</v>
      </c>
      <c r="BI15" s="52">
        <v>0</v>
      </c>
      <c r="BJ15" s="51">
        <v>22</v>
      </c>
      <c r="BK15" s="52">
        <v>95.65217391304348</v>
      </c>
      <c r="BL15" s="51">
        <v>23</v>
      </c>
    </row>
    <row r="16" spans="1:64" ht="45">
      <c r="A16" s="84" t="s">
        <v>220</v>
      </c>
      <c r="B16" s="84" t="s">
        <v>220</v>
      </c>
      <c r="C16" s="53" t="s">
        <v>870</v>
      </c>
      <c r="D16" s="54">
        <v>3</v>
      </c>
      <c r="E16" s="65" t="s">
        <v>132</v>
      </c>
      <c r="F16" s="55">
        <v>35</v>
      </c>
      <c r="G16" s="53"/>
      <c r="H16" s="57"/>
      <c r="I16" s="56"/>
      <c r="J16" s="56"/>
      <c r="K16" s="36" t="s">
        <v>65</v>
      </c>
      <c r="L16" s="83">
        <v>16</v>
      </c>
      <c r="M16" s="83"/>
      <c r="N16" s="63"/>
      <c r="O16" s="86" t="s">
        <v>176</v>
      </c>
      <c r="P16" s="88">
        <v>43711.708761574075</v>
      </c>
      <c r="Q16" s="86" t="s">
        <v>244</v>
      </c>
      <c r="R16" s="90" t="s">
        <v>258</v>
      </c>
      <c r="S16" s="86" t="s">
        <v>269</v>
      </c>
      <c r="T16" s="86" t="s">
        <v>276</v>
      </c>
      <c r="U16" s="86"/>
      <c r="V16" s="90" t="s">
        <v>287</v>
      </c>
      <c r="W16" s="88">
        <v>43711.708761574075</v>
      </c>
      <c r="X16" s="90" t="s">
        <v>302</v>
      </c>
      <c r="Y16" s="86"/>
      <c r="Z16" s="86"/>
      <c r="AA16" s="92" t="s">
        <v>323</v>
      </c>
      <c r="AB16" s="86"/>
      <c r="AC16" s="86" t="b">
        <v>0</v>
      </c>
      <c r="AD16" s="86">
        <v>1</v>
      </c>
      <c r="AE16" s="92" t="s">
        <v>337</v>
      </c>
      <c r="AF16" s="86" t="b">
        <v>0</v>
      </c>
      <c r="AG16" s="86" t="s">
        <v>341</v>
      </c>
      <c r="AH16" s="86"/>
      <c r="AI16" s="92" t="s">
        <v>337</v>
      </c>
      <c r="AJ16" s="86" t="b">
        <v>0</v>
      </c>
      <c r="AK16" s="86">
        <v>0</v>
      </c>
      <c r="AL16" s="92" t="s">
        <v>337</v>
      </c>
      <c r="AM16" s="86" t="s">
        <v>346</v>
      </c>
      <c r="AN16" s="86" t="b">
        <v>0</v>
      </c>
      <c r="AO16" s="92" t="s">
        <v>323</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31</v>
      </c>
      <c r="BK16" s="52">
        <v>100</v>
      </c>
      <c r="BL16" s="51">
        <v>31</v>
      </c>
    </row>
    <row r="17" spans="1:64" ht="45">
      <c r="A17" s="84" t="s">
        <v>221</v>
      </c>
      <c r="B17" s="84" t="s">
        <v>228</v>
      </c>
      <c r="C17" s="53" t="s">
        <v>870</v>
      </c>
      <c r="D17" s="54">
        <v>3</v>
      </c>
      <c r="E17" s="65" t="s">
        <v>132</v>
      </c>
      <c r="F17" s="55">
        <v>35</v>
      </c>
      <c r="G17" s="53"/>
      <c r="H17" s="57"/>
      <c r="I17" s="56"/>
      <c r="J17" s="56"/>
      <c r="K17" s="36" t="s">
        <v>65</v>
      </c>
      <c r="L17" s="83">
        <v>17</v>
      </c>
      <c r="M17" s="83"/>
      <c r="N17" s="63"/>
      <c r="O17" s="86" t="s">
        <v>232</v>
      </c>
      <c r="P17" s="88">
        <v>43724.84135416667</v>
      </c>
      <c r="Q17" s="86" t="s">
        <v>245</v>
      </c>
      <c r="R17" s="86" t="s">
        <v>259</v>
      </c>
      <c r="S17" s="86" t="s">
        <v>270</v>
      </c>
      <c r="T17" s="86" t="s">
        <v>273</v>
      </c>
      <c r="U17" s="86"/>
      <c r="V17" s="90" t="s">
        <v>288</v>
      </c>
      <c r="W17" s="88">
        <v>43724.84135416667</v>
      </c>
      <c r="X17" s="90" t="s">
        <v>303</v>
      </c>
      <c r="Y17" s="86"/>
      <c r="Z17" s="86"/>
      <c r="AA17" s="92" t="s">
        <v>324</v>
      </c>
      <c r="AB17" s="92" t="s">
        <v>336</v>
      </c>
      <c r="AC17" s="86" t="b">
        <v>0</v>
      </c>
      <c r="AD17" s="86">
        <v>0</v>
      </c>
      <c r="AE17" s="92" t="s">
        <v>340</v>
      </c>
      <c r="AF17" s="86" t="b">
        <v>0</v>
      </c>
      <c r="AG17" s="86" t="s">
        <v>341</v>
      </c>
      <c r="AH17" s="86"/>
      <c r="AI17" s="92" t="s">
        <v>337</v>
      </c>
      <c r="AJ17" s="86" t="b">
        <v>0</v>
      </c>
      <c r="AK17" s="86">
        <v>0</v>
      </c>
      <c r="AL17" s="92" t="s">
        <v>337</v>
      </c>
      <c r="AM17" s="86" t="s">
        <v>347</v>
      </c>
      <c r="AN17" s="86" t="b">
        <v>0</v>
      </c>
      <c r="AO17" s="92" t="s">
        <v>336</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221</v>
      </c>
      <c r="B18" s="84" t="s">
        <v>229</v>
      </c>
      <c r="C18" s="53" t="s">
        <v>870</v>
      </c>
      <c r="D18" s="54">
        <v>3</v>
      </c>
      <c r="E18" s="65" t="s">
        <v>132</v>
      </c>
      <c r="F18" s="55">
        <v>35</v>
      </c>
      <c r="G18" s="53"/>
      <c r="H18" s="57"/>
      <c r="I18" s="56"/>
      <c r="J18" s="56"/>
      <c r="K18" s="36" t="s">
        <v>65</v>
      </c>
      <c r="L18" s="83">
        <v>18</v>
      </c>
      <c r="M18" s="83"/>
      <c r="N18" s="63"/>
      <c r="O18" s="86" t="s">
        <v>232</v>
      </c>
      <c r="P18" s="88">
        <v>43724.84135416667</v>
      </c>
      <c r="Q18" s="86" t="s">
        <v>245</v>
      </c>
      <c r="R18" s="86" t="s">
        <v>259</v>
      </c>
      <c r="S18" s="86" t="s">
        <v>270</v>
      </c>
      <c r="T18" s="86" t="s">
        <v>273</v>
      </c>
      <c r="U18" s="86"/>
      <c r="V18" s="90" t="s">
        <v>288</v>
      </c>
      <c r="W18" s="88">
        <v>43724.84135416667</v>
      </c>
      <c r="X18" s="90" t="s">
        <v>303</v>
      </c>
      <c r="Y18" s="86"/>
      <c r="Z18" s="86"/>
      <c r="AA18" s="92" t="s">
        <v>324</v>
      </c>
      <c r="AB18" s="92" t="s">
        <v>336</v>
      </c>
      <c r="AC18" s="86" t="b">
        <v>0</v>
      </c>
      <c r="AD18" s="86">
        <v>0</v>
      </c>
      <c r="AE18" s="92" t="s">
        <v>340</v>
      </c>
      <c r="AF18" s="86" t="b">
        <v>0</v>
      </c>
      <c r="AG18" s="86" t="s">
        <v>341</v>
      </c>
      <c r="AH18" s="86"/>
      <c r="AI18" s="92" t="s">
        <v>337</v>
      </c>
      <c r="AJ18" s="86" t="b">
        <v>0</v>
      </c>
      <c r="AK18" s="86">
        <v>0</v>
      </c>
      <c r="AL18" s="92" t="s">
        <v>337</v>
      </c>
      <c r="AM18" s="86" t="s">
        <v>347</v>
      </c>
      <c r="AN18" s="86" t="b">
        <v>0</v>
      </c>
      <c r="AO18" s="92" t="s">
        <v>336</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221</v>
      </c>
      <c r="B19" s="84" t="s">
        <v>230</v>
      </c>
      <c r="C19" s="53" t="s">
        <v>870</v>
      </c>
      <c r="D19" s="54">
        <v>3</v>
      </c>
      <c r="E19" s="65" t="s">
        <v>132</v>
      </c>
      <c r="F19" s="55">
        <v>35</v>
      </c>
      <c r="G19" s="53"/>
      <c r="H19" s="57"/>
      <c r="I19" s="56"/>
      <c r="J19" s="56"/>
      <c r="K19" s="36" t="s">
        <v>65</v>
      </c>
      <c r="L19" s="83">
        <v>19</v>
      </c>
      <c r="M19" s="83"/>
      <c r="N19" s="63"/>
      <c r="O19" s="86" t="s">
        <v>232</v>
      </c>
      <c r="P19" s="88">
        <v>43724.84135416667</v>
      </c>
      <c r="Q19" s="86" t="s">
        <v>245</v>
      </c>
      <c r="R19" s="86" t="s">
        <v>259</v>
      </c>
      <c r="S19" s="86" t="s">
        <v>270</v>
      </c>
      <c r="T19" s="86" t="s">
        <v>273</v>
      </c>
      <c r="U19" s="86"/>
      <c r="V19" s="90" t="s">
        <v>288</v>
      </c>
      <c r="W19" s="88">
        <v>43724.84135416667</v>
      </c>
      <c r="X19" s="90" t="s">
        <v>303</v>
      </c>
      <c r="Y19" s="86"/>
      <c r="Z19" s="86"/>
      <c r="AA19" s="92" t="s">
        <v>324</v>
      </c>
      <c r="AB19" s="92" t="s">
        <v>336</v>
      </c>
      <c r="AC19" s="86" t="b">
        <v>0</v>
      </c>
      <c r="AD19" s="86">
        <v>0</v>
      </c>
      <c r="AE19" s="92" t="s">
        <v>340</v>
      </c>
      <c r="AF19" s="86" t="b">
        <v>0</v>
      </c>
      <c r="AG19" s="86" t="s">
        <v>341</v>
      </c>
      <c r="AH19" s="86"/>
      <c r="AI19" s="92" t="s">
        <v>337</v>
      </c>
      <c r="AJ19" s="86" t="b">
        <v>0</v>
      </c>
      <c r="AK19" s="86">
        <v>0</v>
      </c>
      <c r="AL19" s="92" t="s">
        <v>337</v>
      </c>
      <c r="AM19" s="86" t="s">
        <v>347</v>
      </c>
      <c r="AN19" s="86" t="b">
        <v>0</v>
      </c>
      <c r="AO19" s="92" t="s">
        <v>336</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221</v>
      </c>
      <c r="B20" s="84" t="s">
        <v>231</v>
      </c>
      <c r="C20" s="53" t="s">
        <v>870</v>
      </c>
      <c r="D20" s="54">
        <v>3</v>
      </c>
      <c r="E20" s="65" t="s">
        <v>132</v>
      </c>
      <c r="F20" s="55">
        <v>35</v>
      </c>
      <c r="G20" s="53"/>
      <c r="H20" s="57"/>
      <c r="I20" s="56"/>
      <c r="J20" s="56"/>
      <c r="K20" s="36" t="s">
        <v>65</v>
      </c>
      <c r="L20" s="83">
        <v>20</v>
      </c>
      <c r="M20" s="83"/>
      <c r="N20" s="63"/>
      <c r="O20" s="86" t="s">
        <v>233</v>
      </c>
      <c r="P20" s="88">
        <v>43724.84135416667</v>
      </c>
      <c r="Q20" s="86" t="s">
        <v>245</v>
      </c>
      <c r="R20" s="86" t="s">
        <v>259</v>
      </c>
      <c r="S20" s="86" t="s">
        <v>270</v>
      </c>
      <c r="T20" s="86" t="s">
        <v>273</v>
      </c>
      <c r="U20" s="86"/>
      <c r="V20" s="90" t="s">
        <v>288</v>
      </c>
      <c r="W20" s="88">
        <v>43724.84135416667</v>
      </c>
      <c r="X20" s="90" t="s">
        <v>303</v>
      </c>
      <c r="Y20" s="86"/>
      <c r="Z20" s="86"/>
      <c r="AA20" s="92" t="s">
        <v>324</v>
      </c>
      <c r="AB20" s="92" t="s">
        <v>336</v>
      </c>
      <c r="AC20" s="86" t="b">
        <v>0</v>
      </c>
      <c r="AD20" s="86">
        <v>0</v>
      </c>
      <c r="AE20" s="92" t="s">
        <v>340</v>
      </c>
      <c r="AF20" s="86" t="b">
        <v>0</v>
      </c>
      <c r="AG20" s="86" t="s">
        <v>341</v>
      </c>
      <c r="AH20" s="86"/>
      <c r="AI20" s="92" t="s">
        <v>337</v>
      </c>
      <c r="AJ20" s="86" t="b">
        <v>0</v>
      </c>
      <c r="AK20" s="86">
        <v>0</v>
      </c>
      <c r="AL20" s="92" t="s">
        <v>337</v>
      </c>
      <c r="AM20" s="86" t="s">
        <v>347</v>
      </c>
      <c r="AN20" s="86" t="b">
        <v>0</v>
      </c>
      <c r="AO20" s="92" t="s">
        <v>336</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24</v>
      </c>
      <c r="BK20" s="52">
        <v>100</v>
      </c>
      <c r="BL20" s="51">
        <v>24</v>
      </c>
    </row>
    <row r="21" spans="1:64" ht="45">
      <c r="A21" s="84" t="s">
        <v>222</v>
      </c>
      <c r="B21" s="84" t="s">
        <v>223</v>
      </c>
      <c r="C21" s="53" t="s">
        <v>870</v>
      </c>
      <c r="D21" s="54">
        <v>3</v>
      </c>
      <c r="E21" s="65" t="s">
        <v>132</v>
      </c>
      <c r="F21" s="55">
        <v>35</v>
      </c>
      <c r="G21" s="53"/>
      <c r="H21" s="57"/>
      <c r="I21" s="56"/>
      <c r="J21" s="56"/>
      <c r="K21" s="36" t="s">
        <v>66</v>
      </c>
      <c r="L21" s="83">
        <v>21</v>
      </c>
      <c r="M21" s="83"/>
      <c r="N21" s="63"/>
      <c r="O21" s="86" t="s">
        <v>232</v>
      </c>
      <c r="P21" s="88">
        <v>43661.60273148148</v>
      </c>
      <c r="Q21" s="86" t="s">
        <v>246</v>
      </c>
      <c r="R21" s="90" t="s">
        <v>260</v>
      </c>
      <c r="S21" s="86" t="s">
        <v>271</v>
      </c>
      <c r="T21" s="86" t="s">
        <v>277</v>
      </c>
      <c r="U21" s="86"/>
      <c r="V21" s="90" t="s">
        <v>289</v>
      </c>
      <c r="W21" s="88">
        <v>43661.60273148148</v>
      </c>
      <c r="X21" s="90" t="s">
        <v>304</v>
      </c>
      <c r="Y21" s="86"/>
      <c r="Z21" s="86"/>
      <c r="AA21" s="92" t="s">
        <v>325</v>
      </c>
      <c r="AB21" s="86"/>
      <c r="AC21" s="86" t="b">
        <v>0</v>
      </c>
      <c r="AD21" s="86">
        <v>0</v>
      </c>
      <c r="AE21" s="92" t="s">
        <v>337</v>
      </c>
      <c r="AF21" s="86" t="b">
        <v>0</v>
      </c>
      <c r="AG21" s="86" t="s">
        <v>341</v>
      </c>
      <c r="AH21" s="86"/>
      <c r="AI21" s="92" t="s">
        <v>337</v>
      </c>
      <c r="AJ21" s="86" t="b">
        <v>0</v>
      </c>
      <c r="AK21" s="86">
        <v>0</v>
      </c>
      <c r="AL21" s="92" t="s">
        <v>337</v>
      </c>
      <c r="AM21" s="86" t="s">
        <v>347</v>
      </c>
      <c r="AN21" s="86" t="b">
        <v>0</v>
      </c>
      <c r="AO21" s="92" t="s">
        <v>325</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2</v>
      </c>
      <c r="BG21" s="52">
        <v>11.764705882352942</v>
      </c>
      <c r="BH21" s="51">
        <v>1</v>
      </c>
      <c r="BI21" s="52">
        <v>5.882352941176471</v>
      </c>
      <c r="BJ21" s="51">
        <v>15</v>
      </c>
      <c r="BK21" s="52">
        <v>88.23529411764706</v>
      </c>
      <c r="BL21" s="51">
        <v>17</v>
      </c>
    </row>
    <row r="22" spans="1:64" ht="30">
      <c r="A22" s="84" t="s">
        <v>223</v>
      </c>
      <c r="B22" s="84" t="s">
        <v>222</v>
      </c>
      <c r="C22" s="53" t="s">
        <v>871</v>
      </c>
      <c r="D22" s="54">
        <v>10</v>
      </c>
      <c r="E22" s="65" t="s">
        <v>136</v>
      </c>
      <c r="F22" s="55">
        <v>12</v>
      </c>
      <c r="G22" s="53"/>
      <c r="H22" s="57"/>
      <c r="I22" s="56"/>
      <c r="J22" s="56"/>
      <c r="K22" s="36" t="s">
        <v>66</v>
      </c>
      <c r="L22" s="83">
        <v>22</v>
      </c>
      <c r="M22" s="83"/>
      <c r="N22" s="63"/>
      <c r="O22" s="86" t="s">
        <v>232</v>
      </c>
      <c r="P22" s="88">
        <v>43696.57402777778</v>
      </c>
      <c r="Q22" s="86" t="s">
        <v>247</v>
      </c>
      <c r="R22" s="90" t="s">
        <v>261</v>
      </c>
      <c r="S22" s="86" t="s">
        <v>271</v>
      </c>
      <c r="T22" s="86" t="s">
        <v>273</v>
      </c>
      <c r="U22" s="86"/>
      <c r="V22" s="90" t="s">
        <v>290</v>
      </c>
      <c r="W22" s="88">
        <v>43696.57402777778</v>
      </c>
      <c r="X22" s="90" t="s">
        <v>305</v>
      </c>
      <c r="Y22" s="86"/>
      <c r="Z22" s="86"/>
      <c r="AA22" s="92" t="s">
        <v>326</v>
      </c>
      <c r="AB22" s="86"/>
      <c r="AC22" s="86" t="b">
        <v>0</v>
      </c>
      <c r="AD22" s="86">
        <v>0</v>
      </c>
      <c r="AE22" s="92" t="s">
        <v>337</v>
      </c>
      <c r="AF22" s="86" t="b">
        <v>0</v>
      </c>
      <c r="AG22" s="86" t="s">
        <v>341</v>
      </c>
      <c r="AH22" s="86"/>
      <c r="AI22" s="92" t="s">
        <v>337</v>
      </c>
      <c r="AJ22" s="86" t="b">
        <v>0</v>
      </c>
      <c r="AK22" s="86">
        <v>2</v>
      </c>
      <c r="AL22" s="92" t="s">
        <v>329</v>
      </c>
      <c r="AM22" s="86" t="s">
        <v>348</v>
      </c>
      <c r="AN22" s="86" t="b">
        <v>0</v>
      </c>
      <c r="AO22" s="92" t="s">
        <v>329</v>
      </c>
      <c r="AP22" s="86" t="s">
        <v>176</v>
      </c>
      <c r="AQ22" s="86">
        <v>0</v>
      </c>
      <c r="AR22" s="86">
        <v>0</v>
      </c>
      <c r="AS22" s="86"/>
      <c r="AT22" s="86"/>
      <c r="AU22" s="86"/>
      <c r="AV22" s="86"/>
      <c r="AW22" s="86"/>
      <c r="AX22" s="86"/>
      <c r="AY22" s="86"/>
      <c r="AZ22" s="86"/>
      <c r="BA22">
        <v>2</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10</v>
      </c>
      <c r="BK22" s="52">
        <v>100</v>
      </c>
      <c r="BL22" s="51">
        <v>10</v>
      </c>
    </row>
    <row r="23" spans="1:64" ht="30">
      <c r="A23" s="84" t="s">
        <v>223</v>
      </c>
      <c r="B23" s="84" t="s">
        <v>222</v>
      </c>
      <c r="C23" s="53" t="s">
        <v>871</v>
      </c>
      <c r="D23" s="54">
        <v>10</v>
      </c>
      <c r="E23" s="65" t="s">
        <v>136</v>
      </c>
      <c r="F23" s="55">
        <v>12</v>
      </c>
      <c r="G23" s="53"/>
      <c r="H23" s="57"/>
      <c r="I23" s="56"/>
      <c r="J23" s="56"/>
      <c r="K23" s="36" t="s">
        <v>66</v>
      </c>
      <c r="L23" s="83">
        <v>23</v>
      </c>
      <c r="M23" s="83"/>
      <c r="N23" s="63"/>
      <c r="O23" s="86" t="s">
        <v>232</v>
      </c>
      <c r="P23" s="88">
        <v>43727.69844907407</v>
      </c>
      <c r="Q23" s="86" t="s">
        <v>248</v>
      </c>
      <c r="R23" s="90" t="s">
        <v>262</v>
      </c>
      <c r="S23" s="86" t="s">
        <v>271</v>
      </c>
      <c r="T23" s="86" t="s">
        <v>278</v>
      </c>
      <c r="U23" s="86"/>
      <c r="V23" s="90" t="s">
        <v>290</v>
      </c>
      <c r="W23" s="88">
        <v>43727.69844907407</v>
      </c>
      <c r="X23" s="90" t="s">
        <v>306</v>
      </c>
      <c r="Y23" s="86"/>
      <c r="Z23" s="86"/>
      <c r="AA23" s="92" t="s">
        <v>327</v>
      </c>
      <c r="AB23" s="86"/>
      <c r="AC23" s="86" t="b">
        <v>0</v>
      </c>
      <c r="AD23" s="86">
        <v>0</v>
      </c>
      <c r="AE23" s="92" t="s">
        <v>337</v>
      </c>
      <c r="AF23" s="86" t="b">
        <v>0</v>
      </c>
      <c r="AG23" s="86" t="s">
        <v>341</v>
      </c>
      <c r="AH23" s="86"/>
      <c r="AI23" s="92" t="s">
        <v>337</v>
      </c>
      <c r="AJ23" s="86" t="b">
        <v>0</v>
      </c>
      <c r="AK23" s="86">
        <v>2</v>
      </c>
      <c r="AL23" s="92" t="s">
        <v>331</v>
      </c>
      <c r="AM23" s="86" t="s">
        <v>348</v>
      </c>
      <c r="AN23" s="86" t="b">
        <v>0</v>
      </c>
      <c r="AO23" s="92" t="s">
        <v>331</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13</v>
      </c>
      <c r="BK23" s="52">
        <v>100</v>
      </c>
      <c r="BL23" s="51">
        <v>13</v>
      </c>
    </row>
    <row r="24" spans="1:64" ht="45">
      <c r="A24" s="84" t="s">
        <v>224</v>
      </c>
      <c r="B24" s="84" t="s">
        <v>223</v>
      </c>
      <c r="C24" s="53" t="s">
        <v>870</v>
      </c>
      <c r="D24" s="54">
        <v>3</v>
      </c>
      <c r="E24" s="65" t="s">
        <v>132</v>
      </c>
      <c r="F24" s="55">
        <v>35</v>
      </c>
      <c r="G24" s="53"/>
      <c r="H24" s="57"/>
      <c r="I24" s="56"/>
      <c r="J24" s="56"/>
      <c r="K24" s="36" t="s">
        <v>65</v>
      </c>
      <c r="L24" s="83">
        <v>24</v>
      </c>
      <c r="M24" s="83"/>
      <c r="N24" s="63"/>
      <c r="O24" s="86" t="s">
        <v>232</v>
      </c>
      <c r="P24" s="88">
        <v>43661.59994212963</v>
      </c>
      <c r="Q24" s="86" t="s">
        <v>249</v>
      </c>
      <c r="R24" s="90" t="s">
        <v>260</v>
      </c>
      <c r="S24" s="86" t="s">
        <v>271</v>
      </c>
      <c r="T24" s="86" t="s">
        <v>277</v>
      </c>
      <c r="U24" s="86"/>
      <c r="V24" s="90" t="s">
        <v>291</v>
      </c>
      <c r="W24" s="88">
        <v>43661.59994212963</v>
      </c>
      <c r="X24" s="90" t="s">
        <v>307</v>
      </c>
      <c r="Y24" s="86"/>
      <c r="Z24" s="86"/>
      <c r="AA24" s="92" t="s">
        <v>328</v>
      </c>
      <c r="AB24" s="86"/>
      <c r="AC24" s="86" t="b">
        <v>0</v>
      </c>
      <c r="AD24" s="86">
        <v>2</v>
      </c>
      <c r="AE24" s="92" t="s">
        <v>337</v>
      </c>
      <c r="AF24" s="86" t="b">
        <v>0</v>
      </c>
      <c r="AG24" s="86" t="s">
        <v>341</v>
      </c>
      <c r="AH24" s="86"/>
      <c r="AI24" s="92" t="s">
        <v>337</v>
      </c>
      <c r="AJ24" s="86" t="b">
        <v>0</v>
      </c>
      <c r="AK24" s="86">
        <v>1</v>
      </c>
      <c r="AL24" s="92" t="s">
        <v>337</v>
      </c>
      <c r="AM24" s="86" t="s">
        <v>342</v>
      </c>
      <c r="AN24" s="86" t="b">
        <v>0</v>
      </c>
      <c r="AO24" s="92" t="s">
        <v>328</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2</v>
      </c>
      <c r="BG24" s="52">
        <v>11.764705882352942</v>
      </c>
      <c r="BH24" s="51">
        <v>1</v>
      </c>
      <c r="BI24" s="52">
        <v>5.882352941176471</v>
      </c>
      <c r="BJ24" s="51">
        <v>15</v>
      </c>
      <c r="BK24" s="52">
        <v>88.23529411764706</v>
      </c>
      <c r="BL24" s="51">
        <v>17</v>
      </c>
    </row>
    <row r="25" spans="1:64" ht="30">
      <c r="A25" s="84" t="s">
        <v>222</v>
      </c>
      <c r="B25" s="84" t="s">
        <v>222</v>
      </c>
      <c r="C25" s="53" t="s">
        <v>871</v>
      </c>
      <c r="D25" s="54">
        <v>10</v>
      </c>
      <c r="E25" s="65" t="s">
        <v>136</v>
      </c>
      <c r="F25" s="55">
        <v>12</v>
      </c>
      <c r="G25" s="53"/>
      <c r="H25" s="57"/>
      <c r="I25" s="56"/>
      <c r="J25" s="56"/>
      <c r="K25" s="36" t="s">
        <v>65</v>
      </c>
      <c r="L25" s="83">
        <v>25</v>
      </c>
      <c r="M25" s="83"/>
      <c r="N25" s="63"/>
      <c r="O25" s="86" t="s">
        <v>176</v>
      </c>
      <c r="P25" s="88">
        <v>43696.56296296296</v>
      </c>
      <c r="Q25" s="86" t="s">
        <v>250</v>
      </c>
      <c r="R25" s="90" t="s">
        <v>261</v>
      </c>
      <c r="S25" s="86" t="s">
        <v>271</v>
      </c>
      <c r="T25" s="86" t="s">
        <v>273</v>
      </c>
      <c r="U25" s="86"/>
      <c r="V25" s="90" t="s">
        <v>289</v>
      </c>
      <c r="W25" s="88">
        <v>43696.56296296296</v>
      </c>
      <c r="X25" s="90" t="s">
        <v>308</v>
      </c>
      <c r="Y25" s="86"/>
      <c r="Z25" s="86"/>
      <c r="AA25" s="92" t="s">
        <v>329</v>
      </c>
      <c r="AB25" s="86"/>
      <c r="AC25" s="86" t="b">
        <v>0</v>
      </c>
      <c r="AD25" s="86">
        <v>0</v>
      </c>
      <c r="AE25" s="92" t="s">
        <v>337</v>
      </c>
      <c r="AF25" s="86" t="b">
        <v>0</v>
      </c>
      <c r="AG25" s="86" t="s">
        <v>341</v>
      </c>
      <c r="AH25" s="86"/>
      <c r="AI25" s="92" t="s">
        <v>337</v>
      </c>
      <c r="AJ25" s="86" t="b">
        <v>0</v>
      </c>
      <c r="AK25" s="86">
        <v>2</v>
      </c>
      <c r="AL25" s="92" t="s">
        <v>337</v>
      </c>
      <c r="AM25" s="86" t="s">
        <v>349</v>
      </c>
      <c r="AN25" s="86" t="b">
        <v>0</v>
      </c>
      <c r="AO25" s="92" t="s">
        <v>329</v>
      </c>
      <c r="AP25" s="86" t="s">
        <v>176</v>
      </c>
      <c r="AQ25" s="86">
        <v>0</v>
      </c>
      <c r="AR25" s="86">
        <v>0</v>
      </c>
      <c r="AS25" s="86"/>
      <c r="AT25" s="86"/>
      <c r="AU25" s="86"/>
      <c r="AV25" s="86"/>
      <c r="AW25" s="86"/>
      <c r="AX25" s="86"/>
      <c r="AY25" s="86"/>
      <c r="AZ25" s="86"/>
      <c r="BA25">
        <v>3</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8</v>
      </c>
      <c r="BK25" s="52">
        <v>100</v>
      </c>
      <c r="BL25" s="51">
        <v>8</v>
      </c>
    </row>
    <row r="26" spans="1:64" ht="30">
      <c r="A26" s="84" t="s">
        <v>222</v>
      </c>
      <c r="B26" s="84" t="s">
        <v>222</v>
      </c>
      <c r="C26" s="53" t="s">
        <v>871</v>
      </c>
      <c r="D26" s="54">
        <v>10</v>
      </c>
      <c r="E26" s="65" t="s">
        <v>136</v>
      </c>
      <c r="F26" s="55">
        <v>12</v>
      </c>
      <c r="G26" s="53"/>
      <c r="H26" s="57"/>
      <c r="I26" s="56"/>
      <c r="J26" s="56"/>
      <c r="K26" s="36" t="s">
        <v>65</v>
      </c>
      <c r="L26" s="83">
        <v>26</v>
      </c>
      <c r="M26" s="83"/>
      <c r="N26" s="63"/>
      <c r="O26" s="86" t="s">
        <v>176</v>
      </c>
      <c r="P26" s="88">
        <v>43699.56810185185</v>
      </c>
      <c r="Q26" s="86" t="s">
        <v>251</v>
      </c>
      <c r="R26" s="90" t="s">
        <v>263</v>
      </c>
      <c r="S26" s="86" t="s">
        <v>271</v>
      </c>
      <c r="T26" s="86" t="s">
        <v>275</v>
      </c>
      <c r="U26" s="86"/>
      <c r="V26" s="90" t="s">
        <v>289</v>
      </c>
      <c r="W26" s="88">
        <v>43699.56810185185</v>
      </c>
      <c r="X26" s="90" t="s">
        <v>309</v>
      </c>
      <c r="Y26" s="86"/>
      <c r="Z26" s="86"/>
      <c r="AA26" s="92" t="s">
        <v>330</v>
      </c>
      <c r="AB26" s="86"/>
      <c r="AC26" s="86" t="b">
        <v>0</v>
      </c>
      <c r="AD26" s="86">
        <v>0</v>
      </c>
      <c r="AE26" s="92" t="s">
        <v>337</v>
      </c>
      <c r="AF26" s="86" t="b">
        <v>0</v>
      </c>
      <c r="AG26" s="86" t="s">
        <v>341</v>
      </c>
      <c r="AH26" s="86"/>
      <c r="AI26" s="92" t="s">
        <v>337</v>
      </c>
      <c r="AJ26" s="86" t="b">
        <v>0</v>
      </c>
      <c r="AK26" s="86">
        <v>0</v>
      </c>
      <c r="AL26" s="92" t="s">
        <v>337</v>
      </c>
      <c r="AM26" s="86" t="s">
        <v>349</v>
      </c>
      <c r="AN26" s="86" t="b">
        <v>0</v>
      </c>
      <c r="AO26" s="92" t="s">
        <v>330</v>
      </c>
      <c r="AP26" s="86" t="s">
        <v>176</v>
      </c>
      <c r="AQ26" s="86">
        <v>0</v>
      </c>
      <c r="AR26" s="86">
        <v>0</v>
      </c>
      <c r="AS26" s="86"/>
      <c r="AT26" s="86"/>
      <c r="AU26" s="86"/>
      <c r="AV26" s="86"/>
      <c r="AW26" s="86"/>
      <c r="AX26" s="86"/>
      <c r="AY26" s="86"/>
      <c r="AZ26" s="86"/>
      <c r="BA26">
        <v>3</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9</v>
      </c>
      <c r="BK26" s="52">
        <v>100</v>
      </c>
      <c r="BL26" s="51">
        <v>9</v>
      </c>
    </row>
    <row r="27" spans="1:64" ht="30">
      <c r="A27" s="84" t="s">
        <v>222</v>
      </c>
      <c r="B27" s="84" t="s">
        <v>222</v>
      </c>
      <c r="C27" s="53" t="s">
        <v>871</v>
      </c>
      <c r="D27" s="54">
        <v>10</v>
      </c>
      <c r="E27" s="65" t="s">
        <v>136</v>
      </c>
      <c r="F27" s="55">
        <v>12</v>
      </c>
      <c r="G27" s="53"/>
      <c r="H27" s="57"/>
      <c r="I27" s="56"/>
      <c r="J27" s="56"/>
      <c r="K27" s="36" t="s">
        <v>65</v>
      </c>
      <c r="L27" s="83">
        <v>27</v>
      </c>
      <c r="M27" s="83"/>
      <c r="N27" s="63"/>
      <c r="O27" s="86" t="s">
        <v>176</v>
      </c>
      <c r="P27" s="88">
        <v>43727.58280092593</v>
      </c>
      <c r="Q27" s="86" t="s">
        <v>252</v>
      </c>
      <c r="R27" s="90" t="s">
        <v>262</v>
      </c>
      <c r="S27" s="86" t="s">
        <v>271</v>
      </c>
      <c r="T27" s="86" t="s">
        <v>278</v>
      </c>
      <c r="U27" s="86"/>
      <c r="V27" s="90" t="s">
        <v>289</v>
      </c>
      <c r="W27" s="88">
        <v>43727.58280092593</v>
      </c>
      <c r="X27" s="90" t="s">
        <v>310</v>
      </c>
      <c r="Y27" s="86"/>
      <c r="Z27" s="86"/>
      <c r="AA27" s="92" t="s">
        <v>331</v>
      </c>
      <c r="AB27" s="86"/>
      <c r="AC27" s="86" t="b">
        <v>0</v>
      </c>
      <c r="AD27" s="86">
        <v>1</v>
      </c>
      <c r="AE27" s="92" t="s">
        <v>337</v>
      </c>
      <c r="AF27" s="86" t="b">
        <v>0</v>
      </c>
      <c r="AG27" s="86" t="s">
        <v>341</v>
      </c>
      <c r="AH27" s="86"/>
      <c r="AI27" s="92" t="s">
        <v>337</v>
      </c>
      <c r="AJ27" s="86" t="b">
        <v>0</v>
      </c>
      <c r="AK27" s="86">
        <v>2</v>
      </c>
      <c r="AL27" s="92" t="s">
        <v>337</v>
      </c>
      <c r="AM27" s="86" t="s">
        <v>349</v>
      </c>
      <c r="AN27" s="86" t="b">
        <v>0</v>
      </c>
      <c r="AO27" s="92" t="s">
        <v>331</v>
      </c>
      <c r="AP27" s="86" t="s">
        <v>176</v>
      </c>
      <c r="AQ27" s="86">
        <v>0</v>
      </c>
      <c r="AR27" s="86">
        <v>0</v>
      </c>
      <c r="AS27" s="86"/>
      <c r="AT27" s="86"/>
      <c r="AU27" s="86"/>
      <c r="AV27" s="86"/>
      <c r="AW27" s="86"/>
      <c r="AX27" s="86"/>
      <c r="AY27" s="86"/>
      <c r="AZ27" s="86"/>
      <c r="BA27">
        <v>3</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11</v>
      </c>
      <c r="BK27" s="52">
        <v>100</v>
      </c>
      <c r="BL27" s="51">
        <v>11</v>
      </c>
    </row>
    <row r="28" spans="1:64" ht="30">
      <c r="A28" s="84" t="s">
        <v>224</v>
      </c>
      <c r="B28" s="84" t="s">
        <v>222</v>
      </c>
      <c r="C28" s="53" t="s">
        <v>871</v>
      </c>
      <c r="D28" s="54">
        <v>10</v>
      </c>
      <c r="E28" s="65" t="s">
        <v>136</v>
      </c>
      <c r="F28" s="55">
        <v>12</v>
      </c>
      <c r="G28" s="53"/>
      <c r="H28" s="57"/>
      <c r="I28" s="56"/>
      <c r="J28" s="56"/>
      <c r="K28" s="36" t="s">
        <v>65</v>
      </c>
      <c r="L28" s="83">
        <v>28</v>
      </c>
      <c r="M28" s="83"/>
      <c r="N28" s="63"/>
      <c r="O28" s="86" t="s">
        <v>232</v>
      </c>
      <c r="P28" s="88">
        <v>43696.66321759259</v>
      </c>
      <c r="Q28" s="86" t="s">
        <v>247</v>
      </c>
      <c r="R28" s="90" t="s">
        <v>261</v>
      </c>
      <c r="S28" s="86" t="s">
        <v>271</v>
      </c>
      <c r="T28" s="86" t="s">
        <v>273</v>
      </c>
      <c r="U28" s="86"/>
      <c r="V28" s="90" t="s">
        <v>291</v>
      </c>
      <c r="W28" s="88">
        <v>43696.66321759259</v>
      </c>
      <c r="X28" s="90" t="s">
        <v>311</v>
      </c>
      <c r="Y28" s="86"/>
      <c r="Z28" s="86"/>
      <c r="AA28" s="92" t="s">
        <v>332</v>
      </c>
      <c r="AB28" s="86"/>
      <c r="AC28" s="86" t="b">
        <v>0</v>
      </c>
      <c r="AD28" s="86">
        <v>0</v>
      </c>
      <c r="AE28" s="92" t="s">
        <v>337</v>
      </c>
      <c r="AF28" s="86" t="b">
        <v>0</v>
      </c>
      <c r="AG28" s="86" t="s">
        <v>341</v>
      </c>
      <c r="AH28" s="86"/>
      <c r="AI28" s="92" t="s">
        <v>337</v>
      </c>
      <c r="AJ28" s="86" t="b">
        <v>0</v>
      </c>
      <c r="AK28" s="86">
        <v>2</v>
      </c>
      <c r="AL28" s="92" t="s">
        <v>329</v>
      </c>
      <c r="AM28" s="86" t="s">
        <v>348</v>
      </c>
      <c r="AN28" s="86" t="b">
        <v>0</v>
      </c>
      <c r="AO28" s="92" t="s">
        <v>329</v>
      </c>
      <c r="AP28" s="86" t="s">
        <v>176</v>
      </c>
      <c r="AQ28" s="86">
        <v>0</v>
      </c>
      <c r="AR28" s="86">
        <v>0</v>
      </c>
      <c r="AS28" s="86"/>
      <c r="AT28" s="86"/>
      <c r="AU28" s="86"/>
      <c r="AV28" s="86"/>
      <c r="AW28" s="86"/>
      <c r="AX28" s="86"/>
      <c r="AY28" s="86"/>
      <c r="AZ28" s="86"/>
      <c r="BA28">
        <v>2</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10</v>
      </c>
      <c r="BK28" s="52">
        <v>100</v>
      </c>
      <c r="BL28" s="51">
        <v>10</v>
      </c>
    </row>
    <row r="29" spans="1:64" ht="30">
      <c r="A29" s="84" t="s">
        <v>224</v>
      </c>
      <c r="B29" s="84" t="s">
        <v>222</v>
      </c>
      <c r="C29" s="53" t="s">
        <v>871</v>
      </c>
      <c r="D29" s="54">
        <v>10</v>
      </c>
      <c r="E29" s="65" t="s">
        <v>136</v>
      </c>
      <c r="F29" s="55">
        <v>12</v>
      </c>
      <c r="G29" s="53"/>
      <c r="H29" s="57"/>
      <c r="I29" s="56"/>
      <c r="J29" s="56"/>
      <c r="K29" s="36" t="s">
        <v>65</v>
      </c>
      <c r="L29" s="83">
        <v>29</v>
      </c>
      <c r="M29" s="83"/>
      <c r="N29" s="63"/>
      <c r="O29" s="86" t="s">
        <v>232</v>
      </c>
      <c r="P29" s="88">
        <v>43727.77947916667</v>
      </c>
      <c r="Q29" s="86" t="s">
        <v>248</v>
      </c>
      <c r="R29" s="90" t="s">
        <v>262</v>
      </c>
      <c r="S29" s="86" t="s">
        <v>271</v>
      </c>
      <c r="T29" s="86" t="s">
        <v>278</v>
      </c>
      <c r="U29" s="86"/>
      <c r="V29" s="90" t="s">
        <v>291</v>
      </c>
      <c r="W29" s="88">
        <v>43727.77947916667</v>
      </c>
      <c r="X29" s="90" t="s">
        <v>312</v>
      </c>
      <c r="Y29" s="86"/>
      <c r="Z29" s="86"/>
      <c r="AA29" s="92" t="s">
        <v>333</v>
      </c>
      <c r="AB29" s="86"/>
      <c r="AC29" s="86" t="b">
        <v>0</v>
      </c>
      <c r="AD29" s="86">
        <v>0</v>
      </c>
      <c r="AE29" s="92" t="s">
        <v>337</v>
      </c>
      <c r="AF29" s="86" t="b">
        <v>0</v>
      </c>
      <c r="AG29" s="86" t="s">
        <v>341</v>
      </c>
      <c r="AH29" s="86"/>
      <c r="AI29" s="92" t="s">
        <v>337</v>
      </c>
      <c r="AJ29" s="86" t="b">
        <v>0</v>
      </c>
      <c r="AK29" s="86">
        <v>2</v>
      </c>
      <c r="AL29" s="92" t="s">
        <v>331</v>
      </c>
      <c r="AM29" s="86" t="s">
        <v>348</v>
      </c>
      <c r="AN29" s="86" t="b">
        <v>0</v>
      </c>
      <c r="AO29" s="92" t="s">
        <v>331</v>
      </c>
      <c r="AP29" s="86" t="s">
        <v>176</v>
      </c>
      <c r="AQ29" s="86">
        <v>0</v>
      </c>
      <c r="AR29" s="86">
        <v>0</v>
      </c>
      <c r="AS29" s="86"/>
      <c r="AT29" s="86"/>
      <c r="AU29" s="86"/>
      <c r="AV29" s="86"/>
      <c r="AW29" s="86"/>
      <c r="AX29" s="86"/>
      <c r="AY29" s="86"/>
      <c r="AZ29" s="86"/>
      <c r="BA29">
        <v>2</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13</v>
      </c>
      <c r="BK29" s="52">
        <v>100</v>
      </c>
      <c r="BL29"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3" r:id="rId1" display="https://www.blogontop.com/how-to-install-and-watch-jio-tv-on-amazon-firestick/"/>
    <hyperlink ref="R7" r:id="rId2" display="https://unmistakablecreative.com/jobs/"/>
    <hyperlink ref="R13" r:id="rId3" display="https://www.forbes.com/sites/kylewong/2019/06/25/heres-how-cmos-can-close-the-community-manager-talent-gap/"/>
    <hyperlink ref="R14" r:id="rId4" display="https://blog.vanillaforums.com/community-developing-a-strategic-super-fan-program"/>
    <hyperlink ref="R15" r:id="rId5" display="https://www.blog.spaceflow.io/post/what-to-measure-in-your-community"/>
    <hyperlink ref="R16" r:id="rId6" display="https://screenshot-magazine.com/the-future/rent-family-japan/"/>
    <hyperlink ref="R21" r:id="rId7" display="https://www.bind.nl/en/community-managers-burn-out-and-why-some-need-more-than-a-vacation/"/>
    <hyperlink ref="R22" r:id="rId8" display="https://www.bind.nl/en/community-as-a-tool-for-organizational-change/"/>
    <hyperlink ref="R23" r:id="rId9" display="https://www.bind.nl/en/how-to-integrate-an-online-community-into-an-organization/"/>
    <hyperlink ref="R24" r:id="rId10" display="https://www.bind.nl/en/community-managers-burn-out-and-why-some-need-more-than-a-vacation/"/>
    <hyperlink ref="R25" r:id="rId11" display="https://www.bind.nl/en/community-as-a-tool-for-organizational-change/"/>
    <hyperlink ref="R26" r:id="rId12" display="https://www.bind.nl/en/organizations-the-future-operate-as-communities/"/>
    <hyperlink ref="R27" r:id="rId13" display="https://www.bind.nl/en/how-to-integrate-an-online-community-into-an-organization/"/>
    <hyperlink ref="R28" r:id="rId14" display="https://www.bind.nl/en/community-as-a-tool-for-organizational-change/"/>
    <hyperlink ref="R29" r:id="rId15" display="https://www.bind.nl/en/how-to-integrate-an-online-community-into-an-organization/"/>
    <hyperlink ref="V3" r:id="rId16" display="http://pbs.twimg.com/profile_images/1080758598018322432/MgY-Wuo2_normal.jpg"/>
    <hyperlink ref="V4" r:id="rId17" display="http://pbs.twimg.com/profile_images/635887312426168321/VVdLzKCL_normal.jpg"/>
    <hyperlink ref="V5" r:id="rId18" display="http://pbs.twimg.com/profile_images/1149241490083897344/48WFodeh_normal.jpg"/>
    <hyperlink ref="V6" r:id="rId19" display="http://pbs.twimg.com/profile_images/1149241490083897344/48WFodeh_normal.jpg"/>
    <hyperlink ref="V7" r:id="rId20" display="http://pbs.twimg.com/profile_images/757666650485198848/bsqBhwSq_normal.jpg"/>
    <hyperlink ref="V8" r:id="rId21" display="http://pbs.twimg.com/profile_images/447340335471919105/ZGR-mKCP_normal.jpeg"/>
    <hyperlink ref="V9" r:id="rId22" display="http://pbs.twimg.com/profile_images/447340335471919105/ZGR-mKCP_normal.jpeg"/>
    <hyperlink ref="V10" r:id="rId23" display="http://pbs.twimg.com/profile_images/1072539467414716420/NlAaShak_normal.jpg"/>
    <hyperlink ref="V11" r:id="rId24" display="http://pbs.twimg.com/profile_images/1151866551823425542/bZzZsXRN_normal.jpg"/>
    <hyperlink ref="V12" r:id="rId25" display="http://pbs.twimg.com/profile_images/1151866551823425542/bZzZsXRN_normal.jpg"/>
    <hyperlink ref="V13" r:id="rId26" display="http://pbs.twimg.com/profile_images/1002353175846719489/0smmIJu5_normal.jpg"/>
    <hyperlink ref="V14" r:id="rId27" display="http://pbs.twimg.com/profile_images/1002353175846719489/0smmIJu5_normal.jpg"/>
    <hyperlink ref="V15" r:id="rId28" display="http://pbs.twimg.com/profile_images/1002353175846719489/0smmIJu5_normal.jpg"/>
    <hyperlink ref="V16" r:id="rId29" display="http://pbs.twimg.com/profile_images/1042706613302378497/MEffVmom_normal.jpg"/>
    <hyperlink ref="V17" r:id="rId30" display="http://pbs.twimg.com/profile_images/933740415861252096/qEXZnavW_normal.jpg"/>
    <hyperlink ref="V18" r:id="rId31" display="http://pbs.twimg.com/profile_images/933740415861252096/qEXZnavW_normal.jpg"/>
    <hyperlink ref="V19" r:id="rId32" display="http://pbs.twimg.com/profile_images/933740415861252096/qEXZnavW_normal.jpg"/>
    <hyperlink ref="V20" r:id="rId33" display="http://pbs.twimg.com/profile_images/933740415861252096/qEXZnavW_normal.jpg"/>
    <hyperlink ref="V21" r:id="rId34" display="http://pbs.twimg.com/profile_images/812365772127408128/BTNBUYx5_normal.jpg"/>
    <hyperlink ref="V22" r:id="rId35" display="http://pbs.twimg.com/profile_images/1093425165021659142/viKCUytu_normal.jpg"/>
    <hyperlink ref="V23" r:id="rId36" display="http://pbs.twimg.com/profile_images/1093425165021659142/viKCUytu_normal.jpg"/>
    <hyperlink ref="V24" r:id="rId37" display="http://pbs.twimg.com/profile_images/3119861225/5ad23eba8b7647403ee993ea81abc67e_normal.jpeg"/>
    <hyperlink ref="V25" r:id="rId38" display="http://pbs.twimg.com/profile_images/812365772127408128/BTNBUYx5_normal.jpg"/>
    <hyperlink ref="V26" r:id="rId39" display="http://pbs.twimg.com/profile_images/812365772127408128/BTNBUYx5_normal.jpg"/>
    <hyperlink ref="V27" r:id="rId40" display="http://pbs.twimg.com/profile_images/812365772127408128/BTNBUYx5_normal.jpg"/>
    <hyperlink ref="V28" r:id="rId41" display="http://pbs.twimg.com/profile_images/3119861225/5ad23eba8b7647403ee993ea81abc67e_normal.jpeg"/>
    <hyperlink ref="V29" r:id="rId42" display="http://pbs.twimg.com/profile_images/3119861225/5ad23eba8b7647403ee993ea81abc67e_normal.jpeg"/>
    <hyperlink ref="X3" r:id="rId43" display="https://twitter.com/#!/blog_ontop/status/1147383585264898048"/>
    <hyperlink ref="X4" r:id="rId44" display="https://twitter.com/#!/msaunsen/status/388012978697539584"/>
    <hyperlink ref="X5" r:id="rId45" display="https://twitter.com/#!/orhasson/status/1147539814247534592"/>
    <hyperlink ref="X6" r:id="rId46" display="https://twitter.com/#!/orhasson/status/1147539814247534592"/>
    <hyperlink ref="X7" r:id="rId47" display="https://twitter.com/#!/unmistakableceo/status/1149777074770419712"/>
    <hyperlink ref="X8" r:id="rId48" display="https://twitter.com/#!/rennypoelstra/status/1150780410252709889"/>
    <hyperlink ref="X9" r:id="rId49" display="https://twitter.com/#!/rennypoelstra/status/1150780410252709889"/>
    <hyperlink ref="X10" r:id="rId50" display="https://twitter.com/#!/jpedde/status/836621471757791234"/>
    <hyperlink ref="X11" r:id="rId51" display="https://twitter.com/#!/annmichaelrose3/status/1156366437428207623"/>
    <hyperlink ref="X12" r:id="rId52" display="https://twitter.com/#!/annmichaelrose3/status/1156366437428207623"/>
    <hyperlink ref="X13" r:id="rId53" display="https://twitter.com/#!/corriedavidson/status/1146432223056412672"/>
    <hyperlink ref="X14" r:id="rId54" display="https://twitter.com/#!/corriedavidson/status/1148242745364033536"/>
    <hyperlink ref="X15" r:id="rId55" display="https://twitter.com/#!/corriedavidson/status/1161709300928122886"/>
    <hyperlink ref="X16" r:id="rId56" display="https://twitter.com/#!/screenshotmag/status/1168931818604773377"/>
    <hyperlink ref="X17" r:id="rId57" display="https://twitter.com/#!/edtech_stories/status/1173690910485417985"/>
    <hyperlink ref="X18" r:id="rId58" display="https://twitter.com/#!/edtech_stories/status/1173690910485417985"/>
    <hyperlink ref="X19" r:id="rId59" display="https://twitter.com/#!/edtech_stories/status/1173690910485417985"/>
    <hyperlink ref="X20" r:id="rId60" display="https://twitter.com/#!/edtech_stories/status/1173690910485417985"/>
    <hyperlink ref="X21" r:id="rId61" display="https://twitter.com/#!/bind_community/status/1150774000177569794"/>
    <hyperlink ref="X22" r:id="rId62" display="https://twitter.com/#!/danjleonard/status/1163447172983115781"/>
    <hyperlink ref="X23" r:id="rId63" display="https://twitter.com/#!/danjleonard/status/1174726284934615041"/>
    <hyperlink ref="X24" r:id="rId64" display="https://twitter.com/#!/peterstaal/status/1150772989685878784"/>
    <hyperlink ref="X25" r:id="rId65" display="https://twitter.com/#!/bind_community/status/1163443163392094208"/>
    <hyperlink ref="X26" r:id="rId66" display="https://twitter.com/#!/bind_community/status/1164532189075320832"/>
    <hyperlink ref="X27" r:id="rId67" display="https://twitter.com/#!/bind_community/status/1174684376598274049"/>
    <hyperlink ref="X28" r:id="rId68" display="https://twitter.com/#!/peterstaal/status/1163479493618655232"/>
    <hyperlink ref="X29" r:id="rId69" display="https://twitter.com/#!/peterstaal/status/1174755648514547712"/>
    <hyperlink ref="AZ13" r:id="rId70" display="https://api.twitter.com/1.1/geo/id/01a9a39529b27f36.json"/>
    <hyperlink ref="AZ15" r:id="rId71" display="https://api.twitter.com/1.1/geo/id/08b1f0c524ffa673.json"/>
  </hyperlinks>
  <printOptions/>
  <pageMargins left="0.7" right="0.7" top="0.75" bottom="0.75" header="0.3" footer="0.3"/>
  <pageSetup horizontalDpi="600" verticalDpi="600" orientation="portrait" r:id="rId75"/>
  <legacyDrawing r:id="rId73"/>
  <tableParts>
    <tablePart r:id="rId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826</v>
      </c>
      <c r="B1" s="13" t="s">
        <v>827</v>
      </c>
      <c r="C1" s="13" t="s">
        <v>820</v>
      </c>
      <c r="D1" s="13" t="s">
        <v>821</v>
      </c>
      <c r="E1" s="13" t="s">
        <v>828</v>
      </c>
      <c r="F1" s="13" t="s">
        <v>144</v>
      </c>
      <c r="G1" s="13" t="s">
        <v>829</v>
      </c>
      <c r="H1" s="13" t="s">
        <v>830</v>
      </c>
      <c r="I1" s="13" t="s">
        <v>831</v>
      </c>
      <c r="J1" s="13" t="s">
        <v>832</v>
      </c>
      <c r="K1" s="13" t="s">
        <v>833</v>
      </c>
      <c r="L1" s="13" t="s">
        <v>834</v>
      </c>
    </row>
    <row r="2" spans="1:12" ht="15">
      <c r="A2" s="91" t="s">
        <v>647</v>
      </c>
      <c r="B2" s="91" t="s">
        <v>646</v>
      </c>
      <c r="C2" s="91">
        <v>5</v>
      </c>
      <c r="D2" s="130">
        <v>0.01456189930836216</v>
      </c>
      <c r="E2" s="130">
        <v>0.9845273133437926</v>
      </c>
      <c r="F2" s="91" t="s">
        <v>822</v>
      </c>
      <c r="G2" s="91" t="b">
        <v>0</v>
      </c>
      <c r="H2" s="91" t="b">
        <v>0</v>
      </c>
      <c r="I2" s="91" t="b">
        <v>0</v>
      </c>
      <c r="J2" s="91" t="b">
        <v>0</v>
      </c>
      <c r="K2" s="91" t="b">
        <v>0</v>
      </c>
      <c r="L2" s="91" t="b">
        <v>0</v>
      </c>
    </row>
    <row r="3" spans="1:12" ht="15">
      <c r="A3" s="91" t="s">
        <v>652</v>
      </c>
      <c r="B3" s="91" t="s">
        <v>653</v>
      </c>
      <c r="C3" s="91">
        <v>3</v>
      </c>
      <c r="D3" s="130">
        <v>0.01184716878524659</v>
      </c>
      <c r="E3" s="130">
        <v>1.8084360542881113</v>
      </c>
      <c r="F3" s="91" t="s">
        <v>822</v>
      </c>
      <c r="G3" s="91" t="b">
        <v>0</v>
      </c>
      <c r="H3" s="91" t="b">
        <v>0</v>
      </c>
      <c r="I3" s="91" t="b">
        <v>0</v>
      </c>
      <c r="J3" s="91" t="b">
        <v>0</v>
      </c>
      <c r="K3" s="91" t="b">
        <v>0</v>
      </c>
      <c r="L3" s="91" t="b">
        <v>0</v>
      </c>
    </row>
    <row r="4" spans="1:12" ht="15">
      <c r="A4" s="91" t="s">
        <v>653</v>
      </c>
      <c r="B4" s="91" t="s">
        <v>616</v>
      </c>
      <c r="C4" s="91">
        <v>3</v>
      </c>
      <c r="D4" s="130">
        <v>0.01184716878524659</v>
      </c>
      <c r="E4" s="130">
        <v>1.2855573090077739</v>
      </c>
      <c r="F4" s="91" t="s">
        <v>822</v>
      </c>
      <c r="G4" s="91" t="b">
        <v>0</v>
      </c>
      <c r="H4" s="91" t="b">
        <v>0</v>
      </c>
      <c r="I4" s="91" t="b">
        <v>0</v>
      </c>
      <c r="J4" s="91" t="b">
        <v>0</v>
      </c>
      <c r="K4" s="91" t="b">
        <v>0</v>
      </c>
      <c r="L4" s="91" t="b">
        <v>0</v>
      </c>
    </row>
    <row r="5" spans="1:12" ht="15">
      <c r="A5" s="91" t="s">
        <v>616</v>
      </c>
      <c r="B5" s="91" t="s">
        <v>654</v>
      </c>
      <c r="C5" s="91">
        <v>3</v>
      </c>
      <c r="D5" s="130">
        <v>0.01184716878524659</v>
      </c>
      <c r="E5" s="130">
        <v>1.206376062960149</v>
      </c>
      <c r="F5" s="91" t="s">
        <v>822</v>
      </c>
      <c r="G5" s="91" t="b">
        <v>0</v>
      </c>
      <c r="H5" s="91" t="b">
        <v>0</v>
      </c>
      <c r="I5" s="91" t="b">
        <v>0</v>
      </c>
      <c r="J5" s="91" t="b">
        <v>0</v>
      </c>
      <c r="K5" s="91" t="b">
        <v>0</v>
      </c>
      <c r="L5" s="91" t="b">
        <v>0</v>
      </c>
    </row>
    <row r="6" spans="1:12" ht="15">
      <c r="A6" s="91" t="s">
        <v>654</v>
      </c>
      <c r="B6" s="91" t="s">
        <v>655</v>
      </c>
      <c r="C6" s="91">
        <v>3</v>
      </c>
      <c r="D6" s="130">
        <v>0.01184716878524659</v>
      </c>
      <c r="E6" s="130">
        <v>1.8084360542881113</v>
      </c>
      <c r="F6" s="91" t="s">
        <v>822</v>
      </c>
      <c r="G6" s="91" t="b">
        <v>0</v>
      </c>
      <c r="H6" s="91" t="b">
        <v>0</v>
      </c>
      <c r="I6" s="91" t="b">
        <v>0</v>
      </c>
      <c r="J6" s="91" t="b">
        <v>0</v>
      </c>
      <c r="K6" s="91" t="b">
        <v>0</v>
      </c>
      <c r="L6" s="91" t="b">
        <v>0</v>
      </c>
    </row>
    <row r="7" spans="1:12" ht="15">
      <c r="A7" s="91" t="s">
        <v>655</v>
      </c>
      <c r="B7" s="91" t="s">
        <v>646</v>
      </c>
      <c r="C7" s="91">
        <v>3</v>
      </c>
      <c r="D7" s="130">
        <v>0.01184716878524659</v>
      </c>
      <c r="E7" s="130">
        <v>0.9845273133437926</v>
      </c>
      <c r="F7" s="91" t="s">
        <v>822</v>
      </c>
      <c r="G7" s="91" t="b">
        <v>0</v>
      </c>
      <c r="H7" s="91" t="b">
        <v>0</v>
      </c>
      <c r="I7" s="91" t="b">
        <v>0</v>
      </c>
      <c r="J7" s="91" t="b">
        <v>0</v>
      </c>
      <c r="K7" s="91" t="b">
        <v>0</v>
      </c>
      <c r="L7" s="91" t="b">
        <v>0</v>
      </c>
    </row>
    <row r="8" spans="1:12" ht="15">
      <c r="A8" s="91" t="s">
        <v>616</v>
      </c>
      <c r="B8" s="91" t="s">
        <v>808</v>
      </c>
      <c r="C8" s="91">
        <v>3</v>
      </c>
      <c r="D8" s="130">
        <v>0.01184716878524659</v>
      </c>
      <c r="E8" s="130">
        <v>1.206376062960149</v>
      </c>
      <c r="F8" s="91" t="s">
        <v>822</v>
      </c>
      <c r="G8" s="91" t="b">
        <v>0</v>
      </c>
      <c r="H8" s="91" t="b">
        <v>0</v>
      </c>
      <c r="I8" s="91" t="b">
        <v>0</v>
      </c>
      <c r="J8" s="91" t="b">
        <v>0</v>
      </c>
      <c r="K8" s="91" t="b">
        <v>0</v>
      </c>
      <c r="L8" s="91" t="b">
        <v>0</v>
      </c>
    </row>
    <row r="9" spans="1:12" ht="15">
      <c r="A9" s="91" t="s">
        <v>808</v>
      </c>
      <c r="B9" s="91" t="s">
        <v>809</v>
      </c>
      <c r="C9" s="91">
        <v>3</v>
      </c>
      <c r="D9" s="130">
        <v>0.01184716878524659</v>
      </c>
      <c r="E9" s="130">
        <v>1.8084360542881113</v>
      </c>
      <c r="F9" s="91" t="s">
        <v>822</v>
      </c>
      <c r="G9" s="91" t="b">
        <v>0</v>
      </c>
      <c r="H9" s="91" t="b">
        <v>0</v>
      </c>
      <c r="I9" s="91" t="b">
        <v>0</v>
      </c>
      <c r="J9" s="91" t="b">
        <v>0</v>
      </c>
      <c r="K9" s="91" t="b">
        <v>0</v>
      </c>
      <c r="L9" s="91" t="b">
        <v>0</v>
      </c>
    </row>
    <row r="10" spans="1:12" ht="15">
      <c r="A10" s="91" t="s">
        <v>809</v>
      </c>
      <c r="B10" s="91" t="s">
        <v>810</v>
      </c>
      <c r="C10" s="91">
        <v>3</v>
      </c>
      <c r="D10" s="130">
        <v>0.01184716878524659</v>
      </c>
      <c r="E10" s="130">
        <v>1.8084360542881113</v>
      </c>
      <c r="F10" s="91" t="s">
        <v>822</v>
      </c>
      <c r="G10" s="91" t="b">
        <v>0</v>
      </c>
      <c r="H10" s="91" t="b">
        <v>0</v>
      </c>
      <c r="I10" s="91" t="b">
        <v>0</v>
      </c>
      <c r="J10" s="91" t="b">
        <v>0</v>
      </c>
      <c r="K10" s="91" t="b">
        <v>0</v>
      </c>
      <c r="L10" s="91" t="b">
        <v>0</v>
      </c>
    </row>
    <row r="11" spans="1:12" ht="15">
      <c r="A11" s="91" t="s">
        <v>810</v>
      </c>
      <c r="B11" s="91" t="s">
        <v>646</v>
      </c>
      <c r="C11" s="91">
        <v>3</v>
      </c>
      <c r="D11" s="130">
        <v>0.01184716878524659</v>
      </c>
      <c r="E11" s="130">
        <v>0.9845273133437926</v>
      </c>
      <c r="F11" s="91" t="s">
        <v>822</v>
      </c>
      <c r="G11" s="91" t="b">
        <v>0</v>
      </c>
      <c r="H11" s="91" t="b">
        <v>0</v>
      </c>
      <c r="I11" s="91" t="b">
        <v>0</v>
      </c>
      <c r="J11" s="91" t="b">
        <v>0</v>
      </c>
      <c r="K11" s="91" t="b">
        <v>0</v>
      </c>
      <c r="L11" s="91" t="b">
        <v>0</v>
      </c>
    </row>
    <row r="12" spans="1:12" ht="15">
      <c r="A12" s="91" t="s">
        <v>656</v>
      </c>
      <c r="B12" s="91" t="s">
        <v>648</v>
      </c>
      <c r="C12" s="91">
        <v>3</v>
      </c>
      <c r="D12" s="130">
        <v>0.01184716878524659</v>
      </c>
      <c r="E12" s="130">
        <v>1.6834973176798114</v>
      </c>
      <c r="F12" s="91" t="s">
        <v>822</v>
      </c>
      <c r="G12" s="91" t="b">
        <v>0</v>
      </c>
      <c r="H12" s="91" t="b">
        <v>0</v>
      </c>
      <c r="I12" s="91" t="b">
        <v>0</v>
      </c>
      <c r="J12" s="91" t="b">
        <v>0</v>
      </c>
      <c r="K12" s="91" t="b">
        <v>0</v>
      </c>
      <c r="L12" s="91" t="b">
        <v>0</v>
      </c>
    </row>
    <row r="13" spans="1:12" ht="15">
      <c r="A13" s="91" t="s">
        <v>648</v>
      </c>
      <c r="B13" s="91" t="s">
        <v>657</v>
      </c>
      <c r="C13" s="91">
        <v>3</v>
      </c>
      <c r="D13" s="130">
        <v>0.01184716878524659</v>
      </c>
      <c r="E13" s="130">
        <v>1.6834973176798114</v>
      </c>
      <c r="F13" s="91" t="s">
        <v>822</v>
      </c>
      <c r="G13" s="91" t="b">
        <v>0</v>
      </c>
      <c r="H13" s="91" t="b">
        <v>0</v>
      </c>
      <c r="I13" s="91" t="b">
        <v>0</v>
      </c>
      <c r="J13" s="91" t="b">
        <v>0</v>
      </c>
      <c r="K13" s="91" t="b">
        <v>1</v>
      </c>
      <c r="L13" s="91" t="b">
        <v>0</v>
      </c>
    </row>
    <row r="14" spans="1:12" ht="15">
      <c r="A14" s="91" t="s">
        <v>657</v>
      </c>
      <c r="B14" s="91" t="s">
        <v>811</v>
      </c>
      <c r="C14" s="91">
        <v>3</v>
      </c>
      <c r="D14" s="130">
        <v>0.01184716878524659</v>
      </c>
      <c r="E14" s="130">
        <v>1.8084360542881113</v>
      </c>
      <c r="F14" s="91" t="s">
        <v>822</v>
      </c>
      <c r="G14" s="91" t="b">
        <v>0</v>
      </c>
      <c r="H14" s="91" t="b">
        <v>1</v>
      </c>
      <c r="I14" s="91" t="b">
        <v>0</v>
      </c>
      <c r="J14" s="91" t="b">
        <v>0</v>
      </c>
      <c r="K14" s="91" t="b">
        <v>1</v>
      </c>
      <c r="L14" s="91" t="b">
        <v>1</v>
      </c>
    </row>
    <row r="15" spans="1:12" ht="15">
      <c r="A15" s="91" t="s">
        <v>811</v>
      </c>
      <c r="B15" s="91" t="s">
        <v>812</v>
      </c>
      <c r="C15" s="91">
        <v>3</v>
      </c>
      <c r="D15" s="130">
        <v>0.01184716878524659</v>
      </c>
      <c r="E15" s="130">
        <v>1.8084360542881113</v>
      </c>
      <c r="F15" s="91" t="s">
        <v>822</v>
      </c>
      <c r="G15" s="91" t="b">
        <v>0</v>
      </c>
      <c r="H15" s="91" t="b">
        <v>1</v>
      </c>
      <c r="I15" s="91" t="b">
        <v>1</v>
      </c>
      <c r="J15" s="91" t="b">
        <v>0</v>
      </c>
      <c r="K15" s="91" t="b">
        <v>0</v>
      </c>
      <c r="L15" s="91" t="b">
        <v>0</v>
      </c>
    </row>
    <row r="16" spans="1:12" ht="15">
      <c r="A16" s="91" t="s">
        <v>812</v>
      </c>
      <c r="B16" s="91" t="s">
        <v>813</v>
      </c>
      <c r="C16" s="91">
        <v>3</v>
      </c>
      <c r="D16" s="130">
        <v>0.01184716878524659</v>
      </c>
      <c r="E16" s="130">
        <v>1.8084360542881113</v>
      </c>
      <c r="F16" s="91" t="s">
        <v>822</v>
      </c>
      <c r="G16" s="91" t="b">
        <v>0</v>
      </c>
      <c r="H16" s="91" t="b">
        <v>0</v>
      </c>
      <c r="I16" s="91" t="b">
        <v>0</v>
      </c>
      <c r="J16" s="91" t="b">
        <v>0</v>
      </c>
      <c r="K16" s="91" t="b">
        <v>0</v>
      </c>
      <c r="L16" s="91" t="b">
        <v>0</v>
      </c>
    </row>
    <row r="17" spans="1:12" ht="15">
      <c r="A17" s="91" t="s">
        <v>813</v>
      </c>
      <c r="B17" s="91" t="s">
        <v>223</v>
      </c>
      <c r="C17" s="91">
        <v>3</v>
      </c>
      <c r="D17" s="130">
        <v>0.01184716878524659</v>
      </c>
      <c r="E17" s="130">
        <v>1.8084360542881113</v>
      </c>
      <c r="F17" s="91" t="s">
        <v>822</v>
      </c>
      <c r="G17" s="91" t="b">
        <v>0</v>
      </c>
      <c r="H17" s="91" t="b">
        <v>0</v>
      </c>
      <c r="I17" s="91" t="b">
        <v>0</v>
      </c>
      <c r="J17" s="91" t="b">
        <v>0</v>
      </c>
      <c r="K17" s="91" t="b">
        <v>0</v>
      </c>
      <c r="L17" s="91" t="b">
        <v>0</v>
      </c>
    </row>
    <row r="18" spans="1:12" ht="15">
      <c r="A18" s="91" t="s">
        <v>223</v>
      </c>
      <c r="B18" s="91" t="s">
        <v>814</v>
      </c>
      <c r="C18" s="91">
        <v>3</v>
      </c>
      <c r="D18" s="130">
        <v>0.01184716878524659</v>
      </c>
      <c r="E18" s="130">
        <v>1.8084360542881113</v>
      </c>
      <c r="F18" s="91" t="s">
        <v>822</v>
      </c>
      <c r="G18" s="91" t="b">
        <v>0</v>
      </c>
      <c r="H18" s="91" t="b">
        <v>0</v>
      </c>
      <c r="I18" s="91" t="b">
        <v>0</v>
      </c>
      <c r="J18" s="91" t="b">
        <v>0</v>
      </c>
      <c r="K18" s="91" t="b">
        <v>0</v>
      </c>
      <c r="L18" s="91" t="b">
        <v>0</v>
      </c>
    </row>
    <row r="19" spans="1:12" ht="15">
      <c r="A19" s="91" t="s">
        <v>814</v>
      </c>
      <c r="B19" s="91" t="s">
        <v>815</v>
      </c>
      <c r="C19" s="91">
        <v>3</v>
      </c>
      <c r="D19" s="130">
        <v>0.01184716878524659</v>
      </c>
      <c r="E19" s="130">
        <v>1.8084360542881113</v>
      </c>
      <c r="F19" s="91" t="s">
        <v>822</v>
      </c>
      <c r="G19" s="91" t="b">
        <v>0</v>
      </c>
      <c r="H19" s="91" t="b">
        <v>0</v>
      </c>
      <c r="I19" s="91" t="b">
        <v>0</v>
      </c>
      <c r="J19" s="91" t="b">
        <v>0</v>
      </c>
      <c r="K19" s="91" t="b">
        <v>0</v>
      </c>
      <c r="L19" s="91" t="b">
        <v>0</v>
      </c>
    </row>
    <row r="20" spans="1:12" ht="15">
      <c r="A20" s="91" t="s">
        <v>815</v>
      </c>
      <c r="B20" s="91" t="s">
        <v>816</v>
      </c>
      <c r="C20" s="91">
        <v>3</v>
      </c>
      <c r="D20" s="130">
        <v>0.01184716878524659</v>
      </c>
      <c r="E20" s="130">
        <v>1.8084360542881113</v>
      </c>
      <c r="F20" s="91" t="s">
        <v>822</v>
      </c>
      <c r="G20" s="91" t="b">
        <v>0</v>
      </c>
      <c r="H20" s="91" t="b">
        <v>0</v>
      </c>
      <c r="I20" s="91" t="b">
        <v>0</v>
      </c>
      <c r="J20" s="91" t="b">
        <v>0</v>
      </c>
      <c r="K20" s="91" t="b">
        <v>0</v>
      </c>
      <c r="L20" s="91" t="b">
        <v>0</v>
      </c>
    </row>
    <row r="21" spans="1:12" ht="15">
      <c r="A21" s="91" t="s">
        <v>222</v>
      </c>
      <c r="B21" s="91" t="s">
        <v>652</v>
      </c>
      <c r="C21" s="91">
        <v>2</v>
      </c>
      <c r="D21" s="130">
        <v>0.00954382522495269</v>
      </c>
      <c r="E21" s="130">
        <v>1.6834973176798114</v>
      </c>
      <c r="F21" s="91" t="s">
        <v>822</v>
      </c>
      <c r="G21" s="91" t="b">
        <v>0</v>
      </c>
      <c r="H21" s="91" t="b">
        <v>0</v>
      </c>
      <c r="I21" s="91" t="b">
        <v>0</v>
      </c>
      <c r="J21" s="91" t="b">
        <v>0</v>
      </c>
      <c r="K21" s="91" t="b">
        <v>0</v>
      </c>
      <c r="L21" s="91" t="b">
        <v>0</v>
      </c>
    </row>
    <row r="22" spans="1:12" ht="15">
      <c r="A22" s="91" t="s">
        <v>222</v>
      </c>
      <c r="B22" s="91" t="s">
        <v>616</v>
      </c>
      <c r="C22" s="91">
        <v>2</v>
      </c>
      <c r="D22" s="130">
        <v>0.00954382522495269</v>
      </c>
      <c r="E22" s="130">
        <v>0.9845273133437926</v>
      </c>
      <c r="F22" s="91" t="s">
        <v>822</v>
      </c>
      <c r="G22" s="91" t="b">
        <v>0</v>
      </c>
      <c r="H22" s="91" t="b">
        <v>0</v>
      </c>
      <c r="I22" s="91" t="b">
        <v>0</v>
      </c>
      <c r="J22" s="91" t="b">
        <v>0</v>
      </c>
      <c r="K22" s="91" t="b">
        <v>0</v>
      </c>
      <c r="L22" s="91" t="b">
        <v>0</v>
      </c>
    </row>
    <row r="23" spans="1:12" ht="15">
      <c r="A23" s="91" t="s">
        <v>816</v>
      </c>
      <c r="B23" s="91" t="s">
        <v>646</v>
      </c>
      <c r="C23" s="91">
        <v>2</v>
      </c>
      <c r="D23" s="130">
        <v>0.00954382522495269</v>
      </c>
      <c r="E23" s="130">
        <v>0.9845273133437926</v>
      </c>
      <c r="F23" s="91" t="s">
        <v>822</v>
      </c>
      <c r="G23" s="91" t="b">
        <v>0</v>
      </c>
      <c r="H23" s="91" t="b">
        <v>0</v>
      </c>
      <c r="I23" s="91" t="b">
        <v>0</v>
      </c>
      <c r="J23" s="91" t="b">
        <v>0</v>
      </c>
      <c r="K23" s="91" t="b">
        <v>0</v>
      </c>
      <c r="L23" s="91" t="b">
        <v>0</v>
      </c>
    </row>
    <row r="24" spans="1:12" ht="15">
      <c r="A24" s="91" t="s">
        <v>646</v>
      </c>
      <c r="B24" s="91" t="s">
        <v>817</v>
      </c>
      <c r="C24" s="91">
        <v>2</v>
      </c>
      <c r="D24" s="130">
        <v>0.00954382522495269</v>
      </c>
      <c r="E24" s="130">
        <v>1.50740605862413</v>
      </c>
      <c r="F24" s="91" t="s">
        <v>822</v>
      </c>
      <c r="G24" s="91" t="b">
        <v>0</v>
      </c>
      <c r="H24" s="91" t="b">
        <v>0</v>
      </c>
      <c r="I24" s="91" t="b">
        <v>0</v>
      </c>
      <c r="J24" s="91" t="b">
        <v>0</v>
      </c>
      <c r="K24" s="91" t="b">
        <v>0</v>
      </c>
      <c r="L24" s="91" t="b">
        <v>0</v>
      </c>
    </row>
    <row r="25" spans="1:12" ht="15">
      <c r="A25" s="91" t="s">
        <v>227</v>
      </c>
      <c r="B25" s="91" t="s">
        <v>659</v>
      </c>
      <c r="C25" s="91">
        <v>2</v>
      </c>
      <c r="D25" s="130">
        <v>0.00954382522495269</v>
      </c>
      <c r="E25" s="130">
        <v>1.9845273133437926</v>
      </c>
      <c r="F25" s="91" t="s">
        <v>822</v>
      </c>
      <c r="G25" s="91" t="b">
        <v>0</v>
      </c>
      <c r="H25" s="91" t="b">
        <v>0</v>
      </c>
      <c r="I25" s="91" t="b">
        <v>0</v>
      </c>
      <c r="J25" s="91" t="b">
        <v>0</v>
      </c>
      <c r="K25" s="91" t="b">
        <v>0</v>
      </c>
      <c r="L25" s="91" t="b">
        <v>0</v>
      </c>
    </row>
    <row r="26" spans="1:12" ht="15">
      <c r="A26" s="91" t="s">
        <v>659</v>
      </c>
      <c r="B26" s="91" t="s">
        <v>660</v>
      </c>
      <c r="C26" s="91">
        <v>2</v>
      </c>
      <c r="D26" s="130">
        <v>0.00954382522495269</v>
      </c>
      <c r="E26" s="130">
        <v>1.9845273133437926</v>
      </c>
      <c r="F26" s="91" t="s">
        <v>822</v>
      </c>
      <c r="G26" s="91" t="b">
        <v>0</v>
      </c>
      <c r="H26" s="91" t="b">
        <v>0</v>
      </c>
      <c r="I26" s="91" t="b">
        <v>0</v>
      </c>
      <c r="J26" s="91" t="b">
        <v>0</v>
      </c>
      <c r="K26" s="91" t="b">
        <v>0</v>
      </c>
      <c r="L26" s="91" t="b">
        <v>0</v>
      </c>
    </row>
    <row r="27" spans="1:12" ht="15">
      <c r="A27" s="91" t="s">
        <v>660</v>
      </c>
      <c r="B27" s="91" t="s">
        <v>661</v>
      </c>
      <c r="C27" s="91">
        <v>2</v>
      </c>
      <c r="D27" s="130">
        <v>0.00954382522495269</v>
      </c>
      <c r="E27" s="130">
        <v>1.9845273133437926</v>
      </c>
      <c r="F27" s="91" t="s">
        <v>822</v>
      </c>
      <c r="G27" s="91" t="b">
        <v>0</v>
      </c>
      <c r="H27" s="91" t="b">
        <v>0</v>
      </c>
      <c r="I27" s="91" t="b">
        <v>0</v>
      </c>
      <c r="J27" s="91" t="b">
        <v>0</v>
      </c>
      <c r="K27" s="91" t="b">
        <v>0</v>
      </c>
      <c r="L27" s="91" t="b">
        <v>0</v>
      </c>
    </row>
    <row r="28" spans="1:12" ht="15">
      <c r="A28" s="91" t="s">
        <v>661</v>
      </c>
      <c r="B28" s="91" t="s">
        <v>646</v>
      </c>
      <c r="C28" s="91">
        <v>2</v>
      </c>
      <c r="D28" s="130">
        <v>0.00954382522495269</v>
      </c>
      <c r="E28" s="130">
        <v>0.9845273133437926</v>
      </c>
      <c r="F28" s="91" t="s">
        <v>822</v>
      </c>
      <c r="G28" s="91" t="b">
        <v>0</v>
      </c>
      <c r="H28" s="91" t="b">
        <v>0</v>
      </c>
      <c r="I28" s="91" t="b">
        <v>0</v>
      </c>
      <c r="J28" s="91" t="b">
        <v>0</v>
      </c>
      <c r="K28" s="91" t="b">
        <v>0</v>
      </c>
      <c r="L28" s="91" t="b">
        <v>0</v>
      </c>
    </row>
    <row r="29" spans="1:12" ht="15">
      <c r="A29" s="91" t="s">
        <v>646</v>
      </c>
      <c r="B29" s="91" t="s">
        <v>662</v>
      </c>
      <c r="C29" s="91">
        <v>2</v>
      </c>
      <c r="D29" s="130">
        <v>0.00954382522495269</v>
      </c>
      <c r="E29" s="130">
        <v>1.50740605862413</v>
      </c>
      <c r="F29" s="91" t="s">
        <v>822</v>
      </c>
      <c r="G29" s="91" t="b">
        <v>0</v>
      </c>
      <c r="H29" s="91" t="b">
        <v>0</v>
      </c>
      <c r="I29" s="91" t="b">
        <v>0</v>
      </c>
      <c r="J29" s="91" t="b">
        <v>0</v>
      </c>
      <c r="K29" s="91" t="b">
        <v>0</v>
      </c>
      <c r="L29" s="91" t="b">
        <v>0</v>
      </c>
    </row>
    <row r="30" spans="1:12" ht="15">
      <c r="A30" s="91" t="s">
        <v>662</v>
      </c>
      <c r="B30" s="91" t="s">
        <v>663</v>
      </c>
      <c r="C30" s="91">
        <v>2</v>
      </c>
      <c r="D30" s="130">
        <v>0.00954382522495269</v>
      </c>
      <c r="E30" s="130">
        <v>1.9845273133437926</v>
      </c>
      <c r="F30" s="91" t="s">
        <v>822</v>
      </c>
      <c r="G30" s="91" t="b">
        <v>0</v>
      </c>
      <c r="H30" s="91" t="b">
        <v>0</v>
      </c>
      <c r="I30" s="91" t="b">
        <v>0</v>
      </c>
      <c r="J30" s="91" t="b">
        <v>0</v>
      </c>
      <c r="K30" s="91" t="b">
        <v>0</v>
      </c>
      <c r="L30" s="91" t="b">
        <v>0</v>
      </c>
    </row>
    <row r="31" spans="1:12" ht="15">
      <c r="A31" s="91" t="s">
        <v>663</v>
      </c>
      <c r="B31" s="91" t="s">
        <v>664</v>
      </c>
      <c r="C31" s="91">
        <v>2</v>
      </c>
      <c r="D31" s="130">
        <v>0.00954382522495269</v>
      </c>
      <c r="E31" s="130">
        <v>1.9845273133437926</v>
      </c>
      <c r="F31" s="91" t="s">
        <v>822</v>
      </c>
      <c r="G31" s="91" t="b">
        <v>0</v>
      </c>
      <c r="H31" s="91" t="b">
        <v>0</v>
      </c>
      <c r="I31" s="91" t="b">
        <v>0</v>
      </c>
      <c r="J31" s="91" t="b">
        <v>0</v>
      </c>
      <c r="K31" s="91" t="b">
        <v>1</v>
      </c>
      <c r="L31" s="91" t="b">
        <v>0</v>
      </c>
    </row>
    <row r="32" spans="1:12" ht="15">
      <c r="A32" s="91" t="s">
        <v>666</v>
      </c>
      <c r="B32" s="91" t="s">
        <v>667</v>
      </c>
      <c r="C32" s="91">
        <v>2</v>
      </c>
      <c r="D32" s="130">
        <v>0.00954382522495269</v>
      </c>
      <c r="E32" s="130">
        <v>1.9845273133437926</v>
      </c>
      <c r="F32" s="91" t="s">
        <v>822</v>
      </c>
      <c r="G32" s="91" t="b">
        <v>0</v>
      </c>
      <c r="H32" s="91" t="b">
        <v>0</v>
      </c>
      <c r="I32" s="91" t="b">
        <v>0</v>
      </c>
      <c r="J32" s="91" t="b">
        <v>0</v>
      </c>
      <c r="K32" s="91" t="b">
        <v>0</v>
      </c>
      <c r="L32" s="91" t="b">
        <v>0</v>
      </c>
    </row>
    <row r="33" spans="1:12" ht="15">
      <c r="A33" s="91" t="s">
        <v>667</v>
      </c>
      <c r="B33" s="91" t="s">
        <v>668</v>
      </c>
      <c r="C33" s="91">
        <v>2</v>
      </c>
      <c r="D33" s="130">
        <v>0.00954382522495269</v>
      </c>
      <c r="E33" s="130">
        <v>1.9845273133437926</v>
      </c>
      <c r="F33" s="91" t="s">
        <v>822</v>
      </c>
      <c r="G33" s="91" t="b">
        <v>0</v>
      </c>
      <c r="H33" s="91" t="b">
        <v>0</v>
      </c>
      <c r="I33" s="91" t="b">
        <v>0</v>
      </c>
      <c r="J33" s="91" t="b">
        <v>0</v>
      </c>
      <c r="K33" s="91" t="b">
        <v>0</v>
      </c>
      <c r="L33" s="91" t="b">
        <v>0</v>
      </c>
    </row>
    <row r="34" spans="1:12" ht="15">
      <c r="A34" s="91" t="s">
        <v>668</v>
      </c>
      <c r="B34" s="91" t="s">
        <v>669</v>
      </c>
      <c r="C34" s="91">
        <v>2</v>
      </c>
      <c r="D34" s="130">
        <v>0.00954382522495269</v>
      </c>
      <c r="E34" s="130">
        <v>1.9845273133437926</v>
      </c>
      <c r="F34" s="91" t="s">
        <v>822</v>
      </c>
      <c r="G34" s="91" t="b">
        <v>0</v>
      </c>
      <c r="H34" s="91" t="b">
        <v>0</v>
      </c>
      <c r="I34" s="91" t="b">
        <v>0</v>
      </c>
      <c r="J34" s="91" t="b">
        <v>0</v>
      </c>
      <c r="K34" s="91" t="b">
        <v>0</v>
      </c>
      <c r="L34" s="91" t="b">
        <v>0</v>
      </c>
    </row>
    <row r="35" spans="1:12" ht="15">
      <c r="A35" s="91" t="s">
        <v>669</v>
      </c>
      <c r="B35" s="91" t="s">
        <v>670</v>
      </c>
      <c r="C35" s="91">
        <v>2</v>
      </c>
      <c r="D35" s="130">
        <v>0.00954382522495269</v>
      </c>
      <c r="E35" s="130">
        <v>1.9845273133437926</v>
      </c>
      <c r="F35" s="91" t="s">
        <v>822</v>
      </c>
      <c r="G35" s="91" t="b">
        <v>0</v>
      </c>
      <c r="H35" s="91" t="b">
        <v>0</v>
      </c>
      <c r="I35" s="91" t="b">
        <v>0</v>
      </c>
      <c r="J35" s="91" t="b">
        <v>0</v>
      </c>
      <c r="K35" s="91" t="b">
        <v>0</v>
      </c>
      <c r="L35" s="91" t="b">
        <v>0</v>
      </c>
    </row>
    <row r="36" spans="1:12" ht="15">
      <c r="A36" s="91" t="s">
        <v>670</v>
      </c>
      <c r="B36" s="91" t="s">
        <v>225</v>
      </c>
      <c r="C36" s="91">
        <v>2</v>
      </c>
      <c r="D36" s="130">
        <v>0.00954382522495269</v>
      </c>
      <c r="E36" s="130">
        <v>1.9845273133437926</v>
      </c>
      <c r="F36" s="91" t="s">
        <v>822</v>
      </c>
      <c r="G36" s="91" t="b">
        <v>0</v>
      </c>
      <c r="H36" s="91" t="b">
        <v>0</v>
      </c>
      <c r="I36" s="91" t="b">
        <v>0</v>
      </c>
      <c r="J36" s="91" t="b">
        <v>0</v>
      </c>
      <c r="K36" s="91" t="b">
        <v>0</v>
      </c>
      <c r="L36" s="91" t="b">
        <v>0</v>
      </c>
    </row>
    <row r="37" spans="1:12" ht="15">
      <c r="A37" s="91" t="s">
        <v>225</v>
      </c>
      <c r="B37" s="91" t="s">
        <v>671</v>
      </c>
      <c r="C37" s="91">
        <v>2</v>
      </c>
      <c r="D37" s="130">
        <v>0.00954382522495269</v>
      </c>
      <c r="E37" s="130">
        <v>1.9845273133437926</v>
      </c>
      <c r="F37" s="91" t="s">
        <v>822</v>
      </c>
      <c r="G37" s="91" t="b">
        <v>0</v>
      </c>
      <c r="H37" s="91" t="b">
        <v>0</v>
      </c>
      <c r="I37" s="91" t="b">
        <v>0</v>
      </c>
      <c r="J37" s="91" t="b">
        <v>0</v>
      </c>
      <c r="K37" s="91" t="b">
        <v>0</v>
      </c>
      <c r="L37" s="91" t="b">
        <v>0</v>
      </c>
    </row>
    <row r="38" spans="1:12" ht="15">
      <c r="A38" s="91" t="s">
        <v>671</v>
      </c>
      <c r="B38" s="91" t="s">
        <v>672</v>
      </c>
      <c r="C38" s="91">
        <v>2</v>
      </c>
      <c r="D38" s="130">
        <v>0.00954382522495269</v>
      </c>
      <c r="E38" s="130">
        <v>1.9845273133437926</v>
      </c>
      <c r="F38" s="91" t="s">
        <v>822</v>
      </c>
      <c r="G38" s="91" t="b">
        <v>0</v>
      </c>
      <c r="H38" s="91" t="b">
        <v>0</v>
      </c>
      <c r="I38" s="91" t="b">
        <v>0</v>
      </c>
      <c r="J38" s="91" t="b">
        <v>0</v>
      </c>
      <c r="K38" s="91" t="b">
        <v>0</v>
      </c>
      <c r="L38" s="91" t="b">
        <v>0</v>
      </c>
    </row>
    <row r="39" spans="1:12" ht="15">
      <c r="A39" s="91" t="s">
        <v>672</v>
      </c>
      <c r="B39" s="91" t="s">
        <v>673</v>
      </c>
      <c r="C39" s="91">
        <v>2</v>
      </c>
      <c r="D39" s="130">
        <v>0.00954382522495269</v>
      </c>
      <c r="E39" s="130">
        <v>1.9845273133437926</v>
      </c>
      <c r="F39" s="91" t="s">
        <v>822</v>
      </c>
      <c r="G39" s="91" t="b">
        <v>0</v>
      </c>
      <c r="H39" s="91" t="b">
        <v>0</v>
      </c>
      <c r="I39" s="91" t="b">
        <v>0</v>
      </c>
      <c r="J39" s="91" t="b">
        <v>0</v>
      </c>
      <c r="K39" s="91" t="b">
        <v>0</v>
      </c>
      <c r="L39" s="91" t="b">
        <v>0</v>
      </c>
    </row>
    <row r="40" spans="1:12" ht="15">
      <c r="A40" s="91" t="s">
        <v>673</v>
      </c>
      <c r="B40" s="91" t="s">
        <v>674</v>
      </c>
      <c r="C40" s="91">
        <v>2</v>
      </c>
      <c r="D40" s="130">
        <v>0.00954382522495269</v>
      </c>
      <c r="E40" s="130">
        <v>1.9845273133437926</v>
      </c>
      <c r="F40" s="91" t="s">
        <v>822</v>
      </c>
      <c r="G40" s="91" t="b">
        <v>0</v>
      </c>
      <c r="H40" s="91" t="b">
        <v>0</v>
      </c>
      <c r="I40" s="91" t="b">
        <v>0</v>
      </c>
      <c r="J40" s="91" t="b">
        <v>0</v>
      </c>
      <c r="K40" s="91" t="b">
        <v>0</v>
      </c>
      <c r="L40" s="91" t="b">
        <v>0</v>
      </c>
    </row>
    <row r="41" spans="1:12" ht="15">
      <c r="A41" s="91" t="s">
        <v>674</v>
      </c>
      <c r="B41" s="91" t="s">
        <v>819</v>
      </c>
      <c r="C41" s="91">
        <v>2</v>
      </c>
      <c r="D41" s="130">
        <v>0.00954382522495269</v>
      </c>
      <c r="E41" s="130">
        <v>1.9845273133437926</v>
      </c>
      <c r="F41" s="91" t="s">
        <v>822</v>
      </c>
      <c r="G41" s="91" t="b">
        <v>0</v>
      </c>
      <c r="H41" s="91" t="b">
        <v>0</v>
      </c>
      <c r="I41" s="91" t="b">
        <v>0</v>
      </c>
      <c r="J41" s="91" t="b">
        <v>0</v>
      </c>
      <c r="K41" s="91" t="b">
        <v>0</v>
      </c>
      <c r="L41" s="91" t="b">
        <v>0</v>
      </c>
    </row>
    <row r="42" spans="1:12" ht="15">
      <c r="A42" s="91" t="s">
        <v>819</v>
      </c>
      <c r="B42" s="91" t="s">
        <v>646</v>
      </c>
      <c r="C42" s="91">
        <v>2</v>
      </c>
      <c r="D42" s="130">
        <v>0.00954382522495269</v>
      </c>
      <c r="E42" s="130">
        <v>0.9845273133437926</v>
      </c>
      <c r="F42" s="91" t="s">
        <v>822</v>
      </c>
      <c r="G42" s="91" t="b">
        <v>0</v>
      </c>
      <c r="H42" s="91" t="b">
        <v>0</v>
      </c>
      <c r="I42" s="91" t="b">
        <v>0</v>
      </c>
      <c r="J42" s="91" t="b">
        <v>0</v>
      </c>
      <c r="K42" s="91" t="b">
        <v>0</v>
      </c>
      <c r="L42" s="91" t="b">
        <v>0</v>
      </c>
    </row>
    <row r="43" spans="1:12" ht="15">
      <c r="A43" s="91" t="s">
        <v>652</v>
      </c>
      <c r="B43" s="91" t="s">
        <v>653</v>
      </c>
      <c r="C43" s="91">
        <v>3</v>
      </c>
      <c r="D43" s="130">
        <v>0.020110720972320677</v>
      </c>
      <c r="E43" s="130">
        <v>1.3553876579865738</v>
      </c>
      <c r="F43" s="91" t="s">
        <v>569</v>
      </c>
      <c r="G43" s="91" t="b">
        <v>0</v>
      </c>
      <c r="H43" s="91" t="b">
        <v>0</v>
      </c>
      <c r="I43" s="91" t="b">
        <v>0</v>
      </c>
      <c r="J43" s="91" t="b">
        <v>0</v>
      </c>
      <c r="K43" s="91" t="b">
        <v>0</v>
      </c>
      <c r="L43" s="91" t="b">
        <v>0</v>
      </c>
    </row>
    <row r="44" spans="1:12" ht="15">
      <c r="A44" s="91" t="s">
        <v>653</v>
      </c>
      <c r="B44" s="91" t="s">
        <v>616</v>
      </c>
      <c r="C44" s="91">
        <v>3</v>
      </c>
      <c r="D44" s="130">
        <v>0.020110720972320677</v>
      </c>
      <c r="E44" s="130">
        <v>1.1335389083702174</v>
      </c>
      <c r="F44" s="91" t="s">
        <v>569</v>
      </c>
      <c r="G44" s="91" t="b">
        <v>0</v>
      </c>
      <c r="H44" s="91" t="b">
        <v>0</v>
      </c>
      <c r="I44" s="91" t="b">
        <v>0</v>
      </c>
      <c r="J44" s="91" t="b">
        <v>0</v>
      </c>
      <c r="K44" s="91" t="b">
        <v>0</v>
      </c>
      <c r="L44" s="91" t="b">
        <v>0</v>
      </c>
    </row>
    <row r="45" spans="1:12" ht="15">
      <c r="A45" s="91" t="s">
        <v>616</v>
      </c>
      <c r="B45" s="91" t="s">
        <v>654</v>
      </c>
      <c r="C45" s="91">
        <v>3</v>
      </c>
      <c r="D45" s="130">
        <v>0.020110720972320677</v>
      </c>
      <c r="E45" s="130">
        <v>1.0543576623225925</v>
      </c>
      <c r="F45" s="91" t="s">
        <v>569</v>
      </c>
      <c r="G45" s="91" t="b">
        <v>0</v>
      </c>
      <c r="H45" s="91" t="b">
        <v>0</v>
      </c>
      <c r="I45" s="91" t="b">
        <v>0</v>
      </c>
      <c r="J45" s="91" t="b">
        <v>0</v>
      </c>
      <c r="K45" s="91" t="b">
        <v>0</v>
      </c>
      <c r="L45" s="91" t="b">
        <v>0</v>
      </c>
    </row>
    <row r="46" spans="1:12" ht="15">
      <c r="A46" s="91" t="s">
        <v>654</v>
      </c>
      <c r="B46" s="91" t="s">
        <v>655</v>
      </c>
      <c r="C46" s="91">
        <v>3</v>
      </c>
      <c r="D46" s="130">
        <v>0.020110720972320677</v>
      </c>
      <c r="E46" s="130">
        <v>1.3553876579865738</v>
      </c>
      <c r="F46" s="91" t="s">
        <v>569</v>
      </c>
      <c r="G46" s="91" t="b">
        <v>0</v>
      </c>
      <c r="H46" s="91" t="b">
        <v>0</v>
      </c>
      <c r="I46" s="91" t="b">
        <v>0</v>
      </c>
      <c r="J46" s="91" t="b">
        <v>0</v>
      </c>
      <c r="K46" s="91" t="b">
        <v>0</v>
      </c>
      <c r="L46" s="91" t="b">
        <v>0</v>
      </c>
    </row>
    <row r="47" spans="1:12" ht="15">
      <c r="A47" s="91" t="s">
        <v>655</v>
      </c>
      <c r="B47" s="91" t="s">
        <v>646</v>
      </c>
      <c r="C47" s="91">
        <v>3</v>
      </c>
      <c r="D47" s="130">
        <v>0.020110720972320677</v>
      </c>
      <c r="E47" s="130">
        <v>0.8782664032669115</v>
      </c>
      <c r="F47" s="91" t="s">
        <v>569</v>
      </c>
      <c r="G47" s="91" t="b">
        <v>0</v>
      </c>
      <c r="H47" s="91" t="b">
        <v>0</v>
      </c>
      <c r="I47" s="91" t="b">
        <v>0</v>
      </c>
      <c r="J47" s="91" t="b">
        <v>0</v>
      </c>
      <c r="K47" s="91" t="b">
        <v>0</v>
      </c>
      <c r="L47" s="91" t="b">
        <v>0</v>
      </c>
    </row>
    <row r="48" spans="1:12" ht="15">
      <c r="A48" s="91" t="s">
        <v>656</v>
      </c>
      <c r="B48" s="91" t="s">
        <v>648</v>
      </c>
      <c r="C48" s="91">
        <v>3</v>
      </c>
      <c r="D48" s="130">
        <v>0.020110720972320677</v>
      </c>
      <c r="E48" s="130">
        <v>1.3553876579865738</v>
      </c>
      <c r="F48" s="91" t="s">
        <v>569</v>
      </c>
      <c r="G48" s="91" t="b">
        <v>0</v>
      </c>
      <c r="H48" s="91" t="b">
        <v>0</v>
      </c>
      <c r="I48" s="91" t="b">
        <v>0</v>
      </c>
      <c r="J48" s="91" t="b">
        <v>0</v>
      </c>
      <c r="K48" s="91" t="b">
        <v>0</v>
      </c>
      <c r="L48" s="91" t="b">
        <v>0</v>
      </c>
    </row>
    <row r="49" spans="1:12" ht="15">
      <c r="A49" s="91" t="s">
        <v>648</v>
      </c>
      <c r="B49" s="91" t="s">
        <v>657</v>
      </c>
      <c r="C49" s="91">
        <v>3</v>
      </c>
      <c r="D49" s="130">
        <v>0.020110720972320677</v>
      </c>
      <c r="E49" s="130">
        <v>1.3553876579865738</v>
      </c>
      <c r="F49" s="91" t="s">
        <v>569</v>
      </c>
      <c r="G49" s="91" t="b">
        <v>0</v>
      </c>
      <c r="H49" s="91" t="b">
        <v>0</v>
      </c>
      <c r="I49" s="91" t="b">
        <v>0</v>
      </c>
      <c r="J49" s="91" t="b">
        <v>0</v>
      </c>
      <c r="K49" s="91" t="b">
        <v>1</v>
      </c>
      <c r="L49" s="91" t="b">
        <v>0</v>
      </c>
    </row>
    <row r="50" spans="1:12" ht="15">
      <c r="A50" s="91" t="s">
        <v>657</v>
      </c>
      <c r="B50" s="91" t="s">
        <v>811</v>
      </c>
      <c r="C50" s="91">
        <v>3</v>
      </c>
      <c r="D50" s="130">
        <v>0.020110720972320677</v>
      </c>
      <c r="E50" s="130">
        <v>1.3553876579865738</v>
      </c>
      <c r="F50" s="91" t="s">
        <v>569</v>
      </c>
      <c r="G50" s="91" t="b">
        <v>0</v>
      </c>
      <c r="H50" s="91" t="b">
        <v>1</v>
      </c>
      <c r="I50" s="91" t="b">
        <v>0</v>
      </c>
      <c r="J50" s="91" t="b">
        <v>0</v>
      </c>
      <c r="K50" s="91" t="b">
        <v>1</v>
      </c>
      <c r="L50" s="91" t="b">
        <v>1</v>
      </c>
    </row>
    <row r="51" spans="1:12" ht="15">
      <c r="A51" s="91" t="s">
        <v>811</v>
      </c>
      <c r="B51" s="91" t="s">
        <v>812</v>
      </c>
      <c r="C51" s="91">
        <v>3</v>
      </c>
      <c r="D51" s="130">
        <v>0.020110720972320677</v>
      </c>
      <c r="E51" s="130">
        <v>1.3553876579865738</v>
      </c>
      <c r="F51" s="91" t="s">
        <v>569</v>
      </c>
      <c r="G51" s="91" t="b">
        <v>0</v>
      </c>
      <c r="H51" s="91" t="b">
        <v>1</v>
      </c>
      <c r="I51" s="91" t="b">
        <v>1</v>
      </c>
      <c r="J51" s="91" t="b">
        <v>0</v>
      </c>
      <c r="K51" s="91" t="b">
        <v>0</v>
      </c>
      <c r="L51" s="91" t="b">
        <v>0</v>
      </c>
    </row>
    <row r="52" spans="1:12" ht="15">
      <c r="A52" s="91" t="s">
        <v>812</v>
      </c>
      <c r="B52" s="91" t="s">
        <v>813</v>
      </c>
      <c r="C52" s="91">
        <v>3</v>
      </c>
      <c r="D52" s="130">
        <v>0.020110720972320677</v>
      </c>
      <c r="E52" s="130">
        <v>1.3553876579865738</v>
      </c>
      <c r="F52" s="91" t="s">
        <v>569</v>
      </c>
      <c r="G52" s="91" t="b">
        <v>0</v>
      </c>
      <c r="H52" s="91" t="b">
        <v>0</v>
      </c>
      <c r="I52" s="91" t="b">
        <v>0</v>
      </c>
      <c r="J52" s="91" t="b">
        <v>0</v>
      </c>
      <c r="K52" s="91" t="b">
        <v>0</v>
      </c>
      <c r="L52" s="91" t="b">
        <v>0</v>
      </c>
    </row>
    <row r="53" spans="1:12" ht="15">
      <c r="A53" s="91" t="s">
        <v>813</v>
      </c>
      <c r="B53" s="91" t="s">
        <v>223</v>
      </c>
      <c r="C53" s="91">
        <v>3</v>
      </c>
      <c r="D53" s="130">
        <v>0.020110720972320677</v>
      </c>
      <c r="E53" s="130">
        <v>1.3553876579865738</v>
      </c>
      <c r="F53" s="91" t="s">
        <v>569</v>
      </c>
      <c r="G53" s="91" t="b">
        <v>0</v>
      </c>
      <c r="H53" s="91" t="b">
        <v>0</v>
      </c>
      <c r="I53" s="91" t="b">
        <v>0</v>
      </c>
      <c r="J53" s="91" t="b">
        <v>0</v>
      </c>
      <c r="K53" s="91" t="b">
        <v>0</v>
      </c>
      <c r="L53" s="91" t="b">
        <v>0</v>
      </c>
    </row>
    <row r="54" spans="1:12" ht="15">
      <c r="A54" s="91" t="s">
        <v>223</v>
      </c>
      <c r="B54" s="91" t="s">
        <v>814</v>
      </c>
      <c r="C54" s="91">
        <v>3</v>
      </c>
      <c r="D54" s="130">
        <v>0.020110720972320677</v>
      </c>
      <c r="E54" s="130">
        <v>1.3553876579865738</v>
      </c>
      <c r="F54" s="91" t="s">
        <v>569</v>
      </c>
      <c r="G54" s="91" t="b">
        <v>0</v>
      </c>
      <c r="H54" s="91" t="b">
        <v>0</v>
      </c>
      <c r="I54" s="91" t="b">
        <v>0</v>
      </c>
      <c r="J54" s="91" t="b">
        <v>0</v>
      </c>
      <c r="K54" s="91" t="b">
        <v>0</v>
      </c>
      <c r="L54" s="91" t="b">
        <v>0</v>
      </c>
    </row>
    <row r="55" spans="1:12" ht="15">
      <c r="A55" s="91" t="s">
        <v>814</v>
      </c>
      <c r="B55" s="91" t="s">
        <v>815</v>
      </c>
      <c r="C55" s="91">
        <v>3</v>
      </c>
      <c r="D55" s="130">
        <v>0.020110720972320677</v>
      </c>
      <c r="E55" s="130">
        <v>1.3553876579865738</v>
      </c>
      <c r="F55" s="91" t="s">
        <v>569</v>
      </c>
      <c r="G55" s="91" t="b">
        <v>0</v>
      </c>
      <c r="H55" s="91" t="b">
        <v>0</v>
      </c>
      <c r="I55" s="91" t="b">
        <v>0</v>
      </c>
      <c r="J55" s="91" t="b">
        <v>0</v>
      </c>
      <c r="K55" s="91" t="b">
        <v>0</v>
      </c>
      <c r="L55" s="91" t="b">
        <v>0</v>
      </c>
    </row>
    <row r="56" spans="1:12" ht="15">
      <c r="A56" s="91" t="s">
        <v>815</v>
      </c>
      <c r="B56" s="91" t="s">
        <v>816</v>
      </c>
      <c r="C56" s="91">
        <v>3</v>
      </c>
      <c r="D56" s="130">
        <v>0.020110720972320677</v>
      </c>
      <c r="E56" s="130">
        <v>1.3553876579865738</v>
      </c>
      <c r="F56" s="91" t="s">
        <v>569</v>
      </c>
      <c r="G56" s="91" t="b">
        <v>0</v>
      </c>
      <c r="H56" s="91" t="b">
        <v>0</v>
      </c>
      <c r="I56" s="91" t="b">
        <v>0</v>
      </c>
      <c r="J56" s="91" t="b">
        <v>0</v>
      </c>
      <c r="K56" s="91" t="b">
        <v>0</v>
      </c>
      <c r="L56" s="91" t="b">
        <v>0</v>
      </c>
    </row>
    <row r="57" spans="1:12" ht="15">
      <c r="A57" s="91" t="s">
        <v>616</v>
      </c>
      <c r="B57" s="91" t="s">
        <v>808</v>
      </c>
      <c r="C57" s="91">
        <v>3</v>
      </c>
      <c r="D57" s="130">
        <v>0.020110720972320677</v>
      </c>
      <c r="E57" s="130">
        <v>1.0543576623225925</v>
      </c>
      <c r="F57" s="91" t="s">
        <v>569</v>
      </c>
      <c r="G57" s="91" t="b">
        <v>0</v>
      </c>
      <c r="H57" s="91" t="b">
        <v>0</v>
      </c>
      <c r="I57" s="91" t="b">
        <v>0</v>
      </c>
      <c r="J57" s="91" t="b">
        <v>0</v>
      </c>
      <c r="K57" s="91" t="b">
        <v>0</v>
      </c>
      <c r="L57" s="91" t="b">
        <v>0</v>
      </c>
    </row>
    <row r="58" spans="1:12" ht="15">
      <c r="A58" s="91" t="s">
        <v>808</v>
      </c>
      <c r="B58" s="91" t="s">
        <v>809</v>
      </c>
      <c r="C58" s="91">
        <v>3</v>
      </c>
      <c r="D58" s="130">
        <v>0.020110720972320677</v>
      </c>
      <c r="E58" s="130">
        <v>1.3553876579865738</v>
      </c>
      <c r="F58" s="91" t="s">
        <v>569</v>
      </c>
      <c r="G58" s="91" t="b">
        <v>0</v>
      </c>
      <c r="H58" s="91" t="b">
        <v>0</v>
      </c>
      <c r="I58" s="91" t="b">
        <v>0</v>
      </c>
      <c r="J58" s="91" t="b">
        <v>0</v>
      </c>
      <c r="K58" s="91" t="b">
        <v>0</v>
      </c>
      <c r="L58" s="91" t="b">
        <v>0</v>
      </c>
    </row>
    <row r="59" spans="1:12" ht="15">
      <c r="A59" s="91" t="s">
        <v>809</v>
      </c>
      <c r="B59" s="91" t="s">
        <v>810</v>
      </c>
      <c r="C59" s="91">
        <v>3</v>
      </c>
      <c r="D59" s="130">
        <v>0.020110720972320677</v>
      </c>
      <c r="E59" s="130">
        <v>1.3553876579865738</v>
      </c>
      <c r="F59" s="91" t="s">
        <v>569</v>
      </c>
      <c r="G59" s="91" t="b">
        <v>0</v>
      </c>
      <c r="H59" s="91" t="b">
        <v>0</v>
      </c>
      <c r="I59" s="91" t="b">
        <v>0</v>
      </c>
      <c r="J59" s="91" t="b">
        <v>0</v>
      </c>
      <c r="K59" s="91" t="b">
        <v>0</v>
      </c>
      <c r="L59" s="91" t="b">
        <v>0</v>
      </c>
    </row>
    <row r="60" spans="1:12" ht="15">
      <c r="A60" s="91" t="s">
        <v>810</v>
      </c>
      <c r="B60" s="91" t="s">
        <v>646</v>
      </c>
      <c r="C60" s="91">
        <v>3</v>
      </c>
      <c r="D60" s="130">
        <v>0.020110720972320677</v>
      </c>
      <c r="E60" s="130">
        <v>0.8782664032669115</v>
      </c>
      <c r="F60" s="91" t="s">
        <v>569</v>
      </c>
      <c r="G60" s="91" t="b">
        <v>0</v>
      </c>
      <c r="H60" s="91" t="b">
        <v>0</v>
      </c>
      <c r="I60" s="91" t="b">
        <v>0</v>
      </c>
      <c r="J60" s="91" t="b">
        <v>0</v>
      </c>
      <c r="K60" s="91" t="b">
        <v>0</v>
      </c>
      <c r="L60" s="91" t="b">
        <v>0</v>
      </c>
    </row>
    <row r="61" spans="1:12" ht="15">
      <c r="A61" s="91" t="s">
        <v>222</v>
      </c>
      <c r="B61" s="91" t="s">
        <v>652</v>
      </c>
      <c r="C61" s="91">
        <v>2</v>
      </c>
      <c r="D61" s="130">
        <v>0.017922307803487664</v>
      </c>
      <c r="E61" s="130">
        <v>1.2304489213782739</v>
      </c>
      <c r="F61" s="91" t="s">
        <v>569</v>
      </c>
      <c r="G61" s="91" t="b">
        <v>0</v>
      </c>
      <c r="H61" s="91" t="b">
        <v>0</v>
      </c>
      <c r="I61" s="91" t="b">
        <v>0</v>
      </c>
      <c r="J61" s="91" t="b">
        <v>0</v>
      </c>
      <c r="K61" s="91" t="b">
        <v>0</v>
      </c>
      <c r="L61" s="91" t="b">
        <v>0</v>
      </c>
    </row>
    <row r="62" spans="1:12" ht="15">
      <c r="A62" s="91" t="s">
        <v>816</v>
      </c>
      <c r="B62" s="91" t="s">
        <v>646</v>
      </c>
      <c r="C62" s="91">
        <v>2</v>
      </c>
      <c r="D62" s="130">
        <v>0.017922307803487664</v>
      </c>
      <c r="E62" s="130">
        <v>0.8782664032669115</v>
      </c>
      <c r="F62" s="91" t="s">
        <v>569</v>
      </c>
      <c r="G62" s="91" t="b">
        <v>0</v>
      </c>
      <c r="H62" s="91" t="b">
        <v>0</v>
      </c>
      <c r="I62" s="91" t="b">
        <v>0</v>
      </c>
      <c r="J62" s="91" t="b">
        <v>0</v>
      </c>
      <c r="K62" s="91" t="b">
        <v>0</v>
      </c>
      <c r="L62" s="91" t="b">
        <v>0</v>
      </c>
    </row>
    <row r="63" spans="1:12" ht="15">
      <c r="A63" s="91" t="s">
        <v>646</v>
      </c>
      <c r="B63" s="91" t="s">
        <v>817</v>
      </c>
      <c r="C63" s="91">
        <v>2</v>
      </c>
      <c r="D63" s="130">
        <v>0.017922307803487664</v>
      </c>
      <c r="E63" s="130">
        <v>1.5314789170422551</v>
      </c>
      <c r="F63" s="91" t="s">
        <v>569</v>
      </c>
      <c r="G63" s="91" t="b">
        <v>0</v>
      </c>
      <c r="H63" s="91" t="b">
        <v>0</v>
      </c>
      <c r="I63" s="91" t="b">
        <v>0</v>
      </c>
      <c r="J63" s="91" t="b">
        <v>0</v>
      </c>
      <c r="K63" s="91" t="b">
        <v>0</v>
      </c>
      <c r="L63" s="91" t="b">
        <v>0</v>
      </c>
    </row>
    <row r="64" spans="1:12" ht="15">
      <c r="A64" s="91" t="s">
        <v>222</v>
      </c>
      <c r="B64" s="91" t="s">
        <v>616</v>
      </c>
      <c r="C64" s="91">
        <v>2</v>
      </c>
      <c r="D64" s="130">
        <v>0.017922307803487664</v>
      </c>
      <c r="E64" s="130">
        <v>0.8325089127062363</v>
      </c>
      <c r="F64" s="91" t="s">
        <v>569</v>
      </c>
      <c r="G64" s="91" t="b">
        <v>0</v>
      </c>
      <c r="H64" s="91" t="b">
        <v>0</v>
      </c>
      <c r="I64" s="91" t="b">
        <v>0</v>
      </c>
      <c r="J64" s="91" t="b">
        <v>0</v>
      </c>
      <c r="K64" s="91" t="b">
        <v>0</v>
      </c>
      <c r="L64" s="91" t="b">
        <v>0</v>
      </c>
    </row>
    <row r="65" spans="1:12" ht="15">
      <c r="A65" s="91" t="s">
        <v>227</v>
      </c>
      <c r="B65" s="91" t="s">
        <v>659</v>
      </c>
      <c r="C65" s="91">
        <v>2</v>
      </c>
      <c r="D65" s="130">
        <v>0</v>
      </c>
      <c r="E65" s="130">
        <v>0.8750612633917001</v>
      </c>
      <c r="F65" s="91" t="s">
        <v>570</v>
      </c>
      <c r="G65" s="91" t="b">
        <v>0</v>
      </c>
      <c r="H65" s="91" t="b">
        <v>0</v>
      </c>
      <c r="I65" s="91" t="b">
        <v>0</v>
      </c>
      <c r="J65" s="91" t="b">
        <v>0</v>
      </c>
      <c r="K65" s="91" t="b">
        <v>0</v>
      </c>
      <c r="L65" s="91" t="b">
        <v>0</v>
      </c>
    </row>
    <row r="66" spans="1:12" ht="15">
      <c r="A66" s="91" t="s">
        <v>659</v>
      </c>
      <c r="B66" s="91" t="s">
        <v>660</v>
      </c>
      <c r="C66" s="91">
        <v>2</v>
      </c>
      <c r="D66" s="130">
        <v>0</v>
      </c>
      <c r="E66" s="130">
        <v>0.8750612633917001</v>
      </c>
      <c r="F66" s="91" t="s">
        <v>570</v>
      </c>
      <c r="G66" s="91" t="b">
        <v>0</v>
      </c>
      <c r="H66" s="91" t="b">
        <v>0</v>
      </c>
      <c r="I66" s="91" t="b">
        <v>0</v>
      </c>
      <c r="J66" s="91" t="b">
        <v>0</v>
      </c>
      <c r="K66" s="91" t="b">
        <v>0</v>
      </c>
      <c r="L66" s="91" t="b">
        <v>0</v>
      </c>
    </row>
    <row r="67" spans="1:12" ht="15">
      <c r="A67" s="91" t="s">
        <v>660</v>
      </c>
      <c r="B67" s="91" t="s">
        <v>661</v>
      </c>
      <c r="C67" s="91">
        <v>2</v>
      </c>
      <c r="D67" s="130">
        <v>0</v>
      </c>
      <c r="E67" s="130">
        <v>0.8750612633917001</v>
      </c>
      <c r="F67" s="91" t="s">
        <v>570</v>
      </c>
      <c r="G67" s="91" t="b">
        <v>0</v>
      </c>
      <c r="H67" s="91" t="b">
        <v>0</v>
      </c>
      <c r="I67" s="91" t="b">
        <v>0</v>
      </c>
      <c r="J67" s="91" t="b">
        <v>0</v>
      </c>
      <c r="K67" s="91" t="b">
        <v>0</v>
      </c>
      <c r="L67" s="91" t="b">
        <v>0</v>
      </c>
    </row>
    <row r="68" spans="1:12" ht="15">
      <c r="A68" s="91" t="s">
        <v>661</v>
      </c>
      <c r="B68" s="91" t="s">
        <v>646</v>
      </c>
      <c r="C68" s="91">
        <v>2</v>
      </c>
      <c r="D68" s="130">
        <v>0</v>
      </c>
      <c r="E68" s="130">
        <v>0.8750612633917001</v>
      </c>
      <c r="F68" s="91" t="s">
        <v>570</v>
      </c>
      <c r="G68" s="91" t="b">
        <v>0</v>
      </c>
      <c r="H68" s="91" t="b">
        <v>0</v>
      </c>
      <c r="I68" s="91" t="b">
        <v>0</v>
      </c>
      <c r="J68" s="91" t="b">
        <v>0</v>
      </c>
      <c r="K68" s="91" t="b">
        <v>0</v>
      </c>
      <c r="L68" s="91" t="b">
        <v>0</v>
      </c>
    </row>
    <row r="69" spans="1:12" ht="15">
      <c r="A69" s="91" t="s">
        <v>646</v>
      </c>
      <c r="B69" s="91" t="s">
        <v>662</v>
      </c>
      <c r="C69" s="91">
        <v>2</v>
      </c>
      <c r="D69" s="130">
        <v>0</v>
      </c>
      <c r="E69" s="130">
        <v>0.8750612633917001</v>
      </c>
      <c r="F69" s="91" t="s">
        <v>570</v>
      </c>
      <c r="G69" s="91" t="b">
        <v>0</v>
      </c>
      <c r="H69" s="91" t="b">
        <v>0</v>
      </c>
      <c r="I69" s="91" t="b">
        <v>0</v>
      </c>
      <c r="J69" s="91" t="b">
        <v>0</v>
      </c>
      <c r="K69" s="91" t="b">
        <v>0</v>
      </c>
      <c r="L69" s="91" t="b">
        <v>0</v>
      </c>
    </row>
    <row r="70" spans="1:12" ht="15">
      <c r="A70" s="91" t="s">
        <v>662</v>
      </c>
      <c r="B70" s="91" t="s">
        <v>663</v>
      </c>
      <c r="C70" s="91">
        <v>2</v>
      </c>
      <c r="D70" s="130">
        <v>0</v>
      </c>
      <c r="E70" s="130">
        <v>0.8750612633917001</v>
      </c>
      <c r="F70" s="91" t="s">
        <v>570</v>
      </c>
      <c r="G70" s="91" t="b">
        <v>0</v>
      </c>
      <c r="H70" s="91" t="b">
        <v>0</v>
      </c>
      <c r="I70" s="91" t="b">
        <v>0</v>
      </c>
      <c r="J70" s="91" t="b">
        <v>0</v>
      </c>
      <c r="K70" s="91" t="b">
        <v>0</v>
      </c>
      <c r="L70" s="91" t="b">
        <v>0</v>
      </c>
    </row>
    <row r="71" spans="1:12" ht="15">
      <c r="A71" s="91" t="s">
        <v>663</v>
      </c>
      <c r="B71" s="91" t="s">
        <v>664</v>
      </c>
      <c r="C71" s="91">
        <v>2</v>
      </c>
      <c r="D71" s="130">
        <v>0</v>
      </c>
      <c r="E71" s="130">
        <v>0.8750612633917001</v>
      </c>
      <c r="F71" s="91" t="s">
        <v>570</v>
      </c>
      <c r="G71" s="91" t="b">
        <v>0</v>
      </c>
      <c r="H71" s="91" t="b">
        <v>0</v>
      </c>
      <c r="I71" s="91" t="b">
        <v>0</v>
      </c>
      <c r="J71" s="91" t="b">
        <v>0</v>
      </c>
      <c r="K71" s="91" t="b">
        <v>1</v>
      </c>
      <c r="L71" s="91" t="b">
        <v>0</v>
      </c>
    </row>
    <row r="72" spans="1:12" ht="15">
      <c r="A72" s="91" t="s">
        <v>666</v>
      </c>
      <c r="B72" s="91" t="s">
        <v>667</v>
      </c>
      <c r="C72" s="91">
        <v>2</v>
      </c>
      <c r="D72" s="130">
        <v>0</v>
      </c>
      <c r="E72" s="130">
        <v>1.0606978403536116</v>
      </c>
      <c r="F72" s="91" t="s">
        <v>571</v>
      </c>
      <c r="G72" s="91" t="b">
        <v>0</v>
      </c>
      <c r="H72" s="91" t="b">
        <v>0</v>
      </c>
      <c r="I72" s="91" t="b">
        <v>0</v>
      </c>
      <c r="J72" s="91" t="b">
        <v>0</v>
      </c>
      <c r="K72" s="91" t="b">
        <v>0</v>
      </c>
      <c r="L72" s="91" t="b">
        <v>0</v>
      </c>
    </row>
    <row r="73" spans="1:12" ht="15">
      <c r="A73" s="91" t="s">
        <v>667</v>
      </c>
      <c r="B73" s="91" t="s">
        <v>668</v>
      </c>
      <c r="C73" s="91">
        <v>2</v>
      </c>
      <c r="D73" s="130">
        <v>0</v>
      </c>
      <c r="E73" s="130">
        <v>1.0606978403536116</v>
      </c>
      <c r="F73" s="91" t="s">
        <v>571</v>
      </c>
      <c r="G73" s="91" t="b">
        <v>0</v>
      </c>
      <c r="H73" s="91" t="b">
        <v>0</v>
      </c>
      <c r="I73" s="91" t="b">
        <v>0</v>
      </c>
      <c r="J73" s="91" t="b">
        <v>0</v>
      </c>
      <c r="K73" s="91" t="b">
        <v>0</v>
      </c>
      <c r="L73" s="91" t="b">
        <v>0</v>
      </c>
    </row>
    <row r="74" spans="1:12" ht="15">
      <c r="A74" s="91" t="s">
        <v>668</v>
      </c>
      <c r="B74" s="91" t="s">
        <v>669</v>
      </c>
      <c r="C74" s="91">
        <v>2</v>
      </c>
      <c r="D74" s="130">
        <v>0</v>
      </c>
      <c r="E74" s="130">
        <v>1.0606978403536116</v>
      </c>
      <c r="F74" s="91" t="s">
        <v>571</v>
      </c>
      <c r="G74" s="91" t="b">
        <v>0</v>
      </c>
      <c r="H74" s="91" t="b">
        <v>0</v>
      </c>
      <c r="I74" s="91" t="b">
        <v>0</v>
      </c>
      <c r="J74" s="91" t="b">
        <v>0</v>
      </c>
      <c r="K74" s="91" t="b">
        <v>0</v>
      </c>
      <c r="L74" s="91" t="b">
        <v>0</v>
      </c>
    </row>
    <row r="75" spans="1:12" ht="15">
      <c r="A75" s="91" t="s">
        <v>669</v>
      </c>
      <c r="B75" s="91" t="s">
        <v>670</v>
      </c>
      <c r="C75" s="91">
        <v>2</v>
      </c>
      <c r="D75" s="130">
        <v>0</v>
      </c>
      <c r="E75" s="130">
        <v>1.0606978403536116</v>
      </c>
      <c r="F75" s="91" t="s">
        <v>571</v>
      </c>
      <c r="G75" s="91" t="b">
        <v>0</v>
      </c>
      <c r="H75" s="91" t="b">
        <v>0</v>
      </c>
      <c r="I75" s="91" t="b">
        <v>0</v>
      </c>
      <c r="J75" s="91" t="b">
        <v>0</v>
      </c>
      <c r="K75" s="91" t="b">
        <v>0</v>
      </c>
      <c r="L75" s="91" t="b">
        <v>0</v>
      </c>
    </row>
    <row r="76" spans="1:12" ht="15">
      <c r="A76" s="91" t="s">
        <v>670</v>
      </c>
      <c r="B76" s="91" t="s">
        <v>225</v>
      </c>
      <c r="C76" s="91">
        <v>2</v>
      </c>
      <c r="D76" s="130">
        <v>0</v>
      </c>
      <c r="E76" s="130">
        <v>1.0606978403536116</v>
      </c>
      <c r="F76" s="91" t="s">
        <v>571</v>
      </c>
      <c r="G76" s="91" t="b">
        <v>0</v>
      </c>
      <c r="H76" s="91" t="b">
        <v>0</v>
      </c>
      <c r="I76" s="91" t="b">
        <v>0</v>
      </c>
      <c r="J76" s="91" t="b">
        <v>0</v>
      </c>
      <c r="K76" s="91" t="b">
        <v>0</v>
      </c>
      <c r="L76" s="91" t="b">
        <v>0</v>
      </c>
    </row>
    <row r="77" spans="1:12" ht="15">
      <c r="A77" s="91" t="s">
        <v>225</v>
      </c>
      <c r="B77" s="91" t="s">
        <v>671</v>
      </c>
      <c r="C77" s="91">
        <v>2</v>
      </c>
      <c r="D77" s="130">
        <v>0</v>
      </c>
      <c r="E77" s="130">
        <v>1.0606978403536116</v>
      </c>
      <c r="F77" s="91" t="s">
        <v>571</v>
      </c>
      <c r="G77" s="91" t="b">
        <v>0</v>
      </c>
      <c r="H77" s="91" t="b">
        <v>0</v>
      </c>
      <c r="I77" s="91" t="b">
        <v>0</v>
      </c>
      <c r="J77" s="91" t="b">
        <v>0</v>
      </c>
      <c r="K77" s="91" t="b">
        <v>0</v>
      </c>
      <c r="L77" s="91" t="b">
        <v>0</v>
      </c>
    </row>
    <row r="78" spans="1:12" ht="15">
      <c r="A78" s="91" t="s">
        <v>671</v>
      </c>
      <c r="B78" s="91" t="s">
        <v>672</v>
      </c>
      <c r="C78" s="91">
        <v>2</v>
      </c>
      <c r="D78" s="130">
        <v>0</v>
      </c>
      <c r="E78" s="130">
        <v>1.0606978403536116</v>
      </c>
      <c r="F78" s="91" t="s">
        <v>571</v>
      </c>
      <c r="G78" s="91" t="b">
        <v>0</v>
      </c>
      <c r="H78" s="91" t="b">
        <v>0</v>
      </c>
      <c r="I78" s="91" t="b">
        <v>0</v>
      </c>
      <c r="J78" s="91" t="b">
        <v>0</v>
      </c>
      <c r="K78" s="91" t="b">
        <v>0</v>
      </c>
      <c r="L78" s="91" t="b">
        <v>0</v>
      </c>
    </row>
    <row r="79" spans="1:12" ht="15">
      <c r="A79" s="91" t="s">
        <v>672</v>
      </c>
      <c r="B79" s="91" t="s">
        <v>673</v>
      </c>
      <c r="C79" s="91">
        <v>2</v>
      </c>
      <c r="D79" s="130">
        <v>0</v>
      </c>
      <c r="E79" s="130">
        <v>1.0606978403536116</v>
      </c>
      <c r="F79" s="91" t="s">
        <v>571</v>
      </c>
      <c r="G79" s="91" t="b">
        <v>0</v>
      </c>
      <c r="H79" s="91" t="b">
        <v>0</v>
      </c>
      <c r="I79" s="91" t="b">
        <v>0</v>
      </c>
      <c r="J79" s="91" t="b">
        <v>0</v>
      </c>
      <c r="K79" s="91" t="b">
        <v>0</v>
      </c>
      <c r="L79" s="91" t="b">
        <v>0</v>
      </c>
    </row>
    <row r="80" spans="1:12" ht="15">
      <c r="A80" s="91" t="s">
        <v>673</v>
      </c>
      <c r="B80" s="91" t="s">
        <v>674</v>
      </c>
      <c r="C80" s="91">
        <v>2</v>
      </c>
      <c r="D80" s="130">
        <v>0</v>
      </c>
      <c r="E80" s="130">
        <v>1.0606978403536116</v>
      </c>
      <c r="F80" s="91" t="s">
        <v>571</v>
      </c>
      <c r="G80" s="91" t="b">
        <v>0</v>
      </c>
      <c r="H80" s="91" t="b">
        <v>0</v>
      </c>
      <c r="I80" s="91" t="b">
        <v>0</v>
      </c>
      <c r="J80" s="91" t="b">
        <v>0</v>
      </c>
      <c r="K80" s="91" t="b">
        <v>0</v>
      </c>
      <c r="L80" s="91" t="b">
        <v>0</v>
      </c>
    </row>
    <row r="81" spans="1:12" ht="15">
      <c r="A81" s="91" t="s">
        <v>674</v>
      </c>
      <c r="B81" s="91" t="s">
        <v>819</v>
      </c>
      <c r="C81" s="91">
        <v>2</v>
      </c>
      <c r="D81" s="130">
        <v>0</v>
      </c>
      <c r="E81" s="130">
        <v>1.0606978403536116</v>
      </c>
      <c r="F81" s="91" t="s">
        <v>571</v>
      </c>
      <c r="G81" s="91" t="b">
        <v>0</v>
      </c>
      <c r="H81" s="91" t="b">
        <v>0</v>
      </c>
      <c r="I81" s="91" t="b">
        <v>0</v>
      </c>
      <c r="J81" s="91" t="b">
        <v>0</v>
      </c>
      <c r="K81" s="91" t="b">
        <v>0</v>
      </c>
      <c r="L81" s="91" t="b">
        <v>0</v>
      </c>
    </row>
    <row r="82" spans="1:12" ht="15">
      <c r="A82" s="91" t="s">
        <v>819</v>
      </c>
      <c r="B82" s="91" t="s">
        <v>646</v>
      </c>
      <c r="C82" s="91">
        <v>2</v>
      </c>
      <c r="D82" s="130">
        <v>0</v>
      </c>
      <c r="E82" s="130">
        <v>1.0606978403536116</v>
      </c>
      <c r="F82" s="91" t="s">
        <v>571</v>
      </c>
      <c r="G82" s="91" t="b">
        <v>0</v>
      </c>
      <c r="H82" s="91" t="b">
        <v>0</v>
      </c>
      <c r="I82" s="91" t="b">
        <v>0</v>
      </c>
      <c r="J82" s="91" t="b">
        <v>0</v>
      </c>
      <c r="K82" s="91" t="b">
        <v>0</v>
      </c>
      <c r="L82" s="91" t="b">
        <v>0</v>
      </c>
    </row>
    <row r="83" spans="1:12" ht="15">
      <c r="A83" s="91" t="s">
        <v>647</v>
      </c>
      <c r="B83" s="91" t="s">
        <v>646</v>
      </c>
      <c r="C83" s="91">
        <v>3</v>
      </c>
      <c r="D83" s="130">
        <v>0.009507803554986703</v>
      </c>
      <c r="E83" s="130">
        <v>1.1139433523068367</v>
      </c>
      <c r="F83" s="91" t="s">
        <v>572</v>
      </c>
      <c r="G83" s="91" t="b">
        <v>0</v>
      </c>
      <c r="H83" s="91" t="b">
        <v>0</v>
      </c>
      <c r="I83" s="91" t="b">
        <v>0</v>
      </c>
      <c r="J83" s="91" t="b">
        <v>0</v>
      </c>
      <c r="K83" s="91" t="b">
        <v>0</v>
      </c>
      <c r="L8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846</v>
      </c>
      <c r="B2" s="133" t="s">
        <v>847</v>
      </c>
      <c r="C2" s="67" t="s">
        <v>848</v>
      </c>
    </row>
    <row r="3" spans="1:3" ht="15">
      <c r="A3" s="132" t="s">
        <v>568</v>
      </c>
      <c r="B3" s="132" t="s">
        <v>568</v>
      </c>
      <c r="C3" s="36">
        <v>4</v>
      </c>
    </row>
    <row r="4" spans="1:3" ht="15">
      <c r="A4" s="132" t="s">
        <v>569</v>
      </c>
      <c r="B4" s="132" t="s">
        <v>569</v>
      </c>
      <c r="C4" s="36">
        <v>11</v>
      </c>
    </row>
    <row r="5" spans="1:3" ht="15">
      <c r="A5" s="132" t="s">
        <v>570</v>
      </c>
      <c r="B5" s="132" t="s">
        <v>570</v>
      </c>
      <c r="C5" s="36">
        <v>3</v>
      </c>
    </row>
    <row r="6" spans="1:3" ht="15">
      <c r="A6" s="132" t="s">
        <v>571</v>
      </c>
      <c r="B6" s="132" t="s">
        <v>571</v>
      </c>
      <c r="C6" s="36">
        <v>3</v>
      </c>
    </row>
    <row r="7" spans="1:3" ht="15">
      <c r="A7" s="132" t="s">
        <v>572</v>
      </c>
      <c r="B7" s="132" t="s">
        <v>572</v>
      </c>
      <c r="C7" s="36">
        <v>5</v>
      </c>
    </row>
    <row r="8" spans="1:3" ht="15">
      <c r="A8" s="132" t="s">
        <v>573</v>
      </c>
      <c r="B8" s="132" t="s">
        <v>573</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v>
      </c>
      <c r="B1" s="13" t="s">
        <v>17</v>
      </c>
    </row>
    <row r="2" spans="1:2" ht="15">
      <c r="A2" s="85" t="s">
        <v>855</v>
      </c>
      <c r="B2" s="85" t="s">
        <v>861</v>
      </c>
    </row>
    <row r="3" spans="1:2" ht="15">
      <c r="A3" s="85" t="s">
        <v>856</v>
      </c>
      <c r="B3" s="85" t="s">
        <v>862</v>
      </c>
    </row>
    <row r="4" spans="1:2" ht="15">
      <c r="A4" s="85" t="s">
        <v>857</v>
      </c>
      <c r="B4" s="85" t="s">
        <v>863</v>
      </c>
    </row>
    <row r="5" spans="1:2" ht="15">
      <c r="A5" s="85" t="s">
        <v>858</v>
      </c>
      <c r="B5" s="85" t="s">
        <v>864</v>
      </c>
    </row>
    <row r="6" spans="1:2" ht="15">
      <c r="A6" s="85" t="s">
        <v>859</v>
      </c>
      <c r="B6" s="85" t="s">
        <v>865</v>
      </c>
    </row>
    <row r="7" spans="1:2" ht="15">
      <c r="A7" s="85" t="s">
        <v>860</v>
      </c>
      <c r="B7" s="85" t="s">
        <v>862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567</v>
      </c>
      <c r="BB2" s="13" t="s">
        <v>581</v>
      </c>
      <c r="BC2" s="13" t="s">
        <v>582</v>
      </c>
      <c r="BD2" s="67" t="s">
        <v>835</v>
      </c>
      <c r="BE2" s="67" t="s">
        <v>836</v>
      </c>
      <c r="BF2" s="67" t="s">
        <v>837</v>
      </c>
      <c r="BG2" s="67" t="s">
        <v>838</v>
      </c>
      <c r="BH2" s="67" t="s">
        <v>839</v>
      </c>
      <c r="BI2" s="67" t="s">
        <v>840</v>
      </c>
      <c r="BJ2" s="67" t="s">
        <v>841</v>
      </c>
      <c r="BK2" s="67" t="s">
        <v>842</v>
      </c>
      <c r="BL2" s="67" t="s">
        <v>843</v>
      </c>
    </row>
    <row r="3" spans="1:64" ht="15" customHeight="1">
      <c r="A3" s="84" t="s">
        <v>212</v>
      </c>
      <c r="B3" s="84" t="s">
        <v>212</v>
      </c>
      <c r="C3" s="53"/>
      <c r="D3" s="54"/>
      <c r="E3" s="65"/>
      <c r="F3" s="55"/>
      <c r="G3" s="53"/>
      <c r="H3" s="57"/>
      <c r="I3" s="56"/>
      <c r="J3" s="56"/>
      <c r="K3" s="36" t="s">
        <v>65</v>
      </c>
      <c r="L3" s="62">
        <v>3</v>
      </c>
      <c r="M3" s="62"/>
      <c r="N3" s="63"/>
      <c r="O3" s="85" t="s">
        <v>176</v>
      </c>
      <c r="P3" s="87">
        <v>43652.24696759259</v>
      </c>
      <c r="Q3" s="85" t="s">
        <v>234</v>
      </c>
      <c r="R3" s="89" t="s">
        <v>253</v>
      </c>
      <c r="S3" s="85" t="s">
        <v>264</v>
      </c>
      <c r="T3" s="85" t="s">
        <v>272</v>
      </c>
      <c r="U3" s="85"/>
      <c r="V3" s="89" t="s">
        <v>279</v>
      </c>
      <c r="W3" s="87">
        <v>43652.24696759259</v>
      </c>
      <c r="X3" s="89" t="s">
        <v>292</v>
      </c>
      <c r="Y3" s="85"/>
      <c r="Z3" s="85"/>
      <c r="AA3" s="91" t="s">
        <v>313</v>
      </c>
      <c r="AB3" s="85"/>
      <c r="AC3" s="85" t="b">
        <v>0</v>
      </c>
      <c r="AD3" s="85">
        <v>0</v>
      </c>
      <c r="AE3" s="91" t="s">
        <v>337</v>
      </c>
      <c r="AF3" s="85" t="b">
        <v>0</v>
      </c>
      <c r="AG3" s="85" t="s">
        <v>341</v>
      </c>
      <c r="AH3" s="85"/>
      <c r="AI3" s="91" t="s">
        <v>337</v>
      </c>
      <c r="AJ3" s="85" t="b">
        <v>0</v>
      </c>
      <c r="AK3" s="85">
        <v>0</v>
      </c>
      <c r="AL3" s="91" t="s">
        <v>337</v>
      </c>
      <c r="AM3" s="85" t="s">
        <v>342</v>
      </c>
      <c r="AN3" s="85" t="b">
        <v>0</v>
      </c>
      <c r="AO3" s="91" t="s">
        <v>313</v>
      </c>
      <c r="AP3" s="85" t="s">
        <v>176</v>
      </c>
      <c r="AQ3" s="85">
        <v>0</v>
      </c>
      <c r="AR3" s="85">
        <v>0</v>
      </c>
      <c r="AS3" s="85"/>
      <c r="AT3" s="85"/>
      <c r="AU3" s="85"/>
      <c r="AV3" s="85"/>
      <c r="AW3" s="85"/>
      <c r="AX3" s="85"/>
      <c r="AY3" s="85"/>
      <c r="AZ3" s="85"/>
      <c r="BA3">
        <v>1</v>
      </c>
      <c r="BB3" s="85" t="str">
        <f>REPLACE(INDEX(GroupVertices[Group],MATCH(Edges25[[#This Row],[Vertex 1]],GroupVertices[Vertex],0)),1,1,"")</f>
        <v>5</v>
      </c>
      <c r="BC3" s="85" t="str">
        <f>REPLACE(INDEX(GroupVertices[Group],MATCH(Edges25[[#This Row],[Vertex 2]],GroupVertices[Vertex],0)),1,1,"")</f>
        <v>5</v>
      </c>
      <c r="BD3" s="51">
        <v>0</v>
      </c>
      <c r="BE3" s="52">
        <v>0</v>
      </c>
      <c r="BF3" s="51">
        <v>0</v>
      </c>
      <c r="BG3" s="52">
        <v>0</v>
      </c>
      <c r="BH3" s="51">
        <v>0</v>
      </c>
      <c r="BI3" s="52">
        <v>0</v>
      </c>
      <c r="BJ3" s="51">
        <v>26</v>
      </c>
      <c r="BK3" s="52">
        <v>100</v>
      </c>
      <c r="BL3" s="51">
        <v>26</v>
      </c>
    </row>
    <row r="4" spans="1:64" ht="15" customHeight="1">
      <c r="A4" s="84" t="s">
        <v>213</v>
      </c>
      <c r="B4" s="84" t="s">
        <v>225</v>
      </c>
      <c r="C4" s="53"/>
      <c r="D4" s="54"/>
      <c r="E4" s="65"/>
      <c r="F4" s="55"/>
      <c r="G4" s="53"/>
      <c r="H4" s="57"/>
      <c r="I4" s="56"/>
      <c r="J4" s="56"/>
      <c r="K4" s="36" t="s">
        <v>65</v>
      </c>
      <c r="L4" s="83">
        <v>4</v>
      </c>
      <c r="M4" s="83"/>
      <c r="N4" s="63"/>
      <c r="O4" s="86" t="s">
        <v>232</v>
      </c>
      <c r="P4" s="88">
        <v>41556.78329861111</v>
      </c>
      <c r="Q4" s="86" t="s">
        <v>235</v>
      </c>
      <c r="R4" s="86"/>
      <c r="S4" s="86"/>
      <c r="T4" s="86" t="s">
        <v>273</v>
      </c>
      <c r="U4" s="86"/>
      <c r="V4" s="90" t="s">
        <v>280</v>
      </c>
      <c r="W4" s="88">
        <v>41556.78329861111</v>
      </c>
      <c r="X4" s="90" t="s">
        <v>293</v>
      </c>
      <c r="Y4" s="86"/>
      <c r="Z4" s="86"/>
      <c r="AA4" s="92" t="s">
        <v>314</v>
      </c>
      <c r="AB4" s="92" t="s">
        <v>334</v>
      </c>
      <c r="AC4" s="86" t="b">
        <v>0</v>
      </c>
      <c r="AD4" s="86">
        <v>0</v>
      </c>
      <c r="AE4" s="92" t="s">
        <v>338</v>
      </c>
      <c r="AF4" s="86" t="b">
        <v>0</v>
      </c>
      <c r="AG4" s="86" t="s">
        <v>341</v>
      </c>
      <c r="AH4" s="86"/>
      <c r="AI4" s="92" t="s">
        <v>337</v>
      </c>
      <c r="AJ4" s="86" t="b">
        <v>0</v>
      </c>
      <c r="AK4" s="86">
        <v>1</v>
      </c>
      <c r="AL4" s="92" t="s">
        <v>337</v>
      </c>
      <c r="AM4" s="86" t="s">
        <v>342</v>
      </c>
      <c r="AN4" s="86" t="b">
        <v>0</v>
      </c>
      <c r="AO4" s="92" t="s">
        <v>334</v>
      </c>
      <c r="AP4" s="86" t="s">
        <v>350</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1</v>
      </c>
      <c r="BE4" s="52">
        <v>4.761904761904762</v>
      </c>
      <c r="BF4" s="51">
        <v>0</v>
      </c>
      <c r="BG4" s="52">
        <v>0</v>
      </c>
      <c r="BH4" s="51">
        <v>0</v>
      </c>
      <c r="BI4" s="52">
        <v>0</v>
      </c>
      <c r="BJ4" s="51">
        <v>20</v>
      </c>
      <c r="BK4" s="52">
        <v>95.23809523809524</v>
      </c>
      <c r="BL4" s="51">
        <v>21</v>
      </c>
    </row>
    <row r="5" spans="1:64" ht="15">
      <c r="A5" s="84" t="s">
        <v>214</v>
      </c>
      <c r="B5" s="84" t="s">
        <v>225</v>
      </c>
      <c r="C5" s="53"/>
      <c r="D5" s="54"/>
      <c r="E5" s="65"/>
      <c r="F5" s="55"/>
      <c r="G5" s="53"/>
      <c r="H5" s="57"/>
      <c r="I5" s="56"/>
      <c r="J5" s="56"/>
      <c r="K5" s="36" t="s">
        <v>65</v>
      </c>
      <c r="L5" s="83">
        <v>5</v>
      </c>
      <c r="M5" s="83"/>
      <c r="N5" s="63"/>
      <c r="O5" s="86" t="s">
        <v>232</v>
      </c>
      <c r="P5" s="88">
        <v>43652.678078703706</v>
      </c>
      <c r="Q5" s="86" t="s">
        <v>236</v>
      </c>
      <c r="R5" s="86"/>
      <c r="S5" s="86"/>
      <c r="T5" s="86" t="s">
        <v>273</v>
      </c>
      <c r="U5" s="86"/>
      <c r="V5" s="90" t="s">
        <v>281</v>
      </c>
      <c r="W5" s="88">
        <v>43652.678078703706</v>
      </c>
      <c r="X5" s="90" t="s">
        <v>294</v>
      </c>
      <c r="Y5" s="86"/>
      <c r="Z5" s="86"/>
      <c r="AA5" s="92" t="s">
        <v>315</v>
      </c>
      <c r="AB5" s="86"/>
      <c r="AC5" s="86" t="b">
        <v>0</v>
      </c>
      <c r="AD5" s="86">
        <v>0</v>
      </c>
      <c r="AE5" s="92" t="s">
        <v>337</v>
      </c>
      <c r="AF5" s="86" t="b">
        <v>0</v>
      </c>
      <c r="AG5" s="86" t="s">
        <v>341</v>
      </c>
      <c r="AH5" s="86"/>
      <c r="AI5" s="92" t="s">
        <v>337</v>
      </c>
      <c r="AJ5" s="86" t="b">
        <v>0</v>
      </c>
      <c r="AK5" s="86">
        <v>1</v>
      </c>
      <c r="AL5" s="92" t="s">
        <v>314</v>
      </c>
      <c r="AM5" s="86" t="s">
        <v>343</v>
      </c>
      <c r="AN5" s="86" t="b">
        <v>0</v>
      </c>
      <c r="AO5" s="92" t="s">
        <v>314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c r="BE5" s="52"/>
      <c r="BF5" s="51"/>
      <c r="BG5" s="52"/>
      <c r="BH5" s="51"/>
      <c r="BI5" s="52"/>
      <c r="BJ5" s="51"/>
      <c r="BK5" s="52"/>
      <c r="BL5" s="51"/>
    </row>
    <row r="6" spans="1:64" ht="15">
      <c r="A6" s="84" t="s">
        <v>215</v>
      </c>
      <c r="B6" s="84" t="s">
        <v>226</v>
      </c>
      <c r="C6" s="53"/>
      <c r="D6" s="54"/>
      <c r="E6" s="65"/>
      <c r="F6" s="55"/>
      <c r="G6" s="53"/>
      <c r="H6" s="57"/>
      <c r="I6" s="56"/>
      <c r="J6" s="56"/>
      <c r="K6" s="36" t="s">
        <v>65</v>
      </c>
      <c r="L6" s="83">
        <v>7</v>
      </c>
      <c r="M6" s="83"/>
      <c r="N6" s="63"/>
      <c r="O6" s="86" t="s">
        <v>232</v>
      </c>
      <c r="P6" s="88">
        <v>43658.851747685185</v>
      </c>
      <c r="Q6" s="86" t="s">
        <v>237</v>
      </c>
      <c r="R6" s="90" t="s">
        <v>254</v>
      </c>
      <c r="S6" s="86" t="s">
        <v>265</v>
      </c>
      <c r="T6" s="86" t="s">
        <v>274</v>
      </c>
      <c r="U6" s="86"/>
      <c r="V6" s="90" t="s">
        <v>282</v>
      </c>
      <c r="W6" s="88">
        <v>43658.851747685185</v>
      </c>
      <c r="X6" s="90" t="s">
        <v>295</v>
      </c>
      <c r="Y6" s="86"/>
      <c r="Z6" s="86"/>
      <c r="AA6" s="92" t="s">
        <v>316</v>
      </c>
      <c r="AB6" s="86"/>
      <c r="AC6" s="86" t="b">
        <v>0</v>
      </c>
      <c r="AD6" s="86">
        <v>1</v>
      </c>
      <c r="AE6" s="92" t="s">
        <v>337</v>
      </c>
      <c r="AF6" s="86" t="b">
        <v>0</v>
      </c>
      <c r="AG6" s="86" t="s">
        <v>341</v>
      </c>
      <c r="AH6" s="86"/>
      <c r="AI6" s="92" t="s">
        <v>337</v>
      </c>
      <c r="AJ6" s="86" t="b">
        <v>0</v>
      </c>
      <c r="AK6" s="86">
        <v>0</v>
      </c>
      <c r="AL6" s="92" t="s">
        <v>337</v>
      </c>
      <c r="AM6" s="86" t="s">
        <v>344</v>
      </c>
      <c r="AN6" s="86" t="b">
        <v>0</v>
      </c>
      <c r="AO6" s="92" t="s">
        <v>316</v>
      </c>
      <c r="AP6" s="86" t="s">
        <v>176</v>
      </c>
      <c r="AQ6" s="86">
        <v>0</v>
      </c>
      <c r="AR6" s="86">
        <v>0</v>
      </c>
      <c r="AS6" s="86"/>
      <c r="AT6" s="86"/>
      <c r="AU6" s="86"/>
      <c r="AV6" s="86"/>
      <c r="AW6" s="86"/>
      <c r="AX6" s="86"/>
      <c r="AY6" s="86"/>
      <c r="AZ6" s="86"/>
      <c r="BA6">
        <v>1</v>
      </c>
      <c r="BB6" s="85" t="str">
        <f>REPLACE(INDEX(GroupVertices[Group],MATCH(Edges25[[#This Row],[Vertex 1]],GroupVertices[Vertex],0)),1,1,"")</f>
        <v>6</v>
      </c>
      <c r="BC6" s="85" t="str">
        <f>REPLACE(INDEX(GroupVertices[Group],MATCH(Edges25[[#This Row],[Vertex 2]],GroupVertices[Vertex],0)),1,1,"")</f>
        <v>6</v>
      </c>
      <c r="BD6" s="51">
        <v>0</v>
      </c>
      <c r="BE6" s="52">
        <v>0</v>
      </c>
      <c r="BF6" s="51">
        <v>0</v>
      </c>
      <c r="BG6" s="52">
        <v>0</v>
      </c>
      <c r="BH6" s="51">
        <v>0</v>
      </c>
      <c r="BI6" s="52">
        <v>0</v>
      </c>
      <c r="BJ6" s="51">
        <v>14</v>
      </c>
      <c r="BK6" s="52">
        <v>100</v>
      </c>
      <c r="BL6" s="51">
        <v>14</v>
      </c>
    </row>
    <row r="7" spans="1:64" ht="15">
      <c r="A7" s="84" t="s">
        <v>216</v>
      </c>
      <c r="B7" s="84" t="s">
        <v>223</v>
      </c>
      <c r="C7" s="53"/>
      <c r="D7" s="54"/>
      <c r="E7" s="65"/>
      <c r="F7" s="55"/>
      <c r="G7" s="53"/>
      <c r="H7" s="57"/>
      <c r="I7" s="56"/>
      <c r="J7" s="56"/>
      <c r="K7" s="36" t="s">
        <v>65</v>
      </c>
      <c r="L7" s="83">
        <v>8</v>
      </c>
      <c r="M7" s="83"/>
      <c r="N7" s="63"/>
      <c r="O7" s="86" t="s">
        <v>232</v>
      </c>
      <c r="P7" s="88">
        <v>43661.620416666665</v>
      </c>
      <c r="Q7" s="86" t="s">
        <v>238</v>
      </c>
      <c r="R7" s="86"/>
      <c r="S7" s="86"/>
      <c r="T7" s="86"/>
      <c r="U7" s="86"/>
      <c r="V7" s="90" t="s">
        <v>283</v>
      </c>
      <c r="W7" s="88">
        <v>43661.620416666665</v>
      </c>
      <c r="X7" s="90" t="s">
        <v>296</v>
      </c>
      <c r="Y7" s="86"/>
      <c r="Z7" s="86"/>
      <c r="AA7" s="92" t="s">
        <v>317</v>
      </c>
      <c r="AB7" s="86"/>
      <c r="AC7" s="86" t="b">
        <v>0</v>
      </c>
      <c r="AD7" s="86">
        <v>0</v>
      </c>
      <c r="AE7" s="92" t="s">
        <v>337</v>
      </c>
      <c r="AF7" s="86" t="b">
        <v>0</v>
      </c>
      <c r="AG7" s="86" t="s">
        <v>341</v>
      </c>
      <c r="AH7" s="86"/>
      <c r="AI7" s="92" t="s">
        <v>337</v>
      </c>
      <c r="AJ7" s="86" t="b">
        <v>0</v>
      </c>
      <c r="AK7" s="86">
        <v>1</v>
      </c>
      <c r="AL7" s="92" t="s">
        <v>328</v>
      </c>
      <c r="AM7" s="86" t="s">
        <v>345</v>
      </c>
      <c r="AN7" s="86" t="b">
        <v>0</v>
      </c>
      <c r="AO7" s="92" t="s">
        <v>328</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217</v>
      </c>
      <c r="B8" s="84" t="s">
        <v>227</v>
      </c>
      <c r="C8" s="53"/>
      <c r="D8" s="54"/>
      <c r="E8" s="65"/>
      <c r="F8" s="55"/>
      <c r="G8" s="53"/>
      <c r="H8" s="57"/>
      <c r="I8" s="56"/>
      <c r="J8" s="56"/>
      <c r="K8" s="36" t="s">
        <v>65</v>
      </c>
      <c r="L8" s="83">
        <v>10</v>
      </c>
      <c r="M8" s="83"/>
      <c r="N8" s="63"/>
      <c r="O8" s="86" t="s">
        <v>233</v>
      </c>
      <c r="P8" s="88">
        <v>42794.70690972222</v>
      </c>
      <c r="Q8" s="86" t="s">
        <v>239</v>
      </c>
      <c r="R8" s="86"/>
      <c r="S8" s="86"/>
      <c r="T8" s="86" t="s">
        <v>273</v>
      </c>
      <c r="U8" s="86"/>
      <c r="V8" s="90" t="s">
        <v>284</v>
      </c>
      <c r="W8" s="88">
        <v>42794.70690972222</v>
      </c>
      <c r="X8" s="90" t="s">
        <v>297</v>
      </c>
      <c r="Y8" s="86"/>
      <c r="Z8" s="86"/>
      <c r="AA8" s="92" t="s">
        <v>318</v>
      </c>
      <c r="AB8" s="92" t="s">
        <v>335</v>
      </c>
      <c r="AC8" s="86" t="b">
        <v>0</v>
      </c>
      <c r="AD8" s="86">
        <v>1</v>
      </c>
      <c r="AE8" s="92" t="s">
        <v>339</v>
      </c>
      <c r="AF8" s="86" t="b">
        <v>0</v>
      </c>
      <c r="AG8" s="86" t="s">
        <v>341</v>
      </c>
      <c r="AH8" s="86"/>
      <c r="AI8" s="92" t="s">
        <v>337</v>
      </c>
      <c r="AJ8" s="86" t="b">
        <v>0</v>
      </c>
      <c r="AK8" s="86">
        <v>1</v>
      </c>
      <c r="AL8" s="92" t="s">
        <v>337</v>
      </c>
      <c r="AM8" s="86" t="s">
        <v>344</v>
      </c>
      <c r="AN8" s="86" t="b">
        <v>0</v>
      </c>
      <c r="AO8" s="92" t="s">
        <v>335</v>
      </c>
      <c r="AP8" s="86" t="s">
        <v>350</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1</v>
      </c>
      <c r="BG8" s="52">
        <v>7.142857142857143</v>
      </c>
      <c r="BH8" s="51">
        <v>0</v>
      </c>
      <c r="BI8" s="52">
        <v>0</v>
      </c>
      <c r="BJ8" s="51">
        <v>13</v>
      </c>
      <c r="BK8" s="52">
        <v>92.85714285714286</v>
      </c>
      <c r="BL8" s="51">
        <v>14</v>
      </c>
    </row>
    <row r="9" spans="1:64" ht="15">
      <c r="A9" s="84" t="s">
        <v>218</v>
      </c>
      <c r="B9" s="84" t="s">
        <v>227</v>
      </c>
      <c r="C9" s="53"/>
      <c r="D9" s="54"/>
      <c r="E9" s="65"/>
      <c r="F9" s="55"/>
      <c r="G9" s="53"/>
      <c r="H9" s="57"/>
      <c r="I9" s="56"/>
      <c r="J9" s="56"/>
      <c r="K9" s="36" t="s">
        <v>65</v>
      </c>
      <c r="L9" s="83">
        <v>11</v>
      </c>
      <c r="M9" s="83"/>
      <c r="N9" s="63"/>
      <c r="O9" s="86" t="s">
        <v>232</v>
      </c>
      <c r="P9" s="88">
        <v>43677.03491898148</v>
      </c>
      <c r="Q9" s="86" t="s">
        <v>240</v>
      </c>
      <c r="R9" s="86"/>
      <c r="S9" s="86"/>
      <c r="T9" s="86" t="s">
        <v>273</v>
      </c>
      <c r="U9" s="86"/>
      <c r="V9" s="90" t="s">
        <v>285</v>
      </c>
      <c r="W9" s="88">
        <v>43677.03491898148</v>
      </c>
      <c r="X9" s="90" t="s">
        <v>298</v>
      </c>
      <c r="Y9" s="86"/>
      <c r="Z9" s="86"/>
      <c r="AA9" s="92" t="s">
        <v>319</v>
      </c>
      <c r="AB9" s="86"/>
      <c r="AC9" s="86" t="b">
        <v>0</v>
      </c>
      <c r="AD9" s="86">
        <v>0</v>
      </c>
      <c r="AE9" s="92" t="s">
        <v>337</v>
      </c>
      <c r="AF9" s="86" t="b">
        <v>0</v>
      </c>
      <c r="AG9" s="86" t="s">
        <v>341</v>
      </c>
      <c r="AH9" s="86"/>
      <c r="AI9" s="92" t="s">
        <v>337</v>
      </c>
      <c r="AJ9" s="86" t="b">
        <v>0</v>
      </c>
      <c r="AK9" s="86">
        <v>1</v>
      </c>
      <c r="AL9" s="92" t="s">
        <v>318</v>
      </c>
      <c r="AM9" s="86" t="s">
        <v>343</v>
      </c>
      <c r="AN9" s="86" t="b">
        <v>0</v>
      </c>
      <c r="AO9" s="92" t="s">
        <v>318</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c r="BE9" s="52"/>
      <c r="BF9" s="51"/>
      <c r="BG9" s="52"/>
      <c r="BH9" s="51"/>
      <c r="BI9" s="52"/>
      <c r="BJ9" s="51"/>
      <c r="BK9" s="52"/>
      <c r="BL9" s="51"/>
    </row>
    <row r="10" spans="1:64" ht="15">
      <c r="A10" s="84" t="s">
        <v>219</v>
      </c>
      <c r="B10" s="84" t="s">
        <v>219</v>
      </c>
      <c r="C10" s="53"/>
      <c r="D10" s="54"/>
      <c r="E10" s="65"/>
      <c r="F10" s="55"/>
      <c r="G10" s="53"/>
      <c r="H10" s="57"/>
      <c r="I10" s="56"/>
      <c r="J10" s="56"/>
      <c r="K10" s="36" t="s">
        <v>65</v>
      </c>
      <c r="L10" s="83">
        <v>13</v>
      </c>
      <c r="M10" s="83"/>
      <c r="N10" s="63"/>
      <c r="O10" s="86" t="s">
        <v>176</v>
      </c>
      <c r="P10" s="88">
        <v>43649.621712962966</v>
      </c>
      <c r="Q10" s="86" t="s">
        <v>241</v>
      </c>
      <c r="R10" s="90" t="s">
        <v>255</v>
      </c>
      <c r="S10" s="86" t="s">
        <v>266</v>
      </c>
      <c r="T10" s="86" t="s">
        <v>275</v>
      </c>
      <c r="U10" s="86"/>
      <c r="V10" s="90" t="s">
        <v>286</v>
      </c>
      <c r="W10" s="88">
        <v>43649.621712962966</v>
      </c>
      <c r="X10" s="90" t="s">
        <v>299</v>
      </c>
      <c r="Y10" s="86"/>
      <c r="Z10" s="86"/>
      <c r="AA10" s="92" t="s">
        <v>320</v>
      </c>
      <c r="AB10" s="86"/>
      <c r="AC10" s="86" t="b">
        <v>0</v>
      </c>
      <c r="AD10" s="86">
        <v>0</v>
      </c>
      <c r="AE10" s="92" t="s">
        <v>337</v>
      </c>
      <c r="AF10" s="86" t="b">
        <v>0</v>
      </c>
      <c r="AG10" s="86" t="s">
        <v>341</v>
      </c>
      <c r="AH10" s="86"/>
      <c r="AI10" s="92" t="s">
        <v>337</v>
      </c>
      <c r="AJ10" s="86" t="b">
        <v>0</v>
      </c>
      <c r="AK10" s="86">
        <v>0</v>
      </c>
      <c r="AL10" s="92" t="s">
        <v>337</v>
      </c>
      <c r="AM10" s="86" t="s">
        <v>343</v>
      </c>
      <c r="AN10" s="86" t="b">
        <v>0</v>
      </c>
      <c r="AO10" s="92" t="s">
        <v>320</v>
      </c>
      <c r="AP10" s="86" t="s">
        <v>176</v>
      </c>
      <c r="AQ10" s="86">
        <v>0</v>
      </c>
      <c r="AR10" s="86">
        <v>0</v>
      </c>
      <c r="AS10" s="86" t="s">
        <v>351</v>
      </c>
      <c r="AT10" s="86" t="s">
        <v>353</v>
      </c>
      <c r="AU10" s="86" t="s">
        <v>354</v>
      </c>
      <c r="AV10" s="86" t="s">
        <v>355</v>
      </c>
      <c r="AW10" s="86" t="s">
        <v>357</v>
      </c>
      <c r="AX10" s="86" t="s">
        <v>359</v>
      </c>
      <c r="AY10" s="86" t="s">
        <v>361</v>
      </c>
      <c r="AZ10" s="90" t="s">
        <v>362</v>
      </c>
      <c r="BA10">
        <v>3</v>
      </c>
      <c r="BB10" s="85" t="str">
        <f>REPLACE(INDEX(GroupVertices[Group],MATCH(Edges25[[#This Row],[Vertex 1]],GroupVertices[Vertex],0)),1,1,"")</f>
        <v>5</v>
      </c>
      <c r="BC10" s="85" t="str">
        <f>REPLACE(INDEX(GroupVertices[Group],MATCH(Edges25[[#This Row],[Vertex 2]],GroupVertices[Vertex],0)),1,1,"")</f>
        <v>5</v>
      </c>
      <c r="BD10" s="51">
        <v>1</v>
      </c>
      <c r="BE10" s="52">
        <v>4.761904761904762</v>
      </c>
      <c r="BF10" s="51">
        <v>0</v>
      </c>
      <c r="BG10" s="52">
        <v>0</v>
      </c>
      <c r="BH10" s="51">
        <v>0</v>
      </c>
      <c r="BI10" s="52">
        <v>0</v>
      </c>
      <c r="BJ10" s="51">
        <v>20</v>
      </c>
      <c r="BK10" s="52">
        <v>95.23809523809524</v>
      </c>
      <c r="BL10" s="51">
        <v>21</v>
      </c>
    </row>
    <row r="11" spans="1:64" ht="15">
      <c r="A11" s="84" t="s">
        <v>219</v>
      </c>
      <c r="B11" s="84" t="s">
        <v>219</v>
      </c>
      <c r="C11" s="53"/>
      <c r="D11" s="54"/>
      <c r="E11" s="65"/>
      <c r="F11" s="55"/>
      <c r="G11" s="53"/>
      <c r="H11" s="57"/>
      <c r="I11" s="56"/>
      <c r="J11" s="56"/>
      <c r="K11" s="36" t="s">
        <v>65</v>
      </c>
      <c r="L11" s="83">
        <v>14</v>
      </c>
      <c r="M11" s="83"/>
      <c r="N11" s="63"/>
      <c r="O11" s="86" t="s">
        <v>176</v>
      </c>
      <c r="P11" s="88">
        <v>43654.617800925924</v>
      </c>
      <c r="Q11" s="86" t="s">
        <v>242</v>
      </c>
      <c r="R11" s="90" t="s">
        <v>256</v>
      </c>
      <c r="S11" s="86" t="s">
        <v>267</v>
      </c>
      <c r="T11" s="86" t="s">
        <v>275</v>
      </c>
      <c r="U11" s="86"/>
      <c r="V11" s="90" t="s">
        <v>286</v>
      </c>
      <c r="W11" s="88">
        <v>43654.617800925924</v>
      </c>
      <c r="X11" s="90" t="s">
        <v>300</v>
      </c>
      <c r="Y11" s="86"/>
      <c r="Z11" s="86"/>
      <c r="AA11" s="92" t="s">
        <v>321</v>
      </c>
      <c r="AB11" s="86"/>
      <c r="AC11" s="86" t="b">
        <v>0</v>
      </c>
      <c r="AD11" s="86">
        <v>2</v>
      </c>
      <c r="AE11" s="92" t="s">
        <v>337</v>
      </c>
      <c r="AF11" s="86" t="b">
        <v>0</v>
      </c>
      <c r="AG11" s="86" t="s">
        <v>341</v>
      </c>
      <c r="AH11" s="86"/>
      <c r="AI11" s="92" t="s">
        <v>337</v>
      </c>
      <c r="AJ11" s="86" t="b">
        <v>0</v>
      </c>
      <c r="AK11" s="86">
        <v>0</v>
      </c>
      <c r="AL11" s="92" t="s">
        <v>337</v>
      </c>
      <c r="AM11" s="86" t="s">
        <v>342</v>
      </c>
      <c r="AN11" s="86" t="b">
        <v>0</v>
      </c>
      <c r="AO11" s="92" t="s">
        <v>321</v>
      </c>
      <c r="AP11" s="86" t="s">
        <v>176</v>
      </c>
      <c r="AQ11" s="86">
        <v>0</v>
      </c>
      <c r="AR11" s="86">
        <v>0</v>
      </c>
      <c r="AS11" s="86"/>
      <c r="AT11" s="86"/>
      <c r="AU11" s="86"/>
      <c r="AV11" s="86"/>
      <c r="AW11" s="86"/>
      <c r="AX11" s="86"/>
      <c r="AY11" s="86"/>
      <c r="AZ11" s="86"/>
      <c r="BA11">
        <v>3</v>
      </c>
      <c r="BB11" s="85" t="str">
        <f>REPLACE(INDEX(GroupVertices[Group],MATCH(Edges25[[#This Row],[Vertex 1]],GroupVertices[Vertex],0)),1,1,"")</f>
        <v>5</v>
      </c>
      <c r="BC11" s="85" t="str">
        <f>REPLACE(INDEX(GroupVertices[Group],MATCH(Edges25[[#This Row],[Vertex 2]],GroupVertices[Vertex],0)),1,1,"")</f>
        <v>5</v>
      </c>
      <c r="BD11" s="51">
        <v>1</v>
      </c>
      <c r="BE11" s="52">
        <v>12.5</v>
      </c>
      <c r="BF11" s="51">
        <v>0</v>
      </c>
      <c r="BG11" s="52">
        <v>0</v>
      </c>
      <c r="BH11" s="51">
        <v>0</v>
      </c>
      <c r="BI11" s="52">
        <v>0</v>
      </c>
      <c r="BJ11" s="51">
        <v>7</v>
      </c>
      <c r="BK11" s="52">
        <v>87.5</v>
      </c>
      <c r="BL11" s="51">
        <v>8</v>
      </c>
    </row>
    <row r="12" spans="1:64" ht="15">
      <c r="A12" s="84" t="s">
        <v>219</v>
      </c>
      <c r="B12" s="84" t="s">
        <v>219</v>
      </c>
      <c r="C12" s="53"/>
      <c r="D12" s="54"/>
      <c r="E12" s="65"/>
      <c r="F12" s="55"/>
      <c r="G12" s="53"/>
      <c r="H12" s="57"/>
      <c r="I12" s="56"/>
      <c r="J12" s="56"/>
      <c r="K12" s="36" t="s">
        <v>65</v>
      </c>
      <c r="L12" s="83">
        <v>15</v>
      </c>
      <c r="M12" s="83"/>
      <c r="N12" s="63"/>
      <c r="O12" s="86" t="s">
        <v>176</v>
      </c>
      <c r="P12" s="88">
        <v>43691.77841435185</v>
      </c>
      <c r="Q12" s="86" t="s">
        <v>243</v>
      </c>
      <c r="R12" s="90" t="s">
        <v>257</v>
      </c>
      <c r="S12" s="86" t="s">
        <v>268</v>
      </c>
      <c r="T12" s="86" t="s">
        <v>275</v>
      </c>
      <c r="U12" s="86"/>
      <c r="V12" s="90" t="s">
        <v>286</v>
      </c>
      <c r="W12" s="88">
        <v>43691.77841435185</v>
      </c>
      <c r="X12" s="90" t="s">
        <v>301</v>
      </c>
      <c r="Y12" s="86"/>
      <c r="Z12" s="86"/>
      <c r="AA12" s="92" t="s">
        <v>322</v>
      </c>
      <c r="AB12" s="86"/>
      <c r="AC12" s="86" t="b">
        <v>0</v>
      </c>
      <c r="AD12" s="86">
        <v>0</v>
      </c>
      <c r="AE12" s="92" t="s">
        <v>337</v>
      </c>
      <c r="AF12" s="86" t="b">
        <v>0</v>
      </c>
      <c r="AG12" s="86" t="s">
        <v>341</v>
      </c>
      <c r="AH12" s="86"/>
      <c r="AI12" s="92" t="s">
        <v>337</v>
      </c>
      <c r="AJ12" s="86" t="b">
        <v>0</v>
      </c>
      <c r="AK12" s="86">
        <v>0</v>
      </c>
      <c r="AL12" s="92" t="s">
        <v>337</v>
      </c>
      <c r="AM12" s="86" t="s">
        <v>343</v>
      </c>
      <c r="AN12" s="86" t="b">
        <v>0</v>
      </c>
      <c r="AO12" s="92" t="s">
        <v>322</v>
      </c>
      <c r="AP12" s="86" t="s">
        <v>176</v>
      </c>
      <c r="AQ12" s="86">
        <v>0</v>
      </c>
      <c r="AR12" s="86">
        <v>0</v>
      </c>
      <c r="AS12" s="86" t="s">
        <v>352</v>
      </c>
      <c r="AT12" s="86" t="s">
        <v>353</v>
      </c>
      <c r="AU12" s="86" t="s">
        <v>354</v>
      </c>
      <c r="AV12" s="86" t="s">
        <v>356</v>
      </c>
      <c r="AW12" s="86" t="s">
        <v>358</v>
      </c>
      <c r="AX12" s="86" t="s">
        <v>360</v>
      </c>
      <c r="AY12" s="86" t="s">
        <v>361</v>
      </c>
      <c r="AZ12" s="90" t="s">
        <v>363</v>
      </c>
      <c r="BA12">
        <v>3</v>
      </c>
      <c r="BB12" s="85" t="str">
        <f>REPLACE(INDEX(GroupVertices[Group],MATCH(Edges25[[#This Row],[Vertex 1]],GroupVertices[Vertex],0)),1,1,"")</f>
        <v>5</v>
      </c>
      <c r="BC12" s="85" t="str">
        <f>REPLACE(INDEX(GroupVertices[Group],MATCH(Edges25[[#This Row],[Vertex 2]],GroupVertices[Vertex],0)),1,1,"")</f>
        <v>5</v>
      </c>
      <c r="BD12" s="51">
        <v>1</v>
      </c>
      <c r="BE12" s="52">
        <v>4.3478260869565215</v>
      </c>
      <c r="BF12" s="51">
        <v>0</v>
      </c>
      <c r="BG12" s="52">
        <v>0</v>
      </c>
      <c r="BH12" s="51">
        <v>0</v>
      </c>
      <c r="BI12" s="52">
        <v>0</v>
      </c>
      <c r="BJ12" s="51">
        <v>22</v>
      </c>
      <c r="BK12" s="52">
        <v>95.65217391304348</v>
      </c>
      <c r="BL12" s="51">
        <v>23</v>
      </c>
    </row>
    <row r="13" spans="1:64" ht="15">
      <c r="A13" s="84" t="s">
        <v>220</v>
      </c>
      <c r="B13" s="84" t="s">
        <v>220</v>
      </c>
      <c r="C13" s="53"/>
      <c r="D13" s="54"/>
      <c r="E13" s="65"/>
      <c r="F13" s="55"/>
      <c r="G13" s="53"/>
      <c r="H13" s="57"/>
      <c r="I13" s="56"/>
      <c r="J13" s="56"/>
      <c r="K13" s="36" t="s">
        <v>65</v>
      </c>
      <c r="L13" s="83">
        <v>16</v>
      </c>
      <c r="M13" s="83"/>
      <c r="N13" s="63"/>
      <c r="O13" s="86" t="s">
        <v>176</v>
      </c>
      <c r="P13" s="88">
        <v>43711.708761574075</v>
      </c>
      <c r="Q13" s="86" t="s">
        <v>244</v>
      </c>
      <c r="R13" s="90" t="s">
        <v>258</v>
      </c>
      <c r="S13" s="86" t="s">
        <v>269</v>
      </c>
      <c r="T13" s="86" t="s">
        <v>276</v>
      </c>
      <c r="U13" s="86"/>
      <c r="V13" s="90" t="s">
        <v>287</v>
      </c>
      <c r="W13" s="88">
        <v>43711.708761574075</v>
      </c>
      <c r="X13" s="90" t="s">
        <v>302</v>
      </c>
      <c r="Y13" s="86"/>
      <c r="Z13" s="86"/>
      <c r="AA13" s="92" t="s">
        <v>323</v>
      </c>
      <c r="AB13" s="86"/>
      <c r="AC13" s="86" t="b">
        <v>0</v>
      </c>
      <c r="AD13" s="86">
        <v>1</v>
      </c>
      <c r="AE13" s="92" t="s">
        <v>337</v>
      </c>
      <c r="AF13" s="86" t="b">
        <v>0</v>
      </c>
      <c r="AG13" s="86" t="s">
        <v>341</v>
      </c>
      <c r="AH13" s="86"/>
      <c r="AI13" s="92" t="s">
        <v>337</v>
      </c>
      <c r="AJ13" s="86" t="b">
        <v>0</v>
      </c>
      <c r="AK13" s="86">
        <v>0</v>
      </c>
      <c r="AL13" s="92" t="s">
        <v>337</v>
      </c>
      <c r="AM13" s="86" t="s">
        <v>346</v>
      </c>
      <c r="AN13" s="86" t="b">
        <v>0</v>
      </c>
      <c r="AO13" s="92" t="s">
        <v>323</v>
      </c>
      <c r="AP13" s="86" t="s">
        <v>176</v>
      </c>
      <c r="AQ13" s="86">
        <v>0</v>
      </c>
      <c r="AR13" s="86">
        <v>0</v>
      </c>
      <c r="AS13" s="86"/>
      <c r="AT13" s="86"/>
      <c r="AU13" s="86"/>
      <c r="AV13" s="86"/>
      <c r="AW13" s="86"/>
      <c r="AX13" s="86"/>
      <c r="AY13" s="86"/>
      <c r="AZ13" s="86"/>
      <c r="BA13">
        <v>1</v>
      </c>
      <c r="BB13" s="85" t="str">
        <f>REPLACE(INDEX(GroupVertices[Group],MATCH(Edges25[[#This Row],[Vertex 1]],GroupVertices[Vertex],0)),1,1,"")</f>
        <v>5</v>
      </c>
      <c r="BC13" s="85" t="str">
        <f>REPLACE(INDEX(GroupVertices[Group],MATCH(Edges25[[#This Row],[Vertex 2]],GroupVertices[Vertex],0)),1,1,"")</f>
        <v>5</v>
      </c>
      <c r="BD13" s="51">
        <v>0</v>
      </c>
      <c r="BE13" s="52">
        <v>0</v>
      </c>
      <c r="BF13" s="51">
        <v>0</v>
      </c>
      <c r="BG13" s="52">
        <v>0</v>
      </c>
      <c r="BH13" s="51">
        <v>0</v>
      </c>
      <c r="BI13" s="52">
        <v>0</v>
      </c>
      <c r="BJ13" s="51">
        <v>31</v>
      </c>
      <c r="BK13" s="52">
        <v>100</v>
      </c>
      <c r="BL13" s="51">
        <v>31</v>
      </c>
    </row>
    <row r="14" spans="1:64" ht="15">
      <c r="A14" s="84" t="s">
        <v>221</v>
      </c>
      <c r="B14" s="84" t="s">
        <v>228</v>
      </c>
      <c r="C14" s="53"/>
      <c r="D14" s="54"/>
      <c r="E14" s="65"/>
      <c r="F14" s="55"/>
      <c r="G14" s="53"/>
      <c r="H14" s="57"/>
      <c r="I14" s="56"/>
      <c r="J14" s="56"/>
      <c r="K14" s="36" t="s">
        <v>65</v>
      </c>
      <c r="L14" s="83">
        <v>17</v>
      </c>
      <c r="M14" s="83"/>
      <c r="N14" s="63"/>
      <c r="O14" s="86" t="s">
        <v>232</v>
      </c>
      <c r="P14" s="88">
        <v>43724.84135416667</v>
      </c>
      <c r="Q14" s="86" t="s">
        <v>245</v>
      </c>
      <c r="R14" s="86" t="s">
        <v>259</v>
      </c>
      <c r="S14" s="86" t="s">
        <v>270</v>
      </c>
      <c r="T14" s="86" t="s">
        <v>273</v>
      </c>
      <c r="U14" s="86"/>
      <c r="V14" s="90" t="s">
        <v>288</v>
      </c>
      <c r="W14" s="88">
        <v>43724.84135416667</v>
      </c>
      <c r="X14" s="90" t="s">
        <v>303</v>
      </c>
      <c r="Y14" s="86"/>
      <c r="Z14" s="86"/>
      <c r="AA14" s="92" t="s">
        <v>324</v>
      </c>
      <c r="AB14" s="92" t="s">
        <v>336</v>
      </c>
      <c r="AC14" s="86" t="b">
        <v>0</v>
      </c>
      <c r="AD14" s="86">
        <v>0</v>
      </c>
      <c r="AE14" s="92" t="s">
        <v>340</v>
      </c>
      <c r="AF14" s="86" t="b">
        <v>0</v>
      </c>
      <c r="AG14" s="86" t="s">
        <v>341</v>
      </c>
      <c r="AH14" s="86"/>
      <c r="AI14" s="92" t="s">
        <v>337</v>
      </c>
      <c r="AJ14" s="86" t="b">
        <v>0</v>
      </c>
      <c r="AK14" s="86">
        <v>0</v>
      </c>
      <c r="AL14" s="92" t="s">
        <v>337</v>
      </c>
      <c r="AM14" s="86" t="s">
        <v>347</v>
      </c>
      <c r="AN14" s="86" t="b">
        <v>0</v>
      </c>
      <c r="AO14" s="92" t="s">
        <v>336</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222</v>
      </c>
      <c r="B15" s="84" t="s">
        <v>223</v>
      </c>
      <c r="C15" s="53"/>
      <c r="D15" s="54"/>
      <c r="E15" s="65"/>
      <c r="F15" s="55"/>
      <c r="G15" s="53"/>
      <c r="H15" s="57"/>
      <c r="I15" s="56"/>
      <c r="J15" s="56"/>
      <c r="K15" s="36" t="s">
        <v>66</v>
      </c>
      <c r="L15" s="83">
        <v>21</v>
      </c>
      <c r="M15" s="83"/>
      <c r="N15" s="63"/>
      <c r="O15" s="86" t="s">
        <v>232</v>
      </c>
      <c r="P15" s="88">
        <v>43661.60273148148</v>
      </c>
      <c r="Q15" s="86" t="s">
        <v>246</v>
      </c>
      <c r="R15" s="90" t="s">
        <v>260</v>
      </c>
      <c r="S15" s="86" t="s">
        <v>271</v>
      </c>
      <c r="T15" s="86" t="s">
        <v>277</v>
      </c>
      <c r="U15" s="86"/>
      <c r="V15" s="90" t="s">
        <v>289</v>
      </c>
      <c r="W15" s="88">
        <v>43661.60273148148</v>
      </c>
      <c r="X15" s="90" t="s">
        <v>304</v>
      </c>
      <c r="Y15" s="86"/>
      <c r="Z15" s="86"/>
      <c r="AA15" s="92" t="s">
        <v>325</v>
      </c>
      <c r="AB15" s="86"/>
      <c r="AC15" s="86" t="b">
        <v>0</v>
      </c>
      <c r="AD15" s="86">
        <v>0</v>
      </c>
      <c r="AE15" s="92" t="s">
        <v>337</v>
      </c>
      <c r="AF15" s="86" t="b">
        <v>0</v>
      </c>
      <c r="AG15" s="86" t="s">
        <v>341</v>
      </c>
      <c r="AH15" s="86"/>
      <c r="AI15" s="92" t="s">
        <v>337</v>
      </c>
      <c r="AJ15" s="86" t="b">
        <v>0</v>
      </c>
      <c r="AK15" s="86">
        <v>0</v>
      </c>
      <c r="AL15" s="92" t="s">
        <v>337</v>
      </c>
      <c r="AM15" s="86" t="s">
        <v>347</v>
      </c>
      <c r="AN15" s="86" t="b">
        <v>0</v>
      </c>
      <c r="AO15" s="92" t="s">
        <v>325</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v>0</v>
      </c>
      <c r="BE15" s="52">
        <v>0</v>
      </c>
      <c r="BF15" s="51">
        <v>2</v>
      </c>
      <c r="BG15" s="52">
        <v>11.764705882352942</v>
      </c>
      <c r="BH15" s="51">
        <v>1</v>
      </c>
      <c r="BI15" s="52">
        <v>5.882352941176471</v>
      </c>
      <c r="BJ15" s="51">
        <v>15</v>
      </c>
      <c r="BK15" s="52">
        <v>88.23529411764706</v>
      </c>
      <c r="BL15" s="51">
        <v>17</v>
      </c>
    </row>
    <row r="16" spans="1:64" ht="15">
      <c r="A16" s="84" t="s">
        <v>223</v>
      </c>
      <c r="B16" s="84" t="s">
        <v>222</v>
      </c>
      <c r="C16" s="53"/>
      <c r="D16" s="54"/>
      <c r="E16" s="65"/>
      <c r="F16" s="55"/>
      <c r="G16" s="53"/>
      <c r="H16" s="57"/>
      <c r="I16" s="56"/>
      <c r="J16" s="56"/>
      <c r="K16" s="36" t="s">
        <v>66</v>
      </c>
      <c r="L16" s="83">
        <v>22</v>
      </c>
      <c r="M16" s="83"/>
      <c r="N16" s="63"/>
      <c r="O16" s="86" t="s">
        <v>232</v>
      </c>
      <c r="P16" s="88">
        <v>43696.57402777778</v>
      </c>
      <c r="Q16" s="86" t="s">
        <v>247</v>
      </c>
      <c r="R16" s="90" t="s">
        <v>261</v>
      </c>
      <c r="S16" s="86" t="s">
        <v>271</v>
      </c>
      <c r="T16" s="86" t="s">
        <v>273</v>
      </c>
      <c r="U16" s="86"/>
      <c r="V16" s="90" t="s">
        <v>290</v>
      </c>
      <c r="W16" s="88">
        <v>43696.57402777778</v>
      </c>
      <c r="X16" s="90" t="s">
        <v>305</v>
      </c>
      <c r="Y16" s="86"/>
      <c r="Z16" s="86"/>
      <c r="AA16" s="92" t="s">
        <v>326</v>
      </c>
      <c r="AB16" s="86"/>
      <c r="AC16" s="86" t="b">
        <v>0</v>
      </c>
      <c r="AD16" s="86">
        <v>0</v>
      </c>
      <c r="AE16" s="92" t="s">
        <v>337</v>
      </c>
      <c r="AF16" s="86" t="b">
        <v>0</v>
      </c>
      <c r="AG16" s="86" t="s">
        <v>341</v>
      </c>
      <c r="AH16" s="86"/>
      <c r="AI16" s="92" t="s">
        <v>337</v>
      </c>
      <c r="AJ16" s="86" t="b">
        <v>0</v>
      </c>
      <c r="AK16" s="86">
        <v>2</v>
      </c>
      <c r="AL16" s="92" t="s">
        <v>329</v>
      </c>
      <c r="AM16" s="86" t="s">
        <v>348</v>
      </c>
      <c r="AN16" s="86" t="b">
        <v>0</v>
      </c>
      <c r="AO16" s="92" t="s">
        <v>329</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10</v>
      </c>
      <c r="BK16" s="52">
        <v>100</v>
      </c>
      <c r="BL16" s="51">
        <v>10</v>
      </c>
    </row>
    <row r="17" spans="1:64" ht="15">
      <c r="A17" s="84" t="s">
        <v>223</v>
      </c>
      <c r="B17" s="84" t="s">
        <v>222</v>
      </c>
      <c r="C17" s="53"/>
      <c r="D17" s="54"/>
      <c r="E17" s="65"/>
      <c r="F17" s="55"/>
      <c r="G17" s="53"/>
      <c r="H17" s="57"/>
      <c r="I17" s="56"/>
      <c r="J17" s="56"/>
      <c r="K17" s="36" t="s">
        <v>66</v>
      </c>
      <c r="L17" s="83">
        <v>23</v>
      </c>
      <c r="M17" s="83"/>
      <c r="N17" s="63"/>
      <c r="O17" s="86" t="s">
        <v>232</v>
      </c>
      <c r="P17" s="88">
        <v>43727.69844907407</v>
      </c>
      <c r="Q17" s="86" t="s">
        <v>248</v>
      </c>
      <c r="R17" s="90" t="s">
        <v>262</v>
      </c>
      <c r="S17" s="86" t="s">
        <v>271</v>
      </c>
      <c r="T17" s="86" t="s">
        <v>278</v>
      </c>
      <c r="U17" s="86"/>
      <c r="V17" s="90" t="s">
        <v>290</v>
      </c>
      <c r="W17" s="88">
        <v>43727.69844907407</v>
      </c>
      <c r="X17" s="90" t="s">
        <v>306</v>
      </c>
      <c r="Y17" s="86"/>
      <c r="Z17" s="86"/>
      <c r="AA17" s="92" t="s">
        <v>327</v>
      </c>
      <c r="AB17" s="86"/>
      <c r="AC17" s="86" t="b">
        <v>0</v>
      </c>
      <c r="AD17" s="86">
        <v>0</v>
      </c>
      <c r="AE17" s="92" t="s">
        <v>337</v>
      </c>
      <c r="AF17" s="86" t="b">
        <v>0</v>
      </c>
      <c r="AG17" s="86" t="s">
        <v>341</v>
      </c>
      <c r="AH17" s="86"/>
      <c r="AI17" s="92" t="s">
        <v>337</v>
      </c>
      <c r="AJ17" s="86" t="b">
        <v>0</v>
      </c>
      <c r="AK17" s="86">
        <v>2</v>
      </c>
      <c r="AL17" s="92" t="s">
        <v>331</v>
      </c>
      <c r="AM17" s="86" t="s">
        <v>348</v>
      </c>
      <c r="AN17" s="86" t="b">
        <v>0</v>
      </c>
      <c r="AO17" s="92" t="s">
        <v>331</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13</v>
      </c>
      <c r="BK17" s="52">
        <v>100</v>
      </c>
      <c r="BL17" s="51">
        <v>13</v>
      </c>
    </row>
    <row r="18" spans="1:64" ht="15">
      <c r="A18" s="84" t="s">
        <v>224</v>
      </c>
      <c r="B18" s="84" t="s">
        <v>223</v>
      </c>
      <c r="C18" s="53"/>
      <c r="D18" s="54"/>
      <c r="E18" s="65"/>
      <c r="F18" s="55"/>
      <c r="G18" s="53"/>
      <c r="H18" s="57"/>
      <c r="I18" s="56"/>
      <c r="J18" s="56"/>
      <c r="K18" s="36" t="s">
        <v>65</v>
      </c>
      <c r="L18" s="83">
        <v>24</v>
      </c>
      <c r="M18" s="83"/>
      <c r="N18" s="63"/>
      <c r="O18" s="86" t="s">
        <v>232</v>
      </c>
      <c r="P18" s="88">
        <v>43661.59994212963</v>
      </c>
      <c r="Q18" s="86" t="s">
        <v>249</v>
      </c>
      <c r="R18" s="90" t="s">
        <v>260</v>
      </c>
      <c r="S18" s="86" t="s">
        <v>271</v>
      </c>
      <c r="T18" s="86" t="s">
        <v>277</v>
      </c>
      <c r="U18" s="86"/>
      <c r="V18" s="90" t="s">
        <v>291</v>
      </c>
      <c r="W18" s="88">
        <v>43661.59994212963</v>
      </c>
      <c r="X18" s="90" t="s">
        <v>307</v>
      </c>
      <c r="Y18" s="86"/>
      <c r="Z18" s="86"/>
      <c r="AA18" s="92" t="s">
        <v>328</v>
      </c>
      <c r="AB18" s="86"/>
      <c r="AC18" s="86" t="b">
        <v>0</v>
      </c>
      <c r="AD18" s="86">
        <v>2</v>
      </c>
      <c r="AE18" s="92" t="s">
        <v>337</v>
      </c>
      <c r="AF18" s="86" t="b">
        <v>0</v>
      </c>
      <c r="AG18" s="86" t="s">
        <v>341</v>
      </c>
      <c r="AH18" s="86"/>
      <c r="AI18" s="92" t="s">
        <v>337</v>
      </c>
      <c r="AJ18" s="86" t="b">
        <v>0</v>
      </c>
      <c r="AK18" s="86">
        <v>1</v>
      </c>
      <c r="AL18" s="92" t="s">
        <v>337</v>
      </c>
      <c r="AM18" s="86" t="s">
        <v>342</v>
      </c>
      <c r="AN18" s="86" t="b">
        <v>0</v>
      </c>
      <c r="AO18" s="92" t="s">
        <v>328</v>
      </c>
      <c r="AP18" s="86" t="s">
        <v>176</v>
      </c>
      <c r="AQ18" s="86">
        <v>0</v>
      </c>
      <c r="AR18" s="86">
        <v>0</v>
      </c>
      <c r="AS18" s="86"/>
      <c r="AT18" s="86"/>
      <c r="AU18" s="86"/>
      <c r="AV18" s="86"/>
      <c r="AW18" s="86"/>
      <c r="AX18" s="86"/>
      <c r="AY18" s="86"/>
      <c r="AZ18" s="86"/>
      <c r="BA18">
        <v>1</v>
      </c>
      <c r="BB18" s="85" t="str">
        <f>REPLACE(INDEX(GroupVertices[Group],MATCH(Edges25[[#This Row],[Vertex 1]],GroupVertices[Vertex],0)),1,1,"")</f>
        <v>2</v>
      </c>
      <c r="BC18" s="85" t="str">
        <f>REPLACE(INDEX(GroupVertices[Group],MATCH(Edges25[[#This Row],[Vertex 2]],GroupVertices[Vertex],0)),1,1,"")</f>
        <v>2</v>
      </c>
      <c r="BD18" s="51">
        <v>0</v>
      </c>
      <c r="BE18" s="52">
        <v>0</v>
      </c>
      <c r="BF18" s="51">
        <v>2</v>
      </c>
      <c r="BG18" s="52">
        <v>11.764705882352942</v>
      </c>
      <c r="BH18" s="51">
        <v>1</v>
      </c>
      <c r="BI18" s="52">
        <v>5.882352941176471</v>
      </c>
      <c r="BJ18" s="51">
        <v>15</v>
      </c>
      <c r="BK18" s="52">
        <v>88.23529411764706</v>
      </c>
      <c r="BL18" s="51">
        <v>17</v>
      </c>
    </row>
    <row r="19" spans="1:64" ht="15">
      <c r="A19" s="84" t="s">
        <v>222</v>
      </c>
      <c r="B19" s="84" t="s">
        <v>222</v>
      </c>
      <c r="C19" s="53"/>
      <c r="D19" s="54"/>
      <c r="E19" s="65"/>
      <c r="F19" s="55"/>
      <c r="G19" s="53"/>
      <c r="H19" s="57"/>
      <c r="I19" s="56"/>
      <c r="J19" s="56"/>
      <c r="K19" s="36" t="s">
        <v>65</v>
      </c>
      <c r="L19" s="83">
        <v>25</v>
      </c>
      <c r="M19" s="83"/>
      <c r="N19" s="63"/>
      <c r="O19" s="86" t="s">
        <v>176</v>
      </c>
      <c r="P19" s="88">
        <v>43696.56296296296</v>
      </c>
      <c r="Q19" s="86" t="s">
        <v>250</v>
      </c>
      <c r="R19" s="90" t="s">
        <v>261</v>
      </c>
      <c r="S19" s="86" t="s">
        <v>271</v>
      </c>
      <c r="T19" s="86" t="s">
        <v>273</v>
      </c>
      <c r="U19" s="86"/>
      <c r="V19" s="90" t="s">
        <v>289</v>
      </c>
      <c r="W19" s="88">
        <v>43696.56296296296</v>
      </c>
      <c r="X19" s="90" t="s">
        <v>308</v>
      </c>
      <c r="Y19" s="86"/>
      <c r="Z19" s="86"/>
      <c r="AA19" s="92" t="s">
        <v>329</v>
      </c>
      <c r="AB19" s="86"/>
      <c r="AC19" s="86" t="b">
        <v>0</v>
      </c>
      <c r="AD19" s="86">
        <v>0</v>
      </c>
      <c r="AE19" s="92" t="s">
        <v>337</v>
      </c>
      <c r="AF19" s="86" t="b">
        <v>0</v>
      </c>
      <c r="AG19" s="86" t="s">
        <v>341</v>
      </c>
      <c r="AH19" s="86"/>
      <c r="AI19" s="92" t="s">
        <v>337</v>
      </c>
      <c r="AJ19" s="86" t="b">
        <v>0</v>
      </c>
      <c r="AK19" s="86">
        <v>2</v>
      </c>
      <c r="AL19" s="92" t="s">
        <v>337</v>
      </c>
      <c r="AM19" s="86" t="s">
        <v>349</v>
      </c>
      <c r="AN19" s="86" t="b">
        <v>0</v>
      </c>
      <c r="AO19" s="92" t="s">
        <v>329</v>
      </c>
      <c r="AP19" s="86" t="s">
        <v>176</v>
      </c>
      <c r="AQ19" s="86">
        <v>0</v>
      </c>
      <c r="AR19" s="86">
        <v>0</v>
      </c>
      <c r="AS19" s="86"/>
      <c r="AT19" s="86"/>
      <c r="AU19" s="86"/>
      <c r="AV19" s="86"/>
      <c r="AW19" s="86"/>
      <c r="AX19" s="86"/>
      <c r="AY19" s="86"/>
      <c r="AZ19" s="86"/>
      <c r="BA19">
        <v>3</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8</v>
      </c>
      <c r="BK19" s="52">
        <v>100</v>
      </c>
      <c r="BL19" s="51">
        <v>8</v>
      </c>
    </row>
    <row r="20" spans="1:64" ht="15">
      <c r="A20" s="84" t="s">
        <v>222</v>
      </c>
      <c r="B20" s="84" t="s">
        <v>222</v>
      </c>
      <c r="C20" s="53"/>
      <c r="D20" s="54"/>
      <c r="E20" s="65"/>
      <c r="F20" s="55"/>
      <c r="G20" s="53"/>
      <c r="H20" s="57"/>
      <c r="I20" s="56"/>
      <c r="J20" s="56"/>
      <c r="K20" s="36" t="s">
        <v>65</v>
      </c>
      <c r="L20" s="83">
        <v>26</v>
      </c>
      <c r="M20" s="83"/>
      <c r="N20" s="63"/>
      <c r="O20" s="86" t="s">
        <v>176</v>
      </c>
      <c r="P20" s="88">
        <v>43699.56810185185</v>
      </c>
      <c r="Q20" s="86" t="s">
        <v>251</v>
      </c>
      <c r="R20" s="90" t="s">
        <v>263</v>
      </c>
      <c r="S20" s="86" t="s">
        <v>271</v>
      </c>
      <c r="T20" s="86" t="s">
        <v>275</v>
      </c>
      <c r="U20" s="86"/>
      <c r="V20" s="90" t="s">
        <v>289</v>
      </c>
      <c r="W20" s="88">
        <v>43699.56810185185</v>
      </c>
      <c r="X20" s="90" t="s">
        <v>309</v>
      </c>
      <c r="Y20" s="86"/>
      <c r="Z20" s="86"/>
      <c r="AA20" s="92" t="s">
        <v>330</v>
      </c>
      <c r="AB20" s="86"/>
      <c r="AC20" s="86" t="b">
        <v>0</v>
      </c>
      <c r="AD20" s="86">
        <v>0</v>
      </c>
      <c r="AE20" s="92" t="s">
        <v>337</v>
      </c>
      <c r="AF20" s="86" t="b">
        <v>0</v>
      </c>
      <c r="AG20" s="86" t="s">
        <v>341</v>
      </c>
      <c r="AH20" s="86"/>
      <c r="AI20" s="92" t="s">
        <v>337</v>
      </c>
      <c r="AJ20" s="86" t="b">
        <v>0</v>
      </c>
      <c r="AK20" s="86">
        <v>0</v>
      </c>
      <c r="AL20" s="92" t="s">
        <v>337</v>
      </c>
      <c r="AM20" s="86" t="s">
        <v>349</v>
      </c>
      <c r="AN20" s="86" t="b">
        <v>0</v>
      </c>
      <c r="AO20" s="92" t="s">
        <v>330</v>
      </c>
      <c r="AP20" s="86" t="s">
        <v>176</v>
      </c>
      <c r="AQ20" s="86">
        <v>0</v>
      </c>
      <c r="AR20" s="86">
        <v>0</v>
      </c>
      <c r="AS20" s="86"/>
      <c r="AT20" s="86"/>
      <c r="AU20" s="86"/>
      <c r="AV20" s="86"/>
      <c r="AW20" s="86"/>
      <c r="AX20" s="86"/>
      <c r="AY20" s="86"/>
      <c r="AZ20" s="86"/>
      <c r="BA20">
        <v>3</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9</v>
      </c>
      <c r="BK20" s="52">
        <v>100</v>
      </c>
      <c r="BL20" s="51">
        <v>9</v>
      </c>
    </row>
    <row r="21" spans="1:64" ht="15">
      <c r="A21" s="84" t="s">
        <v>222</v>
      </c>
      <c r="B21" s="84" t="s">
        <v>222</v>
      </c>
      <c r="C21" s="53"/>
      <c r="D21" s="54"/>
      <c r="E21" s="65"/>
      <c r="F21" s="55"/>
      <c r="G21" s="53"/>
      <c r="H21" s="57"/>
      <c r="I21" s="56"/>
      <c r="J21" s="56"/>
      <c r="K21" s="36" t="s">
        <v>65</v>
      </c>
      <c r="L21" s="83">
        <v>27</v>
      </c>
      <c r="M21" s="83"/>
      <c r="N21" s="63"/>
      <c r="O21" s="86" t="s">
        <v>176</v>
      </c>
      <c r="P21" s="88">
        <v>43727.58280092593</v>
      </c>
      <c r="Q21" s="86" t="s">
        <v>252</v>
      </c>
      <c r="R21" s="90" t="s">
        <v>262</v>
      </c>
      <c r="S21" s="86" t="s">
        <v>271</v>
      </c>
      <c r="T21" s="86" t="s">
        <v>278</v>
      </c>
      <c r="U21" s="86"/>
      <c r="V21" s="90" t="s">
        <v>289</v>
      </c>
      <c r="W21" s="88">
        <v>43727.58280092593</v>
      </c>
      <c r="X21" s="90" t="s">
        <v>310</v>
      </c>
      <c r="Y21" s="86"/>
      <c r="Z21" s="86"/>
      <c r="AA21" s="92" t="s">
        <v>331</v>
      </c>
      <c r="AB21" s="86"/>
      <c r="AC21" s="86" t="b">
        <v>0</v>
      </c>
      <c r="AD21" s="86">
        <v>1</v>
      </c>
      <c r="AE21" s="92" t="s">
        <v>337</v>
      </c>
      <c r="AF21" s="86" t="b">
        <v>0</v>
      </c>
      <c r="AG21" s="86" t="s">
        <v>341</v>
      </c>
      <c r="AH21" s="86"/>
      <c r="AI21" s="92" t="s">
        <v>337</v>
      </c>
      <c r="AJ21" s="86" t="b">
        <v>0</v>
      </c>
      <c r="AK21" s="86">
        <v>2</v>
      </c>
      <c r="AL21" s="92" t="s">
        <v>337</v>
      </c>
      <c r="AM21" s="86" t="s">
        <v>349</v>
      </c>
      <c r="AN21" s="86" t="b">
        <v>0</v>
      </c>
      <c r="AO21" s="92" t="s">
        <v>331</v>
      </c>
      <c r="AP21" s="86" t="s">
        <v>176</v>
      </c>
      <c r="AQ21" s="86">
        <v>0</v>
      </c>
      <c r="AR21" s="86">
        <v>0</v>
      </c>
      <c r="AS21" s="86"/>
      <c r="AT21" s="86"/>
      <c r="AU21" s="86"/>
      <c r="AV21" s="86"/>
      <c r="AW21" s="86"/>
      <c r="AX21" s="86"/>
      <c r="AY21" s="86"/>
      <c r="AZ21" s="86"/>
      <c r="BA21">
        <v>3</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11</v>
      </c>
      <c r="BK21" s="52">
        <v>100</v>
      </c>
      <c r="BL21" s="51">
        <v>11</v>
      </c>
    </row>
    <row r="22" spans="1:64" ht="15">
      <c r="A22" s="84" t="s">
        <v>224</v>
      </c>
      <c r="B22" s="84" t="s">
        <v>222</v>
      </c>
      <c r="C22" s="53"/>
      <c r="D22" s="54"/>
      <c r="E22" s="65"/>
      <c r="F22" s="55"/>
      <c r="G22" s="53"/>
      <c r="H22" s="57"/>
      <c r="I22" s="56"/>
      <c r="J22" s="56"/>
      <c r="K22" s="36" t="s">
        <v>65</v>
      </c>
      <c r="L22" s="83">
        <v>28</v>
      </c>
      <c r="M22" s="83"/>
      <c r="N22" s="63"/>
      <c r="O22" s="86" t="s">
        <v>232</v>
      </c>
      <c r="P22" s="88">
        <v>43696.66321759259</v>
      </c>
      <c r="Q22" s="86" t="s">
        <v>247</v>
      </c>
      <c r="R22" s="90" t="s">
        <v>261</v>
      </c>
      <c r="S22" s="86" t="s">
        <v>271</v>
      </c>
      <c r="T22" s="86" t="s">
        <v>273</v>
      </c>
      <c r="U22" s="86"/>
      <c r="V22" s="90" t="s">
        <v>291</v>
      </c>
      <c r="W22" s="88">
        <v>43696.66321759259</v>
      </c>
      <c r="X22" s="90" t="s">
        <v>311</v>
      </c>
      <c r="Y22" s="86"/>
      <c r="Z22" s="86"/>
      <c r="AA22" s="92" t="s">
        <v>332</v>
      </c>
      <c r="AB22" s="86"/>
      <c r="AC22" s="86" t="b">
        <v>0</v>
      </c>
      <c r="AD22" s="86">
        <v>0</v>
      </c>
      <c r="AE22" s="92" t="s">
        <v>337</v>
      </c>
      <c r="AF22" s="86" t="b">
        <v>0</v>
      </c>
      <c r="AG22" s="86" t="s">
        <v>341</v>
      </c>
      <c r="AH22" s="86"/>
      <c r="AI22" s="92" t="s">
        <v>337</v>
      </c>
      <c r="AJ22" s="86" t="b">
        <v>0</v>
      </c>
      <c r="AK22" s="86">
        <v>2</v>
      </c>
      <c r="AL22" s="92" t="s">
        <v>329</v>
      </c>
      <c r="AM22" s="86" t="s">
        <v>348</v>
      </c>
      <c r="AN22" s="86" t="b">
        <v>0</v>
      </c>
      <c r="AO22" s="92" t="s">
        <v>329</v>
      </c>
      <c r="AP22" s="86" t="s">
        <v>176</v>
      </c>
      <c r="AQ22" s="86">
        <v>0</v>
      </c>
      <c r="AR22" s="86">
        <v>0</v>
      </c>
      <c r="AS22" s="86"/>
      <c r="AT22" s="86"/>
      <c r="AU22" s="86"/>
      <c r="AV22" s="86"/>
      <c r="AW22" s="86"/>
      <c r="AX22" s="86"/>
      <c r="AY22" s="86"/>
      <c r="AZ22" s="86"/>
      <c r="BA22">
        <v>2</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10</v>
      </c>
      <c r="BK22" s="52">
        <v>100</v>
      </c>
      <c r="BL22" s="51">
        <v>10</v>
      </c>
    </row>
    <row r="23" spans="1:64" ht="15">
      <c r="A23" s="84" t="s">
        <v>224</v>
      </c>
      <c r="B23" s="84" t="s">
        <v>222</v>
      </c>
      <c r="C23" s="53"/>
      <c r="D23" s="54"/>
      <c r="E23" s="65"/>
      <c r="F23" s="55"/>
      <c r="G23" s="53"/>
      <c r="H23" s="57"/>
      <c r="I23" s="56"/>
      <c r="J23" s="56"/>
      <c r="K23" s="36" t="s">
        <v>65</v>
      </c>
      <c r="L23" s="83">
        <v>29</v>
      </c>
      <c r="M23" s="83"/>
      <c r="N23" s="63"/>
      <c r="O23" s="86" t="s">
        <v>232</v>
      </c>
      <c r="P23" s="88">
        <v>43727.77947916667</v>
      </c>
      <c r="Q23" s="86" t="s">
        <v>248</v>
      </c>
      <c r="R23" s="90" t="s">
        <v>262</v>
      </c>
      <c r="S23" s="86" t="s">
        <v>271</v>
      </c>
      <c r="T23" s="86" t="s">
        <v>278</v>
      </c>
      <c r="U23" s="86"/>
      <c r="V23" s="90" t="s">
        <v>291</v>
      </c>
      <c r="W23" s="88">
        <v>43727.77947916667</v>
      </c>
      <c r="X23" s="90" t="s">
        <v>312</v>
      </c>
      <c r="Y23" s="86"/>
      <c r="Z23" s="86"/>
      <c r="AA23" s="92" t="s">
        <v>333</v>
      </c>
      <c r="AB23" s="86"/>
      <c r="AC23" s="86" t="b">
        <v>0</v>
      </c>
      <c r="AD23" s="86">
        <v>0</v>
      </c>
      <c r="AE23" s="92" t="s">
        <v>337</v>
      </c>
      <c r="AF23" s="86" t="b">
        <v>0</v>
      </c>
      <c r="AG23" s="86" t="s">
        <v>341</v>
      </c>
      <c r="AH23" s="86"/>
      <c r="AI23" s="92" t="s">
        <v>337</v>
      </c>
      <c r="AJ23" s="86" t="b">
        <v>0</v>
      </c>
      <c r="AK23" s="86">
        <v>2</v>
      </c>
      <c r="AL23" s="92" t="s">
        <v>331</v>
      </c>
      <c r="AM23" s="86" t="s">
        <v>348</v>
      </c>
      <c r="AN23" s="86" t="b">
        <v>0</v>
      </c>
      <c r="AO23" s="92" t="s">
        <v>331</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13</v>
      </c>
      <c r="BK23" s="52">
        <v>100</v>
      </c>
      <c r="BL23" s="51">
        <v>13</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3" r:id="rId1" display="https://www.blogontop.com/how-to-install-and-watch-jio-tv-on-amazon-firestick/"/>
    <hyperlink ref="R6" r:id="rId2" display="https://unmistakablecreative.com/jobs/"/>
    <hyperlink ref="R10" r:id="rId3" display="https://www.forbes.com/sites/kylewong/2019/06/25/heres-how-cmos-can-close-the-community-manager-talent-gap/"/>
    <hyperlink ref="R11" r:id="rId4" display="https://blog.vanillaforums.com/community-developing-a-strategic-super-fan-program"/>
    <hyperlink ref="R12" r:id="rId5" display="https://www.blog.spaceflow.io/post/what-to-measure-in-your-community"/>
    <hyperlink ref="R13" r:id="rId6" display="https://screenshot-magazine.com/the-future/rent-family-japan/"/>
    <hyperlink ref="R15" r:id="rId7" display="https://www.bind.nl/en/community-managers-burn-out-and-why-some-need-more-than-a-vacation/"/>
    <hyperlink ref="R16" r:id="rId8" display="https://www.bind.nl/en/community-as-a-tool-for-organizational-change/"/>
    <hyperlink ref="R17" r:id="rId9" display="https://www.bind.nl/en/how-to-integrate-an-online-community-into-an-organization/"/>
    <hyperlink ref="R18" r:id="rId10" display="https://www.bind.nl/en/community-managers-burn-out-and-why-some-need-more-than-a-vacation/"/>
    <hyperlink ref="R19" r:id="rId11" display="https://www.bind.nl/en/community-as-a-tool-for-organizational-change/"/>
    <hyperlink ref="R20" r:id="rId12" display="https://www.bind.nl/en/organizations-the-future-operate-as-communities/"/>
    <hyperlink ref="R21" r:id="rId13" display="https://www.bind.nl/en/how-to-integrate-an-online-community-into-an-organization/"/>
    <hyperlink ref="R22" r:id="rId14" display="https://www.bind.nl/en/community-as-a-tool-for-organizational-change/"/>
    <hyperlink ref="R23" r:id="rId15" display="https://www.bind.nl/en/how-to-integrate-an-online-community-into-an-organization/"/>
    <hyperlink ref="V3" r:id="rId16" display="http://pbs.twimg.com/profile_images/1080758598018322432/MgY-Wuo2_normal.jpg"/>
    <hyperlink ref="V4" r:id="rId17" display="http://pbs.twimg.com/profile_images/635887312426168321/VVdLzKCL_normal.jpg"/>
    <hyperlink ref="V5" r:id="rId18" display="http://pbs.twimg.com/profile_images/1149241490083897344/48WFodeh_normal.jpg"/>
    <hyperlink ref="V6" r:id="rId19" display="http://pbs.twimg.com/profile_images/757666650485198848/bsqBhwSq_normal.jpg"/>
    <hyperlink ref="V7" r:id="rId20" display="http://pbs.twimg.com/profile_images/447340335471919105/ZGR-mKCP_normal.jpeg"/>
    <hyperlink ref="V8" r:id="rId21" display="http://pbs.twimg.com/profile_images/1072539467414716420/NlAaShak_normal.jpg"/>
    <hyperlink ref="V9" r:id="rId22" display="http://pbs.twimg.com/profile_images/1151866551823425542/bZzZsXRN_normal.jpg"/>
    <hyperlink ref="V10" r:id="rId23" display="http://pbs.twimg.com/profile_images/1002353175846719489/0smmIJu5_normal.jpg"/>
    <hyperlink ref="V11" r:id="rId24" display="http://pbs.twimg.com/profile_images/1002353175846719489/0smmIJu5_normal.jpg"/>
    <hyperlink ref="V12" r:id="rId25" display="http://pbs.twimg.com/profile_images/1002353175846719489/0smmIJu5_normal.jpg"/>
    <hyperlink ref="V13" r:id="rId26" display="http://pbs.twimg.com/profile_images/1042706613302378497/MEffVmom_normal.jpg"/>
    <hyperlink ref="V14" r:id="rId27" display="http://pbs.twimg.com/profile_images/933740415861252096/qEXZnavW_normal.jpg"/>
    <hyperlink ref="V15" r:id="rId28" display="http://pbs.twimg.com/profile_images/812365772127408128/BTNBUYx5_normal.jpg"/>
    <hyperlink ref="V16" r:id="rId29" display="http://pbs.twimg.com/profile_images/1093425165021659142/viKCUytu_normal.jpg"/>
    <hyperlink ref="V17" r:id="rId30" display="http://pbs.twimg.com/profile_images/1093425165021659142/viKCUytu_normal.jpg"/>
    <hyperlink ref="V18" r:id="rId31" display="http://pbs.twimg.com/profile_images/3119861225/5ad23eba8b7647403ee993ea81abc67e_normal.jpeg"/>
    <hyperlink ref="V19" r:id="rId32" display="http://pbs.twimg.com/profile_images/812365772127408128/BTNBUYx5_normal.jpg"/>
    <hyperlink ref="V20" r:id="rId33" display="http://pbs.twimg.com/profile_images/812365772127408128/BTNBUYx5_normal.jpg"/>
    <hyperlink ref="V21" r:id="rId34" display="http://pbs.twimg.com/profile_images/812365772127408128/BTNBUYx5_normal.jpg"/>
    <hyperlink ref="V22" r:id="rId35" display="http://pbs.twimg.com/profile_images/3119861225/5ad23eba8b7647403ee993ea81abc67e_normal.jpeg"/>
    <hyperlink ref="V23" r:id="rId36" display="http://pbs.twimg.com/profile_images/3119861225/5ad23eba8b7647403ee993ea81abc67e_normal.jpeg"/>
    <hyperlink ref="X3" r:id="rId37" display="https://twitter.com/#!/blog_ontop/status/1147383585264898048"/>
    <hyperlink ref="X4" r:id="rId38" display="https://twitter.com/#!/msaunsen/status/388012978697539584"/>
    <hyperlink ref="X5" r:id="rId39" display="https://twitter.com/#!/orhasson/status/1147539814247534592"/>
    <hyperlink ref="X6" r:id="rId40" display="https://twitter.com/#!/unmistakableceo/status/1149777074770419712"/>
    <hyperlink ref="X7" r:id="rId41" display="https://twitter.com/#!/rennypoelstra/status/1150780410252709889"/>
    <hyperlink ref="X8" r:id="rId42" display="https://twitter.com/#!/jpedde/status/836621471757791234"/>
    <hyperlink ref="X9" r:id="rId43" display="https://twitter.com/#!/annmichaelrose3/status/1156366437428207623"/>
    <hyperlink ref="X10" r:id="rId44" display="https://twitter.com/#!/corriedavidson/status/1146432223056412672"/>
    <hyperlink ref="X11" r:id="rId45" display="https://twitter.com/#!/corriedavidson/status/1148242745364033536"/>
    <hyperlink ref="X12" r:id="rId46" display="https://twitter.com/#!/corriedavidson/status/1161709300928122886"/>
    <hyperlink ref="X13" r:id="rId47" display="https://twitter.com/#!/screenshotmag/status/1168931818604773377"/>
    <hyperlink ref="X14" r:id="rId48" display="https://twitter.com/#!/edtech_stories/status/1173690910485417985"/>
    <hyperlink ref="X15" r:id="rId49" display="https://twitter.com/#!/bind_community/status/1150774000177569794"/>
    <hyperlink ref="X16" r:id="rId50" display="https://twitter.com/#!/danjleonard/status/1163447172983115781"/>
    <hyperlink ref="X17" r:id="rId51" display="https://twitter.com/#!/danjleonard/status/1174726284934615041"/>
    <hyperlink ref="X18" r:id="rId52" display="https://twitter.com/#!/peterstaal/status/1150772989685878784"/>
    <hyperlink ref="X19" r:id="rId53" display="https://twitter.com/#!/bind_community/status/1163443163392094208"/>
    <hyperlink ref="X20" r:id="rId54" display="https://twitter.com/#!/bind_community/status/1164532189075320832"/>
    <hyperlink ref="X21" r:id="rId55" display="https://twitter.com/#!/bind_community/status/1174684376598274049"/>
    <hyperlink ref="X22" r:id="rId56" display="https://twitter.com/#!/peterstaal/status/1163479493618655232"/>
    <hyperlink ref="X23" r:id="rId57" display="https://twitter.com/#!/peterstaal/status/1174755648514547712"/>
    <hyperlink ref="AZ10" r:id="rId58" display="https://api.twitter.com/1.1/geo/id/01a9a39529b27f36.json"/>
    <hyperlink ref="AZ12" r:id="rId59" display="https://api.twitter.com/1.1/geo/id/08b1f0c524ffa673.json"/>
  </hyperlinks>
  <printOptions/>
  <pageMargins left="0.7" right="0.7" top="0.75" bottom="0.75" header="0.3" footer="0.3"/>
  <pageSetup horizontalDpi="600" verticalDpi="600" orientation="portrait" r:id="rId63"/>
  <legacyDrawing r:id="rId61"/>
  <tableParts>
    <tablePart r:id="rId6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v>
      </c>
      <c r="B1" s="13" t="s">
        <v>34</v>
      </c>
    </row>
    <row r="2" spans="1:2" ht="15">
      <c r="A2" s="124" t="s">
        <v>221</v>
      </c>
      <c r="B2" s="85">
        <v>12</v>
      </c>
    </row>
    <row r="3" spans="1:2" ht="15">
      <c r="A3" s="124" t="s">
        <v>223</v>
      </c>
      <c r="B3" s="85">
        <v>1</v>
      </c>
    </row>
    <row r="4" spans="1:2" ht="15">
      <c r="A4" s="124" t="s">
        <v>224</v>
      </c>
      <c r="B4" s="85">
        <v>1</v>
      </c>
    </row>
    <row r="5" spans="1:2" ht="15">
      <c r="A5" s="124" t="s">
        <v>220</v>
      </c>
      <c r="B5" s="85">
        <v>0</v>
      </c>
    </row>
    <row r="6" spans="1:2" ht="15">
      <c r="A6" s="124" t="s">
        <v>218</v>
      </c>
      <c r="B6" s="85">
        <v>0</v>
      </c>
    </row>
    <row r="7" spans="1:2" ht="15">
      <c r="A7" s="124" t="s">
        <v>219</v>
      </c>
      <c r="B7" s="85">
        <v>0</v>
      </c>
    </row>
    <row r="8" spans="1:2" ht="15">
      <c r="A8" s="124" t="s">
        <v>230</v>
      </c>
      <c r="B8" s="85">
        <v>0</v>
      </c>
    </row>
    <row r="9" spans="1:2" ht="15">
      <c r="A9" s="124" t="s">
        <v>231</v>
      </c>
      <c r="B9" s="85">
        <v>0</v>
      </c>
    </row>
    <row r="10" spans="1:2" ht="15">
      <c r="A10" s="124" t="s">
        <v>229</v>
      </c>
      <c r="B10" s="85">
        <v>0</v>
      </c>
    </row>
    <row r="11" spans="1:2" ht="15">
      <c r="A11" s="124" t="s">
        <v>222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868</v>
      </c>
      <c r="B25" t="s">
        <v>867</v>
      </c>
    </row>
    <row r="26" spans="1:2" ht="15">
      <c r="A26" s="136">
        <v>41556.78329861111</v>
      </c>
      <c r="B26" s="3">
        <v>1</v>
      </c>
    </row>
    <row r="27" spans="1:2" ht="15">
      <c r="A27" s="136">
        <v>42794.70690972222</v>
      </c>
      <c r="B27" s="3">
        <v>1</v>
      </c>
    </row>
    <row r="28" spans="1:2" ht="15">
      <c r="A28" s="136">
        <v>43649.621712962966</v>
      </c>
      <c r="B28" s="3">
        <v>1</v>
      </c>
    </row>
    <row r="29" spans="1:2" ht="15">
      <c r="A29" s="136">
        <v>43652.24696759259</v>
      </c>
      <c r="B29" s="3">
        <v>1</v>
      </c>
    </row>
    <row r="30" spans="1:2" ht="15">
      <c r="A30" s="136">
        <v>43652.678078703706</v>
      </c>
      <c r="B30" s="3">
        <v>1</v>
      </c>
    </row>
    <row r="31" spans="1:2" ht="15">
      <c r="A31" s="136">
        <v>43654.617800925924</v>
      </c>
      <c r="B31" s="3">
        <v>1</v>
      </c>
    </row>
    <row r="32" spans="1:2" ht="15">
      <c r="A32" s="136">
        <v>43658.851747685185</v>
      </c>
      <c r="B32" s="3">
        <v>1</v>
      </c>
    </row>
    <row r="33" spans="1:2" ht="15">
      <c r="A33" s="136">
        <v>43661.59994212963</v>
      </c>
      <c r="B33" s="3">
        <v>1</v>
      </c>
    </row>
    <row r="34" spans="1:2" ht="15">
      <c r="A34" s="136">
        <v>43661.60273148148</v>
      </c>
      <c r="B34" s="3">
        <v>1</v>
      </c>
    </row>
    <row r="35" spans="1:2" ht="15">
      <c r="A35" s="136">
        <v>43661.620416666665</v>
      </c>
      <c r="B35" s="3">
        <v>1</v>
      </c>
    </row>
    <row r="36" spans="1:2" ht="15">
      <c r="A36" s="136">
        <v>43677.03491898148</v>
      </c>
      <c r="B36" s="3">
        <v>1</v>
      </c>
    </row>
    <row r="37" spans="1:2" ht="15">
      <c r="A37" s="136">
        <v>43691.77841435185</v>
      </c>
      <c r="B37" s="3">
        <v>1</v>
      </c>
    </row>
    <row r="38" spans="1:2" ht="15">
      <c r="A38" s="136">
        <v>43696.56296296296</v>
      </c>
      <c r="B38" s="3">
        <v>1</v>
      </c>
    </row>
    <row r="39" spans="1:2" ht="15">
      <c r="A39" s="136">
        <v>43696.57402777778</v>
      </c>
      <c r="B39" s="3">
        <v>1</v>
      </c>
    </row>
    <row r="40" spans="1:2" ht="15">
      <c r="A40" s="136">
        <v>43696.66321759259</v>
      </c>
      <c r="B40" s="3">
        <v>1</v>
      </c>
    </row>
    <row r="41" spans="1:2" ht="15">
      <c r="A41" s="136">
        <v>43699.56810185185</v>
      </c>
      <c r="B41" s="3">
        <v>1</v>
      </c>
    </row>
    <row r="42" spans="1:2" ht="15">
      <c r="A42" s="136">
        <v>43711.708761574075</v>
      </c>
      <c r="B42" s="3">
        <v>1</v>
      </c>
    </row>
    <row r="43" spans="1:2" ht="15">
      <c r="A43" s="136">
        <v>43724.84135416667</v>
      </c>
      <c r="B43" s="3">
        <v>1</v>
      </c>
    </row>
    <row r="44" spans="1:2" ht="15">
      <c r="A44" s="136">
        <v>43727.58280092593</v>
      </c>
      <c r="B44" s="3">
        <v>1</v>
      </c>
    </row>
    <row r="45" spans="1:2" ht="15">
      <c r="A45" s="136">
        <v>43727.69844907407</v>
      </c>
      <c r="B45" s="3">
        <v>1</v>
      </c>
    </row>
    <row r="46" spans="1:2" ht="15">
      <c r="A46" s="136">
        <v>43727.77947916667</v>
      </c>
      <c r="B46" s="3">
        <v>1</v>
      </c>
    </row>
    <row r="47" spans="1:2" ht="15">
      <c r="A47" s="136" t="s">
        <v>869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192</v>
      </c>
      <c r="AT2" s="13" t="s">
        <v>379</v>
      </c>
      <c r="AU2" s="13" t="s">
        <v>380</v>
      </c>
      <c r="AV2" s="13" t="s">
        <v>381</v>
      </c>
      <c r="AW2" s="13" t="s">
        <v>382</v>
      </c>
      <c r="AX2" s="13" t="s">
        <v>383</v>
      </c>
      <c r="AY2" s="13" t="s">
        <v>384</v>
      </c>
      <c r="AZ2" s="13" t="s">
        <v>580</v>
      </c>
      <c r="BA2" s="127" t="s">
        <v>760</v>
      </c>
      <c r="BB2" s="127" t="s">
        <v>765</v>
      </c>
      <c r="BC2" s="127" t="s">
        <v>766</v>
      </c>
      <c r="BD2" s="127" t="s">
        <v>768</v>
      </c>
      <c r="BE2" s="127" t="s">
        <v>769</v>
      </c>
      <c r="BF2" s="127" t="s">
        <v>774</v>
      </c>
      <c r="BG2" s="127" t="s">
        <v>777</v>
      </c>
      <c r="BH2" s="127" t="s">
        <v>789</v>
      </c>
      <c r="BI2" s="127" t="s">
        <v>794</v>
      </c>
      <c r="BJ2" s="127" t="s">
        <v>805</v>
      </c>
      <c r="BK2" s="127" t="s">
        <v>835</v>
      </c>
      <c r="BL2" s="127" t="s">
        <v>836</v>
      </c>
      <c r="BM2" s="127" t="s">
        <v>837</v>
      </c>
      <c r="BN2" s="127" t="s">
        <v>838</v>
      </c>
      <c r="BO2" s="127" t="s">
        <v>839</v>
      </c>
      <c r="BP2" s="127" t="s">
        <v>840</v>
      </c>
      <c r="BQ2" s="127" t="s">
        <v>841</v>
      </c>
      <c r="BR2" s="127" t="s">
        <v>842</v>
      </c>
      <c r="BS2" s="127" t="s">
        <v>844</v>
      </c>
      <c r="BT2" s="3"/>
      <c r="BU2" s="3"/>
    </row>
    <row r="3" spans="1:73" ht="15" customHeight="1">
      <c r="A3" s="50" t="s">
        <v>212</v>
      </c>
      <c r="B3" s="53"/>
      <c r="C3" s="53" t="s">
        <v>64</v>
      </c>
      <c r="D3" s="54">
        <v>169.84190505173464</v>
      </c>
      <c r="E3" s="55"/>
      <c r="F3" s="112" t="s">
        <v>279</v>
      </c>
      <c r="G3" s="53"/>
      <c r="H3" s="57" t="s">
        <v>212</v>
      </c>
      <c r="I3" s="56"/>
      <c r="J3" s="56"/>
      <c r="K3" s="114" t="s">
        <v>509</v>
      </c>
      <c r="L3" s="59">
        <v>1</v>
      </c>
      <c r="M3" s="60">
        <v>5293.49267578125</v>
      </c>
      <c r="N3" s="60">
        <v>6293.48828125</v>
      </c>
      <c r="O3" s="58"/>
      <c r="P3" s="61"/>
      <c r="Q3" s="61"/>
      <c r="R3" s="51"/>
      <c r="S3" s="51">
        <v>1</v>
      </c>
      <c r="T3" s="51">
        <v>1</v>
      </c>
      <c r="U3" s="52">
        <v>0</v>
      </c>
      <c r="V3" s="52">
        <v>0</v>
      </c>
      <c r="W3" s="52">
        <v>0</v>
      </c>
      <c r="X3" s="52">
        <v>0.999975</v>
      </c>
      <c r="Y3" s="52">
        <v>0</v>
      </c>
      <c r="Z3" s="52" t="s">
        <v>583</v>
      </c>
      <c r="AA3" s="62">
        <v>3</v>
      </c>
      <c r="AB3" s="62"/>
      <c r="AC3" s="63"/>
      <c r="AD3" s="85" t="s">
        <v>385</v>
      </c>
      <c r="AE3" s="85">
        <v>77</v>
      </c>
      <c r="AF3" s="85">
        <v>123</v>
      </c>
      <c r="AG3" s="85">
        <v>208</v>
      </c>
      <c r="AH3" s="85">
        <v>250</v>
      </c>
      <c r="AI3" s="85"/>
      <c r="AJ3" s="85" t="s">
        <v>405</v>
      </c>
      <c r="AK3" s="85" t="s">
        <v>425</v>
      </c>
      <c r="AL3" s="89" t="s">
        <v>440</v>
      </c>
      <c r="AM3" s="85"/>
      <c r="AN3" s="87">
        <v>43132.44474537037</v>
      </c>
      <c r="AO3" s="89" t="s">
        <v>455</v>
      </c>
      <c r="AP3" s="85" t="b">
        <v>0</v>
      </c>
      <c r="AQ3" s="85" t="b">
        <v>0</v>
      </c>
      <c r="AR3" s="85" t="b">
        <v>0</v>
      </c>
      <c r="AS3" s="85"/>
      <c r="AT3" s="85">
        <v>1</v>
      </c>
      <c r="AU3" s="89" t="s">
        <v>475</v>
      </c>
      <c r="AV3" s="85" t="b">
        <v>0</v>
      </c>
      <c r="AW3" s="85" t="s">
        <v>488</v>
      </c>
      <c r="AX3" s="89" t="s">
        <v>489</v>
      </c>
      <c r="AY3" s="85" t="s">
        <v>66</v>
      </c>
      <c r="AZ3" s="85" t="str">
        <f>REPLACE(INDEX(GroupVertices[Group],MATCH(Vertices[[#This Row],[Vertex]],GroupVertices[Vertex],0)),1,1,"")</f>
        <v>5</v>
      </c>
      <c r="BA3" s="51" t="s">
        <v>253</v>
      </c>
      <c r="BB3" s="51" t="s">
        <v>253</v>
      </c>
      <c r="BC3" s="51" t="s">
        <v>264</v>
      </c>
      <c r="BD3" s="51" t="s">
        <v>264</v>
      </c>
      <c r="BE3" s="51" t="s">
        <v>770</v>
      </c>
      <c r="BF3" s="51" t="s">
        <v>770</v>
      </c>
      <c r="BG3" s="128" t="s">
        <v>778</v>
      </c>
      <c r="BH3" s="128" t="s">
        <v>778</v>
      </c>
      <c r="BI3" s="128" t="s">
        <v>795</v>
      </c>
      <c r="BJ3" s="128" t="s">
        <v>795</v>
      </c>
      <c r="BK3" s="128">
        <v>0</v>
      </c>
      <c r="BL3" s="131">
        <v>0</v>
      </c>
      <c r="BM3" s="128">
        <v>0</v>
      </c>
      <c r="BN3" s="131">
        <v>0</v>
      </c>
      <c r="BO3" s="128">
        <v>0</v>
      </c>
      <c r="BP3" s="131">
        <v>0</v>
      </c>
      <c r="BQ3" s="128">
        <v>26</v>
      </c>
      <c r="BR3" s="131">
        <v>100</v>
      </c>
      <c r="BS3" s="128">
        <v>26</v>
      </c>
      <c r="BT3" s="3"/>
      <c r="BU3" s="3"/>
    </row>
    <row r="4" spans="1:76" ht="15">
      <c r="A4" s="14" t="s">
        <v>213</v>
      </c>
      <c r="B4" s="15"/>
      <c r="C4" s="15" t="s">
        <v>64</v>
      </c>
      <c r="D4" s="93">
        <v>245.96576384662205</v>
      </c>
      <c r="E4" s="81"/>
      <c r="F4" s="112" t="s">
        <v>280</v>
      </c>
      <c r="G4" s="15"/>
      <c r="H4" s="16" t="s">
        <v>213</v>
      </c>
      <c r="I4" s="66"/>
      <c r="J4" s="66"/>
      <c r="K4" s="114" t="s">
        <v>510</v>
      </c>
      <c r="L4" s="94">
        <v>1</v>
      </c>
      <c r="M4" s="95">
        <v>6667.62451171875</v>
      </c>
      <c r="N4" s="95">
        <v>3705.51171875</v>
      </c>
      <c r="O4" s="77"/>
      <c r="P4" s="96"/>
      <c r="Q4" s="96"/>
      <c r="R4" s="97"/>
      <c r="S4" s="51">
        <v>1</v>
      </c>
      <c r="T4" s="51">
        <v>1</v>
      </c>
      <c r="U4" s="52">
        <v>0</v>
      </c>
      <c r="V4" s="52">
        <v>0.5</v>
      </c>
      <c r="W4" s="52">
        <v>0</v>
      </c>
      <c r="X4" s="52">
        <v>0.999975</v>
      </c>
      <c r="Y4" s="52">
        <v>0.5</v>
      </c>
      <c r="Z4" s="52">
        <v>0</v>
      </c>
      <c r="AA4" s="82">
        <v>4</v>
      </c>
      <c r="AB4" s="82"/>
      <c r="AC4" s="98"/>
      <c r="AD4" s="85" t="s">
        <v>386</v>
      </c>
      <c r="AE4" s="85">
        <v>526</v>
      </c>
      <c r="AF4" s="85">
        <v>1317</v>
      </c>
      <c r="AG4" s="85">
        <v>18749</v>
      </c>
      <c r="AH4" s="85">
        <v>20802</v>
      </c>
      <c r="AI4" s="85"/>
      <c r="AJ4" s="85" t="s">
        <v>406</v>
      </c>
      <c r="AK4" s="85" t="s">
        <v>426</v>
      </c>
      <c r="AL4" s="89" t="s">
        <v>441</v>
      </c>
      <c r="AM4" s="85"/>
      <c r="AN4" s="87">
        <v>40000.08880787037</v>
      </c>
      <c r="AO4" s="89" t="s">
        <v>456</v>
      </c>
      <c r="AP4" s="85" t="b">
        <v>0</v>
      </c>
      <c r="AQ4" s="85" t="b">
        <v>0</v>
      </c>
      <c r="AR4" s="85" t="b">
        <v>1</v>
      </c>
      <c r="AS4" s="85"/>
      <c r="AT4" s="85">
        <v>79</v>
      </c>
      <c r="AU4" s="89" t="s">
        <v>475</v>
      </c>
      <c r="AV4" s="85" t="b">
        <v>0</v>
      </c>
      <c r="AW4" s="85" t="s">
        <v>488</v>
      </c>
      <c r="AX4" s="89" t="s">
        <v>490</v>
      </c>
      <c r="AY4" s="85" t="s">
        <v>66</v>
      </c>
      <c r="AZ4" s="85" t="str">
        <f>REPLACE(INDEX(GroupVertices[Group],MATCH(Vertices[[#This Row],[Vertex]],GroupVertices[Vertex],0)),1,1,"")</f>
        <v>4</v>
      </c>
      <c r="BA4" s="51"/>
      <c r="BB4" s="51"/>
      <c r="BC4" s="51"/>
      <c r="BD4" s="51"/>
      <c r="BE4" s="51" t="s">
        <v>273</v>
      </c>
      <c r="BF4" s="51" t="s">
        <v>273</v>
      </c>
      <c r="BG4" s="128" t="s">
        <v>681</v>
      </c>
      <c r="BH4" s="128" t="s">
        <v>681</v>
      </c>
      <c r="BI4" s="128" t="s">
        <v>725</v>
      </c>
      <c r="BJ4" s="128" t="s">
        <v>725</v>
      </c>
      <c r="BK4" s="128">
        <v>1</v>
      </c>
      <c r="BL4" s="131">
        <v>4.761904761904762</v>
      </c>
      <c r="BM4" s="128">
        <v>0</v>
      </c>
      <c r="BN4" s="131">
        <v>0</v>
      </c>
      <c r="BO4" s="128">
        <v>0</v>
      </c>
      <c r="BP4" s="131">
        <v>0</v>
      </c>
      <c r="BQ4" s="128">
        <v>20</v>
      </c>
      <c r="BR4" s="131">
        <v>95.23809523809524</v>
      </c>
      <c r="BS4" s="128">
        <v>21</v>
      </c>
      <c r="BT4" s="2"/>
      <c r="BU4" s="3"/>
      <c r="BV4" s="3"/>
      <c r="BW4" s="3"/>
      <c r="BX4" s="3"/>
    </row>
    <row r="5" spans="1:76" ht="15">
      <c r="A5" s="14" t="s">
        <v>225</v>
      </c>
      <c r="B5" s="15"/>
      <c r="C5" s="15" t="s">
        <v>64</v>
      </c>
      <c r="D5" s="93">
        <v>312.01628119293974</v>
      </c>
      <c r="E5" s="81"/>
      <c r="F5" s="112" t="s">
        <v>481</v>
      </c>
      <c r="G5" s="15"/>
      <c r="H5" s="16" t="s">
        <v>225</v>
      </c>
      <c r="I5" s="66"/>
      <c r="J5" s="66"/>
      <c r="K5" s="114" t="s">
        <v>511</v>
      </c>
      <c r="L5" s="94">
        <v>1</v>
      </c>
      <c r="M5" s="95">
        <v>5293.49267578125</v>
      </c>
      <c r="N5" s="95">
        <v>3705.51171875</v>
      </c>
      <c r="O5" s="77"/>
      <c r="P5" s="96"/>
      <c r="Q5" s="96"/>
      <c r="R5" s="97"/>
      <c r="S5" s="51">
        <v>2</v>
      </c>
      <c r="T5" s="51">
        <v>0</v>
      </c>
      <c r="U5" s="52">
        <v>0</v>
      </c>
      <c r="V5" s="52">
        <v>0.5</v>
      </c>
      <c r="W5" s="52">
        <v>0</v>
      </c>
      <c r="X5" s="52">
        <v>0.999975</v>
      </c>
      <c r="Y5" s="52">
        <v>0.5</v>
      </c>
      <c r="Z5" s="52">
        <v>0</v>
      </c>
      <c r="AA5" s="82">
        <v>5</v>
      </c>
      <c r="AB5" s="82"/>
      <c r="AC5" s="98"/>
      <c r="AD5" s="85" t="s">
        <v>387</v>
      </c>
      <c r="AE5" s="85">
        <v>905</v>
      </c>
      <c r="AF5" s="85">
        <v>2353</v>
      </c>
      <c r="AG5" s="85">
        <v>10815</v>
      </c>
      <c r="AH5" s="85">
        <v>3618</v>
      </c>
      <c r="AI5" s="85"/>
      <c r="AJ5" s="85" t="s">
        <v>407</v>
      </c>
      <c r="AK5" s="85" t="s">
        <v>427</v>
      </c>
      <c r="AL5" s="85"/>
      <c r="AM5" s="85"/>
      <c r="AN5" s="87">
        <v>39834.21530092593</v>
      </c>
      <c r="AO5" s="89" t="s">
        <v>457</v>
      </c>
      <c r="AP5" s="85" t="b">
        <v>0</v>
      </c>
      <c r="AQ5" s="85" t="b">
        <v>0</v>
      </c>
      <c r="AR5" s="85" t="b">
        <v>1</v>
      </c>
      <c r="AS5" s="85"/>
      <c r="AT5" s="85">
        <v>263</v>
      </c>
      <c r="AU5" s="89" t="s">
        <v>476</v>
      </c>
      <c r="AV5" s="85" t="b">
        <v>0</v>
      </c>
      <c r="AW5" s="85" t="s">
        <v>488</v>
      </c>
      <c r="AX5" s="89" t="s">
        <v>491</v>
      </c>
      <c r="AY5" s="85" t="s">
        <v>65</v>
      </c>
      <c r="AZ5" s="85" t="str">
        <f>REPLACE(INDEX(GroupVertices[Group],MATCH(Vertices[[#This Row],[Vertex]],GroupVertices[Vertex],0)),1,1,"")</f>
        <v>4</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162</v>
      </c>
      <c r="E6" s="81"/>
      <c r="F6" s="112" t="s">
        <v>281</v>
      </c>
      <c r="G6" s="15"/>
      <c r="H6" s="16" t="s">
        <v>214</v>
      </c>
      <c r="I6" s="66"/>
      <c r="J6" s="66"/>
      <c r="K6" s="114" t="s">
        <v>512</v>
      </c>
      <c r="L6" s="94">
        <v>1</v>
      </c>
      <c r="M6" s="95">
        <v>5293.49267578125</v>
      </c>
      <c r="N6" s="95">
        <v>1470.441162109375</v>
      </c>
      <c r="O6" s="77"/>
      <c r="P6" s="96"/>
      <c r="Q6" s="96"/>
      <c r="R6" s="97"/>
      <c r="S6" s="51">
        <v>0</v>
      </c>
      <c r="T6" s="51">
        <v>2</v>
      </c>
      <c r="U6" s="52">
        <v>0</v>
      </c>
      <c r="V6" s="52">
        <v>0.5</v>
      </c>
      <c r="W6" s="52">
        <v>0</v>
      </c>
      <c r="X6" s="52">
        <v>0.999975</v>
      </c>
      <c r="Y6" s="52">
        <v>0.5</v>
      </c>
      <c r="Z6" s="52">
        <v>0</v>
      </c>
      <c r="AA6" s="82">
        <v>6</v>
      </c>
      <c r="AB6" s="82"/>
      <c r="AC6" s="98"/>
      <c r="AD6" s="85" t="s">
        <v>388</v>
      </c>
      <c r="AE6" s="85">
        <v>1</v>
      </c>
      <c r="AF6" s="85">
        <v>0</v>
      </c>
      <c r="AG6" s="85">
        <v>16</v>
      </c>
      <c r="AH6" s="85">
        <v>4</v>
      </c>
      <c r="AI6" s="85"/>
      <c r="AJ6" s="85" t="s">
        <v>408</v>
      </c>
      <c r="AK6" s="85"/>
      <c r="AL6" s="85"/>
      <c r="AM6" s="85"/>
      <c r="AN6" s="87">
        <v>43657.33825231482</v>
      </c>
      <c r="AO6" s="89" t="s">
        <v>458</v>
      </c>
      <c r="AP6" s="85" t="b">
        <v>1</v>
      </c>
      <c r="AQ6" s="85" t="b">
        <v>0</v>
      </c>
      <c r="AR6" s="85" t="b">
        <v>0</v>
      </c>
      <c r="AS6" s="85"/>
      <c r="AT6" s="85">
        <v>0</v>
      </c>
      <c r="AU6" s="85"/>
      <c r="AV6" s="85" t="b">
        <v>0</v>
      </c>
      <c r="AW6" s="85" t="s">
        <v>488</v>
      </c>
      <c r="AX6" s="89" t="s">
        <v>492</v>
      </c>
      <c r="AY6" s="85" t="s">
        <v>66</v>
      </c>
      <c r="AZ6" s="85" t="str">
        <f>REPLACE(INDEX(GroupVertices[Group],MATCH(Vertices[[#This Row],[Vertex]],GroupVertices[Vertex],0)),1,1,"")</f>
        <v>4</v>
      </c>
      <c r="BA6" s="51"/>
      <c r="BB6" s="51"/>
      <c r="BC6" s="51"/>
      <c r="BD6" s="51"/>
      <c r="BE6" s="51" t="s">
        <v>273</v>
      </c>
      <c r="BF6" s="51" t="s">
        <v>273</v>
      </c>
      <c r="BG6" s="128" t="s">
        <v>779</v>
      </c>
      <c r="BH6" s="128" t="s">
        <v>779</v>
      </c>
      <c r="BI6" s="128" t="s">
        <v>796</v>
      </c>
      <c r="BJ6" s="128" t="s">
        <v>796</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215</v>
      </c>
      <c r="B7" s="15"/>
      <c r="C7" s="15" t="s">
        <v>64</v>
      </c>
      <c r="D7" s="93">
        <v>1000</v>
      </c>
      <c r="E7" s="81"/>
      <c r="F7" s="112" t="s">
        <v>282</v>
      </c>
      <c r="G7" s="15"/>
      <c r="H7" s="16" t="s">
        <v>215</v>
      </c>
      <c r="I7" s="66"/>
      <c r="J7" s="66"/>
      <c r="K7" s="114" t="s">
        <v>513</v>
      </c>
      <c r="L7" s="94">
        <v>1</v>
      </c>
      <c r="M7" s="95">
        <v>8676.8447265625</v>
      </c>
      <c r="N7" s="95">
        <v>1229.288818359375</v>
      </c>
      <c r="O7" s="77"/>
      <c r="P7" s="96"/>
      <c r="Q7" s="96"/>
      <c r="R7" s="97"/>
      <c r="S7" s="51">
        <v>0</v>
      </c>
      <c r="T7" s="51">
        <v>1</v>
      </c>
      <c r="U7" s="52">
        <v>0</v>
      </c>
      <c r="V7" s="52">
        <v>1</v>
      </c>
      <c r="W7" s="52">
        <v>0</v>
      </c>
      <c r="X7" s="52">
        <v>0.999975</v>
      </c>
      <c r="Y7" s="52">
        <v>0</v>
      </c>
      <c r="Z7" s="52">
        <v>0</v>
      </c>
      <c r="AA7" s="82">
        <v>7</v>
      </c>
      <c r="AB7" s="82"/>
      <c r="AC7" s="98"/>
      <c r="AD7" s="85" t="s">
        <v>389</v>
      </c>
      <c r="AE7" s="85">
        <v>1981</v>
      </c>
      <c r="AF7" s="85">
        <v>13144</v>
      </c>
      <c r="AG7" s="85">
        <v>58777</v>
      </c>
      <c r="AH7" s="85">
        <v>1147</v>
      </c>
      <c r="AI7" s="85"/>
      <c r="AJ7" s="85" t="s">
        <v>409</v>
      </c>
      <c r="AK7" s="85" t="s">
        <v>428</v>
      </c>
      <c r="AL7" s="89" t="s">
        <v>442</v>
      </c>
      <c r="AM7" s="85"/>
      <c r="AN7" s="87">
        <v>40046.80604166666</v>
      </c>
      <c r="AO7" s="89" t="s">
        <v>459</v>
      </c>
      <c r="AP7" s="85" t="b">
        <v>0</v>
      </c>
      <c r="AQ7" s="85" t="b">
        <v>0</v>
      </c>
      <c r="AR7" s="85" t="b">
        <v>1</v>
      </c>
      <c r="AS7" s="85"/>
      <c r="AT7" s="85">
        <v>1043</v>
      </c>
      <c r="AU7" s="89" t="s">
        <v>475</v>
      </c>
      <c r="AV7" s="85" t="b">
        <v>0</v>
      </c>
      <c r="AW7" s="85" t="s">
        <v>488</v>
      </c>
      <c r="AX7" s="89" t="s">
        <v>493</v>
      </c>
      <c r="AY7" s="85" t="s">
        <v>66</v>
      </c>
      <c r="AZ7" s="85" t="str">
        <f>REPLACE(INDEX(GroupVertices[Group],MATCH(Vertices[[#This Row],[Vertex]],GroupVertices[Vertex],0)),1,1,"")</f>
        <v>6</v>
      </c>
      <c r="BA7" s="51" t="s">
        <v>254</v>
      </c>
      <c r="BB7" s="51" t="s">
        <v>254</v>
      </c>
      <c r="BC7" s="51" t="s">
        <v>265</v>
      </c>
      <c r="BD7" s="51" t="s">
        <v>265</v>
      </c>
      <c r="BE7" s="51" t="s">
        <v>274</v>
      </c>
      <c r="BF7" s="51" t="s">
        <v>274</v>
      </c>
      <c r="BG7" s="128" t="s">
        <v>780</v>
      </c>
      <c r="BH7" s="128" t="s">
        <v>780</v>
      </c>
      <c r="BI7" s="128" t="s">
        <v>797</v>
      </c>
      <c r="BJ7" s="128" t="s">
        <v>797</v>
      </c>
      <c r="BK7" s="128">
        <v>0</v>
      </c>
      <c r="BL7" s="131">
        <v>0</v>
      </c>
      <c r="BM7" s="128">
        <v>0</v>
      </c>
      <c r="BN7" s="131">
        <v>0</v>
      </c>
      <c r="BO7" s="128">
        <v>0</v>
      </c>
      <c r="BP7" s="131">
        <v>0</v>
      </c>
      <c r="BQ7" s="128">
        <v>14</v>
      </c>
      <c r="BR7" s="131">
        <v>100</v>
      </c>
      <c r="BS7" s="128">
        <v>14</v>
      </c>
      <c r="BT7" s="2"/>
      <c r="BU7" s="3"/>
      <c r="BV7" s="3"/>
      <c r="BW7" s="3"/>
      <c r="BX7" s="3"/>
    </row>
    <row r="8" spans="1:76" ht="15">
      <c r="A8" s="14" t="s">
        <v>226</v>
      </c>
      <c r="B8" s="15"/>
      <c r="C8" s="15" t="s">
        <v>64</v>
      </c>
      <c r="D8" s="93">
        <v>539.5590383444918</v>
      </c>
      <c r="E8" s="81"/>
      <c r="F8" s="112" t="s">
        <v>482</v>
      </c>
      <c r="G8" s="15"/>
      <c r="H8" s="16" t="s">
        <v>226</v>
      </c>
      <c r="I8" s="66"/>
      <c r="J8" s="66"/>
      <c r="K8" s="114" t="s">
        <v>514</v>
      </c>
      <c r="L8" s="94">
        <v>1</v>
      </c>
      <c r="M8" s="95">
        <v>8676.8447265625</v>
      </c>
      <c r="N8" s="95">
        <v>2982.0546875</v>
      </c>
      <c r="O8" s="77"/>
      <c r="P8" s="96"/>
      <c r="Q8" s="96"/>
      <c r="R8" s="97"/>
      <c r="S8" s="51">
        <v>1</v>
      </c>
      <c r="T8" s="51">
        <v>0</v>
      </c>
      <c r="U8" s="52">
        <v>0</v>
      </c>
      <c r="V8" s="52">
        <v>1</v>
      </c>
      <c r="W8" s="52">
        <v>0</v>
      </c>
      <c r="X8" s="52">
        <v>0.999975</v>
      </c>
      <c r="Y8" s="52">
        <v>0</v>
      </c>
      <c r="Z8" s="52">
        <v>0</v>
      </c>
      <c r="AA8" s="82">
        <v>8</v>
      </c>
      <c r="AB8" s="82"/>
      <c r="AC8" s="98"/>
      <c r="AD8" s="85" t="s">
        <v>390</v>
      </c>
      <c r="AE8" s="85">
        <v>609</v>
      </c>
      <c r="AF8" s="85">
        <v>5922</v>
      </c>
      <c r="AG8" s="85">
        <v>20170</v>
      </c>
      <c r="AH8" s="85">
        <v>766</v>
      </c>
      <c r="AI8" s="85">
        <v>-28800</v>
      </c>
      <c r="AJ8" s="85" t="s">
        <v>410</v>
      </c>
      <c r="AK8" s="85" t="s">
        <v>429</v>
      </c>
      <c r="AL8" s="89" t="s">
        <v>443</v>
      </c>
      <c r="AM8" s="85" t="s">
        <v>454</v>
      </c>
      <c r="AN8" s="87">
        <v>40204.67799768518</v>
      </c>
      <c r="AO8" s="89" t="s">
        <v>460</v>
      </c>
      <c r="AP8" s="85" t="b">
        <v>0</v>
      </c>
      <c r="AQ8" s="85" t="b">
        <v>0</v>
      </c>
      <c r="AR8" s="85" t="b">
        <v>0</v>
      </c>
      <c r="AS8" s="85" t="s">
        <v>341</v>
      </c>
      <c r="AT8" s="85">
        <v>457</v>
      </c>
      <c r="AU8" s="89" t="s">
        <v>477</v>
      </c>
      <c r="AV8" s="85" t="b">
        <v>0</v>
      </c>
      <c r="AW8" s="85" t="s">
        <v>488</v>
      </c>
      <c r="AX8" s="89" t="s">
        <v>494</v>
      </c>
      <c r="AY8" s="85" t="s">
        <v>65</v>
      </c>
      <c r="AZ8" s="85" t="str">
        <f>REPLACE(INDEX(GroupVertices[Group],MATCH(Vertices[[#This Row],[Vertex]],GroupVertices[Vertex],0)),1,1,"")</f>
        <v>6</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239.8452525867316</v>
      </c>
      <c r="E9" s="81"/>
      <c r="F9" s="112" t="s">
        <v>283</v>
      </c>
      <c r="G9" s="15"/>
      <c r="H9" s="16" t="s">
        <v>216</v>
      </c>
      <c r="I9" s="66"/>
      <c r="J9" s="66"/>
      <c r="K9" s="114" t="s">
        <v>515</v>
      </c>
      <c r="L9" s="94">
        <v>1</v>
      </c>
      <c r="M9" s="95">
        <v>2672.3603515625</v>
      </c>
      <c r="N9" s="95">
        <v>4281.9248046875</v>
      </c>
      <c r="O9" s="77"/>
      <c r="P9" s="96"/>
      <c r="Q9" s="96"/>
      <c r="R9" s="97"/>
      <c r="S9" s="51">
        <v>0</v>
      </c>
      <c r="T9" s="51">
        <v>2</v>
      </c>
      <c r="U9" s="52">
        <v>0</v>
      </c>
      <c r="V9" s="52">
        <v>0.25</v>
      </c>
      <c r="W9" s="52">
        <v>0.186393</v>
      </c>
      <c r="X9" s="52">
        <v>0.764471</v>
      </c>
      <c r="Y9" s="52">
        <v>0.5</v>
      </c>
      <c r="Z9" s="52">
        <v>0</v>
      </c>
      <c r="AA9" s="82">
        <v>9</v>
      </c>
      <c r="AB9" s="82"/>
      <c r="AC9" s="98"/>
      <c r="AD9" s="85" t="s">
        <v>391</v>
      </c>
      <c r="AE9" s="85">
        <v>1050</v>
      </c>
      <c r="AF9" s="85">
        <v>1221</v>
      </c>
      <c r="AG9" s="85">
        <v>7682</v>
      </c>
      <c r="AH9" s="85">
        <v>983</v>
      </c>
      <c r="AI9" s="85"/>
      <c r="AJ9" s="85" t="s">
        <v>411</v>
      </c>
      <c r="AK9" s="85" t="s">
        <v>430</v>
      </c>
      <c r="AL9" s="85"/>
      <c r="AM9" s="85"/>
      <c r="AN9" s="87">
        <v>39855.635196759256</v>
      </c>
      <c r="AO9" s="89" t="s">
        <v>461</v>
      </c>
      <c r="AP9" s="85" t="b">
        <v>0</v>
      </c>
      <c r="AQ9" s="85" t="b">
        <v>0</v>
      </c>
      <c r="AR9" s="85" t="b">
        <v>1</v>
      </c>
      <c r="AS9" s="85"/>
      <c r="AT9" s="85">
        <v>60</v>
      </c>
      <c r="AU9" s="89" t="s">
        <v>478</v>
      </c>
      <c r="AV9" s="85" t="b">
        <v>0</v>
      </c>
      <c r="AW9" s="85" t="s">
        <v>488</v>
      </c>
      <c r="AX9" s="89" t="s">
        <v>495</v>
      </c>
      <c r="AY9" s="85" t="s">
        <v>66</v>
      </c>
      <c r="AZ9" s="85" t="str">
        <f>REPLACE(INDEX(GroupVertices[Group],MATCH(Vertices[[#This Row],[Vertex]],GroupVertices[Vertex],0)),1,1,"")</f>
        <v>2</v>
      </c>
      <c r="BA9" s="51"/>
      <c r="BB9" s="51"/>
      <c r="BC9" s="51"/>
      <c r="BD9" s="51"/>
      <c r="BE9" s="51"/>
      <c r="BF9" s="51"/>
      <c r="BG9" s="128" t="s">
        <v>781</v>
      </c>
      <c r="BH9" s="128" t="s">
        <v>781</v>
      </c>
      <c r="BI9" s="128" t="s">
        <v>798</v>
      </c>
      <c r="BJ9" s="128" t="s">
        <v>798</v>
      </c>
      <c r="BK9" s="128">
        <v>0</v>
      </c>
      <c r="BL9" s="131">
        <v>0</v>
      </c>
      <c r="BM9" s="128">
        <v>2</v>
      </c>
      <c r="BN9" s="131">
        <v>11.764705882352942</v>
      </c>
      <c r="BO9" s="128">
        <v>1</v>
      </c>
      <c r="BP9" s="131">
        <v>5.882352941176471</v>
      </c>
      <c r="BQ9" s="128">
        <v>15</v>
      </c>
      <c r="BR9" s="131">
        <v>88.23529411764706</v>
      </c>
      <c r="BS9" s="128">
        <v>17</v>
      </c>
      <c r="BT9" s="2"/>
      <c r="BU9" s="3"/>
      <c r="BV9" s="3"/>
      <c r="BW9" s="3"/>
      <c r="BX9" s="3"/>
    </row>
    <row r="10" spans="1:76" ht="15">
      <c r="A10" s="14" t="s">
        <v>223</v>
      </c>
      <c r="B10" s="15"/>
      <c r="C10" s="15" t="s">
        <v>64</v>
      </c>
      <c r="D10" s="93">
        <v>194.70648204503956</v>
      </c>
      <c r="E10" s="81"/>
      <c r="F10" s="112" t="s">
        <v>290</v>
      </c>
      <c r="G10" s="15"/>
      <c r="H10" s="16" t="s">
        <v>223</v>
      </c>
      <c r="I10" s="66"/>
      <c r="J10" s="66"/>
      <c r="K10" s="114" t="s">
        <v>516</v>
      </c>
      <c r="L10" s="94">
        <v>834.1666666666666</v>
      </c>
      <c r="M10" s="95">
        <v>4411.5146484375</v>
      </c>
      <c r="N10" s="95">
        <v>2224.81640625</v>
      </c>
      <c r="O10" s="77"/>
      <c r="P10" s="96"/>
      <c r="Q10" s="96"/>
      <c r="R10" s="97"/>
      <c r="S10" s="51">
        <v>3</v>
      </c>
      <c r="T10" s="51">
        <v>1</v>
      </c>
      <c r="U10" s="52">
        <v>1</v>
      </c>
      <c r="V10" s="52">
        <v>0.333333</v>
      </c>
      <c r="W10" s="52">
        <v>0.262218</v>
      </c>
      <c r="X10" s="52">
        <v>1.084365</v>
      </c>
      <c r="Y10" s="52">
        <v>0.3333333333333333</v>
      </c>
      <c r="Z10" s="52">
        <v>0.3333333333333333</v>
      </c>
      <c r="AA10" s="82">
        <v>10</v>
      </c>
      <c r="AB10" s="82"/>
      <c r="AC10" s="98"/>
      <c r="AD10" s="85" t="s">
        <v>392</v>
      </c>
      <c r="AE10" s="85">
        <v>50</v>
      </c>
      <c r="AF10" s="85">
        <v>513</v>
      </c>
      <c r="AG10" s="85">
        <v>1489</v>
      </c>
      <c r="AH10" s="85">
        <v>1074</v>
      </c>
      <c r="AI10" s="85"/>
      <c r="AJ10" s="85" t="s">
        <v>412</v>
      </c>
      <c r="AK10" s="85" t="s">
        <v>431</v>
      </c>
      <c r="AL10" s="89" t="s">
        <v>444</v>
      </c>
      <c r="AM10" s="85"/>
      <c r="AN10" s="87">
        <v>40090.36865740741</v>
      </c>
      <c r="AO10" s="89" t="s">
        <v>462</v>
      </c>
      <c r="AP10" s="85" t="b">
        <v>0</v>
      </c>
      <c r="AQ10" s="85" t="b">
        <v>0</v>
      </c>
      <c r="AR10" s="85" t="b">
        <v>0</v>
      </c>
      <c r="AS10" s="85"/>
      <c r="AT10" s="85">
        <v>78</v>
      </c>
      <c r="AU10" s="89" t="s">
        <v>479</v>
      </c>
      <c r="AV10" s="85" t="b">
        <v>0</v>
      </c>
      <c r="AW10" s="85" t="s">
        <v>488</v>
      </c>
      <c r="AX10" s="89" t="s">
        <v>496</v>
      </c>
      <c r="AY10" s="85" t="s">
        <v>66</v>
      </c>
      <c r="AZ10" s="85" t="str">
        <f>REPLACE(INDEX(GroupVertices[Group],MATCH(Vertices[[#This Row],[Vertex]],GroupVertices[Vertex],0)),1,1,"")</f>
        <v>2</v>
      </c>
      <c r="BA10" s="51" t="s">
        <v>761</v>
      </c>
      <c r="BB10" s="51" t="s">
        <v>761</v>
      </c>
      <c r="BC10" s="51" t="s">
        <v>271</v>
      </c>
      <c r="BD10" s="51" t="s">
        <v>271</v>
      </c>
      <c r="BE10" s="51" t="s">
        <v>771</v>
      </c>
      <c r="BF10" s="51" t="s">
        <v>278</v>
      </c>
      <c r="BG10" s="128" t="s">
        <v>782</v>
      </c>
      <c r="BH10" s="128" t="s">
        <v>790</v>
      </c>
      <c r="BI10" s="128" t="s">
        <v>799</v>
      </c>
      <c r="BJ10" s="128" t="s">
        <v>799</v>
      </c>
      <c r="BK10" s="128">
        <v>0</v>
      </c>
      <c r="BL10" s="131">
        <v>0</v>
      </c>
      <c r="BM10" s="128">
        <v>0</v>
      </c>
      <c r="BN10" s="131">
        <v>0</v>
      </c>
      <c r="BO10" s="128">
        <v>0</v>
      </c>
      <c r="BP10" s="131">
        <v>0</v>
      </c>
      <c r="BQ10" s="128">
        <v>23</v>
      </c>
      <c r="BR10" s="131">
        <v>100</v>
      </c>
      <c r="BS10" s="128">
        <v>23</v>
      </c>
      <c r="BT10" s="2"/>
      <c r="BU10" s="3"/>
      <c r="BV10" s="3"/>
      <c r="BW10" s="3"/>
      <c r="BX10" s="3"/>
    </row>
    <row r="11" spans="1:76" ht="15">
      <c r="A11" s="14" t="s">
        <v>224</v>
      </c>
      <c r="B11" s="15"/>
      <c r="C11" s="15" t="s">
        <v>64</v>
      </c>
      <c r="D11" s="93">
        <v>760.8537735849056</v>
      </c>
      <c r="E11" s="81"/>
      <c r="F11" s="112" t="s">
        <v>291</v>
      </c>
      <c r="G11" s="15"/>
      <c r="H11" s="16" t="s">
        <v>224</v>
      </c>
      <c r="I11" s="66"/>
      <c r="J11" s="66"/>
      <c r="K11" s="114" t="s">
        <v>517</v>
      </c>
      <c r="L11" s="94">
        <v>834.1666666666666</v>
      </c>
      <c r="M11" s="95">
        <v>404.5404357910156</v>
      </c>
      <c r="N11" s="95">
        <v>2409.50537109375</v>
      </c>
      <c r="O11" s="77"/>
      <c r="P11" s="96"/>
      <c r="Q11" s="96"/>
      <c r="R11" s="97"/>
      <c r="S11" s="51">
        <v>1</v>
      </c>
      <c r="T11" s="51">
        <v>2</v>
      </c>
      <c r="U11" s="52">
        <v>1</v>
      </c>
      <c r="V11" s="52">
        <v>0.333333</v>
      </c>
      <c r="W11" s="52">
        <v>0.262218</v>
      </c>
      <c r="X11" s="52">
        <v>1.084365</v>
      </c>
      <c r="Y11" s="52">
        <v>0.5</v>
      </c>
      <c r="Z11" s="52">
        <v>0</v>
      </c>
      <c r="AA11" s="82">
        <v>11</v>
      </c>
      <c r="AB11" s="82"/>
      <c r="AC11" s="98"/>
      <c r="AD11" s="85" t="s">
        <v>393</v>
      </c>
      <c r="AE11" s="85">
        <v>10320</v>
      </c>
      <c r="AF11" s="85">
        <v>9393</v>
      </c>
      <c r="AG11" s="85">
        <v>13752</v>
      </c>
      <c r="AH11" s="85">
        <v>3504</v>
      </c>
      <c r="AI11" s="85"/>
      <c r="AJ11" s="85" t="s">
        <v>413</v>
      </c>
      <c r="AK11" s="85" t="s">
        <v>432</v>
      </c>
      <c r="AL11" s="89" t="s">
        <v>445</v>
      </c>
      <c r="AM11" s="85"/>
      <c r="AN11" s="87">
        <v>40349.464525462965</v>
      </c>
      <c r="AO11" s="89" t="s">
        <v>463</v>
      </c>
      <c r="AP11" s="85" t="b">
        <v>0</v>
      </c>
      <c r="AQ11" s="85" t="b">
        <v>0</v>
      </c>
      <c r="AR11" s="85" t="b">
        <v>1</v>
      </c>
      <c r="AS11" s="85"/>
      <c r="AT11" s="85">
        <v>327</v>
      </c>
      <c r="AU11" s="89" t="s">
        <v>478</v>
      </c>
      <c r="AV11" s="85" t="b">
        <v>0</v>
      </c>
      <c r="AW11" s="85" t="s">
        <v>488</v>
      </c>
      <c r="AX11" s="89" t="s">
        <v>497</v>
      </c>
      <c r="AY11" s="85" t="s">
        <v>66</v>
      </c>
      <c r="AZ11" s="85" t="str">
        <f>REPLACE(INDEX(GroupVertices[Group],MATCH(Vertices[[#This Row],[Vertex]],GroupVertices[Vertex],0)),1,1,"")</f>
        <v>2</v>
      </c>
      <c r="BA11" s="51" t="s">
        <v>762</v>
      </c>
      <c r="BB11" s="51" t="s">
        <v>762</v>
      </c>
      <c r="BC11" s="51" t="s">
        <v>271</v>
      </c>
      <c r="BD11" s="51" t="s">
        <v>271</v>
      </c>
      <c r="BE11" s="51" t="s">
        <v>772</v>
      </c>
      <c r="BF11" s="51" t="s">
        <v>775</v>
      </c>
      <c r="BG11" s="128" t="s">
        <v>783</v>
      </c>
      <c r="BH11" s="128" t="s">
        <v>791</v>
      </c>
      <c r="BI11" s="128" t="s">
        <v>799</v>
      </c>
      <c r="BJ11" s="128" t="s">
        <v>799</v>
      </c>
      <c r="BK11" s="128">
        <v>0</v>
      </c>
      <c r="BL11" s="131">
        <v>0</v>
      </c>
      <c r="BM11" s="128">
        <v>2</v>
      </c>
      <c r="BN11" s="131">
        <v>5</v>
      </c>
      <c r="BO11" s="128">
        <v>1</v>
      </c>
      <c r="BP11" s="131">
        <v>2.5</v>
      </c>
      <c r="BQ11" s="128">
        <v>38</v>
      </c>
      <c r="BR11" s="131">
        <v>95</v>
      </c>
      <c r="BS11" s="128">
        <v>40</v>
      </c>
      <c r="BT11" s="2"/>
      <c r="BU11" s="3"/>
      <c r="BV11" s="3"/>
      <c r="BW11" s="3"/>
      <c r="BX11" s="3"/>
    </row>
    <row r="12" spans="1:76" ht="15">
      <c r="A12" s="14" t="s">
        <v>217</v>
      </c>
      <c r="B12" s="15"/>
      <c r="C12" s="15" t="s">
        <v>64</v>
      </c>
      <c r="D12" s="93">
        <v>541.0254108338405</v>
      </c>
      <c r="E12" s="81"/>
      <c r="F12" s="112" t="s">
        <v>284</v>
      </c>
      <c r="G12" s="15"/>
      <c r="H12" s="16" t="s">
        <v>217</v>
      </c>
      <c r="I12" s="66"/>
      <c r="J12" s="66"/>
      <c r="K12" s="114" t="s">
        <v>518</v>
      </c>
      <c r="L12" s="94">
        <v>1</v>
      </c>
      <c r="M12" s="95">
        <v>9240.466796875</v>
      </c>
      <c r="N12" s="95">
        <v>8287.40625</v>
      </c>
      <c r="O12" s="77"/>
      <c r="P12" s="96"/>
      <c r="Q12" s="96"/>
      <c r="R12" s="97"/>
      <c r="S12" s="51">
        <v>1</v>
      </c>
      <c r="T12" s="51">
        <v>1</v>
      </c>
      <c r="U12" s="52">
        <v>0</v>
      </c>
      <c r="V12" s="52">
        <v>0.5</v>
      </c>
      <c r="W12" s="52">
        <v>0</v>
      </c>
      <c r="X12" s="52">
        <v>0.999975</v>
      </c>
      <c r="Y12" s="52">
        <v>0.5</v>
      </c>
      <c r="Z12" s="52">
        <v>0</v>
      </c>
      <c r="AA12" s="82">
        <v>12</v>
      </c>
      <c r="AB12" s="82"/>
      <c r="AC12" s="98"/>
      <c r="AD12" s="85" t="s">
        <v>394</v>
      </c>
      <c r="AE12" s="85">
        <v>1328</v>
      </c>
      <c r="AF12" s="85">
        <v>5945</v>
      </c>
      <c r="AG12" s="85">
        <v>69304</v>
      </c>
      <c r="AH12" s="85">
        <v>2915</v>
      </c>
      <c r="AI12" s="85"/>
      <c r="AJ12" s="85" t="s">
        <v>414</v>
      </c>
      <c r="AK12" s="85" t="s">
        <v>433</v>
      </c>
      <c r="AL12" s="89" t="s">
        <v>446</v>
      </c>
      <c r="AM12" s="85"/>
      <c r="AN12" s="87">
        <v>39885.082349537035</v>
      </c>
      <c r="AO12" s="89" t="s">
        <v>464</v>
      </c>
      <c r="AP12" s="85" t="b">
        <v>0</v>
      </c>
      <c r="AQ12" s="85" t="b">
        <v>0</v>
      </c>
      <c r="AR12" s="85" t="b">
        <v>1</v>
      </c>
      <c r="AS12" s="85"/>
      <c r="AT12" s="85">
        <v>760</v>
      </c>
      <c r="AU12" s="89" t="s">
        <v>480</v>
      </c>
      <c r="AV12" s="85" t="b">
        <v>0</v>
      </c>
      <c r="AW12" s="85" t="s">
        <v>488</v>
      </c>
      <c r="AX12" s="89" t="s">
        <v>498</v>
      </c>
      <c r="AY12" s="85" t="s">
        <v>66</v>
      </c>
      <c r="AZ12" s="85" t="str">
        <f>REPLACE(INDEX(GroupVertices[Group],MATCH(Vertices[[#This Row],[Vertex]],GroupVertices[Vertex],0)),1,1,"")</f>
        <v>3</v>
      </c>
      <c r="BA12" s="51"/>
      <c r="BB12" s="51"/>
      <c r="BC12" s="51"/>
      <c r="BD12" s="51"/>
      <c r="BE12" s="51" t="s">
        <v>273</v>
      </c>
      <c r="BF12" s="51" t="s">
        <v>273</v>
      </c>
      <c r="BG12" s="128" t="s">
        <v>680</v>
      </c>
      <c r="BH12" s="128" t="s">
        <v>680</v>
      </c>
      <c r="BI12" s="128" t="s">
        <v>724</v>
      </c>
      <c r="BJ12" s="128" t="s">
        <v>724</v>
      </c>
      <c r="BK12" s="128">
        <v>0</v>
      </c>
      <c r="BL12" s="131">
        <v>0</v>
      </c>
      <c r="BM12" s="128">
        <v>1</v>
      </c>
      <c r="BN12" s="131">
        <v>7.142857142857143</v>
      </c>
      <c r="BO12" s="128">
        <v>0</v>
      </c>
      <c r="BP12" s="131">
        <v>0</v>
      </c>
      <c r="BQ12" s="128">
        <v>13</v>
      </c>
      <c r="BR12" s="131">
        <v>92.85714285714286</v>
      </c>
      <c r="BS12" s="128">
        <v>14</v>
      </c>
      <c r="BT12" s="2"/>
      <c r="BU12" s="3"/>
      <c r="BV12" s="3"/>
      <c r="BW12" s="3"/>
      <c r="BX12" s="3"/>
    </row>
    <row r="13" spans="1:76" ht="15">
      <c r="A13" s="14" t="s">
        <v>227</v>
      </c>
      <c r="B13" s="15"/>
      <c r="C13" s="15" t="s">
        <v>64</v>
      </c>
      <c r="D13" s="93">
        <v>349.823189287888</v>
      </c>
      <c r="E13" s="81"/>
      <c r="F13" s="112" t="s">
        <v>483</v>
      </c>
      <c r="G13" s="15"/>
      <c r="H13" s="16" t="s">
        <v>227</v>
      </c>
      <c r="I13" s="66"/>
      <c r="J13" s="66"/>
      <c r="K13" s="114" t="s">
        <v>519</v>
      </c>
      <c r="L13" s="94">
        <v>1</v>
      </c>
      <c r="M13" s="95">
        <v>8113.2236328125</v>
      </c>
      <c r="N13" s="95">
        <v>8287.40625</v>
      </c>
      <c r="O13" s="77"/>
      <c r="P13" s="96"/>
      <c r="Q13" s="96"/>
      <c r="R13" s="97"/>
      <c r="S13" s="51">
        <v>2</v>
      </c>
      <c r="T13" s="51">
        <v>0</v>
      </c>
      <c r="U13" s="52">
        <v>0</v>
      </c>
      <c r="V13" s="52">
        <v>0.5</v>
      </c>
      <c r="W13" s="52">
        <v>0</v>
      </c>
      <c r="X13" s="52">
        <v>0.999975</v>
      </c>
      <c r="Y13" s="52">
        <v>0.5</v>
      </c>
      <c r="Z13" s="52">
        <v>0</v>
      </c>
      <c r="AA13" s="82">
        <v>13</v>
      </c>
      <c r="AB13" s="82"/>
      <c r="AC13" s="98"/>
      <c r="AD13" s="85" t="s">
        <v>395</v>
      </c>
      <c r="AE13" s="85">
        <v>4658</v>
      </c>
      <c r="AF13" s="85">
        <v>2946</v>
      </c>
      <c r="AG13" s="85">
        <v>4925</v>
      </c>
      <c r="AH13" s="85">
        <v>4386</v>
      </c>
      <c r="AI13" s="85"/>
      <c r="AJ13" s="85" t="s">
        <v>415</v>
      </c>
      <c r="AK13" s="85"/>
      <c r="AL13" s="89" t="s">
        <v>447</v>
      </c>
      <c r="AM13" s="85"/>
      <c r="AN13" s="87">
        <v>42659.24302083333</v>
      </c>
      <c r="AO13" s="89" t="s">
        <v>465</v>
      </c>
      <c r="AP13" s="85" t="b">
        <v>0</v>
      </c>
      <c r="AQ13" s="85" t="b">
        <v>0</v>
      </c>
      <c r="AR13" s="85" t="b">
        <v>0</v>
      </c>
      <c r="AS13" s="85" t="s">
        <v>341</v>
      </c>
      <c r="AT13" s="85">
        <v>130</v>
      </c>
      <c r="AU13" s="89" t="s">
        <v>475</v>
      </c>
      <c r="AV13" s="85" t="b">
        <v>0</v>
      </c>
      <c r="AW13" s="85" t="s">
        <v>488</v>
      </c>
      <c r="AX13" s="89" t="s">
        <v>499</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162.82881923311015</v>
      </c>
      <c r="E14" s="81"/>
      <c r="F14" s="112" t="s">
        <v>285</v>
      </c>
      <c r="G14" s="15"/>
      <c r="H14" s="16" t="s">
        <v>218</v>
      </c>
      <c r="I14" s="66"/>
      <c r="J14" s="66"/>
      <c r="K14" s="114" t="s">
        <v>520</v>
      </c>
      <c r="L14" s="94">
        <v>1</v>
      </c>
      <c r="M14" s="95">
        <v>8113.2236328125</v>
      </c>
      <c r="N14" s="95">
        <v>5570.03125</v>
      </c>
      <c r="O14" s="77"/>
      <c r="P14" s="96"/>
      <c r="Q14" s="96"/>
      <c r="R14" s="97"/>
      <c r="S14" s="51">
        <v>0</v>
      </c>
      <c r="T14" s="51">
        <v>2</v>
      </c>
      <c r="U14" s="52">
        <v>0</v>
      </c>
      <c r="V14" s="52">
        <v>0.5</v>
      </c>
      <c r="W14" s="52">
        <v>0</v>
      </c>
      <c r="X14" s="52">
        <v>0.999975</v>
      </c>
      <c r="Y14" s="52">
        <v>0.5</v>
      </c>
      <c r="Z14" s="52">
        <v>0</v>
      </c>
      <c r="AA14" s="82">
        <v>14</v>
      </c>
      <c r="AB14" s="82"/>
      <c r="AC14" s="98"/>
      <c r="AD14" s="85" t="s">
        <v>396</v>
      </c>
      <c r="AE14" s="85">
        <v>185</v>
      </c>
      <c r="AF14" s="85">
        <v>13</v>
      </c>
      <c r="AG14" s="85">
        <v>220</v>
      </c>
      <c r="AH14" s="85">
        <v>21</v>
      </c>
      <c r="AI14" s="85"/>
      <c r="AJ14" s="85" t="s">
        <v>416</v>
      </c>
      <c r="AK14" s="85" t="s">
        <v>434</v>
      </c>
      <c r="AL14" s="85"/>
      <c r="AM14" s="85"/>
      <c r="AN14" s="87">
        <v>43664.616377314815</v>
      </c>
      <c r="AO14" s="89" t="s">
        <v>466</v>
      </c>
      <c r="AP14" s="85" t="b">
        <v>1</v>
      </c>
      <c r="AQ14" s="85" t="b">
        <v>0</v>
      </c>
      <c r="AR14" s="85" t="b">
        <v>0</v>
      </c>
      <c r="AS14" s="85"/>
      <c r="AT14" s="85">
        <v>0</v>
      </c>
      <c r="AU14" s="85"/>
      <c r="AV14" s="85" t="b">
        <v>0</v>
      </c>
      <c r="AW14" s="85" t="s">
        <v>488</v>
      </c>
      <c r="AX14" s="89" t="s">
        <v>500</v>
      </c>
      <c r="AY14" s="85" t="s">
        <v>66</v>
      </c>
      <c r="AZ14" s="85" t="str">
        <f>REPLACE(INDEX(GroupVertices[Group],MATCH(Vertices[[#This Row],[Vertex]],GroupVertices[Vertex],0)),1,1,"")</f>
        <v>3</v>
      </c>
      <c r="BA14" s="51"/>
      <c r="BB14" s="51"/>
      <c r="BC14" s="51"/>
      <c r="BD14" s="51"/>
      <c r="BE14" s="51" t="s">
        <v>273</v>
      </c>
      <c r="BF14" s="51" t="s">
        <v>273</v>
      </c>
      <c r="BG14" s="128" t="s">
        <v>784</v>
      </c>
      <c r="BH14" s="128" t="s">
        <v>784</v>
      </c>
      <c r="BI14" s="128" t="s">
        <v>800</v>
      </c>
      <c r="BJ14" s="128" t="s">
        <v>800</v>
      </c>
      <c r="BK14" s="128">
        <v>0</v>
      </c>
      <c r="BL14" s="131">
        <v>0</v>
      </c>
      <c r="BM14" s="128">
        <v>1</v>
      </c>
      <c r="BN14" s="131">
        <v>6.25</v>
      </c>
      <c r="BO14" s="128">
        <v>0</v>
      </c>
      <c r="BP14" s="131">
        <v>0</v>
      </c>
      <c r="BQ14" s="128">
        <v>15</v>
      </c>
      <c r="BR14" s="131">
        <v>93.75</v>
      </c>
      <c r="BS14" s="128">
        <v>16</v>
      </c>
      <c r="BT14" s="2"/>
      <c r="BU14" s="3"/>
      <c r="BV14" s="3"/>
      <c r="BW14" s="3"/>
      <c r="BX14" s="3"/>
    </row>
    <row r="15" spans="1:76" ht="15">
      <c r="A15" s="14" t="s">
        <v>219</v>
      </c>
      <c r="B15" s="15"/>
      <c r="C15" s="15" t="s">
        <v>64</v>
      </c>
      <c r="D15" s="93">
        <v>399.23356664637856</v>
      </c>
      <c r="E15" s="81"/>
      <c r="F15" s="112" t="s">
        <v>286</v>
      </c>
      <c r="G15" s="15"/>
      <c r="H15" s="16" t="s">
        <v>219</v>
      </c>
      <c r="I15" s="66"/>
      <c r="J15" s="66"/>
      <c r="K15" s="114" t="s">
        <v>521</v>
      </c>
      <c r="L15" s="94">
        <v>1</v>
      </c>
      <c r="M15" s="95">
        <v>6667.62451171875</v>
      </c>
      <c r="N15" s="95">
        <v>8528.55859375</v>
      </c>
      <c r="O15" s="77"/>
      <c r="P15" s="96"/>
      <c r="Q15" s="96"/>
      <c r="R15" s="97"/>
      <c r="S15" s="51">
        <v>1</v>
      </c>
      <c r="T15" s="51">
        <v>1</v>
      </c>
      <c r="U15" s="52">
        <v>0</v>
      </c>
      <c r="V15" s="52">
        <v>0</v>
      </c>
      <c r="W15" s="52">
        <v>0</v>
      </c>
      <c r="X15" s="52">
        <v>0.999975</v>
      </c>
      <c r="Y15" s="52">
        <v>0</v>
      </c>
      <c r="Z15" s="52" t="s">
        <v>583</v>
      </c>
      <c r="AA15" s="82">
        <v>15</v>
      </c>
      <c r="AB15" s="82"/>
      <c r="AC15" s="98"/>
      <c r="AD15" s="85" t="s">
        <v>397</v>
      </c>
      <c r="AE15" s="85">
        <v>2020</v>
      </c>
      <c r="AF15" s="85">
        <v>3721</v>
      </c>
      <c r="AG15" s="85">
        <v>16571</v>
      </c>
      <c r="AH15" s="85">
        <v>3524</v>
      </c>
      <c r="AI15" s="85"/>
      <c r="AJ15" s="85" t="s">
        <v>417</v>
      </c>
      <c r="AK15" s="85" t="s">
        <v>355</v>
      </c>
      <c r="AL15" s="89" t="s">
        <v>448</v>
      </c>
      <c r="AM15" s="85"/>
      <c r="AN15" s="87">
        <v>40134.82494212963</v>
      </c>
      <c r="AO15" s="89" t="s">
        <v>467</v>
      </c>
      <c r="AP15" s="85" t="b">
        <v>0</v>
      </c>
      <c r="AQ15" s="85" t="b">
        <v>0</v>
      </c>
      <c r="AR15" s="85" t="b">
        <v>1</v>
      </c>
      <c r="AS15" s="85"/>
      <c r="AT15" s="85">
        <v>326</v>
      </c>
      <c r="AU15" s="89" t="s">
        <v>479</v>
      </c>
      <c r="AV15" s="85" t="b">
        <v>0</v>
      </c>
      <c r="AW15" s="85" t="s">
        <v>488</v>
      </c>
      <c r="AX15" s="89" t="s">
        <v>501</v>
      </c>
      <c r="AY15" s="85" t="s">
        <v>66</v>
      </c>
      <c r="AZ15" s="85" t="str">
        <f>REPLACE(INDEX(GroupVertices[Group],MATCH(Vertices[[#This Row],[Vertex]],GroupVertices[Vertex],0)),1,1,"")</f>
        <v>5</v>
      </c>
      <c r="BA15" s="51" t="s">
        <v>763</v>
      </c>
      <c r="BB15" s="51" t="s">
        <v>763</v>
      </c>
      <c r="BC15" s="51" t="s">
        <v>767</v>
      </c>
      <c r="BD15" s="51" t="s">
        <v>767</v>
      </c>
      <c r="BE15" s="51" t="s">
        <v>275</v>
      </c>
      <c r="BF15" s="51" t="s">
        <v>275</v>
      </c>
      <c r="BG15" s="128" t="s">
        <v>785</v>
      </c>
      <c r="BH15" s="128" t="s">
        <v>792</v>
      </c>
      <c r="BI15" s="128" t="s">
        <v>801</v>
      </c>
      <c r="BJ15" s="128" t="s">
        <v>806</v>
      </c>
      <c r="BK15" s="128">
        <v>3</v>
      </c>
      <c r="BL15" s="131">
        <v>5.769230769230769</v>
      </c>
      <c r="BM15" s="128">
        <v>0</v>
      </c>
      <c r="BN15" s="131">
        <v>0</v>
      </c>
      <c r="BO15" s="128">
        <v>0</v>
      </c>
      <c r="BP15" s="131">
        <v>0</v>
      </c>
      <c r="BQ15" s="128">
        <v>49</v>
      </c>
      <c r="BR15" s="131">
        <v>94.23076923076923</v>
      </c>
      <c r="BS15" s="128">
        <v>52</v>
      </c>
      <c r="BT15" s="2"/>
      <c r="BU15" s="3"/>
      <c r="BV15" s="3"/>
      <c r="BW15" s="3"/>
      <c r="BX15" s="3"/>
    </row>
    <row r="16" spans="1:76" ht="15">
      <c r="A16" s="14" t="s">
        <v>220</v>
      </c>
      <c r="B16" s="15"/>
      <c r="C16" s="15" t="s">
        <v>64</v>
      </c>
      <c r="D16" s="93">
        <v>191.07242848447962</v>
      </c>
      <c r="E16" s="81"/>
      <c r="F16" s="112" t="s">
        <v>287</v>
      </c>
      <c r="G16" s="15"/>
      <c r="H16" s="16" t="s">
        <v>220</v>
      </c>
      <c r="I16" s="66"/>
      <c r="J16" s="66"/>
      <c r="K16" s="114" t="s">
        <v>522</v>
      </c>
      <c r="L16" s="94">
        <v>1</v>
      </c>
      <c r="M16" s="95">
        <v>5293.49267578125</v>
      </c>
      <c r="N16" s="95">
        <v>8528.55859375</v>
      </c>
      <c r="O16" s="77"/>
      <c r="P16" s="96"/>
      <c r="Q16" s="96"/>
      <c r="R16" s="97"/>
      <c r="S16" s="51">
        <v>1</v>
      </c>
      <c r="T16" s="51">
        <v>1</v>
      </c>
      <c r="U16" s="52">
        <v>0</v>
      </c>
      <c r="V16" s="52">
        <v>0</v>
      </c>
      <c r="W16" s="52">
        <v>0</v>
      </c>
      <c r="X16" s="52">
        <v>0.999975</v>
      </c>
      <c r="Y16" s="52">
        <v>0</v>
      </c>
      <c r="Z16" s="52" t="s">
        <v>583</v>
      </c>
      <c r="AA16" s="82">
        <v>16</v>
      </c>
      <c r="AB16" s="82"/>
      <c r="AC16" s="98"/>
      <c r="AD16" s="85" t="s">
        <v>398</v>
      </c>
      <c r="AE16" s="85">
        <v>1252</v>
      </c>
      <c r="AF16" s="85">
        <v>456</v>
      </c>
      <c r="AG16" s="85">
        <v>3115</v>
      </c>
      <c r="AH16" s="85">
        <v>1354</v>
      </c>
      <c r="AI16" s="85"/>
      <c r="AJ16" s="85" t="s">
        <v>418</v>
      </c>
      <c r="AK16" s="85" t="s">
        <v>435</v>
      </c>
      <c r="AL16" s="89" t="s">
        <v>449</v>
      </c>
      <c r="AM16" s="85"/>
      <c r="AN16" s="87">
        <v>42794.512337962966</v>
      </c>
      <c r="AO16" s="89" t="s">
        <v>468</v>
      </c>
      <c r="AP16" s="85" t="b">
        <v>0</v>
      </c>
      <c r="AQ16" s="85" t="b">
        <v>0</v>
      </c>
      <c r="AR16" s="85" t="b">
        <v>0</v>
      </c>
      <c r="AS16" s="85"/>
      <c r="AT16" s="85">
        <v>5</v>
      </c>
      <c r="AU16" s="89" t="s">
        <v>475</v>
      </c>
      <c r="AV16" s="85" t="b">
        <v>0</v>
      </c>
      <c r="AW16" s="85" t="s">
        <v>488</v>
      </c>
      <c r="AX16" s="89" t="s">
        <v>502</v>
      </c>
      <c r="AY16" s="85" t="s">
        <v>66</v>
      </c>
      <c r="AZ16" s="85" t="str">
        <f>REPLACE(INDEX(GroupVertices[Group],MATCH(Vertices[[#This Row],[Vertex]],GroupVertices[Vertex],0)),1,1,"")</f>
        <v>5</v>
      </c>
      <c r="BA16" s="51" t="s">
        <v>258</v>
      </c>
      <c r="BB16" s="51" t="s">
        <v>258</v>
      </c>
      <c r="BC16" s="51" t="s">
        <v>269</v>
      </c>
      <c r="BD16" s="51" t="s">
        <v>269</v>
      </c>
      <c r="BE16" s="51" t="s">
        <v>276</v>
      </c>
      <c r="BF16" s="51" t="s">
        <v>276</v>
      </c>
      <c r="BG16" s="128" t="s">
        <v>786</v>
      </c>
      <c r="BH16" s="128" t="s">
        <v>786</v>
      </c>
      <c r="BI16" s="128" t="s">
        <v>802</v>
      </c>
      <c r="BJ16" s="128" t="s">
        <v>802</v>
      </c>
      <c r="BK16" s="128">
        <v>0</v>
      </c>
      <c r="BL16" s="131">
        <v>0</v>
      </c>
      <c r="BM16" s="128">
        <v>0</v>
      </c>
      <c r="BN16" s="131">
        <v>0</v>
      </c>
      <c r="BO16" s="128">
        <v>0</v>
      </c>
      <c r="BP16" s="131">
        <v>0</v>
      </c>
      <c r="BQ16" s="128">
        <v>31</v>
      </c>
      <c r="BR16" s="131">
        <v>100</v>
      </c>
      <c r="BS16" s="128">
        <v>31</v>
      </c>
      <c r="BT16" s="2"/>
      <c r="BU16" s="3"/>
      <c r="BV16" s="3"/>
      <c r="BW16" s="3"/>
      <c r="BX16" s="3"/>
    </row>
    <row r="17" spans="1:76" ht="15">
      <c r="A17" s="14" t="s">
        <v>221</v>
      </c>
      <c r="B17" s="15"/>
      <c r="C17" s="15" t="s">
        <v>64</v>
      </c>
      <c r="D17" s="93">
        <v>503.98356664637856</v>
      </c>
      <c r="E17" s="81"/>
      <c r="F17" s="112" t="s">
        <v>288</v>
      </c>
      <c r="G17" s="15"/>
      <c r="H17" s="16" t="s">
        <v>221</v>
      </c>
      <c r="I17" s="66"/>
      <c r="J17" s="66"/>
      <c r="K17" s="114" t="s">
        <v>523</v>
      </c>
      <c r="L17" s="94">
        <v>9999</v>
      </c>
      <c r="M17" s="95">
        <v>2303.21337890625</v>
      </c>
      <c r="N17" s="95">
        <v>7140.46240234375</v>
      </c>
      <c r="O17" s="77"/>
      <c r="P17" s="96"/>
      <c r="Q17" s="96"/>
      <c r="R17" s="97"/>
      <c r="S17" s="51">
        <v>0</v>
      </c>
      <c r="T17" s="51">
        <v>4</v>
      </c>
      <c r="U17" s="52">
        <v>12</v>
      </c>
      <c r="V17" s="52">
        <v>0.25</v>
      </c>
      <c r="W17" s="52">
        <v>0</v>
      </c>
      <c r="X17" s="52">
        <v>2.378316</v>
      </c>
      <c r="Y17" s="52">
        <v>0</v>
      </c>
      <c r="Z17" s="52">
        <v>0</v>
      </c>
      <c r="AA17" s="82">
        <v>17</v>
      </c>
      <c r="AB17" s="82"/>
      <c r="AC17" s="98"/>
      <c r="AD17" s="85" t="s">
        <v>399</v>
      </c>
      <c r="AE17" s="85">
        <v>5925</v>
      </c>
      <c r="AF17" s="85">
        <v>5364</v>
      </c>
      <c r="AG17" s="85">
        <v>50695</v>
      </c>
      <c r="AH17" s="85">
        <v>6823</v>
      </c>
      <c r="AI17" s="85"/>
      <c r="AJ17" s="85" t="s">
        <v>419</v>
      </c>
      <c r="AK17" s="85" t="s">
        <v>436</v>
      </c>
      <c r="AL17" s="89" t="s">
        <v>450</v>
      </c>
      <c r="AM17" s="85"/>
      <c r="AN17" s="87">
        <v>41352.520902777775</v>
      </c>
      <c r="AO17" s="89" t="s">
        <v>469</v>
      </c>
      <c r="AP17" s="85" t="b">
        <v>1</v>
      </c>
      <c r="AQ17" s="85" t="b">
        <v>0</v>
      </c>
      <c r="AR17" s="85" t="b">
        <v>1</v>
      </c>
      <c r="AS17" s="85"/>
      <c r="AT17" s="85">
        <v>616</v>
      </c>
      <c r="AU17" s="89" t="s">
        <v>475</v>
      </c>
      <c r="AV17" s="85" t="b">
        <v>0</v>
      </c>
      <c r="AW17" s="85" t="s">
        <v>488</v>
      </c>
      <c r="AX17" s="89" t="s">
        <v>503</v>
      </c>
      <c r="AY17" s="85" t="s">
        <v>66</v>
      </c>
      <c r="AZ17" s="85" t="str">
        <f>REPLACE(INDEX(GroupVertices[Group],MATCH(Vertices[[#This Row],[Vertex]],GroupVertices[Vertex],0)),1,1,"")</f>
        <v>1</v>
      </c>
      <c r="BA17" s="51" t="s">
        <v>259</v>
      </c>
      <c r="BB17" s="51" t="s">
        <v>259</v>
      </c>
      <c r="BC17" s="51" t="s">
        <v>605</v>
      </c>
      <c r="BD17" s="51" t="s">
        <v>605</v>
      </c>
      <c r="BE17" s="51" t="s">
        <v>273</v>
      </c>
      <c r="BF17" s="51" t="s">
        <v>273</v>
      </c>
      <c r="BG17" s="128" t="s">
        <v>787</v>
      </c>
      <c r="BH17" s="128" t="s">
        <v>787</v>
      </c>
      <c r="BI17" s="128" t="s">
        <v>803</v>
      </c>
      <c r="BJ17" s="128" t="s">
        <v>803</v>
      </c>
      <c r="BK17" s="128">
        <v>0</v>
      </c>
      <c r="BL17" s="131">
        <v>0</v>
      </c>
      <c r="BM17" s="128">
        <v>0</v>
      </c>
      <c r="BN17" s="131">
        <v>0</v>
      </c>
      <c r="BO17" s="128">
        <v>0</v>
      </c>
      <c r="BP17" s="131">
        <v>0</v>
      </c>
      <c r="BQ17" s="128">
        <v>24</v>
      </c>
      <c r="BR17" s="131">
        <v>100</v>
      </c>
      <c r="BS17" s="128">
        <v>24</v>
      </c>
      <c r="BT17" s="2"/>
      <c r="BU17" s="3"/>
      <c r="BV17" s="3"/>
      <c r="BW17" s="3"/>
      <c r="BX17" s="3"/>
    </row>
    <row r="18" spans="1:76" ht="15">
      <c r="A18" s="14" t="s">
        <v>228</v>
      </c>
      <c r="B18" s="15"/>
      <c r="C18" s="15" t="s">
        <v>64</v>
      </c>
      <c r="D18" s="93">
        <v>299.8390139987827</v>
      </c>
      <c r="E18" s="81"/>
      <c r="F18" s="112" t="s">
        <v>484</v>
      </c>
      <c r="G18" s="15"/>
      <c r="H18" s="16" t="s">
        <v>228</v>
      </c>
      <c r="I18" s="66"/>
      <c r="J18" s="66"/>
      <c r="K18" s="114" t="s">
        <v>524</v>
      </c>
      <c r="L18" s="94">
        <v>1</v>
      </c>
      <c r="M18" s="95">
        <v>290.224365234375</v>
      </c>
      <c r="N18" s="95">
        <v>7046.05810546875</v>
      </c>
      <c r="O18" s="77"/>
      <c r="P18" s="96"/>
      <c r="Q18" s="96"/>
      <c r="R18" s="97"/>
      <c r="S18" s="51">
        <v>1</v>
      </c>
      <c r="T18" s="51">
        <v>0</v>
      </c>
      <c r="U18" s="52">
        <v>0</v>
      </c>
      <c r="V18" s="52">
        <v>0.142857</v>
      </c>
      <c r="W18" s="52">
        <v>0</v>
      </c>
      <c r="X18" s="52">
        <v>0.65539</v>
      </c>
      <c r="Y18" s="52">
        <v>0</v>
      </c>
      <c r="Z18" s="52">
        <v>0</v>
      </c>
      <c r="AA18" s="82">
        <v>18</v>
      </c>
      <c r="AB18" s="82"/>
      <c r="AC18" s="98"/>
      <c r="AD18" s="85" t="s">
        <v>400</v>
      </c>
      <c r="AE18" s="85">
        <v>521</v>
      </c>
      <c r="AF18" s="85">
        <v>2162</v>
      </c>
      <c r="AG18" s="85">
        <v>240</v>
      </c>
      <c r="AH18" s="85">
        <v>477</v>
      </c>
      <c r="AI18" s="85"/>
      <c r="AJ18" s="85" t="s">
        <v>420</v>
      </c>
      <c r="AK18" s="85" t="s">
        <v>437</v>
      </c>
      <c r="AL18" s="89" t="s">
        <v>451</v>
      </c>
      <c r="AM18" s="85"/>
      <c r="AN18" s="87">
        <v>43581.64734953704</v>
      </c>
      <c r="AO18" s="89" t="s">
        <v>470</v>
      </c>
      <c r="AP18" s="85" t="b">
        <v>0</v>
      </c>
      <c r="AQ18" s="85" t="b">
        <v>0</v>
      </c>
      <c r="AR18" s="85" t="b">
        <v>0</v>
      </c>
      <c r="AS18" s="85"/>
      <c r="AT18" s="85">
        <v>18</v>
      </c>
      <c r="AU18" s="89" t="s">
        <v>475</v>
      </c>
      <c r="AV18" s="85" t="b">
        <v>0</v>
      </c>
      <c r="AW18" s="85" t="s">
        <v>488</v>
      </c>
      <c r="AX18" s="89" t="s">
        <v>504</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229</v>
      </c>
      <c r="B19" s="15"/>
      <c r="C19" s="15" t="s">
        <v>64</v>
      </c>
      <c r="D19" s="93">
        <v>1000</v>
      </c>
      <c r="E19" s="81"/>
      <c r="F19" s="112" t="s">
        <v>485</v>
      </c>
      <c r="G19" s="15"/>
      <c r="H19" s="16" t="s">
        <v>229</v>
      </c>
      <c r="I19" s="66"/>
      <c r="J19" s="66"/>
      <c r="K19" s="114" t="s">
        <v>525</v>
      </c>
      <c r="L19" s="94">
        <v>1</v>
      </c>
      <c r="M19" s="95">
        <v>2223.779541015625</v>
      </c>
      <c r="N19" s="95">
        <v>9181.3173828125</v>
      </c>
      <c r="O19" s="77"/>
      <c r="P19" s="96"/>
      <c r="Q19" s="96"/>
      <c r="R19" s="97"/>
      <c r="S19" s="51">
        <v>1</v>
      </c>
      <c r="T19" s="51">
        <v>0</v>
      </c>
      <c r="U19" s="52">
        <v>0</v>
      </c>
      <c r="V19" s="52">
        <v>0.142857</v>
      </c>
      <c r="W19" s="52">
        <v>0</v>
      </c>
      <c r="X19" s="52">
        <v>0.65539</v>
      </c>
      <c r="Y19" s="52">
        <v>0</v>
      </c>
      <c r="Z19" s="52">
        <v>0</v>
      </c>
      <c r="AA19" s="82">
        <v>19</v>
      </c>
      <c r="AB19" s="82"/>
      <c r="AC19" s="98"/>
      <c r="AD19" s="85" t="s">
        <v>401</v>
      </c>
      <c r="AE19" s="85">
        <v>2925</v>
      </c>
      <c r="AF19" s="85">
        <v>40883</v>
      </c>
      <c r="AG19" s="85">
        <v>7769</v>
      </c>
      <c r="AH19" s="85">
        <v>638</v>
      </c>
      <c r="AI19" s="85"/>
      <c r="AJ19" s="85" t="s">
        <v>421</v>
      </c>
      <c r="AK19" s="85" t="s">
        <v>438</v>
      </c>
      <c r="AL19" s="89" t="s">
        <v>452</v>
      </c>
      <c r="AM19" s="85"/>
      <c r="AN19" s="87">
        <v>39867.67350694445</v>
      </c>
      <c r="AO19" s="89" t="s">
        <v>471</v>
      </c>
      <c r="AP19" s="85" t="b">
        <v>0</v>
      </c>
      <c r="AQ19" s="85" t="b">
        <v>0</v>
      </c>
      <c r="AR19" s="85" t="b">
        <v>0</v>
      </c>
      <c r="AS19" s="85"/>
      <c r="AT19" s="85">
        <v>374</v>
      </c>
      <c r="AU19" s="89" t="s">
        <v>475</v>
      </c>
      <c r="AV19" s="85" t="b">
        <v>0</v>
      </c>
      <c r="AW19" s="85" t="s">
        <v>488</v>
      </c>
      <c r="AX19" s="89" t="s">
        <v>505</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230</v>
      </c>
      <c r="B20" s="15"/>
      <c r="C20" s="15" t="s">
        <v>64</v>
      </c>
      <c r="D20" s="93">
        <v>1000</v>
      </c>
      <c r="E20" s="81"/>
      <c r="F20" s="112" t="s">
        <v>486</v>
      </c>
      <c r="G20" s="15"/>
      <c r="H20" s="16" t="s">
        <v>230</v>
      </c>
      <c r="I20" s="66"/>
      <c r="J20" s="66"/>
      <c r="K20" s="114" t="s">
        <v>526</v>
      </c>
      <c r="L20" s="94">
        <v>1</v>
      </c>
      <c r="M20" s="95">
        <v>4411.5146484375</v>
      </c>
      <c r="N20" s="95">
        <v>7234.8671875</v>
      </c>
      <c r="O20" s="77"/>
      <c r="P20" s="96"/>
      <c r="Q20" s="96"/>
      <c r="R20" s="97"/>
      <c r="S20" s="51">
        <v>1</v>
      </c>
      <c r="T20" s="51">
        <v>0</v>
      </c>
      <c r="U20" s="52">
        <v>0</v>
      </c>
      <c r="V20" s="52">
        <v>0.142857</v>
      </c>
      <c r="W20" s="52">
        <v>0</v>
      </c>
      <c r="X20" s="52">
        <v>0.65539</v>
      </c>
      <c r="Y20" s="52">
        <v>0</v>
      </c>
      <c r="Z20" s="52">
        <v>0</v>
      </c>
      <c r="AA20" s="82">
        <v>20</v>
      </c>
      <c r="AB20" s="82"/>
      <c r="AC20" s="98"/>
      <c r="AD20" s="85" t="s">
        <v>402</v>
      </c>
      <c r="AE20" s="85">
        <v>4657</v>
      </c>
      <c r="AF20" s="85">
        <v>62963</v>
      </c>
      <c r="AG20" s="85">
        <v>43404</v>
      </c>
      <c r="AH20" s="85">
        <v>1736</v>
      </c>
      <c r="AI20" s="85"/>
      <c r="AJ20" s="85" t="s">
        <v>422</v>
      </c>
      <c r="AK20" s="85" t="s">
        <v>438</v>
      </c>
      <c r="AL20" s="89" t="s">
        <v>453</v>
      </c>
      <c r="AM20" s="85"/>
      <c r="AN20" s="87">
        <v>39868.57439814815</v>
      </c>
      <c r="AO20" s="89" t="s">
        <v>472</v>
      </c>
      <c r="AP20" s="85" t="b">
        <v>0</v>
      </c>
      <c r="AQ20" s="85" t="b">
        <v>0</v>
      </c>
      <c r="AR20" s="85" t="b">
        <v>1</v>
      </c>
      <c r="AS20" s="85"/>
      <c r="AT20" s="85">
        <v>1060</v>
      </c>
      <c r="AU20" s="89" t="s">
        <v>475</v>
      </c>
      <c r="AV20" s="85" t="b">
        <v>1</v>
      </c>
      <c r="AW20" s="85" t="s">
        <v>488</v>
      </c>
      <c r="AX20" s="89" t="s">
        <v>506</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231</v>
      </c>
      <c r="B21" s="15"/>
      <c r="C21" s="15" t="s">
        <v>64</v>
      </c>
      <c r="D21" s="93">
        <v>217.53088861838103</v>
      </c>
      <c r="E21" s="81"/>
      <c r="F21" s="112" t="s">
        <v>487</v>
      </c>
      <c r="G21" s="15"/>
      <c r="H21" s="16" t="s">
        <v>231</v>
      </c>
      <c r="I21" s="66"/>
      <c r="J21" s="66"/>
      <c r="K21" s="114" t="s">
        <v>527</v>
      </c>
      <c r="L21" s="94">
        <v>1</v>
      </c>
      <c r="M21" s="95">
        <v>2382.647705078125</v>
      </c>
      <c r="N21" s="95">
        <v>4634.83056640625</v>
      </c>
      <c r="O21" s="77"/>
      <c r="P21" s="96"/>
      <c r="Q21" s="96"/>
      <c r="R21" s="97"/>
      <c r="S21" s="51">
        <v>1</v>
      </c>
      <c r="T21" s="51">
        <v>0</v>
      </c>
      <c r="U21" s="52">
        <v>0</v>
      </c>
      <c r="V21" s="52">
        <v>0.142857</v>
      </c>
      <c r="W21" s="52">
        <v>0</v>
      </c>
      <c r="X21" s="52">
        <v>0.65539</v>
      </c>
      <c r="Y21" s="52">
        <v>0</v>
      </c>
      <c r="Z21" s="52">
        <v>0</v>
      </c>
      <c r="AA21" s="82">
        <v>21</v>
      </c>
      <c r="AB21" s="82"/>
      <c r="AC21" s="98"/>
      <c r="AD21" s="85" t="s">
        <v>403</v>
      </c>
      <c r="AE21" s="85">
        <v>1075</v>
      </c>
      <c r="AF21" s="85">
        <v>871</v>
      </c>
      <c r="AG21" s="85">
        <v>2</v>
      </c>
      <c r="AH21" s="85">
        <v>341</v>
      </c>
      <c r="AI21" s="85"/>
      <c r="AJ21" s="85" t="s">
        <v>423</v>
      </c>
      <c r="AK21" s="85" t="s">
        <v>437</v>
      </c>
      <c r="AL21" s="89" t="s">
        <v>451</v>
      </c>
      <c r="AM21" s="85"/>
      <c r="AN21" s="87">
        <v>40714.46894675926</v>
      </c>
      <c r="AO21" s="89" t="s">
        <v>473</v>
      </c>
      <c r="AP21" s="85" t="b">
        <v>0</v>
      </c>
      <c r="AQ21" s="85" t="b">
        <v>0</v>
      </c>
      <c r="AR21" s="85" t="b">
        <v>0</v>
      </c>
      <c r="AS21" s="85" t="s">
        <v>341</v>
      </c>
      <c r="AT21" s="85">
        <v>10</v>
      </c>
      <c r="AU21" s="89" t="s">
        <v>480</v>
      </c>
      <c r="AV21" s="85" t="b">
        <v>0</v>
      </c>
      <c r="AW21" s="85" t="s">
        <v>488</v>
      </c>
      <c r="AX21" s="89" t="s">
        <v>507</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99" t="s">
        <v>222</v>
      </c>
      <c r="B22" s="100"/>
      <c r="C22" s="100" t="s">
        <v>64</v>
      </c>
      <c r="D22" s="101">
        <v>197.25669506999392</v>
      </c>
      <c r="E22" s="102"/>
      <c r="F22" s="113" t="s">
        <v>289</v>
      </c>
      <c r="G22" s="100"/>
      <c r="H22" s="103" t="s">
        <v>222</v>
      </c>
      <c r="I22" s="104"/>
      <c r="J22" s="104"/>
      <c r="K22" s="115" t="s">
        <v>528</v>
      </c>
      <c r="L22" s="105">
        <v>1</v>
      </c>
      <c r="M22" s="106">
        <v>1935.85302734375</v>
      </c>
      <c r="N22" s="106">
        <v>460.5424499511719</v>
      </c>
      <c r="O22" s="107"/>
      <c r="P22" s="108"/>
      <c r="Q22" s="108"/>
      <c r="R22" s="109"/>
      <c r="S22" s="51">
        <v>3</v>
      </c>
      <c r="T22" s="51">
        <v>2</v>
      </c>
      <c r="U22" s="52">
        <v>0</v>
      </c>
      <c r="V22" s="52">
        <v>0.25</v>
      </c>
      <c r="W22" s="52">
        <v>0.289168</v>
      </c>
      <c r="X22" s="52">
        <v>1.066701</v>
      </c>
      <c r="Y22" s="52">
        <v>0.5</v>
      </c>
      <c r="Z22" s="52">
        <v>0.5</v>
      </c>
      <c r="AA22" s="110">
        <v>22</v>
      </c>
      <c r="AB22" s="110"/>
      <c r="AC22" s="111"/>
      <c r="AD22" s="85" t="s">
        <v>404</v>
      </c>
      <c r="AE22" s="85">
        <v>2305</v>
      </c>
      <c r="AF22" s="85">
        <v>553</v>
      </c>
      <c r="AG22" s="85">
        <v>818</v>
      </c>
      <c r="AH22" s="85">
        <v>591</v>
      </c>
      <c r="AI22" s="85"/>
      <c r="AJ22" s="85" t="s">
        <v>424</v>
      </c>
      <c r="AK22" s="85" t="s">
        <v>439</v>
      </c>
      <c r="AL22" s="89" t="s">
        <v>445</v>
      </c>
      <c r="AM22" s="85"/>
      <c r="AN22" s="87">
        <v>42692.44924768519</v>
      </c>
      <c r="AO22" s="89" t="s">
        <v>474</v>
      </c>
      <c r="AP22" s="85" t="b">
        <v>1</v>
      </c>
      <c r="AQ22" s="85" t="b">
        <v>0</v>
      </c>
      <c r="AR22" s="85" t="b">
        <v>1</v>
      </c>
      <c r="AS22" s="85"/>
      <c r="AT22" s="85">
        <v>20</v>
      </c>
      <c r="AU22" s="85"/>
      <c r="AV22" s="85" t="b">
        <v>0</v>
      </c>
      <c r="AW22" s="85" t="s">
        <v>488</v>
      </c>
      <c r="AX22" s="89" t="s">
        <v>508</v>
      </c>
      <c r="AY22" s="85" t="s">
        <v>66</v>
      </c>
      <c r="AZ22" s="85" t="str">
        <f>REPLACE(INDEX(GroupVertices[Group],MATCH(Vertices[[#This Row],[Vertex]],GroupVertices[Vertex],0)),1,1,"")</f>
        <v>2</v>
      </c>
      <c r="BA22" s="51" t="s">
        <v>764</v>
      </c>
      <c r="BB22" s="51" t="s">
        <v>764</v>
      </c>
      <c r="BC22" s="51" t="s">
        <v>271</v>
      </c>
      <c r="BD22" s="51" t="s">
        <v>271</v>
      </c>
      <c r="BE22" s="51" t="s">
        <v>773</v>
      </c>
      <c r="BF22" s="51" t="s">
        <v>776</v>
      </c>
      <c r="BG22" s="128" t="s">
        <v>788</v>
      </c>
      <c r="BH22" s="128" t="s">
        <v>793</v>
      </c>
      <c r="BI22" s="128" t="s">
        <v>804</v>
      </c>
      <c r="BJ22" s="128" t="s">
        <v>804</v>
      </c>
      <c r="BK22" s="128">
        <v>0</v>
      </c>
      <c r="BL22" s="131">
        <v>0</v>
      </c>
      <c r="BM22" s="128">
        <v>2</v>
      </c>
      <c r="BN22" s="131">
        <v>4.444444444444445</v>
      </c>
      <c r="BO22" s="128">
        <v>1</v>
      </c>
      <c r="BP22" s="131">
        <v>2.2222222222222223</v>
      </c>
      <c r="BQ22" s="128">
        <v>43</v>
      </c>
      <c r="BR22" s="131">
        <v>95.55555555555556</v>
      </c>
      <c r="BS22" s="128">
        <v>45</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3" r:id="rId1" display="https://www.blogontop.com/"/>
    <hyperlink ref="AL4" r:id="rId2" display="https://t.co/9YVQpu5TZ3"/>
    <hyperlink ref="AL7" r:id="rId3" display="http://t.co/u8xprB7VEP"/>
    <hyperlink ref="AL8" r:id="rId4" display="http://unmistakablecreative.com/"/>
    <hyperlink ref="AL10" r:id="rId5" display="https://t.co/ljxjLLKy1H"/>
    <hyperlink ref="AL11" r:id="rId6" display="https://t.co/7D7gNdU7R3"/>
    <hyperlink ref="AL12" r:id="rId7" display="https://t.co/COPNyxg21l"/>
    <hyperlink ref="AL13" r:id="rId8" display="http://melissaprofeta.com/"/>
    <hyperlink ref="AL15" r:id="rId9" display="https://t.co/pOWQy2TTkR"/>
    <hyperlink ref="AL16" r:id="rId10" display="https://t.co/3sMMy1ei05"/>
    <hyperlink ref="AL17" r:id="rId11" display="https://www.zeemaps.com/map?group=2768362"/>
    <hyperlink ref="AL18" r:id="rId12" display="https://t.co/L0dmYOhtfC"/>
    <hyperlink ref="AL19" r:id="rId13" display="https://t.co/oZ1MwgEGLN"/>
    <hyperlink ref="AL20" r:id="rId14" display="http://t.co/ZaVYwqAJq3"/>
    <hyperlink ref="AL21" r:id="rId15" display="https://t.co/L0dmYOhtfC"/>
    <hyperlink ref="AL22" r:id="rId16" display="https://t.co/7D7gNdU7R3"/>
    <hyperlink ref="AO3" r:id="rId17" display="https://pbs.twimg.com/profile_banners/959013566375280646/1552042095"/>
    <hyperlink ref="AO4" r:id="rId18" display="https://pbs.twimg.com/profile_banners/54077802/1398437336"/>
    <hyperlink ref="AO5" r:id="rId19" display="https://pbs.twimg.com/profile_banners/19277090/1554165628"/>
    <hyperlink ref="AO6" r:id="rId20" display="https://pbs.twimg.com/profile_banners/1149228602652844033/1562835496"/>
    <hyperlink ref="AO7" r:id="rId21" display="https://pbs.twimg.com/profile_banners/67692728/1534297027"/>
    <hyperlink ref="AO8" r:id="rId22" display="https://pbs.twimg.com/profile_banners/108645782/1469415529"/>
    <hyperlink ref="AO9" r:id="rId23" display="https://pbs.twimg.com/profile_banners/20595591/1449241884"/>
    <hyperlink ref="AO10" r:id="rId24" display="https://pbs.twimg.com/profile_banners/79689763/1555438152"/>
    <hyperlink ref="AO11" r:id="rId25" display="https://pbs.twimg.com/profile_banners/157627819/1445770507"/>
    <hyperlink ref="AO12" r:id="rId26" display="https://pbs.twimg.com/profile_banners/24101967/1467244159"/>
    <hyperlink ref="AO13" r:id="rId27" display="https://pbs.twimg.com/profile_banners/787531002050547712/1539659991"/>
    <hyperlink ref="AO14" r:id="rId28" display="https://pbs.twimg.com/profile_banners/1151866109508931592/1563743096"/>
    <hyperlink ref="AO15" r:id="rId29" display="https://pbs.twimg.com/profile_banners/90703340/1515517167"/>
    <hyperlink ref="AO16" r:id="rId30" display="https://pbs.twimg.com/profile_banners/836550963125182464/1537455559"/>
    <hyperlink ref="AO17" r:id="rId31" display="https://pbs.twimg.com/profile_banners/1280294108/1525718378"/>
    <hyperlink ref="AO18" r:id="rId32" display="https://pbs.twimg.com/profile_banners/1121799138239111168/1556292834"/>
    <hyperlink ref="AO19" r:id="rId33" display="https://pbs.twimg.com/profile_banners/21663902/1499925355"/>
    <hyperlink ref="AO20" r:id="rId34" display="https://pbs.twimg.com/profile_banners/21754620/1444083269"/>
    <hyperlink ref="AO21" r:id="rId35" display="https://pbs.twimg.com/profile_banners/320699337/1559232217"/>
    <hyperlink ref="AO22" r:id="rId36" display="https://pbs.twimg.com/profile_banners/799564535879401472/1555600237"/>
    <hyperlink ref="AU3" r:id="rId37" display="http://abs.twimg.com/images/themes/theme1/bg.png"/>
    <hyperlink ref="AU4" r:id="rId38" display="http://abs.twimg.com/images/themes/theme1/bg.png"/>
    <hyperlink ref="AU5" r:id="rId39" display="http://abs.twimg.com/images/themes/theme9/bg.gif"/>
    <hyperlink ref="AU7" r:id="rId40" display="http://abs.twimg.com/images/themes/theme1/bg.png"/>
    <hyperlink ref="AU8" r:id="rId41" display="http://pbs.twimg.com/profile_background_images/836146030/fc86288cc2d6210314f7c680e822858e.jpeg"/>
    <hyperlink ref="AU9" r:id="rId42" display="http://abs.twimg.com/images/themes/theme16/bg.gif"/>
    <hyperlink ref="AU10" r:id="rId43" display="http://abs.twimg.com/images/themes/theme2/bg.gif"/>
    <hyperlink ref="AU11" r:id="rId44" display="http://abs.twimg.com/images/themes/theme16/bg.gif"/>
    <hyperlink ref="AU12" r:id="rId45" display="http://abs.twimg.com/images/themes/theme14/bg.gif"/>
    <hyperlink ref="AU13" r:id="rId46" display="http://abs.twimg.com/images/themes/theme1/bg.png"/>
    <hyperlink ref="AU15" r:id="rId47" display="http://abs.twimg.com/images/themes/theme2/bg.gif"/>
    <hyperlink ref="AU16" r:id="rId48" display="http://abs.twimg.com/images/themes/theme1/bg.png"/>
    <hyperlink ref="AU17" r:id="rId49" display="http://abs.twimg.com/images/themes/theme1/bg.png"/>
    <hyperlink ref="AU18" r:id="rId50" display="http://abs.twimg.com/images/themes/theme1/bg.png"/>
    <hyperlink ref="AU19" r:id="rId51" display="http://abs.twimg.com/images/themes/theme1/bg.png"/>
    <hyperlink ref="AU20" r:id="rId52" display="http://abs.twimg.com/images/themes/theme1/bg.png"/>
    <hyperlink ref="AU21" r:id="rId53" display="http://abs.twimg.com/images/themes/theme14/bg.gif"/>
    <hyperlink ref="F3" r:id="rId54" display="http://pbs.twimg.com/profile_images/1080758598018322432/MgY-Wuo2_normal.jpg"/>
    <hyperlink ref="F4" r:id="rId55" display="http://pbs.twimg.com/profile_images/635887312426168321/VVdLzKCL_normal.jpg"/>
    <hyperlink ref="F5" r:id="rId56" display="http://pbs.twimg.com/profile_images/1138068159527870467/DfCC8PJO_normal.jpg"/>
    <hyperlink ref="F6" r:id="rId57" display="http://pbs.twimg.com/profile_images/1149241490083897344/48WFodeh_normal.jpg"/>
    <hyperlink ref="F7" r:id="rId58" display="http://pbs.twimg.com/profile_images/757666650485198848/bsqBhwSq_normal.jpg"/>
    <hyperlink ref="F8" r:id="rId59" display="http://pbs.twimg.com/profile_images/757408490725908480/OzVBdpvu_normal.jpg"/>
    <hyperlink ref="F9" r:id="rId60" display="http://pbs.twimg.com/profile_images/447340335471919105/ZGR-mKCP_normal.jpeg"/>
    <hyperlink ref="F10" r:id="rId61" display="http://pbs.twimg.com/profile_images/1093425165021659142/viKCUytu_normal.jpg"/>
    <hyperlink ref="F11" r:id="rId62" display="http://pbs.twimg.com/profile_images/3119861225/5ad23eba8b7647403ee993ea81abc67e_normal.jpeg"/>
    <hyperlink ref="F12" r:id="rId63" display="http://pbs.twimg.com/profile_images/1072539467414716420/NlAaShak_normal.jpg"/>
    <hyperlink ref="F13" r:id="rId64" display="http://pbs.twimg.com/profile_images/988701382839435264/8YMvnPX8_normal.jpg"/>
    <hyperlink ref="F14" r:id="rId65" display="http://pbs.twimg.com/profile_images/1151866551823425542/bZzZsXRN_normal.jpg"/>
    <hyperlink ref="F15" r:id="rId66" display="http://pbs.twimg.com/profile_images/1002353175846719489/0smmIJu5_normal.jpg"/>
    <hyperlink ref="F16" r:id="rId67" display="http://pbs.twimg.com/profile_images/1042706613302378497/MEffVmom_normal.jpg"/>
    <hyperlink ref="F17" r:id="rId68" display="http://pbs.twimg.com/profile_images/933740415861252096/qEXZnavW_normal.jpg"/>
    <hyperlink ref="F18" r:id="rId69" display="http://pbs.twimg.com/profile_images/1121799238168367106/YmVyfeEf_normal.png"/>
    <hyperlink ref="F19" r:id="rId70" display="http://pbs.twimg.com/profile_images/654585384928735232/uXqDc90D_normal.jpg"/>
    <hyperlink ref="F20" r:id="rId71" display="http://pbs.twimg.com/profile_images/651158457211449344/aef7xuAW_normal.jpg"/>
    <hyperlink ref="F21" r:id="rId72" display="http://pbs.twimg.com/profile_images/1136685857597997056/yUrXVS1D_normal.jpg"/>
    <hyperlink ref="F22" r:id="rId73" display="http://pbs.twimg.com/profile_images/812365772127408128/BTNBUYx5_normal.jpg"/>
    <hyperlink ref="AX3" r:id="rId74" display="https://twitter.com/blog_ontop"/>
    <hyperlink ref="AX4" r:id="rId75" display="https://twitter.com/msaunsen"/>
    <hyperlink ref="AX5" r:id="rId76" display="https://twitter.com/themiddle"/>
    <hyperlink ref="AX6" r:id="rId77" display="https://twitter.com/orhasson"/>
    <hyperlink ref="AX7" r:id="rId78" display="https://twitter.com/unmistakableceo"/>
    <hyperlink ref="AX8" r:id="rId79" display="https://twitter.com/unmistakablecr"/>
    <hyperlink ref="AX9" r:id="rId80" display="https://twitter.com/rennypoelstra"/>
    <hyperlink ref="AX10" r:id="rId81" display="https://twitter.com/danjleonard"/>
    <hyperlink ref="AX11" r:id="rId82" display="https://twitter.com/peterstaal"/>
    <hyperlink ref="AX12" r:id="rId83" display="https://twitter.com/jpedde"/>
    <hyperlink ref="AX13" r:id="rId84" display="https://twitter.com/thisismelp"/>
    <hyperlink ref="AX14" r:id="rId85" display="https://twitter.com/annmichaelrose3"/>
    <hyperlink ref="AX15" r:id="rId86" display="https://twitter.com/corriedavidson"/>
    <hyperlink ref="AX16" r:id="rId87" display="https://twitter.com/screenshotmag"/>
    <hyperlink ref="AX17" r:id="rId88" display="https://twitter.com/edtech_stories"/>
    <hyperlink ref="AX18" r:id="rId89" display="https://twitter.com/ccdhate"/>
    <hyperlink ref="AX19" r:id="rId90" display="https://twitter.com/vanessaonair"/>
    <hyperlink ref="AX20" r:id="rId91" display="https://twitter.com/bbcradiolondon"/>
    <hyperlink ref="AX21" r:id="rId92" display="https://twitter.com/imi_ahmed"/>
    <hyperlink ref="AX22" r:id="rId93" display="https://twitter.com/bind_community"/>
  </hyperlinks>
  <printOptions/>
  <pageMargins left="0.7" right="0.7" top="0.75" bottom="0.75" header="0.3" footer="0.3"/>
  <pageSetup horizontalDpi="600" verticalDpi="600" orientation="portrait" r:id="rId97"/>
  <legacyDrawing r:id="rId95"/>
  <tableParts>
    <tablePart r:id="rId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601</v>
      </c>
      <c r="Z2" s="13" t="s">
        <v>612</v>
      </c>
      <c r="AA2" s="13" t="s">
        <v>637</v>
      </c>
      <c r="AB2" s="13" t="s">
        <v>678</v>
      </c>
      <c r="AC2" s="13" t="s">
        <v>722</v>
      </c>
      <c r="AD2" s="13" t="s">
        <v>740</v>
      </c>
      <c r="AE2" s="13" t="s">
        <v>741</v>
      </c>
      <c r="AF2" s="13" t="s">
        <v>753</v>
      </c>
      <c r="AG2" s="67" t="s">
        <v>835</v>
      </c>
      <c r="AH2" s="67" t="s">
        <v>836</v>
      </c>
      <c r="AI2" s="67" t="s">
        <v>837</v>
      </c>
      <c r="AJ2" s="67" t="s">
        <v>838</v>
      </c>
      <c r="AK2" s="67" t="s">
        <v>839</v>
      </c>
      <c r="AL2" s="67" t="s">
        <v>840</v>
      </c>
      <c r="AM2" s="67" t="s">
        <v>841</v>
      </c>
      <c r="AN2" s="67" t="s">
        <v>842</v>
      </c>
      <c r="AO2" s="67" t="s">
        <v>845</v>
      </c>
    </row>
    <row r="3" spans="1:41" ht="15">
      <c r="A3" s="125" t="s">
        <v>568</v>
      </c>
      <c r="B3" s="126" t="s">
        <v>574</v>
      </c>
      <c r="C3" s="126" t="s">
        <v>56</v>
      </c>
      <c r="D3" s="117"/>
      <c r="E3" s="116"/>
      <c r="F3" s="118" t="s">
        <v>872</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t="s">
        <v>259</v>
      </c>
      <c r="Z3" s="85" t="s">
        <v>605</v>
      </c>
      <c r="AA3" s="85" t="s">
        <v>273</v>
      </c>
      <c r="AB3" s="91" t="s">
        <v>650</v>
      </c>
      <c r="AC3" s="91" t="s">
        <v>337</v>
      </c>
      <c r="AD3" s="91" t="s">
        <v>231</v>
      </c>
      <c r="AE3" s="91" t="s">
        <v>742</v>
      </c>
      <c r="AF3" s="91" t="s">
        <v>754</v>
      </c>
      <c r="AG3" s="128">
        <v>0</v>
      </c>
      <c r="AH3" s="131">
        <v>0</v>
      </c>
      <c r="AI3" s="128">
        <v>0</v>
      </c>
      <c r="AJ3" s="131">
        <v>0</v>
      </c>
      <c r="AK3" s="128">
        <v>0</v>
      </c>
      <c r="AL3" s="131">
        <v>0</v>
      </c>
      <c r="AM3" s="128">
        <v>24</v>
      </c>
      <c r="AN3" s="131">
        <v>100</v>
      </c>
      <c r="AO3" s="128">
        <v>24</v>
      </c>
    </row>
    <row r="4" spans="1:41" ht="15">
      <c r="A4" s="125" t="s">
        <v>569</v>
      </c>
      <c r="B4" s="126" t="s">
        <v>575</v>
      </c>
      <c r="C4" s="126" t="s">
        <v>56</v>
      </c>
      <c r="D4" s="122"/>
      <c r="E4" s="100"/>
      <c r="F4" s="103" t="s">
        <v>873</v>
      </c>
      <c r="G4" s="107"/>
      <c r="H4" s="107"/>
      <c r="I4" s="123">
        <v>4</v>
      </c>
      <c r="J4" s="110"/>
      <c r="K4" s="51">
        <v>4</v>
      </c>
      <c r="L4" s="51">
        <v>4</v>
      </c>
      <c r="M4" s="51">
        <v>7</v>
      </c>
      <c r="N4" s="51">
        <v>11</v>
      </c>
      <c r="O4" s="51">
        <v>3</v>
      </c>
      <c r="P4" s="52">
        <v>0.2</v>
      </c>
      <c r="Q4" s="52">
        <v>0.3333333333333333</v>
      </c>
      <c r="R4" s="51">
        <v>1</v>
      </c>
      <c r="S4" s="51">
        <v>0</v>
      </c>
      <c r="T4" s="51">
        <v>4</v>
      </c>
      <c r="U4" s="51">
        <v>11</v>
      </c>
      <c r="V4" s="51">
        <v>2</v>
      </c>
      <c r="W4" s="52">
        <v>0.875</v>
      </c>
      <c r="X4" s="52">
        <v>0.5</v>
      </c>
      <c r="Y4" s="85" t="s">
        <v>602</v>
      </c>
      <c r="Z4" s="85" t="s">
        <v>271</v>
      </c>
      <c r="AA4" s="85" t="s">
        <v>638</v>
      </c>
      <c r="AB4" s="91" t="s">
        <v>679</v>
      </c>
      <c r="AC4" s="91" t="s">
        <v>723</v>
      </c>
      <c r="AD4" s="91"/>
      <c r="AE4" s="91" t="s">
        <v>743</v>
      </c>
      <c r="AF4" s="91" t="s">
        <v>755</v>
      </c>
      <c r="AG4" s="128">
        <v>0</v>
      </c>
      <c r="AH4" s="131">
        <v>0</v>
      </c>
      <c r="AI4" s="128">
        <v>6</v>
      </c>
      <c r="AJ4" s="131">
        <v>4.8</v>
      </c>
      <c r="AK4" s="128">
        <v>3</v>
      </c>
      <c r="AL4" s="131">
        <v>2.4</v>
      </c>
      <c r="AM4" s="128">
        <v>119</v>
      </c>
      <c r="AN4" s="131">
        <v>95.2</v>
      </c>
      <c r="AO4" s="128">
        <v>125</v>
      </c>
    </row>
    <row r="5" spans="1:41" ht="15">
      <c r="A5" s="125" t="s">
        <v>570</v>
      </c>
      <c r="B5" s="126" t="s">
        <v>576</v>
      </c>
      <c r="C5" s="126" t="s">
        <v>56</v>
      </c>
      <c r="D5" s="122"/>
      <c r="E5" s="100"/>
      <c r="F5" s="103" t="s">
        <v>874</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85"/>
      <c r="Z5" s="85"/>
      <c r="AA5" s="85" t="s">
        <v>273</v>
      </c>
      <c r="AB5" s="91" t="s">
        <v>680</v>
      </c>
      <c r="AC5" s="91" t="s">
        <v>724</v>
      </c>
      <c r="AD5" s="91" t="s">
        <v>227</v>
      </c>
      <c r="AE5" s="91" t="s">
        <v>744</v>
      </c>
      <c r="AF5" s="91" t="s">
        <v>756</v>
      </c>
      <c r="AG5" s="128">
        <v>0</v>
      </c>
      <c r="AH5" s="131">
        <v>0</v>
      </c>
      <c r="AI5" s="128">
        <v>2</v>
      </c>
      <c r="AJ5" s="131">
        <v>6.666666666666667</v>
      </c>
      <c r="AK5" s="128">
        <v>0</v>
      </c>
      <c r="AL5" s="131">
        <v>0</v>
      </c>
      <c r="AM5" s="128">
        <v>28</v>
      </c>
      <c r="AN5" s="131">
        <v>93.33333333333333</v>
      </c>
      <c r="AO5" s="128">
        <v>30</v>
      </c>
    </row>
    <row r="6" spans="1:41" ht="15">
      <c r="A6" s="125" t="s">
        <v>571</v>
      </c>
      <c r="B6" s="126" t="s">
        <v>577</v>
      </c>
      <c r="C6" s="126" t="s">
        <v>56</v>
      </c>
      <c r="D6" s="122"/>
      <c r="E6" s="100"/>
      <c r="F6" s="103" t="s">
        <v>875</v>
      </c>
      <c r="G6" s="107"/>
      <c r="H6" s="107"/>
      <c r="I6" s="123">
        <v>6</v>
      </c>
      <c r="J6" s="110"/>
      <c r="K6" s="51">
        <v>3</v>
      </c>
      <c r="L6" s="51">
        <v>3</v>
      </c>
      <c r="M6" s="51">
        <v>0</v>
      </c>
      <c r="N6" s="51">
        <v>3</v>
      </c>
      <c r="O6" s="51">
        <v>0</v>
      </c>
      <c r="P6" s="52">
        <v>0</v>
      </c>
      <c r="Q6" s="52">
        <v>0</v>
      </c>
      <c r="R6" s="51">
        <v>1</v>
      </c>
      <c r="S6" s="51">
        <v>0</v>
      </c>
      <c r="T6" s="51">
        <v>3</v>
      </c>
      <c r="U6" s="51">
        <v>3</v>
      </c>
      <c r="V6" s="51">
        <v>1</v>
      </c>
      <c r="W6" s="52">
        <v>0.666667</v>
      </c>
      <c r="X6" s="52">
        <v>0.5</v>
      </c>
      <c r="Y6" s="85"/>
      <c r="Z6" s="85"/>
      <c r="AA6" s="85" t="s">
        <v>273</v>
      </c>
      <c r="AB6" s="91" t="s">
        <v>681</v>
      </c>
      <c r="AC6" s="91" t="s">
        <v>725</v>
      </c>
      <c r="AD6" s="91"/>
      <c r="AE6" s="91" t="s">
        <v>745</v>
      </c>
      <c r="AF6" s="91" t="s">
        <v>757</v>
      </c>
      <c r="AG6" s="128">
        <v>2</v>
      </c>
      <c r="AH6" s="131">
        <v>4.545454545454546</v>
      </c>
      <c r="AI6" s="128">
        <v>0</v>
      </c>
      <c r="AJ6" s="131">
        <v>0</v>
      </c>
      <c r="AK6" s="128">
        <v>0</v>
      </c>
      <c r="AL6" s="131">
        <v>0</v>
      </c>
      <c r="AM6" s="128">
        <v>42</v>
      </c>
      <c r="AN6" s="131">
        <v>95.45454545454545</v>
      </c>
      <c r="AO6" s="128">
        <v>44</v>
      </c>
    </row>
    <row r="7" spans="1:41" ht="15">
      <c r="A7" s="125" t="s">
        <v>572</v>
      </c>
      <c r="B7" s="126" t="s">
        <v>578</v>
      </c>
      <c r="C7" s="126" t="s">
        <v>56</v>
      </c>
      <c r="D7" s="122"/>
      <c r="E7" s="100"/>
      <c r="F7" s="103" t="s">
        <v>876</v>
      </c>
      <c r="G7" s="107"/>
      <c r="H7" s="107"/>
      <c r="I7" s="123">
        <v>7</v>
      </c>
      <c r="J7" s="110"/>
      <c r="K7" s="51">
        <v>3</v>
      </c>
      <c r="L7" s="51">
        <v>2</v>
      </c>
      <c r="M7" s="51">
        <v>3</v>
      </c>
      <c r="N7" s="51">
        <v>5</v>
      </c>
      <c r="O7" s="51">
        <v>5</v>
      </c>
      <c r="P7" s="52" t="s">
        <v>583</v>
      </c>
      <c r="Q7" s="52" t="s">
        <v>583</v>
      </c>
      <c r="R7" s="51">
        <v>3</v>
      </c>
      <c r="S7" s="51">
        <v>3</v>
      </c>
      <c r="T7" s="51">
        <v>1</v>
      </c>
      <c r="U7" s="51">
        <v>3</v>
      </c>
      <c r="V7" s="51">
        <v>0</v>
      </c>
      <c r="W7" s="52">
        <v>0</v>
      </c>
      <c r="X7" s="52">
        <v>0</v>
      </c>
      <c r="Y7" s="85" t="s">
        <v>603</v>
      </c>
      <c r="Z7" s="85" t="s">
        <v>613</v>
      </c>
      <c r="AA7" s="85" t="s">
        <v>639</v>
      </c>
      <c r="AB7" s="91" t="s">
        <v>682</v>
      </c>
      <c r="AC7" s="91" t="s">
        <v>684</v>
      </c>
      <c r="AD7" s="91"/>
      <c r="AE7" s="91"/>
      <c r="AF7" s="91" t="s">
        <v>758</v>
      </c>
      <c r="AG7" s="128">
        <v>3</v>
      </c>
      <c r="AH7" s="131">
        <v>2.7522935779816513</v>
      </c>
      <c r="AI7" s="128">
        <v>0</v>
      </c>
      <c r="AJ7" s="131">
        <v>0</v>
      </c>
      <c r="AK7" s="128">
        <v>0</v>
      </c>
      <c r="AL7" s="131">
        <v>0</v>
      </c>
      <c r="AM7" s="128">
        <v>106</v>
      </c>
      <c r="AN7" s="131">
        <v>97.24770642201835</v>
      </c>
      <c r="AO7" s="128">
        <v>109</v>
      </c>
    </row>
    <row r="8" spans="1:41" ht="15">
      <c r="A8" s="125" t="s">
        <v>573</v>
      </c>
      <c r="B8" s="126" t="s">
        <v>579</v>
      </c>
      <c r="C8" s="126" t="s">
        <v>56</v>
      </c>
      <c r="D8" s="122"/>
      <c r="E8" s="100"/>
      <c r="F8" s="103" t="s">
        <v>573</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254</v>
      </c>
      <c r="Z8" s="85" t="s">
        <v>265</v>
      </c>
      <c r="AA8" s="85" t="s">
        <v>274</v>
      </c>
      <c r="AB8" s="91" t="s">
        <v>337</v>
      </c>
      <c r="AC8" s="91" t="s">
        <v>337</v>
      </c>
      <c r="AD8" s="91"/>
      <c r="AE8" s="91" t="s">
        <v>226</v>
      </c>
      <c r="AF8" s="91" t="s">
        <v>759</v>
      </c>
      <c r="AG8" s="128">
        <v>0</v>
      </c>
      <c r="AH8" s="131">
        <v>0</v>
      </c>
      <c r="AI8" s="128">
        <v>0</v>
      </c>
      <c r="AJ8" s="131">
        <v>0</v>
      </c>
      <c r="AK8" s="128">
        <v>0</v>
      </c>
      <c r="AL8" s="131">
        <v>0</v>
      </c>
      <c r="AM8" s="128">
        <v>14</v>
      </c>
      <c r="AN8" s="131">
        <v>100</v>
      </c>
      <c r="AO8" s="128">
        <v>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568</v>
      </c>
      <c r="B2" s="91" t="s">
        <v>221</v>
      </c>
      <c r="C2" s="85">
        <f>VLOOKUP(GroupVertices[[#This Row],[Vertex]],Vertices[],MATCH("ID",Vertices[[#Headers],[Vertex]:[Vertex Content Word Count]],0),FALSE)</f>
        <v>17</v>
      </c>
    </row>
    <row r="3" spans="1:3" ht="15">
      <c r="A3" s="85" t="s">
        <v>568</v>
      </c>
      <c r="B3" s="91" t="s">
        <v>231</v>
      </c>
      <c r="C3" s="85">
        <f>VLOOKUP(GroupVertices[[#This Row],[Vertex]],Vertices[],MATCH("ID",Vertices[[#Headers],[Vertex]:[Vertex Content Word Count]],0),FALSE)</f>
        <v>21</v>
      </c>
    </row>
    <row r="4" spans="1:3" ht="15">
      <c r="A4" s="85" t="s">
        <v>568</v>
      </c>
      <c r="B4" s="91" t="s">
        <v>230</v>
      </c>
      <c r="C4" s="85">
        <f>VLOOKUP(GroupVertices[[#This Row],[Vertex]],Vertices[],MATCH("ID",Vertices[[#Headers],[Vertex]:[Vertex Content Word Count]],0),FALSE)</f>
        <v>20</v>
      </c>
    </row>
    <row r="5" spans="1:3" ht="15">
      <c r="A5" s="85" t="s">
        <v>568</v>
      </c>
      <c r="B5" s="91" t="s">
        <v>229</v>
      </c>
      <c r="C5" s="85">
        <f>VLOOKUP(GroupVertices[[#This Row],[Vertex]],Vertices[],MATCH("ID",Vertices[[#Headers],[Vertex]:[Vertex Content Word Count]],0),FALSE)</f>
        <v>19</v>
      </c>
    </row>
    <row r="6" spans="1:3" ht="15">
      <c r="A6" s="85" t="s">
        <v>568</v>
      </c>
      <c r="B6" s="91" t="s">
        <v>228</v>
      </c>
      <c r="C6" s="85">
        <f>VLOOKUP(GroupVertices[[#This Row],[Vertex]],Vertices[],MATCH("ID",Vertices[[#Headers],[Vertex]:[Vertex Content Word Count]],0),FALSE)</f>
        <v>18</v>
      </c>
    </row>
    <row r="7" spans="1:3" ht="15">
      <c r="A7" s="85" t="s">
        <v>569</v>
      </c>
      <c r="B7" s="91" t="s">
        <v>224</v>
      </c>
      <c r="C7" s="85">
        <f>VLOOKUP(GroupVertices[[#This Row],[Vertex]],Vertices[],MATCH("ID",Vertices[[#Headers],[Vertex]:[Vertex Content Word Count]],0),FALSE)</f>
        <v>11</v>
      </c>
    </row>
    <row r="8" spans="1:3" ht="15">
      <c r="A8" s="85" t="s">
        <v>569</v>
      </c>
      <c r="B8" s="91" t="s">
        <v>222</v>
      </c>
      <c r="C8" s="85">
        <f>VLOOKUP(GroupVertices[[#This Row],[Vertex]],Vertices[],MATCH("ID",Vertices[[#Headers],[Vertex]:[Vertex Content Word Count]],0),FALSE)</f>
        <v>22</v>
      </c>
    </row>
    <row r="9" spans="1:3" ht="15">
      <c r="A9" s="85" t="s">
        <v>569</v>
      </c>
      <c r="B9" s="91" t="s">
        <v>223</v>
      </c>
      <c r="C9" s="85">
        <f>VLOOKUP(GroupVertices[[#This Row],[Vertex]],Vertices[],MATCH("ID",Vertices[[#Headers],[Vertex]:[Vertex Content Word Count]],0),FALSE)</f>
        <v>10</v>
      </c>
    </row>
    <row r="10" spans="1:3" ht="15">
      <c r="A10" s="85" t="s">
        <v>569</v>
      </c>
      <c r="B10" s="91" t="s">
        <v>216</v>
      </c>
      <c r="C10" s="85">
        <f>VLOOKUP(GroupVertices[[#This Row],[Vertex]],Vertices[],MATCH("ID",Vertices[[#Headers],[Vertex]:[Vertex Content Word Count]],0),FALSE)</f>
        <v>9</v>
      </c>
    </row>
    <row r="11" spans="1:3" ht="15">
      <c r="A11" s="85" t="s">
        <v>570</v>
      </c>
      <c r="B11" s="91" t="s">
        <v>218</v>
      </c>
      <c r="C11" s="85">
        <f>VLOOKUP(GroupVertices[[#This Row],[Vertex]],Vertices[],MATCH("ID",Vertices[[#Headers],[Vertex]:[Vertex Content Word Count]],0),FALSE)</f>
        <v>14</v>
      </c>
    </row>
    <row r="12" spans="1:3" ht="15">
      <c r="A12" s="85" t="s">
        <v>570</v>
      </c>
      <c r="B12" s="91" t="s">
        <v>217</v>
      </c>
      <c r="C12" s="85">
        <f>VLOOKUP(GroupVertices[[#This Row],[Vertex]],Vertices[],MATCH("ID",Vertices[[#Headers],[Vertex]:[Vertex Content Word Count]],0),FALSE)</f>
        <v>12</v>
      </c>
    </row>
    <row r="13" spans="1:3" ht="15">
      <c r="A13" s="85" t="s">
        <v>570</v>
      </c>
      <c r="B13" s="91" t="s">
        <v>227</v>
      </c>
      <c r="C13" s="85">
        <f>VLOOKUP(GroupVertices[[#This Row],[Vertex]],Vertices[],MATCH("ID",Vertices[[#Headers],[Vertex]:[Vertex Content Word Count]],0),FALSE)</f>
        <v>13</v>
      </c>
    </row>
    <row r="14" spans="1:3" ht="15">
      <c r="A14" s="85" t="s">
        <v>571</v>
      </c>
      <c r="B14" s="91" t="s">
        <v>214</v>
      </c>
      <c r="C14" s="85">
        <f>VLOOKUP(GroupVertices[[#This Row],[Vertex]],Vertices[],MATCH("ID",Vertices[[#Headers],[Vertex]:[Vertex Content Word Count]],0),FALSE)</f>
        <v>6</v>
      </c>
    </row>
    <row r="15" spans="1:3" ht="15">
      <c r="A15" s="85" t="s">
        <v>571</v>
      </c>
      <c r="B15" s="91" t="s">
        <v>213</v>
      </c>
      <c r="C15" s="85">
        <f>VLOOKUP(GroupVertices[[#This Row],[Vertex]],Vertices[],MATCH("ID",Vertices[[#Headers],[Vertex]:[Vertex Content Word Count]],0),FALSE)</f>
        <v>4</v>
      </c>
    </row>
    <row r="16" spans="1:3" ht="15">
      <c r="A16" s="85" t="s">
        <v>571</v>
      </c>
      <c r="B16" s="91" t="s">
        <v>225</v>
      </c>
      <c r="C16" s="85">
        <f>VLOOKUP(GroupVertices[[#This Row],[Vertex]],Vertices[],MATCH("ID",Vertices[[#Headers],[Vertex]:[Vertex Content Word Count]],0),FALSE)</f>
        <v>5</v>
      </c>
    </row>
    <row r="17" spans="1:3" ht="15">
      <c r="A17" s="85" t="s">
        <v>572</v>
      </c>
      <c r="B17" s="91" t="s">
        <v>212</v>
      </c>
      <c r="C17" s="85">
        <f>VLOOKUP(GroupVertices[[#This Row],[Vertex]],Vertices[],MATCH("ID",Vertices[[#Headers],[Vertex]:[Vertex Content Word Count]],0),FALSE)</f>
        <v>3</v>
      </c>
    </row>
    <row r="18" spans="1:3" ht="15">
      <c r="A18" s="85" t="s">
        <v>572</v>
      </c>
      <c r="B18" s="91" t="s">
        <v>219</v>
      </c>
      <c r="C18" s="85">
        <f>VLOOKUP(GroupVertices[[#This Row],[Vertex]],Vertices[],MATCH("ID",Vertices[[#Headers],[Vertex]:[Vertex Content Word Count]],0),FALSE)</f>
        <v>15</v>
      </c>
    </row>
    <row r="19" spans="1:3" ht="15">
      <c r="A19" s="85" t="s">
        <v>572</v>
      </c>
      <c r="B19" s="91" t="s">
        <v>220</v>
      </c>
      <c r="C19" s="85">
        <f>VLOOKUP(GroupVertices[[#This Row],[Vertex]],Vertices[],MATCH("ID",Vertices[[#Headers],[Vertex]:[Vertex Content Word Count]],0),FALSE)</f>
        <v>16</v>
      </c>
    </row>
    <row r="20" spans="1:3" ht="15">
      <c r="A20" s="85" t="s">
        <v>573</v>
      </c>
      <c r="B20" s="91" t="s">
        <v>215</v>
      </c>
      <c r="C20" s="85">
        <f>VLOOKUP(GroupVertices[[#This Row],[Vertex]],Vertices[],MATCH("ID",Vertices[[#Headers],[Vertex]:[Vertex Content Word Count]],0),FALSE)</f>
        <v>7</v>
      </c>
    </row>
    <row r="21" spans="1:3" ht="15">
      <c r="A21" s="85" t="s">
        <v>573</v>
      </c>
      <c r="B21" s="91" t="s">
        <v>226</v>
      </c>
      <c r="C21"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849</v>
      </c>
      <c r="B2" s="36" t="s">
        <v>529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16</v>
      </c>
      <c r="P2" s="39">
        <f>MIN(Vertices[PageRank])</f>
        <v>0.65539</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0.005257599999999999</v>
      </c>
      <c r="O3" s="42">
        <f>COUNTIF(Vertices[Eigenvector Centrality],"&gt;= "&amp;N3)-COUNTIF(Vertices[Eigenvector Centrality],"&gt;="&amp;N4)</f>
        <v>0</v>
      </c>
      <c r="P3" s="41">
        <f aca="true" t="shared" si="7" ref="P3:P26">P2+($P$57-$P$2)/BinDivisor</f>
        <v>0.6867159272727273</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0.010515199999999999</v>
      </c>
      <c r="O4" s="40">
        <f>COUNTIF(Vertices[Eigenvector Centrality],"&gt;= "&amp;N4)-COUNTIF(Vertices[Eigenvector Centrality],"&gt;="&amp;N5)</f>
        <v>0</v>
      </c>
      <c r="P4" s="39">
        <f t="shared" si="7"/>
        <v>0.7180418545454547</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0.015772799999999997</v>
      </c>
      <c r="O5" s="42">
        <f>COUNTIF(Vertices[Eigenvector Centrality],"&gt;= "&amp;N5)-COUNTIF(Vertices[Eigenvector Centrality],"&gt;="&amp;N6)</f>
        <v>0</v>
      </c>
      <c r="P5" s="41">
        <f t="shared" si="7"/>
        <v>0.749367781818182</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2</v>
      </c>
      <c r="L6" s="39">
        <f t="shared" si="5"/>
        <v>0.07272727272727272</v>
      </c>
      <c r="M6" s="40">
        <f>COUNTIF(Vertices[Closeness Centrality],"&gt;= "&amp;L6)-COUNTIF(Vertices[Closeness Centrality],"&gt;="&amp;L7)</f>
        <v>0</v>
      </c>
      <c r="N6" s="39">
        <f t="shared" si="6"/>
        <v>0.021030399999999998</v>
      </c>
      <c r="O6" s="40">
        <f>COUNTIF(Vertices[Eigenvector Centrality],"&gt;= "&amp;N6)-COUNTIF(Vertices[Eigenvector Centrality],"&gt;="&amp;N7)</f>
        <v>0</v>
      </c>
      <c r="P6" s="39">
        <f t="shared" si="7"/>
        <v>0.7806937090909093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0.026288</v>
      </c>
      <c r="O7" s="42">
        <f>COUNTIF(Vertices[Eigenvector Centrality],"&gt;= "&amp;N7)-COUNTIF(Vertices[Eigenvector Centrality],"&gt;="&amp;N8)</f>
        <v>0</v>
      </c>
      <c r="P7" s="41">
        <f t="shared" si="7"/>
        <v>0.8120196363636366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0.0315456</v>
      </c>
      <c r="O8" s="40">
        <f>COUNTIF(Vertices[Eigenvector Centrality],"&gt;= "&amp;N8)-COUNTIF(Vertices[Eigenvector Centrality],"&gt;="&amp;N9)</f>
        <v>0</v>
      </c>
      <c r="P8" s="39">
        <f t="shared" si="7"/>
        <v>0.8433455636363639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0.0368032</v>
      </c>
      <c r="O9" s="42">
        <f>COUNTIF(Vertices[Eigenvector Centrality],"&gt;= "&amp;N9)-COUNTIF(Vertices[Eigenvector Centrality],"&gt;="&amp;N10)</f>
        <v>0</v>
      </c>
      <c r="P9" s="41">
        <f t="shared" si="7"/>
        <v>0.8746714909090912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850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0.0420608</v>
      </c>
      <c r="O10" s="40">
        <f>COUNTIF(Vertices[Eigenvector Centrality],"&gt;= "&amp;N10)-COUNTIF(Vertices[Eigenvector Centrality],"&gt;="&amp;N11)</f>
        <v>0</v>
      </c>
      <c r="P10" s="39">
        <f t="shared" si="7"/>
        <v>0.9059974181818186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0.047318400000000004</v>
      </c>
      <c r="O11" s="42">
        <f>COUNTIF(Vertices[Eigenvector Centrality],"&gt;= "&amp;N11)-COUNTIF(Vertices[Eigenvector Centrality],"&gt;="&amp;N12)</f>
        <v>0</v>
      </c>
      <c r="P11" s="41">
        <f t="shared" si="7"/>
        <v>0.9373233454545459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232</v>
      </c>
      <c r="B12" s="36">
        <v>17</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0.052576000000000005</v>
      </c>
      <c r="O12" s="40">
        <f>COUNTIF(Vertices[Eigenvector Centrality],"&gt;= "&amp;N12)-COUNTIF(Vertices[Eigenvector Centrality],"&gt;="&amp;N13)</f>
        <v>0</v>
      </c>
      <c r="P12" s="39">
        <f t="shared" si="7"/>
        <v>0.9686492727272732</v>
      </c>
      <c r="Q12" s="40">
        <f>COUNTIF(Vertices[PageRank],"&gt;= "&amp;P12)-COUNTIF(Vertices[PageRank],"&gt;="&amp;P13)</f>
        <v>11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0.057833600000000006</v>
      </c>
      <c r="O13" s="42">
        <f>COUNTIF(Vertices[Eigenvector Centrality],"&gt;= "&amp;N13)-COUNTIF(Vertices[Eigenvector Centrality],"&gt;="&amp;N14)</f>
        <v>0</v>
      </c>
      <c r="P13" s="41">
        <f t="shared" si="7"/>
        <v>0.9999752000000005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0.0630912</v>
      </c>
      <c r="O14" s="40">
        <f>COUNTIF(Vertices[Eigenvector Centrality],"&gt;= "&amp;N14)-COUNTIF(Vertices[Eigenvector Centrality],"&gt;="&amp;N15)</f>
        <v>0</v>
      </c>
      <c r="P14" s="39">
        <f t="shared" si="7"/>
        <v>1.0313011272727277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7</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3</v>
      </c>
      <c r="N15" s="41">
        <f t="shared" si="6"/>
        <v>0.0683488</v>
      </c>
      <c r="O15" s="42">
        <f>COUNTIF(Vertices[Eigenvector Centrality],"&gt;= "&amp;N15)-COUNTIF(Vertices[Eigenvector Centrality],"&gt;="&amp;N16)</f>
        <v>0</v>
      </c>
      <c r="P15" s="41">
        <f t="shared" si="7"/>
        <v>1.062627054545455</v>
      </c>
      <c r="Q15" s="42">
        <f>COUNTIF(Vertices[PageRank],"&gt;= "&amp;P15)-COUNTIF(Vertices[PageRank],"&gt;="&amp;P16)</f>
        <v>3</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0.0736064</v>
      </c>
      <c r="O16" s="40">
        <f>COUNTIF(Vertices[Eigenvector Centrality],"&gt;= "&amp;N16)-COUNTIF(Vertices[Eigenvector Centrality],"&gt;="&amp;N17)</f>
        <v>0</v>
      </c>
      <c r="P16" s="39">
        <f t="shared" si="7"/>
        <v>1.0939529818181823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0.078864</v>
      </c>
      <c r="O17" s="42">
        <f>COUNTIF(Vertices[Eigenvector Centrality],"&gt;= "&amp;N17)-COUNTIF(Vertices[Eigenvector Centrality],"&gt;="&amp;N18)</f>
        <v>0</v>
      </c>
      <c r="P17" s="41">
        <f t="shared" si="7"/>
        <v>1.1252789090909097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0.0841216</v>
      </c>
      <c r="O18" s="40">
        <f>COUNTIF(Vertices[Eigenvector Centrality],"&gt;= "&amp;N18)-COUNTIF(Vertices[Eigenvector Centrality],"&gt;="&amp;N19)</f>
        <v>0</v>
      </c>
      <c r="P18" s="39">
        <f t="shared" si="7"/>
        <v>1.156604836363637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0.0893792</v>
      </c>
      <c r="O19" s="42">
        <f>COUNTIF(Vertices[Eigenvector Centrality],"&gt;= "&amp;N19)-COUNTIF(Vertices[Eigenvector Centrality],"&gt;="&amp;N20)</f>
        <v>0</v>
      </c>
      <c r="P19" s="41">
        <f t="shared" si="7"/>
        <v>1.1879307636363643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11</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0.09463680000000001</v>
      </c>
      <c r="O20" s="40">
        <f>COUNTIF(Vertices[Eigenvector Centrality],"&gt;= "&amp;N20)-COUNTIF(Vertices[Eigenvector Centrality],"&gt;="&amp;N21)</f>
        <v>0</v>
      </c>
      <c r="P20" s="39">
        <f t="shared" si="7"/>
        <v>1.2192566909090916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0.09989440000000001</v>
      </c>
      <c r="O21" s="42">
        <f>COUNTIF(Vertices[Eigenvector Centrality],"&gt;= "&amp;N21)-COUNTIF(Vertices[Eigenvector Centrality],"&gt;="&amp;N22)</f>
        <v>0</v>
      </c>
      <c r="P21" s="41">
        <f t="shared" si="7"/>
        <v>1.250582618181819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0.10515200000000001</v>
      </c>
      <c r="O22" s="40">
        <f>COUNTIF(Vertices[Eigenvector Centrality],"&gt;= "&amp;N22)-COUNTIF(Vertices[Eigenvector Centrality],"&gt;="&amp;N23)</f>
        <v>0</v>
      </c>
      <c r="P22" s="39">
        <f t="shared" si="7"/>
        <v>1.2819085454545462</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0.11040960000000001</v>
      </c>
      <c r="O23" s="42">
        <f>COUNTIF(Vertices[Eigenvector Centrality],"&gt;= "&amp;N23)-COUNTIF(Vertices[Eigenvector Centrality],"&gt;="&amp;N24)</f>
        <v>0</v>
      </c>
      <c r="P23" s="41">
        <f t="shared" si="7"/>
        <v>1.3132344727272736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0.11566720000000001</v>
      </c>
      <c r="O24" s="40">
        <f>COUNTIF(Vertices[Eigenvector Centrality],"&gt;= "&amp;N24)-COUNTIF(Vertices[Eigenvector Centrality],"&gt;="&amp;N25)</f>
        <v>0</v>
      </c>
      <c r="P24" s="39">
        <f t="shared" si="7"/>
        <v>1.3445604000000009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0.12092480000000001</v>
      </c>
      <c r="O25" s="42">
        <f>COUNTIF(Vertices[Eigenvector Centrality],"&gt;= "&amp;N25)-COUNTIF(Vertices[Eigenvector Centrality],"&gt;="&amp;N26)</f>
        <v>0</v>
      </c>
      <c r="P25" s="41">
        <f t="shared" si="7"/>
        <v>1.3758863272727282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0.1261824</v>
      </c>
      <c r="O26" s="40">
        <f>COUNTIF(Vertices[Eigenvector Centrality],"&gt;= "&amp;N26)-COUNTIF(Vertices[Eigenvector Centrality],"&gt;="&amp;N28)</f>
        <v>0</v>
      </c>
      <c r="P26" s="39">
        <f t="shared" si="7"/>
        <v>1.4072122545454555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0.909091</v>
      </c>
      <c r="D27" s="34"/>
      <c r="E27" s="3">
        <f>COUNTIF(Vertices[Degree],"&gt;= "&amp;D27)-COUNTIF(Vertices[Degree],"&gt;="&amp;D28)</f>
        <v>0</v>
      </c>
      <c r="F27" s="78"/>
      <c r="G27" s="79">
        <f>COUNTIF(Vertices[In-Degree],"&gt;= "&amp;F27)-COUNTIF(Vertices[In-Degree],"&gt;="&amp;F28)</f>
        <v>-4</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0.13144</v>
      </c>
      <c r="O28" s="42">
        <f>COUNTIF(Vertices[Eigenvector Centrality],"&gt;= "&amp;N28)-COUNTIF(Vertices[Eigenvector Centrality],"&gt;="&amp;N40)</f>
        <v>0</v>
      </c>
      <c r="P28" s="41">
        <f>P26+($P$57-$P$2)/BinDivisor</f>
        <v>1.4385381818181828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0.04473684210526316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851</v>
      </c>
      <c r="B30" s="36">
        <v>0.574074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852</v>
      </c>
      <c r="B32" s="36" t="s">
        <v>853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-8</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-8</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0.1366976</v>
      </c>
      <c r="O40" s="40">
        <f>COUNTIF(Vertices[Eigenvector Centrality],"&gt;= "&amp;N40)-COUNTIF(Vertices[Eigenvector Centrality],"&gt;="&amp;N41)</f>
        <v>0</v>
      </c>
      <c r="P40" s="39">
        <f>P28+($P$57-$P$2)/BinDivisor</f>
        <v>1.4698641090909101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6</v>
      </c>
      <c r="N41" s="41">
        <f aca="true" t="shared" si="15" ref="N41:N56">N40+($N$57-$N$2)/BinDivisor</f>
        <v>0.1419552</v>
      </c>
      <c r="O41" s="42">
        <f>COUNTIF(Vertices[Eigenvector Centrality],"&gt;= "&amp;N41)-COUNTIF(Vertices[Eigenvector Centrality],"&gt;="&amp;N42)</f>
        <v>0</v>
      </c>
      <c r="P41" s="41">
        <f aca="true" t="shared" si="16" ref="P41:P56">P40+($P$57-$P$2)/BinDivisor</f>
        <v>1.5011900363636375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0.1472128</v>
      </c>
      <c r="O42" s="40">
        <f>COUNTIF(Vertices[Eigenvector Centrality],"&gt;= "&amp;N42)-COUNTIF(Vertices[Eigenvector Centrality],"&gt;="&amp;N43)</f>
        <v>0</v>
      </c>
      <c r="P42" s="39">
        <f t="shared" si="16"/>
        <v>1.5325159636363648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0.1524704</v>
      </c>
      <c r="O43" s="42">
        <f>COUNTIF(Vertices[Eigenvector Centrality],"&gt;= "&amp;N43)-COUNTIF(Vertices[Eigenvector Centrality],"&gt;="&amp;N44)</f>
        <v>0</v>
      </c>
      <c r="P43" s="41">
        <f t="shared" si="16"/>
        <v>1.563841890909092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0.157728</v>
      </c>
      <c r="O44" s="40">
        <f>COUNTIF(Vertices[Eigenvector Centrality],"&gt;= "&amp;N44)-COUNTIF(Vertices[Eigenvector Centrality],"&gt;="&amp;N45)</f>
        <v>0</v>
      </c>
      <c r="P44" s="39">
        <f t="shared" si="16"/>
        <v>1.5951678181818194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0.1629856</v>
      </c>
      <c r="O45" s="42">
        <f>COUNTIF(Vertices[Eigenvector Centrality],"&gt;= "&amp;N45)-COUNTIF(Vertices[Eigenvector Centrality],"&gt;="&amp;N46)</f>
        <v>0</v>
      </c>
      <c r="P45" s="41">
        <f t="shared" si="16"/>
        <v>1.6264937454545467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0.1682432</v>
      </c>
      <c r="O46" s="40">
        <f>COUNTIF(Vertices[Eigenvector Centrality],"&gt;= "&amp;N46)-COUNTIF(Vertices[Eigenvector Centrality],"&gt;="&amp;N47)</f>
        <v>0</v>
      </c>
      <c r="P46" s="39">
        <f t="shared" si="16"/>
        <v>1.657819672727274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0.1735008</v>
      </c>
      <c r="O47" s="42">
        <f>COUNTIF(Vertices[Eigenvector Centrality],"&gt;= "&amp;N47)-COUNTIF(Vertices[Eigenvector Centrality],"&gt;="&amp;N48)</f>
        <v>0</v>
      </c>
      <c r="P47" s="41">
        <f t="shared" si="16"/>
        <v>1.6891456000000014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0.1787584</v>
      </c>
      <c r="O48" s="40">
        <f>COUNTIF(Vertices[Eigenvector Centrality],"&gt;= "&amp;N48)-COUNTIF(Vertices[Eigenvector Centrality],"&gt;="&amp;N49)</f>
        <v>0</v>
      </c>
      <c r="P48" s="39">
        <f t="shared" si="16"/>
        <v>1.7204715272727287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0.184016</v>
      </c>
      <c r="O49" s="42">
        <f>COUNTIF(Vertices[Eigenvector Centrality],"&gt;= "&amp;N49)-COUNTIF(Vertices[Eigenvector Centrality],"&gt;="&amp;N50)</f>
        <v>1</v>
      </c>
      <c r="P49" s="41">
        <f t="shared" si="16"/>
        <v>1.751797454545456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0.18927360000000001</v>
      </c>
      <c r="O50" s="40">
        <f>COUNTIF(Vertices[Eigenvector Centrality],"&gt;= "&amp;N50)-COUNTIF(Vertices[Eigenvector Centrality],"&gt;="&amp;N51)</f>
        <v>0</v>
      </c>
      <c r="P50" s="39">
        <f t="shared" si="16"/>
        <v>1.7831233818181833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0.19453120000000002</v>
      </c>
      <c r="O51" s="42">
        <f>COUNTIF(Vertices[Eigenvector Centrality],"&gt;= "&amp;N51)-COUNTIF(Vertices[Eigenvector Centrality],"&gt;="&amp;N52)</f>
        <v>0</v>
      </c>
      <c r="P51" s="41">
        <f t="shared" si="16"/>
        <v>1.8144493090909106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0.19978880000000002</v>
      </c>
      <c r="O52" s="40">
        <f>COUNTIF(Vertices[Eigenvector Centrality],"&gt;= "&amp;N52)-COUNTIF(Vertices[Eigenvector Centrality],"&gt;="&amp;N53)</f>
        <v>0</v>
      </c>
      <c r="P52" s="39">
        <f t="shared" si="16"/>
        <v>1.845775236363638</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0.20504640000000002</v>
      </c>
      <c r="O53" s="42">
        <f>COUNTIF(Vertices[Eigenvector Centrality],"&gt;= "&amp;N53)-COUNTIF(Vertices[Eigenvector Centrality],"&gt;="&amp;N54)</f>
        <v>0</v>
      </c>
      <c r="P53" s="41">
        <f t="shared" si="16"/>
        <v>1.8771011636363653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0.21030400000000002</v>
      </c>
      <c r="O54" s="40">
        <f>COUNTIF(Vertices[Eigenvector Centrality],"&gt;= "&amp;N54)-COUNTIF(Vertices[Eigenvector Centrality],"&gt;="&amp;N55)</f>
        <v>0</v>
      </c>
      <c r="P54" s="39">
        <f t="shared" si="16"/>
        <v>1.9084270909090926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0.21556160000000002</v>
      </c>
      <c r="O55" s="42">
        <f>COUNTIF(Vertices[Eigenvector Centrality],"&gt;= "&amp;N55)-COUNTIF(Vertices[Eigenvector Centrality],"&gt;="&amp;N56)</f>
        <v>0</v>
      </c>
      <c r="P55" s="41">
        <f t="shared" si="16"/>
        <v>1.9397530181818199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0.22081920000000002</v>
      </c>
      <c r="O56" s="40">
        <f>COUNTIF(Vertices[Eigenvector Centrality],"&gt;= "&amp;N56)-COUNTIF(Vertices[Eigenvector Centrality],"&gt;="&amp;N57)</f>
        <v>2</v>
      </c>
      <c r="P56" s="39">
        <f t="shared" si="16"/>
        <v>1.9710789454545472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0.289168</v>
      </c>
      <c r="O57" s="44">
        <f>COUNTIF(Vertices[Eigenvector Centrality],"&gt;= "&amp;N57)-COUNTIF(Vertices[Eigenvector Centrality],"&gt;="&amp;N58)</f>
        <v>1</v>
      </c>
      <c r="P57" s="43">
        <f>MAX(Vertices[PageRank])</f>
        <v>2.378316</v>
      </c>
      <c r="Q57" s="44">
        <f>COUNTIF(Vertices[PageRank],"&gt;= "&amp;P57)-COUNTIF(Vertices[PageRank],"&gt;="&amp;P58)</f>
        <v>1</v>
      </c>
      <c r="R57" s="43">
        <f>MAX(Vertices[Clustering Coefficient])</f>
        <v>0.5</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1.05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0.3494047</v>
      </c>
    </row>
    <row r="114" spans="1:2" ht="15">
      <c r="A114" s="35" t="s">
        <v>109</v>
      </c>
      <c r="B114" s="49">
        <f>_xlfn.IFERROR(MEDIAN(Vertices[Closeness Centrality]),NoMetricMessage)</f>
        <v>0.2916665</v>
      </c>
    </row>
    <row r="125" spans="1:2" ht="15">
      <c r="A125" s="35" t="s">
        <v>112</v>
      </c>
      <c r="B125" s="49">
        <f>IF(COUNT(Vertices[Eigenvector Centrality])&gt;0,N2,NoMetricMessage)</f>
        <v>0</v>
      </c>
    </row>
    <row r="126" spans="1:2" ht="15">
      <c r="A126" s="35" t="s">
        <v>113</v>
      </c>
      <c r="B126" s="49">
        <f>IF(COUNT(Vertices[Eigenvector Centrality])&gt;0,N57,NoMetricMessage)</f>
        <v>0.289168</v>
      </c>
    </row>
    <row r="127" spans="1:2" ht="15">
      <c r="A127" s="35" t="s">
        <v>114</v>
      </c>
      <c r="B127" s="49">
        <f>_xlfn.IFERROR(AVERAGE(Vertices[Eigenvector Centrality]),NoMetricMessage)</f>
        <v>0.04999985</v>
      </c>
    </row>
    <row r="128" spans="1:2" ht="15">
      <c r="A128" s="35" t="s">
        <v>115</v>
      </c>
      <c r="B128" s="49">
        <f>_xlfn.IFERROR(MEDIAN(Vertices[Eigenvector Centrality]),NoMetricMessage)</f>
        <v>0</v>
      </c>
    </row>
    <row r="139" spans="1:2" ht="15">
      <c r="A139" s="35" t="s">
        <v>140</v>
      </c>
      <c r="B139" s="49">
        <f>IF(COUNT(Vertices[PageRank])&gt;0,P2,NoMetricMessage)</f>
        <v>0.65539</v>
      </c>
    </row>
    <row r="140" spans="1:2" ht="15">
      <c r="A140" s="35" t="s">
        <v>141</v>
      </c>
      <c r="B140" s="49">
        <f>IF(COUNT(Vertices[PageRank])&gt;0,P57,NoMetricMessage)</f>
        <v>2.378316</v>
      </c>
    </row>
    <row r="141" spans="1:2" ht="15">
      <c r="A141" s="35" t="s">
        <v>142</v>
      </c>
      <c r="B141" s="49">
        <f>_xlfn.IFERROR(AVERAGE(Vertices[PageRank]),NoMetricMessage)</f>
        <v>0.9999751499999997</v>
      </c>
    </row>
    <row r="142" spans="1:2" ht="15">
      <c r="A142" s="35" t="s">
        <v>143</v>
      </c>
      <c r="B142" s="49">
        <f>_xlfn.IFERROR(MEDIAN(Vertices[PageRank]),NoMetricMessage)</f>
        <v>0.999975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0.2416666666666667</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531</v>
      </c>
      <c r="K7" s="13" t="s">
        <v>532</v>
      </c>
    </row>
    <row r="8" spans="1:11" ht="409.5">
      <c r="A8"/>
      <c r="B8">
        <v>2</v>
      </c>
      <c r="C8">
        <v>2</v>
      </c>
      <c r="D8" t="s">
        <v>61</v>
      </c>
      <c r="E8" t="s">
        <v>61</v>
      </c>
      <c r="H8" t="s">
        <v>73</v>
      </c>
      <c r="J8" t="s">
        <v>533</v>
      </c>
      <c r="K8" s="13" t="s">
        <v>534</v>
      </c>
    </row>
    <row r="9" spans="1:11" ht="409.5">
      <c r="A9"/>
      <c r="B9">
        <v>3</v>
      </c>
      <c r="C9">
        <v>4</v>
      </c>
      <c r="D9" t="s">
        <v>62</v>
      </c>
      <c r="E9" t="s">
        <v>62</v>
      </c>
      <c r="H9" t="s">
        <v>74</v>
      </c>
      <c r="J9" t="s">
        <v>535</v>
      </c>
      <c r="K9" s="13" t="s">
        <v>536</v>
      </c>
    </row>
    <row r="10" spans="1:11" ht="409.5">
      <c r="A10"/>
      <c r="B10">
        <v>4</v>
      </c>
      <c r="D10" t="s">
        <v>63</v>
      </c>
      <c r="E10" t="s">
        <v>63</v>
      </c>
      <c r="H10" t="s">
        <v>75</v>
      </c>
      <c r="J10" t="s">
        <v>537</v>
      </c>
      <c r="K10" s="13" t="s">
        <v>538</v>
      </c>
    </row>
    <row r="11" spans="1:11" ht="15">
      <c r="A11"/>
      <c r="B11">
        <v>5</v>
      </c>
      <c r="D11" t="s">
        <v>46</v>
      </c>
      <c r="E11">
        <v>1</v>
      </c>
      <c r="H11" t="s">
        <v>76</v>
      </c>
      <c r="J11" t="s">
        <v>539</v>
      </c>
      <c r="K11" t="s">
        <v>540</v>
      </c>
    </row>
    <row r="12" spans="1:11" ht="15">
      <c r="A12"/>
      <c r="B12"/>
      <c r="D12" t="s">
        <v>64</v>
      </c>
      <c r="E12">
        <v>2</v>
      </c>
      <c r="H12">
        <v>0</v>
      </c>
      <c r="J12" t="s">
        <v>541</v>
      </c>
      <c r="K12" t="s">
        <v>542</v>
      </c>
    </row>
    <row r="13" spans="1:11" ht="15">
      <c r="A13"/>
      <c r="B13"/>
      <c r="D13">
        <v>1</v>
      </c>
      <c r="E13">
        <v>3</v>
      </c>
      <c r="H13">
        <v>1</v>
      </c>
      <c r="J13" t="s">
        <v>543</v>
      </c>
      <c r="K13" t="s">
        <v>544</v>
      </c>
    </row>
    <row r="14" spans="4:11" ht="15">
      <c r="D14">
        <v>2</v>
      </c>
      <c r="E14">
        <v>4</v>
      </c>
      <c r="H14">
        <v>2</v>
      </c>
      <c r="J14" t="s">
        <v>545</v>
      </c>
      <c r="K14" t="s">
        <v>546</v>
      </c>
    </row>
    <row r="15" spans="4:11" ht="15">
      <c r="D15">
        <v>3</v>
      </c>
      <c r="E15">
        <v>5</v>
      </c>
      <c r="H15">
        <v>3</v>
      </c>
      <c r="J15" t="s">
        <v>547</v>
      </c>
      <c r="K15" t="s">
        <v>548</v>
      </c>
    </row>
    <row r="16" spans="4:11" ht="15">
      <c r="D16">
        <v>4</v>
      </c>
      <c r="E16">
        <v>6</v>
      </c>
      <c r="H16">
        <v>4</v>
      </c>
      <c r="J16" t="s">
        <v>549</v>
      </c>
      <c r="K16" t="s">
        <v>550</v>
      </c>
    </row>
    <row r="17" spans="4:11" ht="15">
      <c r="D17">
        <v>5</v>
      </c>
      <c r="E17">
        <v>7</v>
      </c>
      <c r="H17">
        <v>5</v>
      </c>
      <c r="J17" t="s">
        <v>551</v>
      </c>
      <c r="K17" t="s">
        <v>552</v>
      </c>
    </row>
    <row r="18" spans="4:11" ht="15">
      <c r="D18">
        <v>6</v>
      </c>
      <c r="E18">
        <v>8</v>
      </c>
      <c r="H18">
        <v>6</v>
      </c>
      <c r="J18" t="s">
        <v>553</v>
      </c>
      <c r="K18" t="s">
        <v>554</v>
      </c>
    </row>
    <row r="19" spans="4:11" ht="15">
      <c r="D19">
        <v>7</v>
      </c>
      <c r="E19">
        <v>9</v>
      </c>
      <c r="H19">
        <v>7</v>
      </c>
      <c r="J19" t="s">
        <v>555</v>
      </c>
      <c r="K19" t="s">
        <v>556</v>
      </c>
    </row>
    <row r="20" spans="4:11" ht="15">
      <c r="D20">
        <v>8</v>
      </c>
      <c r="H20">
        <v>8</v>
      </c>
      <c r="J20" t="s">
        <v>557</v>
      </c>
      <c r="K20" t="s">
        <v>558</v>
      </c>
    </row>
    <row r="21" spans="4:11" ht="409.5">
      <c r="D21">
        <v>9</v>
      </c>
      <c r="H21">
        <v>9</v>
      </c>
      <c r="J21" t="s">
        <v>559</v>
      </c>
      <c r="K21" s="13" t="s">
        <v>560</v>
      </c>
    </row>
    <row r="22" spans="4:11" ht="409.5">
      <c r="D22">
        <v>10</v>
      </c>
      <c r="J22" t="s">
        <v>561</v>
      </c>
      <c r="K22" s="13" t="s">
        <v>562</v>
      </c>
    </row>
    <row r="23" spans="4:11" ht="409.5">
      <c r="D23">
        <v>11</v>
      </c>
      <c r="J23" t="s">
        <v>563</v>
      </c>
      <c r="K23" s="13" t="s">
        <v>564</v>
      </c>
    </row>
    <row r="24" spans="10:11" ht="409.5">
      <c r="J24" t="s">
        <v>565</v>
      </c>
      <c r="K24" s="13" t="s">
        <v>879</v>
      </c>
    </row>
    <row r="25" spans="10:11" ht="15">
      <c r="J25" t="s">
        <v>566</v>
      </c>
      <c r="K25" t="b">
        <v>0</v>
      </c>
    </row>
    <row r="26" spans="10:11" ht="15">
      <c r="J26" t="s">
        <v>877</v>
      </c>
      <c r="K26" t="s">
        <v>878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584</v>
      </c>
      <c r="B1" s="13" t="s">
        <v>588</v>
      </c>
      <c r="C1" s="13" t="s">
        <v>589</v>
      </c>
      <c r="D1" s="13" t="s">
        <v>591</v>
      </c>
      <c r="E1" s="13" t="s">
        <v>590</v>
      </c>
      <c r="F1" s="13" t="s">
        <v>593</v>
      </c>
      <c r="G1" s="85" t="s">
        <v>592</v>
      </c>
      <c r="H1" s="85" t="s">
        <v>595</v>
      </c>
      <c r="I1" s="85" t="s">
        <v>594</v>
      </c>
      <c r="J1" s="85" t="s">
        <v>597</v>
      </c>
      <c r="K1" s="13" t="s">
        <v>596</v>
      </c>
      <c r="L1" s="13" t="s">
        <v>599</v>
      </c>
      <c r="M1" s="13" t="s">
        <v>598</v>
      </c>
      <c r="N1" s="13" t="s">
        <v>600</v>
      </c>
    </row>
    <row r="2" spans="1:14" ht="15">
      <c r="A2" s="89" t="s">
        <v>262</v>
      </c>
      <c r="B2" s="85">
        <v>3</v>
      </c>
      <c r="C2" s="89" t="s">
        <v>585</v>
      </c>
      <c r="D2" s="85">
        <v>1</v>
      </c>
      <c r="E2" s="89" t="s">
        <v>262</v>
      </c>
      <c r="F2" s="85">
        <v>3</v>
      </c>
      <c r="G2" s="85"/>
      <c r="H2" s="85"/>
      <c r="I2" s="85"/>
      <c r="J2" s="85"/>
      <c r="K2" s="89" t="s">
        <v>253</v>
      </c>
      <c r="L2" s="85">
        <v>1</v>
      </c>
      <c r="M2" s="89" t="s">
        <v>254</v>
      </c>
      <c r="N2" s="85">
        <v>1</v>
      </c>
    </row>
    <row r="3" spans="1:14" ht="15">
      <c r="A3" s="89" t="s">
        <v>261</v>
      </c>
      <c r="B3" s="85">
        <v>3</v>
      </c>
      <c r="C3" s="89" t="s">
        <v>586</v>
      </c>
      <c r="D3" s="85">
        <v>1</v>
      </c>
      <c r="E3" s="89" t="s">
        <v>261</v>
      </c>
      <c r="F3" s="85">
        <v>3</v>
      </c>
      <c r="G3" s="85"/>
      <c r="H3" s="85"/>
      <c r="I3" s="85"/>
      <c r="J3" s="85"/>
      <c r="K3" s="89" t="s">
        <v>257</v>
      </c>
      <c r="L3" s="85">
        <v>1</v>
      </c>
      <c r="M3" s="85"/>
      <c r="N3" s="85"/>
    </row>
    <row r="4" spans="1:14" ht="15">
      <c r="A4" s="89" t="s">
        <v>260</v>
      </c>
      <c r="B4" s="85">
        <v>2</v>
      </c>
      <c r="C4" s="89" t="s">
        <v>587</v>
      </c>
      <c r="D4" s="85">
        <v>1</v>
      </c>
      <c r="E4" s="89" t="s">
        <v>260</v>
      </c>
      <c r="F4" s="85">
        <v>2</v>
      </c>
      <c r="G4" s="85"/>
      <c r="H4" s="85"/>
      <c r="I4" s="85"/>
      <c r="J4" s="85"/>
      <c r="K4" s="89" t="s">
        <v>255</v>
      </c>
      <c r="L4" s="85">
        <v>1</v>
      </c>
      <c r="M4" s="85"/>
      <c r="N4" s="85"/>
    </row>
    <row r="5" spans="1:14" ht="15">
      <c r="A5" s="89" t="s">
        <v>263</v>
      </c>
      <c r="B5" s="85">
        <v>1</v>
      </c>
      <c r="C5" s="85"/>
      <c r="D5" s="85"/>
      <c r="E5" s="89" t="s">
        <v>263</v>
      </c>
      <c r="F5" s="85">
        <v>1</v>
      </c>
      <c r="G5" s="85"/>
      <c r="H5" s="85"/>
      <c r="I5" s="85"/>
      <c r="J5" s="85"/>
      <c r="K5" s="89" t="s">
        <v>256</v>
      </c>
      <c r="L5" s="85">
        <v>1</v>
      </c>
      <c r="M5" s="85"/>
      <c r="N5" s="85"/>
    </row>
    <row r="6" spans="1:14" ht="15">
      <c r="A6" s="89" t="s">
        <v>585</v>
      </c>
      <c r="B6" s="85">
        <v>1</v>
      </c>
      <c r="C6" s="85"/>
      <c r="D6" s="85"/>
      <c r="E6" s="85"/>
      <c r="F6" s="85"/>
      <c r="G6" s="85"/>
      <c r="H6" s="85"/>
      <c r="I6" s="85"/>
      <c r="J6" s="85"/>
      <c r="K6" s="89" t="s">
        <v>258</v>
      </c>
      <c r="L6" s="85">
        <v>1</v>
      </c>
      <c r="M6" s="85"/>
      <c r="N6" s="85"/>
    </row>
    <row r="7" spans="1:14" ht="15">
      <c r="A7" s="89" t="s">
        <v>586</v>
      </c>
      <c r="B7" s="85">
        <v>1</v>
      </c>
      <c r="C7" s="85"/>
      <c r="D7" s="85"/>
      <c r="E7" s="85"/>
      <c r="F7" s="85"/>
      <c r="G7" s="85"/>
      <c r="H7" s="85"/>
      <c r="I7" s="85"/>
      <c r="J7" s="85"/>
      <c r="K7" s="85"/>
      <c r="L7" s="85"/>
      <c r="M7" s="85"/>
      <c r="N7" s="85"/>
    </row>
    <row r="8" spans="1:14" ht="15">
      <c r="A8" s="89" t="s">
        <v>587</v>
      </c>
      <c r="B8" s="85">
        <v>1</v>
      </c>
      <c r="C8" s="85"/>
      <c r="D8" s="85"/>
      <c r="E8" s="85"/>
      <c r="F8" s="85"/>
      <c r="G8" s="85"/>
      <c r="H8" s="85"/>
      <c r="I8" s="85"/>
      <c r="J8" s="85"/>
      <c r="K8" s="85"/>
      <c r="L8" s="85"/>
      <c r="M8" s="85"/>
      <c r="N8" s="85"/>
    </row>
    <row r="9" spans="1:14" ht="15">
      <c r="A9" s="89" t="s">
        <v>258</v>
      </c>
      <c r="B9" s="85">
        <v>1</v>
      </c>
      <c r="C9" s="85"/>
      <c r="D9" s="85"/>
      <c r="E9" s="85"/>
      <c r="F9" s="85"/>
      <c r="G9" s="85"/>
      <c r="H9" s="85"/>
      <c r="I9" s="85"/>
      <c r="J9" s="85"/>
      <c r="K9" s="85"/>
      <c r="L9" s="85"/>
      <c r="M9" s="85"/>
      <c r="N9" s="85"/>
    </row>
    <row r="10" spans="1:14" ht="15">
      <c r="A10" s="89" t="s">
        <v>257</v>
      </c>
      <c r="B10" s="85">
        <v>1</v>
      </c>
      <c r="C10" s="85"/>
      <c r="D10" s="85"/>
      <c r="E10" s="85"/>
      <c r="F10" s="85"/>
      <c r="G10" s="85"/>
      <c r="H10" s="85"/>
      <c r="I10" s="85"/>
      <c r="J10" s="85"/>
      <c r="K10" s="85"/>
      <c r="L10" s="85"/>
      <c r="M10" s="85"/>
      <c r="N10" s="85"/>
    </row>
    <row r="11" spans="1:14" ht="15">
      <c r="A11" s="89" t="s">
        <v>256</v>
      </c>
      <c r="B11" s="85">
        <v>1</v>
      </c>
      <c r="C11" s="85"/>
      <c r="D11" s="85"/>
      <c r="E11" s="85"/>
      <c r="F11" s="85"/>
      <c r="G11" s="85"/>
      <c r="H11" s="85"/>
      <c r="I11" s="85"/>
      <c r="J11" s="85"/>
      <c r="K11" s="85"/>
      <c r="L11" s="85"/>
      <c r="M11" s="85"/>
      <c r="N11" s="85"/>
    </row>
    <row r="14" spans="1:14" ht="15" customHeight="1">
      <c r="A14" s="13" t="s">
        <v>604</v>
      </c>
      <c r="B14" s="13" t="s">
        <v>588</v>
      </c>
      <c r="C14" s="13" t="s">
        <v>606</v>
      </c>
      <c r="D14" s="13" t="s">
        <v>591</v>
      </c>
      <c r="E14" s="13" t="s">
        <v>607</v>
      </c>
      <c r="F14" s="13" t="s">
        <v>593</v>
      </c>
      <c r="G14" s="85" t="s">
        <v>608</v>
      </c>
      <c r="H14" s="85" t="s">
        <v>595</v>
      </c>
      <c r="I14" s="85" t="s">
        <v>609</v>
      </c>
      <c r="J14" s="85" t="s">
        <v>597</v>
      </c>
      <c r="K14" s="13" t="s">
        <v>610</v>
      </c>
      <c r="L14" s="13" t="s">
        <v>599</v>
      </c>
      <c r="M14" s="13" t="s">
        <v>611</v>
      </c>
      <c r="N14" s="13" t="s">
        <v>600</v>
      </c>
    </row>
    <row r="15" spans="1:14" ht="15">
      <c r="A15" s="85" t="s">
        <v>271</v>
      </c>
      <c r="B15" s="85">
        <v>9</v>
      </c>
      <c r="C15" s="85" t="s">
        <v>605</v>
      </c>
      <c r="D15" s="85">
        <v>3</v>
      </c>
      <c r="E15" s="85" t="s">
        <v>271</v>
      </c>
      <c r="F15" s="85">
        <v>9</v>
      </c>
      <c r="G15" s="85"/>
      <c r="H15" s="85"/>
      <c r="I15" s="85"/>
      <c r="J15" s="85"/>
      <c r="K15" s="85" t="s">
        <v>264</v>
      </c>
      <c r="L15" s="85">
        <v>1</v>
      </c>
      <c r="M15" s="85" t="s">
        <v>265</v>
      </c>
      <c r="N15" s="85">
        <v>1</v>
      </c>
    </row>
    <row r="16" spans="1:14" ht="15">
      <c r="A16" s="85" t="s">
        <v>605</v>
      </c>
      <c r="B16" s="85">
        <v>3</v>
      </c>
      <c r="C16" s="85"/>
      <c r="D16" s="85"/>
      <c r="E16" s="85"/>
      <c r="F16" s="85"/>
      <c r="G16" s="85"/>
      <c r="H16" s="85"/>
      <c r="I16" s="85"/>
      <c r="J16" s="85"/>
      <c r="K16" s="85" t="s">
        <v>268</v>
      </c>
      <c r="L16" s="85">
        <v>1</v>
      </c>
      <c r="M16" s="85"/>
      <c r="N16" s="85"/>
    </row>
    <row r="17" spans="1:14" ht="15">
      <c r="A17" s="85" t="s">
        <v>269</v>
      </c>
      <c r="B17" s="85">
        <v>1</v>
      </c>
      <c r="C17" s="85"/>
      <c r="D17" s="85"/>
      <c r="E17" s="85"/>
      <c r="F17" s="85"/>
      <c r="G17" s="85"/>
      <c r="H17" s="85"/>
      <c r="I17" s="85"/>
      <c r="J17" s="85"/>
      <c r="K17" s="85" t="s">
        <v>266</v>
      </c>
      <c r="L17" s="85">
        <v>1</v>
      </c>
      <c r="M17" s="85"/>
      <c r="N17" s="85"/>
    </row>
    <row r="18" spans="1:14" ht="15">
      <c r="A18" s="85" t="s">
        <v>268</v>
      </c>
      <c r="B18" s="85">
        <v>1</v>
      </c>
      <c r="C18" s="85"/>
      <c r="D18" s="85"/>
      <c r="E18" s="85"/>
      <c r="F18" s="85"/>
      <c r="G18" s="85"/>
      <c r="H18" s="85"/>
      <c r="I18" s="85"/>
      <c r="J18" s="85"/>
      <c r="K18" s="85" t="s">
        <v>267</v>
      </c>
      <c r="L18" s="85">
        <v>1</v>
      </c>
      <c r="M18" s="85"/>
      <c r="N18" s="85"/>
    </row>
    <row r="19" spans="1:14" ht="15">
      <c r="A19" s="85" t="s">
        <v>267</v>
      </c>
      <c r="B19" s="85">
        <v>1</v>
      </c>
      <c r="C19" s="85"/>
      <c r="D19" s="85"/>
      <c r="E19" s="85"/>
      <c r="F19" s="85"/>
      <c r="G19" s="85"/>
      <c r="H19" s="85"/>
      <c r="I19" s="85"/>
      <c r="J19" s="85"/>
      <c r="K19" s="85" t="s">
        <v>269</v>
      </c>
      <c r="L19" s="85">
        <v>1</v>
      </c>
      <c r="M19" s="85"/>
      <c r="N19" s="85"/>
    </row>
    <row r="20" spans="1:14" ht="15">
      <c r="A20" s="85" t="s">
        <v>266</v>
      </c>
      <c r="B20" s="85">
        <v>1</v>
      </c>
      <c r="C20" s="85"/>
      <c r="D20" s="85"/>
      <c r="E20" s="85"/>
      <c r="F20" s="85"/>
      <c r="G20" s="85"/>
      <c r="H20" s="85"/>
      <c r="I20" s="85"/>
      <c r="J20" s="85"/>
      <c r="K20" s="85"/>
      <c r="L20" s="85"/>
      <c r="M20" s="85"/>
      <c r="N20" s="85"/>
    </row>
    <row r="21" spans="1:14" ht="15">
      <c r="A21" s="85" t="s">
        <v>265</v>
      </c>
      <c r="B21" s="85">
        <v>1</v>
      </c>
      <c r="C21" s="85"/>
      <c r="D21" s="85"/>
      <c r="E21" s="85"/>
      <c r="F21" s="85"/>
      <c r="G21" s="85"/>
      <c r="H21" s="85"/>
      <c r="I21" s="85"/>
      <c r="J21" s="85"/>
      <c r="K21" s="85"/>
      <c r="L21" s="85"/>
      <c r="M21" s="85"/>
      <c r="N21" s="85"/>
    </row>
    <row r="22" spans="1:14" ht="15">
      <c r="A22" s="85" t="s">
        <v>264</v>
      </c>
      <c r="B22" s="85">
        <v>1</v>
      </c>
      <c r="C22" s="85"/>
      <c r="D22" s="85"/>
      <c r="E22" s="85"/>
      <c r="F22" s="85"/>
      <c r="G22" s="85"/>
      <c r="H22" s="85"/>
      <c r="I22" s="85"/>
      <c r="J22" s="85"/>
      <c r="K22" s="85"/>
      <c r="L22" s="85"/>
      <c r="M22" s="85"/>
      <c r="N22" s="85"/>
    </row>
    <row r="25" spans="1:14" ht="15" customHeight="1">
      <c r="A25" s="13" t="s">
        <v>614</v>
      </c>
      <c r="B25" s="13" t="s">
        <v>588</v>
      </c>
      <c r="C25" s="13" t="s">
        <v>624</v>
      </c>
      <c r="D25" s="13" t="s">
        <v>591</v>
      </c>
      <c r="E25" s="13" t="s">
        <v>625</v>
      </c>
      <c r="F25" s="13" t="s">
        <v>593</v>
      </c>
      <c r="G25" s="13" t="s">
        <v>626</v>
      </c>
      <c r="H25" s="13" t="s">
        <v>595</v>
      </c>
      <c r="I25" s="13" t="s">
        <v>627</v>
      </c>
      <c r="J25" s="13" t="s">
        <v>597</v>
      </c>
      <c r="K25" s="13" t="s">
        <v>628</v>
      </c>
      <c r="L25" s="13" t="s">
        <v>599</v>
      </c>
      <c r="M25" s="13" t="s">
        <v>636</v>
      </c>
      <c r="N25" s="13" t="s">
        <v>600</v>
      </c>
    </row>
    <row r="26" spans="1:14" ht="15">
      <c r="A26" s="85" t="s">
        <v>273</v>
      </c>
      <c r="B26" s="85">
        <v>20</v>
      </c>
      <c r="C26" s="85" t="s">
        <v>273</v>
      </c>
      <c r="D26" s="85">
        <v>1</v>
      </c>
      <c r="E26" s="85" t="s">
        <v>273</v>
      </c>
      <c r="F26" s="85">
        <v>9</v>
      </c>
      <c r="G26" s="85" t="s">
        <v>273</v>
      </c>
      <c r="H26" s="85">
        <v>2</v>
      </c>
      <c r="I26" s="85" t="s">
        <v>273</v>
      </c>
      <c r="J26" s="85">
        <v>2</v>
      </c>
      <c r="K26" s="85" t="s">
        <v>273</v>
      </c>
      <c r="L26" s="85">
        <v>5</v>
      </c>
      <c r="M26" s="85" t="s">
        <v>622</v>
      </c>
      <c r="N26" s="85">
        <v>1</v>
      </c>
    </row>
    <row r="27" spans="1:14" ht="15">
      <c r="A27" s="85" t="s">
        <v>615</v>
      </c>
      <c r="B27" s="85">
        <v>5</v>
      </c>
      <c r="C27" s="85"/>
      <c r="D27" s="85"/>
      <c r="E27" s="85" t="s">
        <v>616</v>
      </c>
      <c r="F27" s="85">
        <v>3</v>
      </c>
      <c r="G27" s="85"/>
      <c r="H27" s="85"/>
      <c r="I27" s="85"/>
      <c r="J27" s="85"/>
      <c r="K27" s="85" t="s">
        <v>615</v>
      </c>
      <c r="L27" s="85">
        <v>3</v>
      </c>
      <c r="M27" s="85" t="s">
        <v>615</v>
      </c>
      <c r="N27" s="85">
        <v>1</v>
      </c>
    </row>
    <row r="28" spans="1:14" ht="15">
      <c r="A28" s="85" t="s">
        <v>616</v>
      </c>
      <c r="B28" s="85">
        <v>3</v>
      </c>
      <c r="C28" s="85"/>
      <c r="D28" s="85"/>
      <c r="E28" s="85" t="s">
        <v>617</v>
      </c>
      <c r="F28" s="85">
        <v>2</v>
      </c>
      <c r="G28" s="85"/>
      <c r="H28" s="85"/>
      <c r="I28" s="85"/>
      <c r="J28" s="85"/>
      <c r="K28" s="85" t="s">
        <v>623</v>
      </c>
      <c r="L28" s="85">
        <v>1</v>
      </c>
      <c r="M28" s="85" t="s">
        <v>273</v>
      </c>
      <c r="N28" s="85">
        <v>1</v>
      </c>
    </row>
    <row r="29" spans="1:14" ht="15">
      <c r="A29" s="85" t="s">
        <v>617</v>
      </c>
      <c r="B29" s="85">
        <v>2</v>
      </c>
      <c r="C29" s="85"/>
      <c r="D29" s="85"/>
      <c r="E29" s="85" t="s">
        <v>615</v>
      </c>
      <c r="F29" s="85">
        <v>1</v>
      </c>
      <c r="G29" s="85"/>
      <c r="H29" s="85"/>
      <c r="I29" s="85"/>
      <c r="J29" s="85"/>
      <c r="K29" s="85" t="s">
        <v>629</v>
      </c>
      <c r="L29" s="85">
        <v>1</v>
      </c>
      <c r="M29" s="85"/>
      <c r="N29" s="85"/>
    </row>
    <row r="30" spans="1:14" ht="15">
      <c r="A30" s="85" t="s">
        <v>618</v>
      </c>
      <c r="B30" s="85">
        <v>1</v>
      </c>
      <c r="C30" s="85"/>
      <c r="D30" s="85"/>
      <c r="E30" s="85"/>
      <c r="F30" s="85"/>
      <c r="G30" s="85"/>
      <c r="H30" s="85"/>
      <c r="I30" s="85"/>
      <c r="J30" s="85"/>
      <c r="K30" s="85" t="s">
        <v>630</v>
      </c>
      <c r="L30" s="85">
        <v>1</v>
      </c>
      <c r="M30" s="85"/>
      <c r="N30" s="85"/>
    </row>
    <row r="31" spans="1:14" ht="15">
      <c r="A31" s="85" t="s">
        <v>619</v>
      </c>
      <c r="B31" s="85">
        <v>1</v>
      </c>
      <c r="C31" s="85"/>
      <c r="D31" s="85"/>
      <c r="E31" s="85"/>
      <c r="F31" s="85"/>
      <c r="G31" s="85"/>
      <c r="H31" s="85"/>
      <c r="I31" s="85"/>
      <c r="J31" s="85"/>
      <c r="K31" s="85" t="s">
        <v>631</v>
      </c>
      <c r="L31" s="85">
        <v>1</v>
      </c>
      <c r="M31" s="85"/>
      <c r="N31" s="85"/>
    </row>
    <row r="32" spans="1:14" ht="15">
      <c r="A32" s="85" t="s">
        <v>620</v>
      </c>
      <c r="B32" s="85">
        <v>1</v>
      </c>
      <c r="C32" s="85"/>
      <c r="D32" s="85"/>
      <c r="E32" s="85"/>
      <c r="F32" s="85"/>
      <c r="G32" s="85"/>
      <c r="H32" s="85"/>
      <c r="I32" s="85"/>
      <c r="J32" s="85"/>
      <c r="K32" s="85" t="s">
        <v>632</v>
      </c>
      <c r="L32" s="85">
        <v>1</v>
      </c>
      <c r="M32" s="85"/>
      <c r="N32" s="85"/>
    </row>
    <row r="33" spans="1:14" ht="15">
      <c r="A33" s="85" t="s">
        <v>621</v>
      </c>
      <c r="B33" s="85">
        <v>1</v>
      </c>
      <c r="C33" s="85"/>
      <c r="D33" s="85"/>
      <c r="E33" s="85"/>
      <c r="F33" s="85"/>
      <c r="G33" s="85"/>
      <c r="H33" s="85"/>
      <c r="I33" s="85"/>
      <c r="J33" s="85"/>
      <c r="K33" s="85" t="s">
        <v>633</v>
      </c>
      <c r="L33" s="85">
        <v>1</v>
      </c>
      <c r="M33" s="85"/>
      <c r="N33" s="85"/>
    </row>
    <row r="34" spans="1:14" ht="15">
      <c r="A34" s="85" t="s">
        <v>622</v>
      </c>
      <c r="B34" s="85">
        <v>1</v>
      </c>
      <c r="C34" s="85"/>
      <c r="D34" s="85"/>
      <c r="E34" s="85"/>
      <c r="F34" s="85"/>
      <c r="G34" s="85"/>
      <c r="H34" s="85"/>
      <c r="I34" s="85"/>
      <c r="J34" s="85"/>
      <c r="K34" s="85" t="s">
        <v>634</v>
      </c>
      <c r="L34" s="85">
        <v>1</v>
      </c>
      <c r="M34" s="85"/>
      <c r="N34" s="85"/>
    </row>
    <row r="35" spans="1:14" ht="15">
      <c r="A35" s="85" t="s">
        <v>623</v>
      </c>
      <c r="B35" s="85">
        <v>1</v>
      </c>
      <c r="C35" s="85"/>
      <c r="D35" s="85"/>
      <c r="E35" s="85"/>
      <c r="F35" s="85"/>
      <c r="G35" s="85"/>
      <c r="H35" s="85"/>
      <c r="I35" s="85"/>
      <c r="J35" s="85"/>
      <c r="K35" s="85" t="s">
        <v>635</v>
      </c>
      <c r="L35" s="85">
        <v>1</v>
      </c>
      <c r="M35" s="85"/>
      <c r="N35" s="85"/>
    </row>
    <row r="38" spans="1:14" ht="15" customHeight="1">
      <c r="A38" s="13" t="s">
        <v>640</v>
      </c>
      <c r="B38" s="13" t="s">
        <v>588</v>
      </c>
      <c r="C38" s="13" t="s">
        <v>649</v>
      </c>
      <c r="D38" s="13" t="s">
        <v>591</v>
      </c>
      <c r="E38" s="13" t="s">
        <v>651</v>
      </c>
      <c r="F38" s="13" t="s">
        <v>593</v>
      </c>
      <c r="G38" s="13" t="s">
        <v>658</v>
      </c>
      <c r="H38" s="13" t="s">
        <v>595</v>
      </c>
      <c r="I38" s="13" t="s">
        <v>665</v>
      </c>
      <c r="J38" s="13" t="s">
        <v>597</v>
      </c>
      <c r="K38" s="13" t="s">
        <v>675</v>
      </c>
      <c r="L38" s="13" t="s">
        <v>599</v>
      </c>
      <c r="M38" s="85" t="s">
        <v>677</v>
      </c>
      <c r="N38" s="85" t="s">
        <v>600</v>
      </c>
    </row>
    <row r="39" spans="1:14" ht="15">
      <c r="A39" s="91" t="s">
        <v>641</v>
      </c>
      <c r="B39" s="91">
        <v>5</v>
      </c>
      <c r="C39" s="91" t="s">
        <v>650</v>
      </c>
      <c r="D39" s="91">
        <v>2</v>
      </c>
      <c r="E39" s="91" t="s">
        <v>646</v>
      </c>
      <c r="F39" s="91">
        <v>9</v>
      </c>
      <c r="G39" s="91" t="s">
        <v>227</v>
      </c>
      <c r="H39" s="91">
        <v>2</v>
      </c>
      <c r="I39" s="91" t="s">
        <v>666</v>
      </c>
      <c r="J39" s="91">
        <v>2</v>
      </c>
      <c r="K39" s="91" t="s">
        <v>646</v>
      </c>
      <c r="L39" s="91">
        <v>5</v>
      </c>
      <c r="M39" s="91"/>
      <c r="N39" s="91"/>
    </row>
    <row r="40" spans="1:14" ht="15">
      <c r="A40" s="91" t="s">
        <v>642</v>
      </c>
      <c r="B40" s="91">
        <v>8</v>
      </c>
      <c r="C40" s="91"/>
      <c r="D40" s="91"/>
      <c r="E40" s="91" t="s">
        <v>616</v>
      </c>
      <c r="F40" s="91">
        <v>6</v>
      </c>
      <c r="G40" s="91" t="s">
        <v>659</v>
      </c>
      <c r="H40" s="91">
        <v>2</v>
      </c>
      <c r="I40" s="91" t="s">
        <v>667</v>
      </c>
      <c r="J40" s="91">
        <v>2</v>
      </c>
      <c r="K40" s="91" t="s">
        <v>616</v>
      </c>
      <c r="L40" s="91">
        <v>4</v>
      </c>
      <c r="M40" s="91"/>
      <c r="N40" s="91"/>
    </row>
    <row r="41" spans="1:14" ht="15">
      <c r="A41" s="91" t="s">
        <v>643</v>
      </c>
      <c r="B41" s="91">
        <v>3</v>
      </c>
      <c r="C41" s="91"/>
      <c r="D41" s="91"/>
      <c r="E41" s="91" t="s">
        <v>222</v>
      </c>
      <c r="F41" s="91">
        <v>4</v>
      </c>
      <c r="G41" s="91" t="s">
        <v>660</v>
      </c>
      <c r="H41" s="91">
        <v>2</v>
      </c>
      <c r="I41" s="91" t="s">
        <v>668</v>
      </c>
      <c r="J41" s="91">
        <v>2</v>
      </c>
      <c r="K41" s="91" t="s">
        <v>647</v>
      </c>
      <c r="L41" s="91">
        <v>3</v>
      </c>
      <c r="M41" s="91"/>
      <c r="N41" s="91"/>
    </row>
    <row r="42" spans="1:14" ht="15">
      <c r="A42" s="91" t="s">
        <v>644</v>
      </c>
      <c r="B42" s="91">
        <v>333</v>
      </c>
      <c r="C42" s="91"/>
      <c r="D42" s="91"/>
      <c r="E42" s="91" t="s">
        <v>652</v>
      </c>
      <c r="F42" s="91">
        <v>3</v>
      </c>
      <c r="G42" s="91" t="s">
        <v>661</v>
      </c>
      <c r="H42" s="91">
        <v>2</v>
      </c>
      <c r="I42" s="91" t="s">
        <v>669</v>
      </c>
      <c r="J42" s="91">
        <v>2</v>
      </c>
      <c r="K42" s="91" t="s">
        <v>676</v>
      </c>
      <c r="L42" s="91">
        <v>2</v>
      </c>
      <c r="M42" s="91"/>
      <c r="N42" s="91"/>
    </row>
    <row r="43" spans="1:14" ht="15">
      <c r="A43" s="91" t="s">
        <v>645</v>
      </c>
      <c r="B43" s="91">
        <v>346</v>
      </c>
      <c r="C43" s="91"/>
      <c r="D43" s="91"/>
      <c r="E43" s="91" t="s">
        <v>653</v>
      </c>
      <c r="F43" s="91">
        <v>3</v>
      </c>
      <c r="G43" s="91" t="s">
        <v>646</v>
      </c>
      <c r="H43" s="91">
        <v>2</v>
      </c>
      <c r="I43" s="91" t="s">
        <v>670</v>
      </c>
      <c r="J43" s="91">
        <v>2</v>
      </c>
      <c r="K43" s="91"/>
      <c r="L43" s="91"/>
      <c r="M43" s="91"/>
      <c r="N43" s="91"/>
    </row>
    <row r="44" spans="1:14" ht="15">
      <c r="A44" s="91" t="s">
        <v>646</v>
      </c>
      <c r="B44" s="91">
        <v>20</v>
      </c>
      <c r="C44" s="91"/>
      <c r="D44" s="91"/>
      <c r="E44" s="91" t="s">
        <v>654</v>
      </c>
      <c r="F44" s="91">
        <v>3</v>
      </c>
      <c r="G44" s="91" t="s">
        <v>662</v>
      </c>
      <c r="H44" s="91">
        <v>2</v>
      </c>
      <c r="I44" s="91" t="s">
        <v>225</v>
      </c>
      <c r="J44" s="91">
        <v>2</v>
      </c>
      <c r="K44" s="91"/>
      <c r="L44" s="91"/>
      <c r="M44" s="91"/>
      <c r="N44" s="91"/>
    </row>
    <row r="45" spans="1:14" ht="15">
      <c r="A45" s="91" t="s">
        <v>616</v>
      </c>
      <c r="B45" s="91">
        <v>12</v>
      </c>
      <c r="C45" s="91"/>
      <c r="D45" s="91"/>
      <c r="E45" s="91" t="s">
        <v>655</v>
      </c>
      <c r="F45" s="91">
        <v>3</v>
      </c>
      <c r="G45" s="91" t="s">
        <v>663</v>
      </c>
      <c r="H45" s="91">
        <v>2</v>
      </c>
      <c r="I45" s="91" t="s">
        <v>671</v>
      </c>
      <c r="J45" s="91">
        <v>2</v>
      </c>
      <c r="K45" s="91"/>
      <c r="L45" s="91"/>
      <c r="M45" s="91"/>
      <c r="N45" s="91"/>
    </row>
    <row r="46" spans="1:14" ht="15">
      <c r="A46" s="91" t="s">
        <v>647</v>
      </c>
      <c r="B46" s="91">
        <v>5</v>
      </c>
      <c r="C46" s="91"/>
      <c r="D46" s="91"/>
      <c r="E46" s="91" t="s">
        <v>656</v>
      </c>
      <c r="F46" s="91">
        <v>3</v>
      </c>
      <c r="G46" s="91" t="s">
        <v>664</v>
      </c>
      <c r="H46" s="91">
        <v>2</v>
      </c>
      <c r="I46" s="91" t="s">
        <v>672</v>
      </c>
      <c r="J46" s="91">
        <v>2</v>
      </c>
      <c r="K46" s="91"/>
      <c r="L46" s="91"/>
      <c r="M46" s="91"/>
      <c r="N46" s="91"/>
    </row>
    <row r="47" spans="1:14" ht="15">
      <c r="A47" s="91" t="s">
        <v>222</v>
      </c>
      <c r="B47" s="91">
        <v>4</v>
      </c>
      <c r="C47" s="91"/>
      <c r="D47" s="91"/>
      <c r="E47" s="91" t="s">
        <v>648</v>
      </c>
      <c r="F47" s="91">
        <v>3</v>
      </c>
      <c r="G47" s="91"/>
      <c r="H47" s="91"/>
      <c r="I47" s="91" t="s">
        <v>673</v>
      </c>
      <c r="J47" s="91">
        <v>2</v>
      </c>
      <c r="K47" s="91"/>
      <c r="L47" s="91"/>
      <c r="M47" s="91"/>
      <c r="N47" s="91"/>
    </row>
    <row r="48" spans="1:14" ht="15">
      <c r="A48" s="91" t="s">
        <v>648</v>
      </c>
      <c r="B48" s="91">
        <v>4</v>
      </c>
      <c r="C48" s="91"/>
      <c r="D48" s="91"/>
      <c r="E48" s="91" t="s">
        <v>657</v>
      </c>
      <c r="F48" s="91">
        <v>3</v>
      </c>
      <c r="G48" s="91"/>
      <c r="H48" s="91"/>
      <c r="I48" s="91" t="s">
        <v>674</v>
      </c>
      <c r="J48" s="91">
        <v>2</v>
      </c>
      <c r="K48" s="91"/>
      <c r="L48" s="91"/>
      <c r="M48" s="91"/>
      <c r="N48" s="91"/>
    </row>
    <row r="51" spans="1:14" ht="15" customHeight="1">
      <c r="A51" s="13" t="s">
        <v>683</v>
      </c>
      <c r="B51" s="13" t="s">
        <v>588</v>
      </c>
      <c r="C51" s="85" t="s">
        <v>694</v>
      </c>
      <c r="D51" s="85" t="s">
        <v>591</v>
      </c>
      <c r="E51" s="13" t="s">
        <v>695</v>
      </c>
      <c r="F51" s="13" t="s">
        <v>593</v>
      </c>
      <c r="G51" s="13" t="s">
        <v>701</v>
      </c>
      <c r="H51" s="13" t="s">
        <v>595</v>
      </c>
      <c r="I51" s="13" t="s">
        <v>709</v>
      </c>
      <c r="J51" s="13" t="s">
        <v>597</v>
      </c>
      <c r="K51" s="13" t="s">
        <v>720</v>
      </c>
      <c r="L51" s="13" t="s">
        <v>599</v>
      </c>
      <c r="M51" s="85" t="s">
        <v>721</v>
      </c>
      <c r="N51" s="85" t="s">
        <v>600</v>
      </c>
    </row>
    <row r="52" spans="1:14" ht="15">
      <c r="A52" s="91" t="s">
        <v>684</v>
      </c>
      <c r="B52" s="91">
        <v>5</v>
      </c>
      <c r="C52" s="91"/>
      <c r="D52" s="91"/>
      <c r="E52" s="91" t="s">
        <v>685</v>
      </c>
      <c r="F52" s="91">
        <v>3</v>
      </c>
      <c r="G52" s="91" t="s">
        <v>702</v>
      </c>
      <c r="H52" s="91">
        <v>2</v>
      </c>
      <c r="I52" s="91" t="s">
        <v>710</v>
      </c>
      <c r="J52" s="91">
        <v>2</v>
      </c>
      <c r="K52" s="91" t="s">
        <v>684</v>
      </c>
      <c r="L52" s="91">
        <v>3</v>
      </c>
      <c r="M52" s="91"/>
      <c r="N52" s="91"/>
    </row>
    <row r="53" spans="1:14" ht="15">
      <c r="A53" s="91" t="s">
        <v>685</v>
      </c>
      <c r="B53" s="91">
        <v>3</v>
      </c>
      <c r="C53" s="91"/>
      <c r="D53" s="91"/>
      <c r="E53" s="91" t="s">
        <v>686</v>
      </c>
      <c r="F53" s="91">
        <v>3</v>
      </c>
      <c r="G53" s="91" t="s">
        <v>703</v>
      </c>
      <c r="H53" s="91">
        <v>2</v>
      </c>
      <c r="I53" s="91" t="s">
        <v>711</v>
      </c>
      <c r="J53" s="91">
        <v>2</v>
      </c>
      <c r="K53" s="91"/>
      <c r="L53" s="91"/>
      <c r="M53" s="91"/>
      <c r="N53" s="91"/>
    </row>
    <row r="54" spans="1:14" ht="15">
      <c r="A54" s="91" t="s">
        <v>686</v>
      </c>
      <c r="B54" s="91">
        <v>3</v>
      </c>
      <c r="C54" s="91"/>
      <c r="D54" s="91"/>
      <c r="E54" s="91" t="s">
        <v>687</v>
      </c>
      <c r="F54" s="91">
        <v>3</v>
      </c>
      <c r="G54" s="91" t="s">
        <v>704</v>
      </c>
      <c r="H54" s="91">
        <v>2</v>
      </c>
      <c r="I54" s="91" t="s">
        <v>712</v>
      </c>
      <c r="J54" s="91">
        <v>2</v>
      </c>
      <c r="K54" s="91"/>
      <c r="L54" s="91"/>
      <c r="M54" s="91"/>
      <c r="N54" s="91"/>
    </row>
    <row r="55" spans="1:14" ht="15">
      <c r="A55" s="91" t="s">
        <v>687</v>
      </c>
      <c r="B55" s="91">
        <v>3</v>
      </c>
      <c r="C55" s="91"/>
      <c r="D55" s="91"/>
      <c r="E55" s="91" t="s">
        <v>688</v>
      </c>
      <c r="F55" s="91">
        <v>3</v>
      </c>
      <c r="G55" s="91" t="s">
        <v>705</v>
      </c>
      <c r="H55" s="91">
        <v>2</v>
      </c>
      <c r="I55" s="91" t="s">
        <v>713</v>
      </c>
      <c r="J55" s="91">
        <v>2</v>
      </c>
      <c r="K55" s="91"/>
      <c r="L55" s="91"/>
      <c r="M55" s="91"/>
      <c r="N55" s="91"/>
    </row>
    <row r="56" spans="1:14" ht="15">
      <c r="A56" s="91" t="s">
        <v>688</v>
      </c>
      <c r="B56" s="91">
        <v>3</v>
      </c>
      <c r="C56" s="91"/>
      <c r="D56" s="91"/>
      <c r="E56" s="91" t="s">
        <v>689</v>
      </c>
      <c r="F56" s="91">
        <v>3</v>
      </c>
      <c r="G56" s="91" t="s">
        <v>706</v>
      </c>
      <c r="H56" s="91">
        <v>2</v>
      </c>
      <c r="I56" s="91" t="s">
        <v>714</v>
      </c>
      <c r="J56" s="91">
        <v>2</v>
      </c>
      <c r="K56" s="91"/>
      <c r="L56" s="91"/>
      <c r="M56" s="91"/>
      <c r="N56" s="91"/>
    </row>
    <row r="57" spans="1:14" ht="15">
      <c r="A57" s="91" t="s">
        <v>689</v>
      </c>
      <c r="B57" s="91">
        <v>3</v>
      </c>
      <c r="C57" s="91"/>
      <c r="D57" s="91"/>
      <c r="E57" s="91" t="s">
        <v>696</v>
      </c>
      <c r="F57" s="91">
        <v>3</v>
      </c>
      <c r="G57" s="91" t="s">
        <v>707</v>
      </c>
      <c r="H57" s="91">
        <v>2</v>
      </c>
      <c r="I57" s="91" t="s">
        <v>715</v>
      </c>
      <c r="J57" s="91">
        <v>2</v>
      </c>
      <c r="K57" s="91"/>
      <c r="L57" s="91"/>
      <c r="M57" s="91"/>
      <c r="N57" s="91"/>
    </row>
    <row r="58" spans="1:14" ht="15">
      <c r="A58" s="91" t="s">
        <v>690</v>
      </c>
      <c r="B58" s="91">
        <v>3</v>
      </c>
      <c r="C58" s="91"/>
      <c r="D58" s="91"/>
      <c r="E58" s="91" t="s">
        <v>697</v>
      </c>
      <c r="F58" s="91">
        <v>3</v>
      </c>
      <c r="G58" s="91" t="s">
        <v>708</v>
      </c>
      <c r="H58" s="91">
        <v>2</v>
      </c>
      <c r="I58" s="91" t="s">
        <v>716</v>
      </c>
      <c r="J58" s="91">
        <v>2</v>
      </c>
      <c r="K58" s="91"/>
      <c r="L58" s="91"/>
      <c r="M58" s="91"/>
      <c r="N58" s="91"/>
    </row>
    <row r="59" spans="1:14" ht="15">
      <c r="A59" s="91" t="s">
        <v>691</v>
      </c>
      <c r="B59" s="91">
        <v>3</v>
      </c>
      <c r="C59" s="91"/>
      <c r="D59" s="91"/>
      <c r="E59" s="91" t="s">
        <v>698</v>
      </c>
      <c r="F59" s="91">
        <v>3</v>
      </c>
      <c r="G59" s="91"/>
      <c r="H59" s="91"/>
      <c r="I59" s="91" t="s">
        <v>717</v>
      </c>
      <c r="J59" s="91">
        <v>2</v>
      </c>
      <c r="K59" s="91"/>
      <c r="L59" s="91"/>
      <c r="M59" s="91"/>
      <c r="N59" s="91"/>
    </row>
    <row r="60" spans="1:14" ht="15">
      <c r="A60" s="91" t="s">
        <v>692</v>
      </c>
      <c r="B60" s="91">
        <v>3</v>
      </c>
      <c r="C60" s="91"/>
      <c r="D60" s="91"/>
      <c r="E60" s="91" t="s">
        <v>699</v>
      </c>
      <c r="F60" s="91">
        <v>3</v>
      </c>
      <c r="G60" s="91"/>
      <c r="H60" s="91"/>
      <c r="I60" s="91" t="s">
        <v>718</v>
      </c>
      <c r="J60" s="91">
        <v>2</v>
      </c>
      <c r="K60" s="91"/>
      <c r="L60" s="91"/>
      <c r="M60" s="91"/>
      <c r="N60" s="91"/>
    </row>
    <row r="61" spans="1:14" ht="15">
      <c r="A61" s="91" t="s">
        <v>693</v>
      </c>
      <c r="B61" s="91">
        <v>3</v>
      </c>
      <c r="C61" s="91"/>
      <c r="D61" s="91"/>
      <c r="E61" s="91" t="s">
        <v>700</v>
      </c>
      <c r="F61" s="91">
        <v>3</v>
      </c>
      <c r="G61" s="91"/>
      <c r="H61" s="91"/>
      <c r="I61" s="91" t="s">
        <v>719</v>
      </c>
      <c r="J61" s="91">
        <v>2</v>
      </c>
      <c r="K61" s="91"/>
      <c r="L61" s="91"/>
      <c r="M61" s="91"/>
      <c r="N61" s="91"/>
    </row>
    <row r="64" spans="1:14" ht="15" customHeight="1">
      <c r="A64" s="13" t="s">
        <v>726</v>
      </c>
      <c r="B64" s="13" t="s">
        <v>588</v>
      </c>
      <c r="C64" s="13" t="s">
        <v>728</v>
      </c>
      <c r="D64" s="13" t="s">
        <v>591</v>
      </c>
      <c r="E64" s="85" t="s">
        <v>729</v>
      </c>
      <c r="F64" s="85" t="s">
        <v>593</v>
      </c>
      <c r="G64" s="13" t="s">
        <v>732</v>
      </c>
      <c r="H64" s="13" t="s">
        <v>595</v>
      </c>
      <c r="I64" s="85" t="s">
        <v>734</v>
      </c>
      <c r="J64" s="85" t="s">
        <v>597</v>
      </c>
      <c r="K64" s="85" t="s">
        <v>736</v>
      </c>
      <c r="L64" s="85" t="s">
        <v>599</v>
      </c>
      <c r="M64" s="85" t="s">
        <v>738</v>
      </c>
      <c r="N64" s="85" t="s">
        <v>600</v>
      </c>
    </row>
    <row r="65" spans="1:14" ht="15">
      <c r="A65" s="85" t="s">
        <v>231</v>
      </c>
      <c r="B65" s="85">
        <v>1</v>
      </c>
      <c r="C65" s="85" t="s">
        <v>231</v>
      </c>
      <c r="D65" s="85">
        <v>1</v>
      </c>
      <c r="E65" s="85"/>
      <c r="F65" s="85"/>
      <c r="G65" s="85" t="s">
        <v>227</v>
      </c>
      <c r="H65" s="85">
        <v>1</v>
      </c>
      <c r="I65" s="85"/>
      <c r="J65" s="85"/>
      <c r="K65" s="85"/>
      <c r="L65" s="85"/>
      <c r="M65" s="85"/>
      <c r="N65" s="85"/>
    </row>
    <row r="66" spans="1:14" ht="15">
      <c r="A66" s="85" t="s">
        <v>227</v>
      </c>
      <c r="B66" s="85">
        <v>1</v>
      </c>
      <c r="C66" s="85"/>
      <c r="D66" s="85"/>
      <c r="E66" s="85"/>
      <c r="F66" s="85"/>
      <c r="G66" s="85"/>
      <c r="H66" s="85"/>
      <c r="I66" s="85"/>
      <c r="J66" s="85"/>
      <c r="K66" s="85"/>
      <c r="L66" s="85"/>
      <c r="M66" s="85"/>
      <c r="N66" s="85"/>
    </row>
    <row r="69" spans="1:14" ht="15" customHeight="1">
      <c r="A69" s="13" t="s">
        <v>727</v>
      </c>
      <c r="B69" s="13" t="s">
        <v>588</v>
      </c>
      <c r="C69" s="13" t="s">
        <v>730</v>
      </c>
      <c r="D69" s="13" t="s">
        <v>591</v>
      </c>
      <c r="E69" s="13" t="s">
        <v>731</v>
      </c>
      <c r="F69" s="13" t="s">
        <v>593</v>
      </c>
      <c r="G69" s="13" t="s">
        <v>733</v>
      </c>
      <c r="H69" s="13" t="s">
        <v>595</v>
      </c>
      <c r="I69" s="13" t="s">
        <v>735</v>
      </c>
      <c r="J69" s="13" t="s">
        <v>597</v>
      </c>
      <c r="K69" s="85" t="s">
        <v>737</v>
      </c>
      <c r="L69" s="85" t="s">
        <v>599</v>
      </c>
      <c r="M69" s="13" t="s">
        <v>739</v>
      </c>
      <c r="N69" s="13" t="s">
        <v>600</v>
      </c>
    </row>
    <row r="70" spans="1:14" ht="15">
      <c r="A70" s="85" t="s">
        <v>222</v>
      </c>
      <c r="B70" s="85">
        <v>4</v>
      </c>
      <c r="C70" s="85" t="s">
        <v>230</v>
      </c>
      <c r="D70" s="85">
        <v>1</v>
      </c>
      <c r="E70" s="85" t="s">
        <v>222</v>
      </c>
      <c r="F70" s="85">
        <v>4</v>
      </c>
      <c r="G70" s="85" t="s">
        <v>217</v>
      </c>
      <c r="H70" s="85">
        <v>1</v>
      </c>
      <c r="I70" s="85" t="s">
        <v>225</v>
      </c>
      <c r="J70" s="85">
        <v>2</v>
      </c>
      <c r="K70" s="85"/>
      <c r="L70" s="85"/>
      <c r="M70" s="85" t="s">
        <v>226</v>
      </c>
      <c r="N70" s="85">
        <v>1</v>
      </c>
    </row>
    <row r="71" spans="1:14" ht="15">
      <c r="A71" s="85" t="s">
        <v>223</v>
      </c>
      <c r="B71" s="85">
        <v>3</v>
      </c>
      <c r="C71" s="85" t="s">
        <v>229</v>
      </c>
      <c r="D71" s="85">
        <v>1</v>
      </c>
      <c r="E71" s="85" t="s">
        <v>223</v>
      </c>
      <c r="F71" s="85">
        <v>3</v>
      </c>
      <c r="G71" s="85" t="s">
        <v>227</v>
      </c>
      <c r="H71" s="85">
        <v>1</v>
      </c>
      <c r="I71" s="85" t="s">
        <v>672</v>
      </c>
      <c r="J71" s="85">
        <v>2</v>
      </c>
      <c r="K71" s="85"/>
      <c r="L71" s="85"/>
      <c r="M71" s="85"/>
      <c r="N71" s="85"/>
    </row>
    <row r="72" spans="1:14" ht="15">
      <c r="A72" s="85" t="s">
        <v>225</v>
      </c>
      <c r="B72" s="85">
        <v>2</v>
      </c>
      <c r="C72" s="85" t="s">
        <v>228</v>
      </c>
      <c r="D72" s="85">
        <v>1</v>
      </c>
      <c r="E72" s="85" t="s">
        <v>224</v>
      </c>
      <c r="F72" s="85">
        <v>1</v>
      </c>
      <c r="G72" s="85"/>
      <c r="H72" s="85"/>
      <c r="I72" s="85" t="s">
        <v>213</v>
      </c>
      <c r="J72" s="85">
        <v>1</v>
      </c>
      <c r="K72" s="85"/>
      <c r="L72" s="85"/>
      <c r="M72" s="85"/>
      <c r="N72" s="85"/>
    </row>
    <row r="73" spans="1:14" ht="15">
      <c r="A73" s="85" t="s">
        <v>672</v>
      </c>
      <c r="B73" s="85">
        <v>2</v>
      </c>
      <c r="C73" s="85"/>
      <c r="D73" s="85"/>
      <c r="E73" s="85"/>
      <c r="F73" s="85"/>
      <c r="G73" s="85"/>
      <c r="H73" s="85"/>
      <c r="I73" s="85"/>
      <c r="J73" s="85"/>
      <c r="K73" s="85"/>
      <c r="L73" s="85"/>
      <c r="M73" s="85"/>
      <c r="N73" s="85"/>
    </row>
    <row r="74" spans="1:14" ht="15">
      <c r="A74" s="85" t="s">
        <v>230</v>
      </c>
      <c r="B74" s="85">
        <v>1</v>
      </c>
      <c r="C74" s="85"/>
      <c r="D74" s="85"/>
      <c r="E74" s="85"/>
      <c r="F74" s="85"/>
      <c r="G74" s="85"/>
      <c r="H74" s="85"/>
      <c r="I74" s="85"/>
      <c r="J74" s="85"/>
      <c r="K74" s="85"/>
      <c r="L74" s="85"/>
      <c r="M74" s="85"/>
      <c r="N74" s="85"/>
    </row>
    <row r="75" spans="1:14" ht="15">
      <c r="A75" s="85" t="s">
        <v>229</v>
      </c>
      <c r="B75" s="85">
        <v>1</v>
      </c>
      <c r="C75" s="85"/>
      <c r="D75" s="85"/>
      <c r="E75" s="85"/>
      <c r="F75" s="85"/>
      <c r="G75" s="85"/>
      <c r="H75" s="85"/>
      <c r="I75" s="85"/>
      <c r="J75" s="85"/>
      <c r="K75" s="85"/>
      <c r="L75" s="85"/>
      <c r="M75" s="85"/>
      <c r="N75" s="85"/>
    </row>
    <row r="76" spans="1:14" ht="15">
      <c r="A76" s="85" t="s">
        <v>228</v>
      </c>
      <c r="B76" s="85">
        <v>1</v>
      </c>
      <c r="C76" s="85"/>
      <c r="D76" s="85"/>
      <c r="E76" s="85"/>
      <c r="F76" s="85"/>
      <c r="G76" s="85"/>
      <c r="H76" s="85"/>
      <c r="I76" s="85"/>
      <c r="J76" s="85"/>
      <c r="K76" s="85"/>
      <c r="L76" s="85"/>
      <c r="M76" s="85"/>
      <c r="N76" s="85"/>
    </row>
    <row r="77" spans="1:14" ht="15">
      <c r="A77" s="85" t="s">
        <v>217</v>
      </c>
      <c r="B77" s="85">
        <v>1</v>
      </c>
      <c r="C77" s="85"/>
      <c r="D77" s="85"/>
      <c r="E77" s="85"/>
      <c r="F77" s="85"/>
      <c r="G77" s="85"/>
      <c r="H77" s="85"/>
      <c r="I77" s="85"/>
      <c r="J77" s="85"/>
      <c r="K77" s="85"/>
      <c r="L77" s="85"/>
      <c r="M77" s="85"/>
      <c r="N77" s="85"/>
    </row>
    <row r="78" spans="1:14" ht="15">
      <c r="A78" s="85" t="s">
        <v>227</v>
      </c>
      <c r="B78" s="85">
        <v>1</v>
      </c>
      <c r="C78" s="85"/>
      <c r="D78" s="85"/>
      <c r="E78" s="85"/>
      <c r="F78" s="85"/>
      <c r="G78" s="85"/>
      <c r="H78" s="85"/>
      <c r="I78" s="85"/>
      <c r="J78" s="85"/>
      <c r="K78" s="85"/>
      <c r="L78" s="85"/>
      <c r="M78" s="85"/>
      <c r="N78" s="85"/>
    </row>
    <row r="79" spans="1:14" ht="15">
      <c r="A79" s="85" t="s">
        <v>224</v>
      </c>
      <c r="B79" s="85">
        <v>1</v>
      </c>
      <c r="C79" s="85"/>
      <c r="D79" s="85"/>
      <c r="E79" s="85"/>
      <c r="F79" s="85"/>
      <c r="G79" s="85"/>
      <c r="H79" s="85"/>
      <c r="I79" s="85"/>
      <c r="J79" s="85"/>
      <c r="K79" s="85"/>
      <c r="L79" s="85"/>
      <c r="M79" s="85"/>
      <c r="N79" s="85"/>
    </row>
    <row r="82" spans="1:14" ht="15" customHeight="1">
      <c r="A82" s="13" t="s">
        <v>746</v>
      </c>
      <c r="B82" s="13" t="s">
        <v>588</v>
      </c>
      <c r="C82" s="13" t="s">
        <v>747</v>
      </c>
      <c r="D82" s="13" t="s">
        <v>591</v>
      </c>
      <c r="E82" s="13" t="s">
        <v>748</v>
      </c>
      <c r="F82" s="13" t="s">
        <v>593</v>
      </c>
      <c r="G82" s="13" t="s">
        <v>749</v>
      </c>
      <c r="H82" s="13" t="s">
        <v>595</v>
      </c>
      <c r="I82" s="13" t="s">
        <v>750</v>
      </c>
      <c r="J82" s="13" t="s">
        <v>597</v>
      </c>
      <c r="K82" s="13" t="s">
        <v>751</v>
      </c>
      <c r="L82" s="13" t="s">
        <v>599</v>
      </c>
      <c r="M82" s="13" t="s">
        <v>752</v>
      </c>
      <c r="N82" s="13" t="s">
        <v>600</v>
      </c>
    </row>
    <row r="83" spans="1:14" ht="15">
      <c r="A83" s="124" t="s">
        <v>217</v>
      </c>
      <c r="B83" s="85">
        <v>69304</v>
      </c>
      <c r="C83" s="124" t="s">
        <v>221</v>
      </c>
      <c r="D83" s="85">
        <v>50695</v>
      </c>
      <c r="E83" s="124" t="s">
        <v>224</v>
      </c>
      <c r="F83" s="85">
        <v>13752</v>
      </c>
      <c r="G83" s="124" t="s">
        <v>217</v>
      </c>
      <c r="H83" s="85">
        <v>69304</v>
      </c>
      <c r="I83" s="124" t="s">
        <v>213</v>
      </c>
      <c r="J83" s="85">
        <v>18749</v>
      </c>
      <c r="K83" s="124" t="s">
        <v>219</v>
      </c>
      <c r="L83" s="85">
        <v>16571</v>
      </c>
      <c r="M83" s="124" t="s">
        <v>215</v>
      </c>
      <c r="N83" s="85">
        <v>58777</v>
      </c>
    </row>
    <row r="84" spans="1:14" ht="15">
      <c r="A84" s="124" t="s">
        <v>215</v>
      </c>
      <c r="B84" s="85">
        <v>58777</v>
      </c>
      <c r="C84" s="124" t="s">
        <v>230</v>
      </c>
      <c r="D84" s="85">
        <v>43404</v>
      </c>
      <c r="E84" s="124" t="s">
        <v>216</v>
      </c>
      <c r="F84" s="85">
        <v>7682</v>
      </c>
      <c r="G84" s="124" t="s">
        <v>227</v>
      </c>
      <c r="H84" s="85">
        <v>4925</v>
      </c>
      <c r="I84" s="124" t="s">
        <v>225</v>
      </c>
      <c r="J84" s="85">
        <v>10815</v>
      </c>
      <c r="K84" s="124" t="s">
        <v>220</v>
      </c>
      <c r="L84" s="85">
        <v>3115</v>
      </c>
      <c r="M84" s="124" t="s">
        <v>226</v>
      </c>
      <c r="N84" s="85">
        <v>20170</v>
      </c>
    </row>
    <row r="85" spans="1:14" ht="15">
      <c r="A85" s="124" t="s">
        <v>221</v>
      </c>
      <c r="B85" s="85">
        <v>50695</v>
      </c>
      <c r="C85" s="124" t="s">
        <v>229</v>
      </c>
      <c r="D85" s="85">
        <v>7769</v>
      </c>
      <c r="E85" s="124" t="s">
        <v>223</v>
      </c>
      <c r="F85" s="85">
        <v>1489</v>
      </c>
      <c r="G85" s="124" t="s">
        <v>218</v>
      </c>
      <c r="H85" s="85">
        <v>220</v>
      </c>
      <c r="I85" s="124" t="s">
        <v>214</v>
      </c>
      <c r="J85" s="85">
        <v>16</v>
      </c>
      <c r="K85" s="124" t="s">
        <v>212</v>
      </c>
      <c r="L85" s="85">
        <v>208</v>
      </c>
      <c r="M85" s="124"/>
      <c r="N85" s="85"/>
    </row>
    <row r="86" spans="1:14" ht="15">
      <c r="A86" s="124" t="s">
        <v>230</v>
      </c>
      <c r="B86" s="85">
        <v>43404</v>
      </c>
      <c r="C86" s="124" t="s">
        <v>228</v>
      </c>
      <c r="D86" s="85">
        <v>240</v>
      </c>
      <c r="E86" s="124" t="s">
        <v>222</v>
      </c>
      <c r="F86" s="85">
        <v>818</v>
      </c>
      <c r="G86" s="124"/>
      <c r="H86" s="85"/>
      <c r="I86" s="124"/>
      <c r="J86" s="85"/>
      <c r="K86" s="124"/>
      <c r="L86" s="85"/>
      <c r="M86" s="124"/>
      <c r="N86" s="85"/>
    </row>
    <row r="87" spans="1:14" ht="15">
      <c r="A87" s="124" t="s">
        <v>226</v>
      </c>
      <c r="B87" s="85">
        <v>20170</v>
      </c>
      <c r="C87" s="124" t="s">
        <v>231</v>
      </c>
      <c r="D87" s="85">
        <v>2</v>
      </c>
      <c r="E87" s="124"/>
      <c r="F87" s="85"/>
      <c r="G87" s="124"/>
      <c r="H87" s="85"/>
      <c r="I87" s="124"/>
      <c r="J87" s="85"/>
      <c r="K87" s="124"/>
      <c r="L87" s="85"/>
      <c r="M87" s="124"/>
      <c r="N87" s="85"/>
    </row>
    <row r="88" spans="1:14" ht="15">
      <c r="A88" s="124" t="s">
        <v>213</v>
      </c>
      <c r="B88" s="85">
        <v>18749</v>
      </c>
      <c r="C88" s="124"/>
      <c r="D88" s="85"/>
      <c r="E88" s="124"/>
      <c r="F88" s="85"/>
      <c r="G88" s="124"/>
      <c r="H88" s="85"/>
      <c r="I88" s="124"/>
      <c r="J88" s="85"/>
      <c r="K88" s="124"/>
      <c r="L88" s="85"/>
      <c r="M88" s="124"/>
      <c r="N88" s="85"/>
    </row>
    <row r="89" spans="1:14" ht="15">
      <c r="A89" s="124" t="s">
        <v>219</v>
      </c>
      <c r="B89" s="85">
        <v>16571</v>
      </c>
      <c r="C89" s="124"/>
      <c r="D89" s="85"/>
      <c r="E89" s="124"/>
      <c r="F89" s="85"/>
      <c r="G89" s="124"/>
      <c r="H89" s="85"/>
      <c r="I89" s="124"/>
      <c r="J89" s="85"/>
      <c r="K89" s="124"/>
      <c r="L89" s="85"/>
      <c r="M89" s="124"/>
      <c r="N89" s="85"/>
    </row>
    <row r="90" spans="1:14" ht="15">
      <c r="A90" s="124" t="s">
        <v>224</v>
      </c>
      <c r="B90" s="85">
        <v>13752</v>
      </c>
      <c r="C90" s="124"/>
      <c r="D90" s="85"/>
      <c r="E90" s="124"/>
      <c r="F90" s="85"/>
      <c r="G90" s="124"/>
      <c r="H90" s="85"/>
      <c r="I90" s="124"/>
      <c r="J90" s="85"/>
      <c r="K90" s="124"/>
      <c r="L90" s="85"/>
      <c r="M90" s="124"/>
      <c r="N90" s="85"/>
    </row>
    <row r="91" spans="1:14" ht="15">
      <c r="A91" s="124" t="s">
        <v>225</v>
      </c>
      <c r="B91" s="85">
        <v>10815</v>
      </c>
      <c r="C91" s="124"/>
      <c r="D91" s="85"/>
      <c r="E91" s="124"/>
      <c r="F91" s="85"/>
      <c r="G91" s="124"/>
      <c r="H91" s="85"/>
      <c r="I91" s="124"/>
      <c r="J91" s="85"/>
      <c r="K91" s="124"/>
      <c r="L91" s="85"/>
      <c r="M91" s="124"/>
      <c r="N91" s="85"/>
    </row>
    <row r="92" spans="1:14" ht="15">
      <c r="A92" s="124" t="s">
        <v>229</v>
      </c>
      <c r="B92" s="85">
        <v>7769</v>
      </c>
      <c r="C92" s="124"/>
      <c r="D92" s="85"/>
      <c r="E92" s="124"/>
      <c r="F92" s="85"/>
      <c r="G92" s="124"/>
      <c r="H92" s="85"/>
      <c r="I92" s="124"/>
      <c r="J92" s="85"/>
      <c r="K92" s="124"/>
      <c r="L92" s="85"/>
      <c r="M92" s="124"/>
      <c r="N92" s="85"/>
    </row>
  </sheetData>
  <hyperlinks>
    <hyperlink ref="A2" r:id="rId1" display="https://www.bind.nl/en/how-to-integrate-an-online-community-into-an-organization/"/>
    <hyperlink ref="A3" r:id="rId2" display="https://www.bind.nl/en/community-as-a-tool-for-organizational-change/"/>
    <hyperlink ref="A4" r:id="rId3" display="https://www.bind.nl/en/community-managers-burn-out-and-why-some-need-more-than-a-vacation/"/>
    <hyperlink ref="A5" r:id="rId4" display="https://www.bind.nl/en/organizations-the-future-operate-as-communities/"/>
    <hyperlink ref="A6" r:id="rId5" display="http://thecommunitymanager.com/2013/10/10/how-to-deal-with-a-troll-in-your-community/"/>
    <hyperlink ref="A7" r:id="rId6" display="http://thecommunitymanager.com/2012/04/11/cmgrchat-222-handling-trolls-tales-from-under-the-bridge/"/>
    <hyperlink ref="A8" r:id="rId7" display="http://thecommunitymanager.com/2011/03/16/316-trolls-and-troublemakers/"/>
    <hyperlink ref="A9" r:id="rId8" display="https://screenshot-magazine.com/the-future/rent-family-japan/"/>
    <hyperlink ref="A10" r:id="rId9" display="https://www.blog.spaceflow.io/post/what-to-measure-in-your-community"/>
    <hyperlink ref="A11" r:id="rId10" display="https://blog.vanillaforums.com/community-developing-a-strategic-super-fan-program"/>
    <hyperlink ref="C2" r:id="rId11" display="http://thecommunitymanager.com/2013/10/10/how-to-deal-with-a-troll-in-your-community/"/>
    <hyperlink ref="C3" r:id="rId12" display="http://thecommunitymanager.com/2012/04/11/cmgrchat-222-handling-trolls-tales-from-under-the-bridge/"/>
    <hyperlink ref="C4" r:id="rId13" display="http://thecommunitymanager.com/2011/03/16/316-trolls-and-troublemakers/"/>
    <hyperlink ref="E2" r:id="rId14" display="https://www.bind.nl/en/how-to-integrate-an-online-community-into-an-organization/"/>
    <hyperlink ref="E3" r:id="rId15" display="https://www.bind.nl/en/community-as-a-tool-for-organizational-change/"/>
    <hyperlink ref="E4" r:id="rId16" display="https://www.bind.nl/en/community-managers-burn-out-and-why-some-need-more-than-a-vacation/"/>
    <hyperlink ref="E5" r:id="rId17" display="https://www.bind.nl/en/organizations-the-future-operate-as-communities/"/>
    <hyperlink ref="K2" r:id="rId18" display="https://www.blogontop.com/how-to-install-and-watch-jio-tv-on-amazon-firestick/"/>
    <hyperlink ref="K3" r:id="rId19" display="https://www.blog.spaceflow.io/post/what-to-measure-in-your-community"/>
    <hyperlink ref="K4" r:id="rId20" display="https://www.forbes.com/sites/kylewong/2019/06/25/heres-how-cmos-can-close-the-community-manager-talent-gap/"/>
    <hyperlink ref="K5" r:id="rId21" display="https://blog.vanillaforums.com/community-developing-a-strategic-super-fan-program"/>
    <hyperlink ref="K6" r:id="rId22" display="https://screenshot-magazine.com/the-future/rent-family-japan/"/>
    <hyperlink ref="M2" r:id="rId23" display="https://unmistakablecreative.com/jobs/"/>
  </hyperlinks>
  <printOptions/>
  <pageMargins left="0.7" right="0.7" top="0.75" bottom="0.75" header="0.3" footer="0.3"/>
  <pageSetup orientation="portrait" paperSize="9"/>
  <tableParts>
    <tablePart r:id="rId28"/>
    <tablePart r:id="rId29"/>
    <tablePart r:id="rId27"/>
    <tablePart r:id="rId25"/>
    <tablePart r:id="rId24"/>
    <tablePart r:id="rId30"/>
    <tablePart r:id="rId26"/>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807</v>
      </c>
      <c r="B1" s="13" t="s">
        <v>820</v>
      </c>
      <c r="C1" s="13" t="s">
        <v>821</v>
      </c>
      <c r="D1" s="13" t="s">
        <v>144</v>
      </c>
      <c r="E1" s="13" t="s">
        <v>823</v>
      </c>
      <c r="F1" s="13" t="s">
        <v>824</v>
      </c>
      <c r="G1" s="13" t="s">
        <v>825</v>
      </c>
    </row>
    <row r="2" spans="1:7" ht="15">
      <c r="A2" s="85" t="s">
        <v>641</v>
      </c>
      <c r="B2" s="85">
        <v>5</v>
      </c>
      <c r="C2" s="129">
        <v>0.014450867052023121</v>
      </c>
      <c r="D2" s="85" t="s">
        <v>822</v>
      </c>
      <c r="E2" s="85"/>
      <c r="F2" s="85"/>
      <c r="G2" s="85"/>
    </row>
    <row r="3" spans="1:7" ht="15">
      <c r="A3" s="85" t="s">
        <v>642</v>
      </c>
      <c r="B3" s="85">
        <v>8</v>
      </c>
      <c r="C3" s="129">
        <v>0.023121387283236997</v>
      </c>
      <c r="D3" s="85" t="s">
        <v>822</v>
      </c>
      <c r="E3" s="85"/>
      <c r="F3" s="85"/>
      <c r="G3" s="85"/>
    </row>
    <row r="4" spans="1:7" ht="15">
      <c r="A4" s="85" t="s">
        <v>643</v>
      </c>
      <c r="B4" s="85">
        <v>3</v>
      </c>
      <c r="C4" s="129">
        <v>0.008670520231213874</v>
      </c>
      <c r="D4" s="85" t="s">
        <v>822</v>
      </c>
      <c r="E4" s="85"/>
      <c r="F4" s="85"/>
      <c r="G4" s="85"/>
    </row>
    <row r="5" spans="1:7" ht="15">
      <c r="A5" s="85" t="s">
        <v>644</v>
      </c>
      <c r="B5" s="85">
        <v>333</v>
      </c>
      <c r="C5" s="129">
        <v>0.9624277456647399</v>
      </c>
      <c r="D5" s="85" t="s">
        <v>822</v>
      </c>
      <c r="E5" s="85"/>
      <c r="F5" s="85"/>
      <c r="G5" s="85"/>
    </row>
    <row r="6" spans="1:7" ht="15">
      <c r="A6" s="85" t="s">
        <v>645</v>
      </c>
      <c r="B6" s="85">
        <v>346</v>
      </c>
      <c r="C6" s="129">
        <v>1</v>
      </c>
      <c r="D6" s="85" t="s">
        <v>822</v>
      </c>
      <c r="E6" s="85"/>
      <c r="F6" s="85"/>
      <c r="G6" s="85"/>
    </row>
    <row r="7" spans="1:7" ht="15">
      <c r="A7" s="91" t="s">
        <v>646</v>
      </c>
      <c r="B7" s="91">
        <v>20</v>
      </c>
      <c r="C7" s="130">
        <v>0.0019803083242932794</v>
      </c>
      <c r="D7" s="91" t="s">
        <v>822</v>
      </c>
      <c r="E7" s="91" t="b">
        <v>0</v>
      </c>
      <c r="F7" s="91" t="b">
        <v>0</v>
      </c>
      <c r="G7" s="91" t="b">
        <v>0</v>
      </c>
    </row>
    <row r="8" spans="1:7" ht="15">
      <c r="A8" s="91" t="s">
        <v>616</v>
      </c>
      <c r="B8" s="91">
        <v>12</v>
      </c>
      <c r="C8" s="130">
        <v>0.01806837166732258</v>
      </c>
      <c r="D8" s="91" t="s">
        <v>822</v>
      </c>
      <c r="E8" s="91" t="b">
        <v>0</v>
      </c>
      <c r="F8" s="91" t="b">
        <v>0</v>
      </c>
      <c r="G8" s="91" t="b">
        <v>0</v>
      </c>
    </row>
    <row r="9" spans="1:7" ht="15">
      <c r="A9" s="91" t="s">
        <v>647</v>
      </c>
      <c r="B9" s="91">
        <v>5</v>
      </c>
      <c r="C9" s="130">
        <v>0.01456189930836216</v>
      </c>
      <c r="D9" s="91" t="s">
        <v>822</v>
      </c>
      <c r="E9" s="91" t="b">
        <v>0</v>
      </c>
      <c r="F9" s="91" t="b">
        <v>0</v>
      </c>
      <c r="G9" s="91" t="b">
        <v>0</v>
      </c>
    </row>
    <row r="10" spans="1:7" ht="15">
      <c r="A10" s="91" t="s">
        <v>222</v>
      </c>
      <c r="B10" s="91">
        <v>4</v>
      </c>
      <c r="C10" s="130">
        <v>0.013460921558989848</v>
      </c>
      <c r="D10" s="91" t="s">
        <v>822</v>
      </c>
      <c r="E10" s="91" t="b">
        <v>0</v>
      </c>
      <c r="F10" s="91" t="b">
        <v>0</v>
      </c>
      <c r="G10" s="91" t="b">
        <v>0</v>
      </c>
    </row>
    <row r="11" spans="1:7" ht="15">
      <c r="A11" s="91" t="s">
        <v>648</v>
      </c>
      <c r="B11" s="91">
        <v>4</v>
      </c>
      <c r="C11" s="130">
        <v>0.013460921558989848</v>
      </c>
      <c r="D11" s="91" t="s">
        <v>822</v>
      </c>
      <c r="E11" s="91" t="b">
        <v>0</v>
      </c>
      <c r="F11" s="91" t="b">
        <v>0</v>
      </c>
      <c r="G11" s="91" t="b">
        <v>0</v>
      </c>
    </row>
    <row r="12" spans="1:7" ht="15">
      <c r="A12" s="91" t="s">
        <v>652</v>
      </c>
      <c r="B12" s="91">
        <v>3</v>
      </c>
      <c r="C12" s="130">
        <v>0.01184716878524659</v>
      </c>
      <c r="D12" s="91" t="s">
        <v>822</v>
      </c>
      <c r="E12" s="91" t="b">
        <v>0</v>
      </c>
      <c r="F12" s="91" t="b">
        <v>0</v>
      </c>
      <c r="G12" s="91" t="b">
        <v>0</v>
      </c>
    </row>
    <row r="13" spans="1:7" ht="15">
      <c r="A13" s="91" t="s">
        <v>653</v>
      </c>
      <c r="B13" s="91">
        <v>3</v>
      </c>
      <c r="C13" s="130">
        <v>0.01184716878524659</v>
      </c>
      <c r="D13" s="91" t="s">
        <v>822</v>
      </c>
      <c r="E13" s="91" t="b">
        <v>0</v>
      </c>
      <c r="F13" s="91" t="b">
        <v>0</v>
      </c>
      <c r="G13" s="91" t="b">
        <v>0</v>
      </c>
    </row>
    <row r="14" spans="1:7" ht="15">
      <c r="A14" s="91" t="s">
        <v>654</v>
      </c>
      <c r="B14" s="91">
        <v>3</v>
      </c>
      <c r="C14" s="130">
        <v>0.01184716878524659</v>
      </c>
      <c r="D14" s="91" t="s">
        <v>822</v>
      </c>
      <c r="E14" s="91" t="b">
        <v>0</v>
      </c>
      <c r="F14" s="91" t="b">
        <v>0</v>
      </c>
      <c r="G14" s="91" t="b">
        <v>0</v>
      </c>
    </row>
    <row r="15" spans="1:7" ht="15">
      <c r="A15" s="91" t="s">
        <v>655</v>
      </c>
      <c r="B15" s="91">
        <v>3</v>
      </c>
      <c r="C15" s="130">
        <v>0.01184716878524659</v>
      </c>
      <c r="D15" s="91" t="s">
        <v>822</v>
      </c>
      <c r="E15" s="91" t="b">
        <v>0</v>
      </c>
      <c r="F15" s="91" t="b">
        <v>0</v>
      </c>
      <c r="G15" s="91" t="b">
        <v>0</v>
      </c>
    </row>
    <row r="16" spans="1:7" ht="15">
      <c r="A16" s="91" t="s">
        <v>808</v>
      </c>
      <c r="B16" s="91">
        <v>3</v>
      </c>
      <c r="C16" s="130">
        <v>0.01184716878524659</v>
      </c>
      <c r="D16" s="91" t="s">
        <v>822</v>
      </c>
      <c r="E16" s="91" t="b">
        <v>0</v>
      </c>
      <c r="F16" s="91" t="b">
        <v>0</v>
      </c>
      <c r="G16" s="91" t="b">
        <v>0</v>
      </c>
    </row>
    <row r="17" spans="1:7" ht="15">
      <c r="A17" s="91" t="s">
        <v>809</v>
      </c>
      <c r="B17" s="91">
        <v>3</v>
      </c>
      <c r="C17" s="130">
        <v>0.01184716878524659</v>
      </c>
      <c r="D17" s="91" t="s">
        <v>822</v>
      </c>
      <c r="E17" s="91" t="b">
        <v>0</v>
      </c>
      <c r="F17" s="91" t="b">
        <v>0</v>
      </c>
      <c r="G17" s="91" t="b">
        <v>0</v>
      </c>
    </row>
    <row r="18" spans="1:7" ht="15">
      <c r="A18" s="91" t="s">
        <v>810</v>
      </c>
      <c r="B18" s="91">
        <v>3</v>
      </c>
      <c r="C18" s="130">
        <v>0.01184716878524659</v>
      </c>
      <c r="D18" s="91" t="s">
        <v>822</v>
      </c>
      <c r="E18" s="91" t="b">
        <v>0</v>
      </c>
      <c r="F18" s="91" t="b">
        <v>0</v>
      </c>
      <c r="G18" s="91" t="b">
        <v>0</v>
      </c>
    </row>
    <row r="19" spans="1:7" ht="15">
      <c r="A19" s="91" t="s">
        <v>656</v>
      </c>
      <c r="B19" s="91">
        <v>3</v>
      </c>
      <c r="C19" s="130">
        <v>0.01184716878524659</v>
      </c>
      <c r="D19" s="91" t="s">
        <v>822</v>
      </c>
      <c r="E19" s="91" t="b">
        <v>0</v>
      </c>
      <c r="F19" s="91" t="b">
        <v>0</v>
      </c>
      <c r="G19" s="91" t="b">
        <v>0</v>
      </c>
    </row>
    <row r="20" spans="1:7" ht="15">
      <c r="A20" s="91" t="s">
        <v>657</v>
      </c>
      <c r="B20" s="91">
        <v>3</v>
      </c>
      <c r="C20" s="130">
        <v>0.01184716878524659</v>
      </c>
      <c r="D20" s="91" t="s">
        <v>822</v>
      </c>
      <c r="E20" s="91" t="b">
        <v>0</v>
      </c>
      <c r="F20" s="91" t="b">
        <v>1</v>
      </c>
      <c r="G20" s="91" t="b">
        <v>0</v>
      </c>
    </row>
    <row r="21" spans="1:7" ht="15">
      <c r="A21" s="91" t="s">
        <v>811</v>
      </c>
      <c r="B21" s="91">
        <v>3</v>
      </c>
      <c r="C21" s="130">
        <v>0.01184716878524659</v>
      </c>
      <c r="D21" s="91" t="s">
        <v>822</v>
      </c>
      <c r="E21" s="91" t="b">
        <v>0</v>
      </c>
      <c r="F21" s="91" t="b">
        <v>1</v>
      </c>
      <c r="G21" s="91" t="b">
        <v>1</v>
      </c>
    </row>
    <row r="22" spans="1:7" ht="15">
      <c r="A22" s="91" t="s">
        <v>812</v>
      </c>
      <c r="B22" s="91">
        <v>3</v>
      </c>
      <c r="C22" s="130">
        <v>0.01184716878524659</v>
      </c>
      <c r="D22" s="91" t="s">
        <v>822</v>
      </c>
      <c r="E22" s="91" t="b">
        <v>0</v>
      </c>
      <c r="F22" s="91" t="b">
        <v>0</v>
      </c>
      <c r="G22" s="91" t="b">
        <v>0</v>
      </c>
    </row>
    <row r="23" spans="1:7" ht="15">
      <c r="A23" s="91" t="s">
        <v>813</v>
      </c>
      <c r="B23" s="91">
        <v>3</v>
      </c>
      <c r="C23" s="130">
        <v>0.01184716878524659</v>
      </c>
      <c r="D23" s="91" t="s">
        <v>822</v>
      </c>
      <c r="E23" s="91" t="b">
        <v>0</v>
      </c>
      <c r="F23" s="91" t="b">
        <v>0</v>
      </c>
      <c r="G23" s="91" t="b">
        <v>0</v>
      </c>
    </row>
    <row r="24" spans="1:7" ht="15">
      <c r="A24" s="91" t="s">
        <v>223</v>
      </c>
      <c r="B24" s="91">
        <v>3</v>
      </c>
      <c r="C24" s="130">
        <v>0.01184716878524659</v>
      </c>
      <c r="D24" s="91" t="s">
        <v>822</v>
      </c>
      <c r="E24" s="91" t="b">
        <v>0</v>
      </c>
      <c r="F24" s="91" t="b">
        <v>0</v>
      </c>
      <c r="G24" s="91" t="b">
        <v>0</v>
      </c>
    </row>
    <row r="25" spans="1:7" ht="15">
      <c r="A25" s="91" t="s">
        <v>814</v>
      </c>
      <c r="B25" s="91">
        <v>3</v>
      </c>
      <c r="C25" s="130">
        <v>0.01184716878524659</v>
      </c>
      <c r="D25" s="91" t="s">
        <v>822</v>
      </c>
      <c r="E25" s="91" t="b">
        <v>0</v>
      </c>
      <c r="F25" s="91" t="b">
        <v>0</v>
      </c>
      <c r="G25" s="91" t="b">
        <v>0</v>
      </c>
    </row>
    <row r="26" spans="1:7" ht="15">
      <c r="A26" s="91" t="s">
        <v>815</v>
      </c>
      <c r="B26" s="91">
        <v>3</v>
      </c>
      <c r="C26" s="130">
        <v>0.01184716878524659</v>
      </c>
      <c r="D26" s="91" t="s">
        <v>822</v>
      </c>
      <c r="E26" s="91" t="b">
        <v>0</v>
      </c>
      <c r="F26" s="91" t="b">
        <v>0</v>
      </c>
      <c r="G26" s="91" t="b">
        <v>0</v>
      </c>
    </row>
    <row r="27" spans="1:7" ht="15">
      <c r="A27" s="91" t="s">
        <v>816</v>
      </c>
      <c r="B27" s="91">
        <v>3</v>
      </c>
      <c r="C27" s="130">
        <v>0.01184716878524659</v>
      </c>
      <c r="D27" s="91" t="s">
        <v>822</v>
      </c>
      <c r="E27" s="91" t="b">
        <v>0</v>
      </c>
      <c r="F27" s="91" t="b">
        <v>0</v>
      </c>
      <c r="G27" s="91" t="b">
        <v>0</v>
      </c>
    </row>
    <row r="28" spans="1:7" ht="15">
      <c r="A28" s="91" t="s">
        <v>817</v>
      </c>
      <c r="B28" s="91">
        <v>2</v>
      </c>
      <c r="C28" s="130">
        <v>0.00954382522495269</v>
      </c>
      <c r="D28" s="91" t="s">
        <v>822</v>
      </c>
      <c r="E28" s="91" t="b">
        <v>0</v>
      </c>
      <c r="F28" s="91" t="b">
        <v>0</v>
      </c>
      <c r="G28" s="91" t="b">
        <v>0</v>
      </c>
    </row>
    <row r="29" spans="1:7" ht="15">
      <c r="A29" s="91" t="s">
        <v>650</v>
      </c>
      <c r="B29" s="91">
        <v>2</v>
      </c>
      <c r="C29" s="130">
        <v>0.012357189670410459</v>
      </c>
      <c r="D29" s="91" t="s">
        <v>822</v>
      </c>
      <c r="E29" s="91" t="b">
        <v>0</v>
      </c>
      <c r="F29" s="91" t="b">
        <v>0</v>
      </c>
      <c r="G29" s="91" t="b">
        <v>0</v>
      </c>
    </row>
    <row r="30" spans="1:7" ht="15">
      <c r="A30" s="91" t="s">
        <v>818</v>
      </c>
      <c r="B30" s="91">
        <v>2</v>
      </c>
      <c r="C30" s="130">
        <v>0.00954382522495269</v>
      </c>
      <c r="D30" s="91" t="s">
        <v>822</v>
      </c>
      <c r="E30" s="91" t="b">
        <v>0</v>
      </c>
      <c r="F30" s="91" t="b">
        <v>0</v>
      </c>
      <c r="G30" s="91" t="b">
        <v>0</v>
      </c>
    </row>
    <row r="31" spans="1:7" ht="15">
      <c r="A31" s="91" t="s">
        <v>676</v>
      </c>
      <c r="B31" s="91">
        <v>2</v>
      </c>
      <c r="C31" s="130">
        <v>0.00954382522495269</v>
      </c>
      <c r="D31" s="91" t="s">
        <v>822</v>
      </c>
      <c r="E31" s="91" t="b">
        <v>0</v>
      </c>
      <c r="F31" s="91" t="b">
        <v>0</v>
      </c>
      <c r="G31" s="91" t="b">
        <v>0</v>
      </c>
    </row>
    <row r="32" spans="1:7" ht="15">
      <c r="A32" s="91" t="s">
        <v>227</v>
      </c>
      <c r="B32" s="91">
        <v>2</v>
      </c>
      <c r="C32" s="130">
        <v>0.00954382522495269</v>
      </c>
      <c r="D32" s="91" t="s">
        <v>822</v>
      </c>
      <c r="E32" s="91" t="b">
        <v>0</v>
      </c>
      <c r="F32" s="91" t="b">
        <v>0</v>
      </c>
      <c r="G32" s="91" t="b">
        <v>0</v>
      </c>
    </row>
    <row r="33" spans="1:7" ht="15">
      <c r="A33" s="91" t="s">
        <v>659</v>
      </c>
      <c r="B33" s="91">
        <v>2</v>
      </c>
      <c r="C33" s="130">
        <v>0.00954382522495269</v>
      </c>
      <c r="D33" s="91" t="s">
        <v>822</v>
      </c>
      <c r="E33" s="91" t="b">
        <v>0</v>
      </c>
      <c r="F33" s="91" t="b">
        <v>0</v>
      </c>
      <c r="G33" s="91" t="b">
        <v>0</v>
      </c>
    </row>
    <row r="34" spans="1:7" ht="15">
      <c r="A34" s="91" t="s">
        <v>660</v>
      </c>
      <c r="B34" s="91">
        <v>2</v>
      </c>
      <c r="C34" s="130">
        <v>0.00954382522495269</v>
      </c>
      <c r="D34" s="91" t="s">
        <v>822</v>
      </c>
      <c r="E34" s="91" t="b">
        <v>0</v>
      </c>
      <c r="F34" s="91" t="b">
        <v>0</v>
      </c>
      <c r="G34" s="91" t="b">
        <v>0</v>
      </c>
    </row>
    <row r="35" spans="1:7" ht="15">
      <c r="A35" s="91" t="s">
        <v>661</v>
      </c>
      <c r="B35" s="91">
        <v>2</v>
      </c>
      <c r="C35" s="130">
        <v>0.00954382522495269</v>
      </c>
      <c r="D35" s="91" t="s">
        <v>822</v>
      </c>
      <c r="E35" s="91" t="b">
        <v>0</v>
      </c>
      <c r="F35" s="91" t="b">
        <v>0</v>
      </c>
      <c r="G35" s="91" t="b">
        <v>0</v>
      </c>
    </row>
    <row r="36" spans="1:7" ht="15">
      <c r="A36" s="91" t="s">
        <v>662</v>
      </c>
      <c r="B36" s="91">
        <v>2</v>
      </c>
      <c r="C36" s="130">
        <v>0.00954382522495269</v>
      </c>
      <c r="D36" s="91" t="s">
        <v>822</v>
      </c>
      <c r="E36" s="91" t="b">
        <v>0</v>
      </c>
      <c r="F36" s="91" t="b">
        <v>0</v>
      </c>
      <c r="G36" s="91" t="b">
        <v>0</v>
      </c>
    </row>
    <row r="37" spans="1:7" ht="15">
      <c r="A37" s="91" t="s">
        <v>663</v>
      </c>
      <c r="B37" s="91">
        <v>2</v>
      </c>
      <c r="C37" s="130">
        <v>0.00954382522495269</v>
      </c>
      <c r="D37" s="91" t="s">
        <v>822</v>
      </c>
      <c r="E37" s="91" t="b">
        <v>0</v>
      </c>
      <c r="F37" s="91" t="b">
        <v>0</v>
      </c>
      <c r="G37" s="91" t="b">
        <v>0</v>
      </c>
    </row>
    <row r="38" spans="1:7" ht="15">
      <c r="A38" s="91" t="s">
        <v>664</v>
      </c>
      <c r="B38" s="91">
        <v>2</v>
      </c>
      <c r="C38" s="130">
        <v>0.00954382522495269</v>
      </c>
      <c r="D38" s="91" t="s">
        <v>822</v>
      </c>
      <c r="E38" s="91" t="b">
        <v>0</v>
      </c>
      <c r="F38" s="91" t="b">
        <v>1</v>
      </c>
      <c r="G38" s="91" t="b">
        <v>0</v>
      </c>
    </row>
    <row r="39" spans="1:7" ht="15">
      <c r="A39" s="91" t="s">
        <v>666</v>
      </c>
      <c r="B39" s="91">
        <v>2</v>
      </c>
      <c r="C39" s="130">
        <v>0.00954382522495269</v>
      </c>
      <c r="D39" s="91" t="s">
        <v>822</v>
      </c>
      <c r="E39" s="91" t="b">
        <v>0</v>
      </c>
      <c r="F39" s="91" t="b">
        <v>0</v>
      </c>
      <c r="G39" s="91" t="b">
        <v>0</v>
      </c>
    </row>
    <row r="40" spans="1:7" ht="15">
      <c r="A40" s="91" t="s">
        <v>667</v>
      </c>
      <c r="B40" s="91">
        <v>2</v>
      </c>
      <c r="C40" s="130">
        <v>0.00954382522495269</v>
      </c>
      <c r="D40" s="91" t="s">
        <v>822</v>
      </c>
      <c r="E40" s="91" t="b">
        <v>0</v>
      </c>
      <c r="F40" s="91" t="b">
        <v>0</v>
      </c>
      <c r="G40" s="91" t="b">
        <v>0</v>
      </c>
    </row>
    <row r="41" spans="1:7" ht="15">
      <c r="A41" s="91" t="s">
        <v>668</v>
      </c>
      <c r="B41" s="91">
        <v>2</v>
      </c>
      <c r="C41" s="130">
        <v>0.00954382522495269</v>
      </c>
      <c r="D41" s="91" t="s">
        <v>822</v>
      </c>
      <c r="E41" s="91" t="b">
        <v>0</v>
      </c>
      <c r="F41" s="91" t="b">
        <v>0</v>
      </c>
      <c r="G41" s="91" t="b">
        <v>0</v>
      </c>
    </row>
    <row r="42" spans="1:7" ht="15">
      <c r="A42" s="91" t="s">
        <v>669</v>
      </c>
      <c r="B42" s="91">
        <v>2</v>
      </c>
      <c r="C42" s="130">
        <v>0.00954382522495269</v>
      </c>
      <c r="D42" s="91" t="s">
        <v>822</v>
      </c>
      <c r="E42" s="91" t="b">
        <v>0</v>
      </c>
      <c r="F42" s="91" t="b">
        <v>0</v>
      </c>
      <c r="G42" s="91" t="b">
        <v>0</v>
      </c>
    </row>
    <row r="43" spans="1:7" ht="15">
      <c r="A43" s="91" t="s">
        <v>670</v>
      </c>
      <c r="B43" s="91">
        <v>2</v>
      </c>
      <c r="C43" s="130">
        <v>0.00954382522495269</v>
      </c>
      <c r="D43" s="91" t="s">
        <v>822</v>
      </c>
      <c r="E43" s="91" t="b">
        <v>0</v>
      </c>
      <c r="F43" s="91" t="b">
        <v>0</v>
      </c>
      <c r="G43" s="91" t="b">
        <v>0</v>
      </c>
    </row>
    <row r="44" spans="1:7" ht="15">
      <c r="A44" s="91" t="s">
        <v>225</v>
      </c>
      <c r="B44" s="91">
        <v>2</v>
      </c>
      <c r="C44" s="130">
        <v>0.00954382522495269</v>
      </c>
      <c r="D44" s="91" t="s">
        <v>822</v>
      </c>
      <c r="E44" s="91" t="b">
        <v>0</v>
      </c>
      <c r="F44" s="91" t="b">
        <v>0</v>
      </c>
      <c r="G44" s="91" t="b">
        <v>0</v>
      </c>
    </row>
    <row r="45" spans="1:7" ht="15">
      <c r="A45" s="91" t="s">
        <v>671</v>
      </c>
      <c r="B45" s="91">
        <v>2</v>
      </c>
      <c r="C45" s="130">
        <v>0.00954382522495269</v>
      </c>
      <c r="D45" s="91" t="s">
        <v>822</v>
      </c>
      <c r="E45" s="91" t="b">
        <v>0</v>
      </c>
      <c r="F45" s="91" t="b">
        <v>0</v>
      </c>
      <c r="G45" s="91" t="b">
        <v>0</v>
      </c>
    </row>
    <row r="46" spans="1:7" ht="15">
      <c r="A46" s="91" t="s">
        <v>672</v>
      </c>
      <c r="B46" s="91">
        <v>2</v>
      </c>
      <c r="C46" s="130">
        <v>0.00954382522495269</v>
      </c>
      <c r="D46" s="91" t="s">
        <v>822</v>
      </c>
      <c r="E46" s="91" t="b">
        <v>0</v>
      </c>
      <c r="F46" s="91" t="b">
        <v>0</v>
      </c>
      <c r="G46" s="91" t="b">
        <v>0</v>
      </c>
    </row>
    <row r="47" spans="1:7" ht="15">
      <c r="A47" s="91" t="s">
        <v>673</v>
      </c>
      <c r="B47" s="91">
        <v>2</v>
      </c>
      <c r="C47" s="130">
        <v>0.00954382522495269</v>
      </c>
      <c r="D47" s="91" t="s">
        <v>822</v>
      </c>
      <c r="E47" s="91" t="b">
        <v>0</v>
      </c>
      <c r="F47" s="91" t="b">
        <v>0</v>
      </c>
      <c r="G47" s="91" t="b">
        <v>0</v>
      </c>
    </row>
    <row r="48" spans="1:7" ht="15">
      <c r="A48" s="91" t="s">
        <v>674</v>
      </c>
      <c r="B48" s="91">
        <v>2</v>
      </c>
      <c r="C48" s="130">
        <v>0.00954382522495269</v>
      </c>
      <c r="D48" s="91" t="s">
        <v>822</v>
      </c>
      <c r="E48" s="91" t="b">
        <v>0</v>
      </c>
      <c r="F48" s="91" t="b">
        <v>0</v>
      </c>
      <c r="G48" s="91" t="b">
        <v>0</v>
      </c>
    </row>
    <row r="49" spans="1:7" ht="15">
      <c r="A49" s="91" t="s">
        <v>819</v>
      </c>
      <c r="B49" s="91">
        <v>2</v>
      </c>
      <c r="C49" s="130">
        <v>0.00954382522495269</v>
      </c>
      <c r="D49" s="91" t="s">
        <v>822</v>
      </c>
      <c r="E49" s="91" t="b">
        <v>0</v>
      </c>
      <c r="F49" s="91" t="b">
        <v>0</v>
      </c>
      <c r="G49" s="91" t="b">
        <v>0</v>
      </c>
    </row>
    <row r="50" spans="1:7" ht="15">
      <c r="A50" s="91" t="s">
        <v>650</v>
      </c>
      <c r="B50" s="91">
        <v>2</v>
      </c>
      <c r="C50" s="130">
        <v>0</v>
      </c>
      <c r="D50" s="91" t="s">
        <v>568</v>
      </c>
      <c r="E50" s="91" t="b">
        <v>0</v>
      </c>
      <c r="F50" s="91" t="b">
        <v>0</v>
      </c>
      <c r="G50" s="91" t="b">
        <v>0</v>
      </c>
    </row>
    <row r="51" spans="1:7" ht="15">
      <c r="A51" s="91" t="s">
        <v>646</v>
      </c>
      <c r="B51" s="91">
        <v>9</v>
      </c>
      <c r="C51" s="130">
        <v>0.005279710449308671</v>
      </c>
      <c r="D51" s="91" t="s">
        <v>569</v>
      </c>
      <c r="E51" s="91" t="b">
        <v>0</v>
      </c>
      <c r="F51" s="91" t="b">
        <v>0</v>
      </c>
      <c r="G51" s="91" t="b">
        <v>0</v>
      </c>
    </row>
    <row r="52" spans="1:7" ht="15">
      <c r="A52" s="91" t="s">
        <v>616</v>
      </c>
      <c r="B52" s="91">
        <v>6</v>
      </c>
      <c r="C52" s="130">
        <v>0.017065288432027415</v>
      </c>
      <c r="D52" s="91" t="s">
        <v>569</v>
      </c>
      <c r="E52" s="91" t="b">
        <v>0</v>
      </c>
      <c r="F52" s="91" t="b">
        <v>0</v>
      </c>
      <c r="G52" s="91" t="b">
        <v>0</v>
      </c>
    </row>
    <row r="53" spans="1:7" ht="15">
      <c r="A53" s="91" t="s">
        <v>222</v>
      </c>
      <c r="B53" s="91">
        <v>4</v>
      </c>
      <c r="C53" s="130">
        <v>0.020407179931899364</v>
      </c>
      <c r="D53" s="91" t="s">
        <v>569</v>
      </c>
      <c r="E53" s="91" t="b">
        <v>0</v>
      </c>
      <c r="F53" s="91" t="b">
        <v>0</v>
      </c>
      <c r="G53" s="91" t="b">
        <v>0</v>
      </c>
    </row>
    <row r="54" spans="1:7" ht="15">
      <c r="A54" s="91" t="s">
        <v>652</v>
      </c>
      <c r="B54" s="91">
        <v>3</v>
      </c>
      <c r="C54" s="130">
        <v>0.020110720972320677</v>
      </c>
      <c r="D54" s="91" t="s">
        <v>569</v>
      </c>
      <c r="E54" s="91" t="b">
        <v>0</v>
      </c>
      <c r="F54" s="91" t="b">
        <v>0</v>
      </c>
      <c r="G54" s="91" t="b">
        <v>0</v>
      </c>
    </row>
    <row r="55" spans="1:7" ht="15">
      <c r="A55" s="91" t="s">
        <v>653</v>
      </c>
      <c r="B55" s="91">
        <v>3</v>
      </c>
      <c r="C55" s="130">
        <v>0.020110720972320677</v>
      </c>
      <c r="D55" s="91" t="s">
        <v>569</v>
      </c>
      <c r="E55" s="91" t="b">
        <v>0</v>
      </c>
      <c r="F55" s="91" t="b">
        <v>0</v>
      </c>
      <c r="G55" s="91" t="b">
        <v>0</v>
      </c>
    </row>
    <row r="56" spans="1:7" ht="15">
      <c r="A56" s="91" t="s">
        <v>654</v>
      </c>
      <c r="B56" s="91">
        <v>3</v>
      </c>
      <c r="C56" s="130">
        <v>0.020110720972320677</v>
      </c>
      <c r="D56" s="91" t="s">
        <v>569</v>
      </c>
      <c r="E56" s="91" t="b">
        <v>0</v>
      </c>
      <c r="F56" s="91" t="b">
        <v>0</v>
      </c>
      <c r="G56" s="91" t="b">
        <v>0</v>
      </c>
    </row>
    <row r="57" spans="1:7" ht="15">
      <c r="A57" s="91" t="s">
        <v>655</v>
      </c>
      <c r="B57" s="91">
        <v>3</v>
      </c>
      <c r="C57" s="130">
        <v>0.020110720972320677</v>
      </c>
      <c r="D57" s="91" t="s">
        <v>569</v>
      </c>
      <c r="E57" s="91" t="b">
        <v>0</v>
      </c>
      <c r="F57" s="91" t="b">
        <v>0</v>
      </c>
      <c r="G57" s="91" t="b">
        <v>0</v>
      </c>
    </row>
    <row r="58" spans="1:7" ht="15">
      <c r="A58" s="91" t="s">
        <v>656</v>
      </c>
      <c r="B58" s="91">
        <v>3</v>
      </c>
      <c r="C58" s="130">
        <v>0.020110720972320677</v>
      </c>
      <c r="D58" s="91" t="s">
        <v>569</v>
      </c>
      <c r="E58" s="91" t="b">
        <v>0</v>
      </c>
      <c r="F58" s="91" t="b">
        <v>0</v>
      </c>
      <c r="G58" s="91" t="b">
        <v>0</v>
      </c>
    </row>
    <row r="59" spans="1:7" ht="15">
      <c r="A59" s="91" t="s">
        <v>648</v>
      </c>
      <c r="B59" s="91">
        <v>3</v>
      </c>
      <c r="C59" s="130">
        <v>0.020110720972320677</v>
      </c>
      <c r="D59" s="91" t="s">
        <v>569</v>
      </c>
      <c r="E59" s="91" t="b">
        <v>0</v>
      </c>
      <c r="F59" s="91" t="b">
        <v>0</v>
      </c>
      <c r="G59" s="91" t="b">
        <v>0</v>
      </c>
    </row>
    <row r="60" spans="1:7" ht="15">
      <c r="A60" s="91" t="s">
        <v>657</v>
      </c>
      <c r="B60" s="91">
        <v>3</v>
      </c>
      <c r="C60" s="130">
        <v>0.020110720972320677</v>
      </c>
      <c r="D60" s="91" t="s">
        <v>569</v>
      </c>
      <c r="E60" s="91" t="b">
        <v>0</v>
      </c>
      <c r="F60" s="91" t="b">
        <v>1</v>
      </c>
      <c r="G60" s="91" t="b">
        <v>0</v>
      </c>
    </row>
    <row r="61" spans="1:7" ht="15">
      <c r="A61" s="91" t="s">
        <v>811</v>
      </c>
      <c r="B61" s="91">
        <v>3</v>
      </c>
      <c r="C61" s="130">
        <v>0.020110720972320677</v>
      </c>
      <c r="D61" s="91" t="s">
        <v>569</v>
      </c>
      <c r="E61" s="91" t="b">
        <v>0</v>
      </c>
      <c r="F61" s="91" t="b">
        <v>1</v>
      </c>
      <c r="G61" s="91" t="b">
        <v>1</v>
      </c>
    </row>
    <row r="62" spans="1:7" ht="15">
      <c r="A62" s="91" t="s">
        <v>812</v>
      </c>
      <c r="B62" s="91">
        <v>3</v>
      </c>
      <c r="C62" s="130">
        <v>0.020110720972320677</v>
      </c>
      <c r="D62" s="91" t="s">
        <v>569</v>
      </c>
      <c r="E62" s="91" t="b">
        <v>0</v>
      </c>
      <c r="F62" s="91" t="b">
        <v>0</v>
      </c>
      <c r="G62" s="91" t="b">
        <v>0</v>
      </c>
    </row>
    <row r="63" spans="1:7" ht="15">
      <c r="A63" s="91" t="s">
        <v>813</v>
      </c>
      <c r="B63" s="91">
        <v>3</v>
      </c>
      <c r="C63" s="130">
        <v>0.020110720972320677</v>
      </c>
      <c r="D63" s="91" t="s">
        <v>569</v>
      </c>
      <c r="E63" s="91" t="b">
        <v>0</v>
      </c>
      <c r="F63" s="91" t="b">
        <v>0</v>
      </c>
      <c r="G63" s="91" t="b">
        <v>0</v>
      </c>
    </row>
    <row r="64" spans="1:7" ht="15">
      <c r="A64" s="91" t="s">
        <v>223</v>
      </c>
      <c r="B64" s="91">
        <v>3</v>
      </c>
      <c r="C64" s="130">
        <v>0.020110720972320677</v>
      </c>
      <c r="D64" s="91" t="s">
        <v>569</v>
      </c>
      <c r="E64" s="91" t="b">
        <v>0</v>
      </c>
      <c r="F64" s="91" t="b">
        <v>0</v>
      </c>
      <c r="G64" s="91" t="b">
        <v>0</v>
      </c>
    </row>
    <row r="65" spans="1:7" ht="15">
      <c r="A65" s="91" t="s">
        <v>814</v>
      </c>
      <c r="B65" s="91">
        <v>3</v>
      </c>
      <c r="C65" s="130">
        <v>0.020110720972320677</v>
      </c>
      <c r="D65" s="91" t="s">
        <v>569</v>
      </c>
      <c r="E65" s="91" t="b">
        <v>0</v>
      </c>
      <c r="F65" s="91" t="b">
        <v>0</v>
      </c>
      <c r="G65" s="91" t="b">
        <v>0</v>
      </c>
    </row>
    <row r="66" spans="1:7" ht="15">
      <c r="A66" s="91" t="s">
        <v>815</v>
      </c>
      <c r="B66" s="91">
        <v>3</v>
      </c>
      <c r="C66" s="130">
        <v>0.020110720972320677</v>
      </c>
      <c r="D66" s="91" t="s">
        <v>569</v>
      </c>
      <c r="E66" s="91" t="b">
        <v>0</v>
      </c>
      <c r="F66" s="91" t="b">
        <v>0</v>
      </c>
      <c r="G66" s="91" t="b">
        <v>0</v>
      </c>
    </row>
    <row r="67" spans="1:7" ht="15">
      <c r="A67" s="91" t="s">
        <v>816</v>
      </c>
      <c r="B67" s="91">
        <v>3</v>
      </c>
      <c r="C67" s="130">
        <v>0.020110720972320677</v>
      </c>
      <c r="D67" s="91" t="s">
        <v>569</v>
      </c>
      <c r="E67" s="91" t="b">
        <v>0</v>
      </c>
      <c r="F67" s="91" t="b">
        <v>0</v>
      </c>
      <c r="G67" s="91" t="b">
        <v>0</v>
      </c>
    </row>
    <row r="68" spans="1:7" ht="15">
      <c r="A68" s="91" t="s">
        <v>808</v>
      </c>
      <c r="B68" s="91">
        <v>3</v>
      </c>
      <c r="C68" s="130">
        <v>0.020110720972320677</v>
      </c>
      <c r="D68" s="91" t="s">
        <v>569</v>
      </c>
      <c r="E68" s="91" t="b">
        <v>0</v>
      </c>
      <c r="F68" s="91" t="b">
        <v>0</v>
      </c>
      <c r="G68" s="91" t="b">
        <v>0</v>
      </c>
    </row>
    <row r="69" spans="1:7" ht="15">
      <c r="A69" s="91" t="s">
        <v>809</v>
      </c>
      <c r="B69" s="91">
        <v>3</v>
      </c>
      <c r="C69" s="130">
        <v>0.020110720972320677</v>
      </c>
      <c r="D69" s="91" t="s">
        <v>569</v>
      </c>
      <c r="E69" s="91" t="b">
        <v>0</v>
      </c>
      <c r="F69" s="91" t="b">
        <v>0</v>
      </c>
      <c r="G69" s="91" t="b">
        <v>0</v>
      </c>
    </row>
    <row r="70" spans="1:7" ht="15">
      <c r="A70" s="91" t="s">
        <v>810</v>
      </c>
      <c r="B70" s="91">
        <v>3</v>
      </c>
      <c r="C70" s="130">
        <v>0.020110720972320677</v>
      </c>
      <c r="D70" s="91" t="s">
        <v>569</v>
      </c>
      <c r="E70" s="91" t="b">
        <v>0</v>
      </c>
      <c r="F70" s="91" t="b">
        <v>0</v>
      </c>
      <c r="G70" s="91" t="b">
        <v>0</v>
      </c>
    </row>
    <row r="71" spans="1:7" ht="15">
      <c r="A71" s="91" t="s">
        <v>817</v>
      </c>
      <c r="B71" s="91">
        <v>2</v>
      </c>
      <c r="C71" s="130">
        <v>0.017922307803487664</v>
      </c>
      <c r="D71" s="91" t="s">
        <v>569</v>
      </c>
      <c r="E71" s="91" t="b">
        <v>0</v>
      </c>
      <c r="F71" s="91" t="b">
        <v>0</v>
      </c>
      <c r="G71" s="91" t="b">
        <v>0</v>
      </c>
    </row>
    <row r="72" spans="1:7" ht="15">
      <c r="A72" s="91" t="s">
        <v>227</v>
      </c>
      <c r="B72" s="91">
        <v>2</v>
      </c>
      <c r="C72" s="130">
        <v>0</v>
      </c>
      <c r="D72" s="91" t="s">
        <v>570</v>
      </c>
      <c r="E72" s="91" t="b">
        <v>0</v>
      </c>
      <c r="F72" s="91" t="b">
        <v>0</v>
      </c>
      <c r="G72" s="91" t="b">
        <v>0</v>
      </c>
    </row>
    <row r="73" spans="1:7" ht="15">
      <c r="A73" s="91" t="s">
        <v>659</v>
      </c>
      <c r="B73" s="91">
        <v>2</v>
      </c>
      <c r="C73" s="130">
        <v>0</v>
      </c>
      <c r="D73" s="91" t="s">
        <v>570</v>
      </c>
      <c r="E73" s="91" t="b">
        <v>0</v>
      </c>
      <c r="F73" s="91" t="b">
        <v>0</v>
      </c>
      <c r="G73" s="91" t="b">
        <v>0</v>
      </c>
    </row>
    <row r="74" spans="1:7" ht="15">
      <c r="A74" s="91" t="s">
        <v>660</v>
      </c>
      <c r="B74" s="91">
        <v>2</v>
      </c>
      <c r="C74" s="130">
        <v>0</v>
      </c>
      <c r="D74" s="91" t="s">
        <v>570</v>
      </c>
      <c r="E74" s="91" t="b">
        <v>0</v>
      </c>
      <c r="F74" s="91" t="b">
        <v>0</v>
      </c>
      <c r="G74" s="91" t="b">
        <v>0</v>
      </c>
    </row>
    <row r="75" spans="1:7" ht="15">
      <c r="A75" s="91" t="s">
        <v>661</v>
      </c>
      <c r="B75" s="91">
        <v>2</v>
      </c>
      <c r="C75" s="130">
        <v>0</v>
      </c>
      <c r="D75" s="91" t="s">
        <v>570</v>
      </c>
      <c r="E75" s="91" t="b">
        <v>0</v>
      </c>
      <c r="F75" s="91" t="b">
        <v>0</v>
      </c>
      <c r="G75" s="91" t="b">
        <v>0</v>
      </c>
    </row>
    <row r="76" spans="1:7" ht="15">
      <c r="A76" s="91" t="s">
        <v>646</v>
      </c>
      <c r="B76" s="91">
        <v>2</v>
      </c>
      <c r="C76" s="130">
        <v>0</v>
      </c>
      <c r="D76" s="91" t="s">
        <v>570</v>
      </c>
      <c r="E76" s="91" t="b">
        <v>0</v>
      </c>
      <c r="F76" s="91" t="b">
        <v>0</v>
      </c>
      <c r="G76" s="91" t="b">
        <v>0</v>
      </c>
    </row>
    <row r="77" spans="1:7" ht="15">
      <c r="A77" s="91" t="s">
        <v>662</v>
      </c>
      <c r="B77" s="91">
        <v>2</v>
      </c>
      <c r="C77" s="130">
        <v>0</v>
      </c>
      <c r="D77" s="91" t="s">
        <v>570</v>
      </c>
      <c r="E77" s="91" t="b">
        <v>0</v>
      </c>
      <c r="F77" s="91" t="b">
        <v>0</v>
      </c>
      <c r="G77" s="91" t="b">
        <v>0</v>
      </c>
    </row>
    <row r="78" spans="1:7" ht="15">
      <c r="A78" s="91" t="s">
        <v>663</v>
      </c>
      <c r="B78" s="91">
        <v>2</v>
      </c>
      <c r="C78" s="130">
        <v>0</v>
      </c>
      <c r="D78" s="91" t="s">
        <v>570</v>
      </c>
      <c r="E78" s="91" t="b">
        <v>0</v>
      </c>
      <c r="F78" s="91" t="b">
        <v>0</v>
      </c>
      <c r="G78" s="91" t="b">
        <v>0</v>
      </c>
    </row>
    <row r="79" spans="1:7" ht="15">
      <c r="A79" s="91" t="s">
        <v>664</v>
      </c>
      <c r="B79" s="91">
        <v>2</v>
      </c>
      <c r="C79" s="130">
        <v>0</v>
      </c>
      <c r="D79" s="91" t="s">
        <v>570</v>
      </c>
      <c r="E79" s="91" t="b">
        <v>0</v>
      </c>
      <c r="F79" s="91" t="b">
        <v>1</v>
      </c>
      <c r="G79" s="91" t="b">
        <v>0</v>
      </c>
    </row>
    <row r="80" spans="1:7" ht="15">
      <c r="A80" s="91" t="s">
        <v>666</v>
      </c>
      <c r="B80" s="91">
        <v>2</v>
      </c>
      <c r="C80" s="130">
        <v>0</v>
      </c>
      <c r="D80" s="91" t="s">
        <v>571</v>
      </c>
      <c r="E80" s="91" t="b">
        <v>0</v>
      </c>
      <c r="F80" s="91" t="b">
        <v>0</v>
      </c>
      <c r="G80" s="91" t="b">
        <v>0</v>
      </c>
    </row>
    <row r="81" spans="1:7" ht="15">
      <c r="A81" s="91" t="s">
        <v>667</v>
      </c>
      <c r="B81" s="91">
        <v>2</v>
      </c>
      <c r="C81" s="130">
        <v>0</v>
      </c>
      <c r="D81" s="91" t="s">
        <v>571</v>
      </c>
      <c r="E81" s="91" t="b">
        <v>0</v>
      </c>
      <c r="F81" s="91" t="b">
        <v>0</v>
      </c>
      <c r="G81" s="91" t="b">
        <v>0</v>
      </c>
    </row>
    <row r="82" spans="1:7" ht="15">
      <c r="A82" s="91" t="s">
        <v>668</v>
      </c>
      <c r="B82" s="91">
        <v>2</v>
      </c>
      <c r="C82" s="130">
        <v>0</v>
      </c>
      <c r="D82" s="91" t="s">
        <v>571</v>
      </c>
      <c r="E82" s="91" t="b">
        <v>0</v>
      </c>
      <c r="F82" s="91" t="b">
        <v>0</v>
      </c>
      <c r="G82" s="91" t="b">
        <v>0</v>
      </c>
    </row>
    <row r="83" spans="1:7" ht="15">
      <c r="A83" s="91" t="s">
        <v>669</v>
      </c>
      <c r="B83" s="91">
        <v>2</v>
      </c>
      <c r="C83" s="130">
        <v>0</v>
      </c>
      <c r="D83" s="91" t="s">
        <v>571</v>
      </c>
      <c r="E83" s="91" t="b">
        <v>0</v>
      </c>
      <c r="F83" s="91" t="b">
        <v>0</v>
      </c>
      <c r="G83" s="91" t="b">
        <v>0</v>
      </c>
    </row>
    <row r="84" spans="1:7" ht="15">
      <c r="A84" s="91" t="s">
        <v>670</v>
      </c>
      <c r="B84" s="91">
        <v>2</v>
      </c>
      <c r="C84" s="130">
        <v>0</v>
      </c>
      <c r="D84" s="91" t="s">
        <v>571</v>
      </c>
      <c r="E84" s="91" t="b">
        <v>0</v>
      </c>
      <c r="F84" s="91" t="b">
        <v>0</v>
      </c>
      <c r="G84" s="91" t="b">
        <v>0</v>
      </c>
    </row>
    <row r="85" spans="1:7" ht="15">
      <c r="A85" s="91" t="s">
        <v>225</v>
      </c>
      <c r="B85" s="91">
        <v>2</v>
      </c>
      <c r="C85" s="130">
        <v>0</v>
      </c>
      <c r="D85" s="91" t="s">
        <v>571</v>
      </c>
      <c r="E85" s="91" t="b">
        <v>0</v>
      </c>
      <c r="F85" s="91" t="b">
        <v>0</v>
      </c>
      <c r="G85" s="91" t="b">
        <v>0</v>
      </c>
    </row>
    <row r="86" spans="1:7" ht="15">
      <c r="A86" s="91" t="s">
        <v>671</v>
      </c>
      <c r="B86" s="91">
        <v>2</v>
      </c>
      <c r="C86" s="130">
        <v>0</v>
      </c>
      <c r="D86" s="91" t="s">
        <v>571</v>
      </c>
      <c r="E86" s="91" t="b">
        <v>0</v>
      </c>
      <c r="F86" s="91" t="b">
        <v>0</v>
      </c>
      <c r="G86" s="91" t="b">
        <v>0</v>
      </c>
    </row>
    <row r="87" spans="1:7" ht="15">
      <c r="A87" s="91" t="s">
        <v>672</v>
      </c>
      <c r="B87" s="91">
        <v>2</v>
      </c>
      <c r="C87" s="130">
        <v>0</v>
      </c>
      <c r="D87" s="91" t="s">
        <v>571</v>
      </c>
      <c r="E87" s="91" t="b">
        <v>0</v>
      </c>
      <c r="F87" s="91" t="b">
        <v>0</v>
      </c>
      <c r="G87" s="91" t="b">
        <v>0</v>
      </c>
    </row>
    <row r="88" spans="1:7" ht="15">
      <c r="A88" s="91" t="s">
        <v>673</v>
      </c>
      <c r="B88" s="91">
        <v>2</v>
      </c>
      <c r="C88" s="130">
        <v>0</v>
      </c>
      <c r="D88" s="91" t="s">
        <v>571</v>
      </c>
      <c r="E88" s="91" t="b">
        <v>0</v>
      </c>
      <c r="F88" s="91" t="b">
        <v>0</v>
      </c>
      <c r="G88" s="91" t="b">
        <v>0</v>
      </c>
    </row>
    <row r="89" spans="1:7" ht="15">
      <c r="A89" s="91" t="s">
        <v>674</v>
      </c>
      <c r="B89" s="91">
        <v>2</v>
      </c>
      <c r="C89" s="130">
        <v>0</v>
      </c>
      <c r="D89" s="91" t="s">
        <v>571</v>
      </c>
      <c r="E89" s="91" t="b">
        <v>0</v>
      </c>
      <c r="F89" s="91" t="b">
        <v>0</v>
      </c>
      <c r="G89" s="91" t="b">
        <v>0</v>
      </c>
    </row>
    <row r="90" spans="1:7" ht="15">
      <c r="A90" s="91" t="s">
        <v>819</v>
      </c>
      <c r="B90" s="91">
        <v>2</v>
      </c>
      <c r="C90" s="130">
        <v>0</v>
      </c>
      <c r="D90" s="91" t="s">
        <v>571</v>
      </c>
      <c r="E90" s="91" t="b">
        <v>0</v>
      </c>
      <c r="F90" s="91" t="b">
        <v>0</v>
      </c>
      <c r="G90" s="91" t="b">
        <v>0</v>
      </c>
    </row>
    <row r="91" spans="1:7" ht="15">
      <c r="A91" s="91" t="s">
        <v>646</v>
      </c>
      <c r="B91" s="91">
        <v>2</v>
      </c>
      <c r="C91" s="130">
        <v>0</v>
      </c>
      <c r="D91" s="91" t="s">
        <v>571</v>
      </c>
      <c r="E91" s="91" t="b">
        <v>0</v>
      </c>
      <c r="F91" s="91" t="b">
        <v>0</v>
      </c>
      <c r="G91" s="91" t="b">
        <v>0</v>
      </c>
    </row>
    <row r="92" spans="1:7" ht="15">
      <c r="A92" s="91" t="s">
        <v>646</v>
      </c>
      <c r="B92" s="91">
        <v>5</v>
      </c>
      <c r="C92" s="130">
        <v>0</v>
      </c>
      <c r="D92" s="91" t="s">
        <v>572</v>
      </c>
      <c r="E92" s="91" t="b">
        <v>0</v>
      </c>
      <c r="F92" s="91" t="b">
        <v>0</v>
      </c>
      <c r="G92" s="91" t="b">
        <v>0</v>
      </c>
    </row>
    <row r="93" spans="1:7" ht="15">
      <c r="A93" s="91" t="s">
        <v>616</v>
      </c>
      <c r="B93" s="91">
        <v>4</v>
      </c>
      <c r="C93" s="130">
        <v>0.022739429066973578</v>
      </c>
      <c r="D93" s="91" t="s">
        <v>572</v>
      </c>
      <c r="E93" s="91" t="b">
        <v>0</v>
      </c>
      <c r="F93" s="91" t="b">
        <v>0</v>
      </c>
      <c r="G93" s="91" t="b">
        <v>0</v>
      </c>
    </row>
    <row r="94" spans="1:7" ht="15">
      <c r="A94" s="91" t="s">
        <v>647</v>
      </c>
      <c r="B94" s="91">
        <v>3</v>
      </c>
      <c r="C94" s="130">
        <v>0.009507803554986703</v>
      </c>
      <c r="D94" s="91" t="s">
        <v>572</v>
      </c>
      <c r="E94" s="91" t="b">
        <v>0</v>
      </c>
      <c r="F94" s="91" t="b">
        <v>0</v>
      </c>
      <c r="G94" s="91" t="b">
        <v>0</v>
      </c>
    </row>
    <row r="95" spans="1:7" ht="15">
      <c r="A95" s="91" t="s">
        <v>676</v>
      </c>
      <c r="B95" s="91">
        <v>2</v>
      </c>
      <c r="C95" s="130">
        <v>0.011369714533486789</v>
      </c>
      <c r="D95" s="91" t="s">
        <v>572</v>
      </c>
      <c r="E95" s="91" t="b">
        <v>0</v>
      </c>
      <c r="F95" s="91" t="b">
        <v>0</v>
      </c>
      <c r="G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2019-09-25T16:05:56Z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