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<sst xmlns="http://schemas.openxmlformats.org/spreadsheetml/2006/main" count="12906" uniqueCount="2524">
  <si>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</si>
  <si>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</si>
  <si>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</si>
  <si>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</si>
  <si>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</si>
  <si>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</si>
  <si>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</si>
  <si>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</si>
  <si>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</si>
  <si>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</si>
  <si>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</si>
  <si>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</si>
  <si>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</si>
  <si>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</si>
  <si>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</si>
  <si>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</si>
  <si>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</si>
  <si>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</si>
  <si>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</si>
  <si>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</si>
  <si>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</si>
  <si>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</si>
  <si>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</si>
  <si>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</si>
  <si>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</si>
  <si>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</si>
  <si>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</si>
  <si>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</si>
  <si>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</si>
  <si>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</si>
  <si>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</si>
  <si>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</si>
  <si>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</si>
  <si>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</si>
  <si>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</si>
  <si>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</si>
  <si>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</si>
  <si>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</si>
  <si>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</si>
  <si>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</si>
  <si>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</si>
  <si>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</si>
  <si>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</si>
  <si>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</si>
  <si>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</si>
  <si>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</si>
  <si>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</si>
  <si>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</si>
  <si>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</si>
  <si>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</si>
  <si>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</si>
  <si>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</si>
  <si>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</si>
  <si>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</si>
  <si>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</si>
  <si>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</si>
  <si>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</si>
  <si>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</si>
  <si>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</si>
  <si>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</si>
  <si>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</si>
  <si>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</si>
  <si>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</si>
  <si>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</si>
  <si>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</si>
  <si>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</si>
  <si>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</si>
  <si>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</si>
  <si>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</si>
  <si>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</si>
  <si>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</si>
  <si>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</si>
  <si>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</si>
  <si>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</si>
  <si>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</si>
  <si>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</si>
  <si>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</si>
  <si>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</si>
  <si>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</si>
  <si>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</si>
  <si>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</si>
  <si>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</si>
  <si>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</si>
  <si>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</si>
  <si>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</si>
  <si>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</si>
  <si>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</si>
  <si>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</si>
  <si>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</si>
  <si>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</si>
  <si>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</si>
  <si>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</si>
  <si>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</si>
  <si>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</si>
  <si>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</si>
  <si>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</si>
  <si>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</si>
  <si>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</si>
  <si>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</si>
  <si>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</si>
  <si>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</si>
  <si>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</si>
  <si>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</si>
  <si>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</si>
  <si>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</si>
  <si>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</si>
  <si>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</si>
  <si>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</si>
  <si>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</si>
  <si>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</si>
  <si>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</si>
  <si>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</si>
  <si>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</si>
  <si>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</si>
  <si>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</si>
  <si>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</si>
  <si>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</si>
  <si>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</si>
  <si>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</si>
  <si>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</si>
  <si>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</si>
  <si>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</si>
  <si>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</si>
  <si>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</si>
  <si>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</si>
  <si>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</si>
  <si>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</si>
  <si>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</si>
  <si>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</si>
  <si>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</si>
  <si>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</si>
  <si>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</si>
  <si>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</si>
  <si>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</si>
  <si>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</si>
  <si>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</si>
  <si>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</si>
  <si>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</si>
  <si>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</si>
  <si>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</si>
  <si>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</si>
  <si>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</si>
  <si>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</si>
  <si>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</si>
  <si>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</si>
  <si>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</si>
  <si>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</si>
  <si>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</si>
  <si>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</si>
  <si>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</si>
  <si>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</si>
  <si>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</si>
  <si>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</si>
  <si>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</si>
  <si>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</si>
  <si>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</si>
  <si>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</si>
  <si>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</si>
  <si>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</si>
  <si>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</si>
  <si>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</si>
  <si>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</si>
  <si>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</si>
  <si>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</si>
  <si>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</si>
  <si>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</si>
  <si>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</si>
  <si>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</si>
  <si>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</si>
  <si>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</si>
  <si>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</si>
  <si>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</si>
  <si>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</si>
  <si>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</si>
  <si>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</si>
  <si>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</si>
  <si>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</si>
  <si>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</si>
  <si>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</si>
  <si>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</si>
  <si>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</si>
  <si>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</si>
  <si>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</si>
  <si>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</si>
  <si>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</si>
  <si>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</si>
  <si>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</si>
  <si>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</si>
  <si>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</si>
  <si>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</si>
  <si>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</si>
  <si>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</si>
  <si>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</si>
  <si>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</si>
  <si>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</si>
  <si>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</si>
  <si>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</si>
  <si>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</si>
  <si>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</si>
  <si>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</si>
  <si>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</si>
  <si>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</si>
  <si>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</si>
  <si>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</si>
  <si>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</si>
  <si>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</si>
  <si>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</si>
  <si>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</si>
  <si>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</si>
  <si>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</si>
  <si>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</si>
  <si>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</si>
  <si>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</si>
  <si>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</si>
  <si>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</si>
  <si>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</si>
  <si>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</si>
  <si>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</si>
  <si>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</si>
  <si>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</si>
  <si>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</si>
  <si>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</si>
  <si>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</si>
  <si>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</si>
  <si>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</si>
  <si>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</si>
  <si>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</si>
  <si>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</si>
  <si>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</si>
  <si>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</si>
  <si>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</si>
  <si>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</si>
  <si>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</si>
  <si>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</si>
  <si>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</si>
  <si>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</si>
  <si>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</si>
  <si>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</si>
  <si>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</si>
  <si>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</si>
  <si>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</si>
  <si>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</si>
  <si>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</si>
  <si>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</si>
  <si>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</si>
  <si>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</si>
  <si>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</si>
  <si>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</si>
  <si>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</si>
  <si>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</si>
  <si>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</si>
  <si>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</si>
  <si>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</si>
  <si>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</si>
  <si>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</si>
  <si>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</si>
  <si>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</si>
  <si>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</si>
  <si>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</si>
  <si>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</si>
  <si>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</si>
  <si>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</si>
  <si>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</si>
  <si>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</si>
  <si>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</si>
  <si>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</si>
  <si>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</si>
  <si>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</si>
  <si>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</si>
  <si>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</si>
  <si>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</si>
  <si>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</si>
  <si>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</si>
  <si>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</si>
  <si>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</si>
  <si>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</si>
  <si>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</si>
  <si>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</si>
  <si>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</si>
  <si>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</si>
  <si>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</si>
  <si>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</si>
  <si>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</si>
  <si>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</si>
  <si>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</si>
  <si>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</si>
  <si>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</si>
  <si>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</si>
  <si>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</si>
  <si>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</si>
  <si>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</si>
  <si>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</si>
  <si>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</si>
  <si>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</si>
  <si>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</si>
  <si>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</si>
  <si>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</si>
  <si>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</si>
  <si>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</si>
  <si>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</si>
  <si>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</si>
  <si>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</si>
  <si>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</si>
  <si>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</si>
  <si>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</si>
  <si>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</si>
  <si>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</si>
  <si>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</si>
  <si>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</si>
  <si>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</si>
  <si>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</si>
  <si>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</si>
  <si>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</si>
  <si>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</si>
  <si>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</si>
  <si>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</si>
  <si>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</si>
  <si>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</si>
  <si>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</si>
  <si>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</si>
  <si>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</si>
  <si>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</si>
  <si>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</si>
  <si>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</si>
  <si>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</si>
  <si>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</si>
  <si>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</si>
  <si>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</si>
  <si>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</si>
  <si>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</si>
  <si>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</si>
  <si>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</si>
  <si>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</si>
  <si>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</si>
  <si>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</si>
  <si>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</si>
  <si>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</si>
  <si>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</si>
  <si>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</si>
  <si>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</si>
  <si>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</si>
  <si>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</si>
  <si>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</si>
  <si>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</si>
  <si>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</si>
  <si>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</si>
  <si>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</si>
  <si>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</si>
  <si>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</si>
  <si>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</si>
  <si>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</si>
  <si>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</si>
  <si>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Twitter for Android</t>
  </si>
  <si>
    <t>Retweet</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</si>
  <si>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</si>
  <si>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</si>
  <si>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</si>
  <si>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</si>
  <si>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</si>
  <si>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</si>
  <si>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</si>
  <si>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</si>
  <si>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</si>
  <si>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</si>
  <si>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</si>
  <si>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Date</t>
  </si>
  <si>
    <t>Time</t>
  </si>
  <si>
    <t>und</t>
  </si>
  <si>
    <t>Twitter Web App</t>
  </si>
  <si>
    <t>Global</t>
  </si>
  <si>
    <t>law</t>
  </si>
  <si>
    <t>it</t>
  </si>
  <si>
    <t>http://abs.twimg.com/images/themes/theme17/bg.gif</t>
  </si>
  <si>
    <t>G4</t>
  </si>
  <si>
    <t>G5</t>
  </si>
  <si>
    <t>0, 176, 22</t>
  </si>
  <si>
    <t>191, 0, 0</t>
  </si>
  <si>
    <t>Top URLs in Tweet in G4</t>
  </si>
  <si>
    <t>Top URLs in Tweet in G5</t>
  </si>
  <si>
    <t>G4 Count</t>
  </si>
  <si>
    <t>G5 Count</t>
  </si>
  <si>
    <t>Top Domains in Tweet in G4</t>
  </si>
  <si>
    <t>Top Domains in Tweet in G5</t>
  </si>
  <si>
    <t>Top Hashtags in Tweet in G4</t>
  </si>
  <si>
    <t>Top Hashtags in Tweet in G5</t>
  </si>
  <si>
    <t>new</t>
  </si>
  <si>
    <t>Top Words in Tweet in G4</t>
  </si>
  <si>
    <t>Top Words in Tweet in G5</t>
  </si>
  <si>
    <t>years</t>
  </si>
  <si>
    <t>Top Word Pairs in Tweet in G4</t>
  </si>
  <si>
    <t>Top Word Pairs in Tweet in G5</t>
  </si>
  <si>
    <t>Top Replied-To in G4</t>
  </si>
  <si>
    <t>Top Mentioned in G4</t>
  </si>
  <si>
    <t>Top Replied-To in G5</t>
  </si>
  <si>
    <t>Top Mentioned in G5</t>
  </si>
  <si>
    <t>Top Tweeters in G4</t>
  </si>
  <si>
    <t>Top Tweeters in G5</t>
  </si>
  <si>
    <t>see</t>
  </si>
  <si>
    <t>apply</t>
  </si>
  <si>
    <t>join</t>
  </si>
  <si>
    <t>used</t>
  </si>
  <si>
    <t>free</t>
  </si>
  <si>
    <t>many</t>
  </si>
  <si>
    <t>west</t>
  </si>
  <si>
    <t>during</t>
  </si>
  <si>
    <t>come</t>
  </si>
  <si>
    <t>coming</t>
  </si>
  <si>
    <t>again</t>
  </si>
  <si>
    <t>thanks</t>
  </si>
  <si>
    <t>located</t>
  </si>
  <si>
    <t>experience</t>
  </si>
  <si>
    <t>learn</t>
  </si>
  <si>
    <t>use</t>
  </si>
  <si>
    <t>current</t>
  </si>
  <si>
    <t>hear</t>
  </si>
  <si>
    <t>site</t>
  </si>
  <si>
    <t>Not Applicable</t>
  </si>
  <si>
    <t>patchedreality</t>
  </si>
  <si>
    <t>markpersaud3</t>
  </si>
  <si>
    <t>ziliaklaw</t>
  </si>
  <si>
    <t>vrarchicago</t>
  </si>
  <si>
    <t>thebundlar</t>
  </si>
  <si>
    <t>charlie_athanas</t>
  </si>
  <si>
    <t>jeremyhl</t>
  </si>
  <si>
    <t>origindev</t>
  </si>
  <si>
    <t>ilyazlatkin</t>
  </si>
  <si>
    <t>vrara_chicago</t>
  </si>
  <si>
    <t>loadinglaw</t>
  </si>
  <si>
    <t>tweetrootapp</t>
  </si>
  <si>
    <t>thenextevolution</t>
  </si>
  <si>
    <t>19:54:49</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</si>
  <si>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</si>
  <si>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</si>
  <si>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</si>
  <si>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</si>
  <si>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</si>
  <si>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</si>
  <si>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</si>
  <si>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</si>
  <si>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</si>
  <si>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</si>
  <si>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</si>
  <si>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</si>
  <si>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</si>
  <si>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</si>
  <si>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</si>
  <si>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</si>
  <si>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</si>
  <si>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</si>
  <si>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Professor Jeremy _xD83C__xDF0E_</t>
  </si>
  <si>
    <t>Tweetroot</t>
  </si>
  <si>
    <t>Tweetroot for iOS lets you create colorful word clouds from tweets.  Available on the App Store: http://t.co/660fx3pBvn Made by @brentvc</t>
  </si>
  <si>
    <t>App Store</t>
  </si>
  <si>
    <t>https://t.co/ol1K3QeP3F</t>
  </si>
  <si>
    <t>http://t.co/660fx3pBvn</t>
  </si>
  <si>
    <t>https://pbs.twimg.com/profile_banners/12006842/1559145689</t>
  </si>
  <si>
    <t>https://pbs.twimg.com/profile_banners/2195872195/1384736544</t>
  </si>
  <si>
    <t>http://pbs.twimg.com/profile_images/912667889395798022/pMoB2qc8_normal.jpg</t>
  </si>
  <si>
    <t>http://pbs.twimg.com/profile_images/378800000754954602/01aa41b9c84ef01d5b84503fa22af522_normal.png</t>
  </si>
  <si>
    <t>https://twitter.com/jeremyhl</t>
  </si>
  <si>
    <t>https://twitter.com/tweetrootapp</t>
  </si>
  <si>
    <t xml:space="preserve">tweetrootapp
</t>
  </si>
  <si>
    <t>vr</t>
  </si>
  <si>
    <t>ar</t>
  </si>
  <si>
    <t>data</t>
  </si>
  <si>
    <t>tech</t>
  </si>
  <si>
    <t>privacy</t>
  </si>
  <si>
    <t>microsoft</t>
  </si>
  <si>
    <t>hololens</t>
  </si>
  <si>
    <t>xr</t>
  </si>
  <si>
    <t>meetup</t>
  </si>
  <si>
    <t>food</t>
  </si>
  <si>
    <t>drinks</t>
  </si>
  <si>
    <t>patent</t>
  </si>
  <si>
    <t>wild</t>
  </si>
  <si>
    <t>understand</t>
  </si>
  <si>
    <t>vrar_chicago</t>
  </si>
  <si>
    <t>issues</t>
  </si>
  <si>
    <t>wednesday</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</si>
  <si>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</si>
  <si>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</si>
  <si>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</si>
  <si>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</si>
  <si>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</si>
  <si>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</si>
  <si>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</si>
  <si>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</si>
  <si>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</si>
  <si>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</si>
  <si>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</si>
  <si>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</si>
  <si>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</si>
  <si>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</si>
  <si>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</si>
  <si>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</si>
  <si>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</si>
  <si>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</si>
  <si>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</si>
  <si>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</si>
  <si>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</si>
  <si>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</si>
  <si>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</si>
  <si>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</si>
  <si>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</si>
  <si>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</si>
  <si>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</si>
  <si>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</si>
  <si>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</si>
  <si>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</si>
  <si>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</si>
  <si>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</si>
  <si>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</si>
  <si>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</si>
  <si>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</si>
  <si>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</si>
  <si>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</si>
  <si>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</si>
  <si>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</si>
  <si>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</si>
  <si>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</si>
  <si>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</si>
  <si>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</si>
  <si>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</si>
  <si>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</si>
  <si>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</si>
  <si>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</si>
  <si>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</si>
  <si>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</si>
  <si>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</si>
  <si>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</si>
  <si>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</si>
  <si>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</si>
  <si>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</si>
  <si>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</si>
  <si>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</si>
  <si>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</si>
  <si>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</si>
  <si>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</si>
  <si>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</si>
  <si>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</si>
  <si>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</si>
  <si>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</si>
  <si>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</si>
  <si>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</si>
  <si>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</si>
  <si>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</si>
  <si>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</si>
  <si>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</si>
  <si>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</si>
  <si>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</si>
  <si>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</si>
  <si>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</si>
  <si>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</si>
  <si>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</si>
  <si>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</si>
  <si>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</si>
  <si>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</si>
  <si>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</si>
  <si>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</si>
  <si>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</si>
  <si>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</si>
  <si>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</si>
  <si>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</si>
  <si>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</si>
  <si>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</si>
  <si>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</si>
  <si>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</si>
  <si>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</si>
  <si>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</si>
  <si>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</si>
  <si>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</si>
  <si>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</si>
  <si>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</si>
  <si>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</si>
  <si>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</si>
  <si>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</si>
  <si>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</si>
  <si>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</si>
  <si>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</si>
  <si>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</si>
  <si>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</si>
  <si>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</si>
  <si>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</si>
  <si>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</si>
  <si>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</si>
  <si>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</si>
  <si>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</si>
  <si>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</si>
  <si>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</si>
  <si>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</si>
  <si>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</si>
  <si>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</si>
  <si>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</si>
  <si>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</si>
  <si>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</si>
  <si>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</si>
  <si>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</si>
  <si>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</si>
  <si>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</si>
  <si>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</si>
  <si>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</si>
  <si>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</si>
  <si>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</si>
  <si>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</si>
  <si>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</si>
  <si>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</si>
  <si>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</si>
  <si>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</si>
  <si>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</si>
  <si>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</si>
  <si>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</si>
  <si>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</si>
  <si>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</si>
  <si>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</si>
  <si>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</si>
  <si>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</si>
  <si>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</si>
  <si>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</si>
  <si>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</si>
  <si>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</si>
  <si>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</si>
  <si>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</si>
  <si>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</si>
  <si>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</si>
  <si>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</si>
  <si>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</si>
  <si>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</si>
  <si>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</si>
  <si>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</si>
  <si>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</si>
  <si>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</si>
  <si>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</si>
  <si>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</si>
  <si>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</si>
  <si>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</si>
  <si>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</si>
  <si>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</si>
  <si>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</si>
  <si>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</si>
  <si>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</si>
  <si>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</si>
  <si>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</si>
  <si>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</si>
  <si>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</si>
  <si>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</si>
  <si>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</si>
  <si>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</si>
  <si>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</si>
  <si>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</si>
  <si>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</si>
  <si>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</si>
  <si>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</si>
  <si>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</si>
  <si>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</si>
  <si>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</si>
  <si>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</si>
  <si>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</si>
  <si>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</si>
  <si>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</si>
  <si>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</si>
  <si>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</si>
  <si>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</si>
  <si>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</si>
  <si>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</si>
  <si>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</si>
  <si>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</si>
  <si>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</si>
  <si>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</si>
  <si>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</si>
  <si>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</si>
  <si>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</si>
  <si>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</si>
  <si>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</si>
  <si>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</si>
  <si>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</si>
  <si>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</si>
  <si>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</si>
  <si>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</si>
  <si>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</si>
  <si>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</si>
  <si>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</si>
  <si>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</si>
  <si>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</si>
  <si>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</si>
  <si>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</si>
  <si>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</si>
  <si>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</si>
  <si>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</si>
  <si>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</si>
  <si>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</si>
  <si>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</si>
  <si>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</si>
  <si>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</si>
  <si>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</si>
  <si>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</si>
  <si>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</si>
  <si>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</si>
  <si>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</si>
  <si>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</si>
  <si>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</si>
  <si>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</si>
  <si>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</si>
  <si>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</si>
  <si>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</si>
  <si>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</si>
  <si>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</si>
  <si>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</si>
  <si>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</si>
  <si>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</si>
  <si>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</si>
  <si>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</si>
  <si>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</si>
  <si>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</si>
  <si>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</si>
  <si>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</si>
  <si>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</si>
  <si>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</si>
  <si>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</si>
  <si>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</si>
  <si>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</si>
  <si>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</si>
  <si>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</si>
  <si>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</si>
  <si>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</si>
  <si>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</si>
  <si>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</si>
  <si>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</si>
  <si>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</si>
  <si>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</si>
  <si>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</si>
  <si>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</si>
  <si>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</si>
  <si>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</si>
  <si>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</si>
  <si>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</si>
  <si>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</si>
  <si>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</si>
  <si>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</si>
  <si>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</si>
  <si>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</si>
  <si>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</si>
  <si>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</si>
  <si>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</si>
  <si>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</si>
  <si>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</si>
  <si>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</si>
  <si>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</si>
  <si>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</si>
  <si>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</si>
  <si>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</si>
  <si>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</si>
  <si>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</si>
  <si>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</si>
  <si>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</si>
  <si>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</si>
  <si>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</si>
  <si>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</si>
  <si>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53, 102, 0</t>
  </si>
  <si>
    <t>105, 76, 0</t>
  </si>
  <si>
    <t>in_fieri</t>
  </si>
  <si>
    <t>careerlink4jobs</t>
  </si>
  <si>
    <t>gillescuster</t>
  </si>
  <si>
    <t>dr_mblack</t>
  </si>
  <si>
    <t>romasubramanian</t>
  </si>
  <si>
    <t>cletushusker</t>
  </si>
  <si>
    <t>david_todd95</t>
  </si>
  <si>
    <t>jackzipay</t>
  </si>
  <si>
    <t>vladlopez06</t>
  </si>
  <si>
    <t>thartman2u</t>
  </si>
  <si>
    <t>simonrogerstow</t>
  </si>
  <si>
    <t>kathyschwarz2</t>
  </si>
  <si>
    <t>mousewhoroars42</t>
  </si>
  <si>
    <t>omahagirl45</t>
  </si>
  <si>
    <t>shaneth92068024</t>
  </si>
  <si>
    <t>hannachristine_</t>
  </si>
  <si>
    <t>agraff1127</t>
  </si>
  <si>
    <t>benaddisonnews</t>
  </si>
  <si>
    <t>derekesullivan</t>
  </si>
  <si>
    <t>crishm</t>
  </si>
  <si>
    <t>jesse033181</t>
  </si>
  <si>
    <t>alyssasiebken</t>
  </si>
  <si>
    <t>yvescuster</t>
  </si>
  <si>
    <t>brooke_wegner</t>
  </si>
  <si>
    <t>dkruse89</t>
  </si>
  <si>
    <t>mikayladyell</t>
  </si>
  <si>
    <t>marsnevada</t>
  </si>
  <si>
    <t>nebraskasower</t>
  </si>
  <si>
    <t>kamifox21576450</t>
  </si>
  <si>
    <t>janet_chung</t>
  </si>
  <si>
    <t>elisabet_tckr</t>
  </si>
  <si>
    <t>realleta</t>
  </si>
  <si>
    <t>jack_hovajmc</t>
  </si>
  <si>
    <t>emmacosty</t>
  </si>
  <si>
    <t>rebeccaweis4</t>
  </si>
  <si>
    <t>claire_redinger</t>
  </si>
  <si>
    <t>hpoppunomahaed1</t>
  </si>
  <si>
    <t>benji_gordon</t>
  </si>
  <si>
    <t>ryanjaeckel</t>
  </si>
  <si>
    <t>advntrbuddy01</t>
  </si>
  <si>
    <t>owen_godberson</t>
  </si>
  <si>
    <t>take_a_chance88</t>
  </si>
  <si>
    <t>jneatherycastro</t>
  </si>
  <si>
    <t>larissagrace</t>
  </si>
  <si>
    <t>mavradiouno</t>
  </si>
  <si>
    <t>ethan_wolbach</t>
  </si>
  <si>
    <t>coliver405</t>
  </si>
  <si>
    <t>deborahsmithho2</t>
  </si>
  <si>
    <t>jared_e_barton</t>
  </si>
  <si>
    <t>unosml</t>
  </si>
  <si>
    <t>communo</t>
  </si>
  <si>
    <t>thekamrinbaker</t>
  </si>
  <si>
    <t>chrismachian</t>
  </si>
  <si>
    <t>unomaha</t>
  </si>
  <si>
    <t>jean_stothert</t>
  </si>
  <si>
    <t>associatedpress</t>
  </si>
  <si>
    <t>owhnews</t>
  </si>
  <si>
    <t>acluofne</t>
  </si>
  <si>
    <t>unothegateway</t>
  </si>
  <si>
    <t>wspa7</t>
  </si>
  <si>
    <t>realdonaldtrump</t>
  </si>
  <si>
    <t>nodexl</t>
  </si>
  <si>
    <t>History — The first states giving women the right to #vote were in the American West as a way to spark population growth — #UNO1ForAll _xD83C__xDDFA__xD83C__xDDF8_ https://t.co/yKUe1LxBQ5</t>
  </si>
  <si>
    <t>First Amendment panel on Thursday, September 19 at 2:30 pm in CPACS Commons. Visit the event and get the chance to win $1,000 for being the top @UNOmaha student influencer on Instagram and Twitter at the #UNO1ForAll competition. https://t.co/JQ5asHxtRi</t>
  </si>
  <si>
    <t>Voter registration continues Wednesday @unomaha ahead of #UNO1ForAll _xD83C__xDDFA__xD83C__xDDF8_ Thursday 2:30 pm First Amendment panel. See you there. https://t.co/JWXT8xVHP8</t>
  </si>
  <si>
    <t>Are you a current UNO student looking to win $1,000? The First Amendment panel and #UNO1ForAll influencer competition begins Thursday, September 19 at 2:30 pm in CPACS Commons! https://t.co/o02WIxTD0o</t>
  </si>
  <si>
    <t>University of Nebraska at Omaha Views _xD83D__xDCF8_ #UNO1ForAll https://t.co/aV0BdBLgEU</t>
  </si>
  <si>
    <t>En juego #UNO1ForAll  #juego #Uno https://t.co/21x2ZKedVz</t>
  </si>
  <si>
    <t>#UNO1ForAll First Amendment Panerl Livestream at 2:30 p.m. Central
https://t.co/vnizRQWg1E</t>
  </si>
  <si>
    <t>_xD83D__xDEA8_ATTENTION UNO STUDENTS_xD83D__xDEA8_
My Social Media class is putting on a Twitter/Instagram contest! THE TOP PRIZE IS $1000
All you have to do is get the most engagement on posts with #UNO1ForAll between now and Nov. 14th
Go to this event TOMORROW to enter! DM me if you can't make it https://t.co/mJxT95DYcE</t>
  </si>
  <si>
    <t>Our @unomaha students will compete for top #SocialMedia influencer in #UNO1ForAll _xD83C__xDDFA__xD83C__xDDF8_ — it begins at 2:30 pm with a First Amendment panel &amp;amp; registration at CPACS Commons. https://t.co/Svr4ANatzq</t>
  </si>
  <si>
    <t>_xD83D__xDEA8_UNO STUDENTS_xD83D__xDEA8_
You can watch the panel LIVE at this link if you can't make it to the event.
Remember! DM me if you want to sign up for the contest but can't be here at 2:30 today.
You could win $1000!!!
#UNO1ForAll https://t.co/2AZmwhxDzJ</t>
  </si>
  <si>
    <t>#UNO1ForAll _xD83C__xDDFA__xD83C__xDDF8_ live at 2:30 pm @UNOmaha @UNOSML https://t.co/5sphdINu4r https://t.co/hAdMdfi3dT</t>
  </si>
  <si>
    <t>So jazzed to be at #UNO1ForAll</t>
  </si>
  <si>
    <t>#UNO1ForAll https://t.co/LbtrefnHWB</t>
  </si>
  <si>
    <t>Catching a panel at #UNO1ForAll for #ConstitutionWeek.</t>
  </si>
  <si>
    <t>If you’re a UNO student and want to win $1000 _xD83D__xDCB5_ make sure to attend the First Amendment Panel tomorrow at 2:30 in CPACS commons! #UNO1ForAll https://t.co/8tii00ZYMM</t>
  </si>
  <si>
    <t>UNO STUDENTS! 
You can watch the panel LIVE at this link if you can't make it to the event. If you want to participate to win $1,000 DM me for more info! _xD83D__xDCB0_ #UNO1ForAll https://t.co/TgHcGTMCvx</t>
  </si>
  <si>
    <t>What are the panels thoughts on Kathy Griffin? #UNO1ForAll</t>
  </si>
  <si>
    <t>A good reminder, the government is our employee, we are the employeer. So we need to tell our government when they do a bad job!  #UNO1ForAll</t>
  </si>
  <si>
    <t>Amy Miller: If the president can't block people on Twitter, neither should Omaha mayor @Jean_Stothert #UNO1ForAll</t>
  </si>
  <si>
    <t>Mike Holmes, former @OWHnews and @AssociatedPress news exec says the founding fathers were "wise old birds." I agree. #UNO1ForAll</t>
  </si>
  <si>
    <t>Thank you @UNOSML for broadcasting First Amendment Panel for us who can't make it to @UNOmaha #UNO1ForAll</t>
  </si>
  <si>
    <t>Michael Holmes: Freedom of Speech is like an exercise. If you don't use it, you could lose it. #UNO1ForAll https://t.co/zte4I8FmBd</t>
  </si>
  <si>
    <t>MavRadio is here at @UNOmaha Constitution Week: First Amendment Panel here on campus! Learn your First Amendment rights! #UNO1ForAll #MavRadio #PowerWith https://t.co/PqnqDJuSPu</t>
  </si>
  <si>
    <t>Jody Neathery-Castro: Gov involvement in matters of speech is problematic. It takes away something that helps keep government accountable.  #UNO1ForAll</t>
  </si>
  <si>
    <t>Jody Neathery-Castro: The Press is the protector of the people. Thank you for saying that! @jneatherycastro  #UNO1ForAll</t>
  </si>
  <si>
    <t>panel about to begin #UNO1forall</t>
  </si>
  <si>
    <t>#UNO1ForAll  First Amendment can be messy, it can make some uncomfortable but imagine where we would be without it! It protects us all and allows us to have a voice.</t>
  </si>
  <si>
    <t>@Jesse033181 #UNO1ForAll https://t.co/SZppkkPc7V</t>
  </si>
  <si>
    <t>First Amendment Panel is officially in full swing! Live-Tweet check 1, 2, 1, 2...   #UNO1ForAll https://t.co/TVdNabeIZ6</t>
  </si>
  <si>
    <t>It sounds like Larry from Grand Island is also in support of another phrase that starts with a four-letter F word...   “Free Speech!” _xD83D__xDDE3_ #UNO1ForAll</t>
  </si>
  <si>
    <t>_xD83C__xDF4C_ #UNO1ForAll https://t.co/MDyN5f8fTt</t>
  </si>
  <si>
    <t>Amy Miller speaking on unpaid, social bloggers with thousands of active followers versus “small-town” newspapers with half the audience &amp;amp; their admittance to private press conferences...   #UNO1ForAll</t>
  </si>
  <si>
    <t>Thank you to our panel for the wonderful discussion, as well as @JeremyHL for hosting &amp;amp; organizing Constituition Week’s First Amendment Panel _xD83C__xDF89_ #UNO1ForAll https://t.co/LhOhouOKI7</t>
  </si>
  <si>
    <t>Tomorrow is the big day! First Amendment panel at 2:30 pm in CPACS Commons. Visit the event and get the chance to win $1,000 for being the top @UNOmaha student influencer on Instagram and Twitter at the #UNO1ForAll competition.</t>
  </si>
  <si>
    <t>Less than 24 hours from #UNO1ForAll _xD83C__xDDFA__xD83C__xDDF8_ First Amendment panel @UNOSML @UNOmaha — see you there! https://t.co/feeBb0ez2S</t>
  </si>
  <si>
    <t>Please join our First Amendment discussion @unomaha @unosml #UNO1ForAll _xD83C__xDDFA__xD83C__xDDF8_ — 2:30 pm in CPACS Commons. the #SocialMedia influence student contest begins! https://t.co/29v2mGQkdu</t>
  </si>
  <si>
    <t>Many thanks to all speakers on the First Amendment Panel at @UNOmaha. It was very inspiring! #UNO1ForAll https://t.co/4NwXnXPk0d</t>
  </si>
  <si>
    <t>Thank you for those attending our #UNO1ForAll _xD83C__xDDFA__xD83C__xDDF8_ @UNOSML @UNOmaha  First Amendment panel. A recording will be shared by Friday. https://t.co/GKyoQ3Uqz5</t>
  </si>
  <si>
    <t>#UNO1forAll Dr. Chris Allen:
"It's like cutting back the rainforest, you have to keep hacking at it."
Darn right.
#firstamendment</t>
  </si>
  <si>
    <t>#UNO1ForAll _xD83C__xDDFA__xD83C__xDDF8_ First Amendment panel Zoom [video] — #UNOjmc404 #UNOjmc441 #UNOcmst419 ⁦@UNOmaha⁩ ⁦@UNOSML⁩  https://t.co/3ZggG6bgxX</t>
  </si>
  <si>
    <t>"The United States now made the list of the top dangerous places to be a journalist." #UNO1ForAll  #UNOJMC441</t>
  </si>
  <si>
    <t>What does freedom mean to you? Drop into the #UNO1ForAll panel in CPACS right now to learn about the history of First Amendment and what it means today.
#UNOjmc441 https://t.co/UI4gQz9Zvy</t>
  </si>
  <si>
    <t>Can't make it to the #UNO1ForAll panel? Watch it live here today or watch the recording.
#UNOjmc441 https://t.co/iGk6ihohta</t>
  </si>
  <si>
    <t>Curious about UNO's regulations? Here's the campus policies page for "Regulations on the Use of University Facilities and Grounds": 
https://t.co/ZXiO2awk6U
#UNO1ForAll #UNOjmc441</t>
  </si>
  <si>
    <t>Does the practice of "canceling" problematic folks and companies firing said canceled folks play into the discussion of freedom of speech? 
#UNO1ForAll #UNOjmc441 https://t.co/yxKnAOd8Ax</t>
  </si>
  <si>
    <t>The First Amendment is one complicated matter, but it is so powerful to our country! As Jody Castro stated within the panel, “Freedom of expression is important for understanding of our world’s knowledge and truth, it’s the search for what our world is about.” #UNO1ForAll</t>
  </si>
  <si>
    <t>E pluribus unum // today kicks off the #UNO1ForAll social media competition, in which I will be competing for a grand prize of $1,000! This means all of my posts with that hashtag will be analyzed both quantitatively (like it upppp, people!) and qaulitat… https://t.co/Z6r8klMzb8 https://t.co/FVDiEGhcwP</t>
  </si>
  <si>
    <t>"Our public officials work for us. We own the cab; they're just driving it." -Mike Holmes #uno1forall</t>
  </si>
  <si>
    <t>The #UNO1ForAll panel discussed the importance of voting. September 24th, 2019 is National Voter Registration Day &amp;amp; @UNOmaha participates! https://t.co/4vxSEXn4TK</t>
  </si>
  <si>
    <t>Free speech should never be censored on college campuses. Creating zones where students can’t speak their minds is just helping America become more of a “snowflake country” than it already is. #UNO1ForAll #UNOjmc441</t>
  </si>
  <si>
    <t>When it comes to free speech, panelist Michael O'Hara said, "Be sure to exercise it or you'll lose it." _xD83D__xDC4F__xD83D__xDC4F_
#UNO1ForAll #UNOjmc441</t>
  </si>
  <si>
    <t>Where does someone’s freedom of speech end and someone else’s freedoms begin? Is there an easy way to tell? #UNO1ForAll #UNOjmc441</t>
  </si>
  <si>
    <t>“Originally freedom of the press meant a press. A big iron machine that cranked out one printed page at a time &amp;amp; if you owned one you had freedom of press” #UNO1ForAll #unojmc441</t>
  </si>
  <si>
    <t>Freedom of the press is a privilege we have in the U.S. It is has broken barriers and made multiple improvements over the years since adapted. With media today it needs to make more improvements so we can become a nation, that goes forwards instead of backwards. #UNO1ForAll</t>
  </si>
  <si>
    <t>As Michael Holmes pointed out in the #UNO1ForAll panel on Thursday, the founding fathers made the First Amendment FIRST for a reason. #UNOjmc441</t>
  </si>
  <si>
    <t>"I think it's dangerous. I think when you have some national leader calling the press the enemy of the people, those are fighting words." 
#UNO1ForAll #UNOjmc441</t>
  </si>
  <si>
    <t>Dr. Allen put it best when he said that our First Amendment rights is like carving a place in the rainforest. We must hack back and fight for our rights no matter how much those in positions of power try to censor us. #UNO1ForAll https://t.co/HGOO1jdpPx</t>
  </si>
  <si>
    <t>How do we still know the First Amendment is still strong as when it was written when certain political ideologies are being silenced? #UNO1ForAll #UNOjmc441</t>
  </si>
  <si>
    <t>never-ending. I wonder how far society will make it before we burn out. #UNO1ForAll #unojmc441</t>
  </si>
  <si>
    <t>There are limitations to free speech in the case of “clear or present danger,” according to the Supreme Court ruling in Schenck v. the United States. From the WWI case, it was determined that freedom of speech could be limited if the homeland is in imminent danger. #UNO1ForAll https://t.co/AQg6mA7AoT</t>
  </si>
  <si>
    <t>“The press is not the enemy of the people, we are the protector of the people.” -Jody Neathery-Castro 
We as a part of the press are here to find the truth! #UNO1ForAll</t>
  </si>
  <si>
    <t>We did a thing for #ConstitutionDay and also announced the #UNO1ForAll social media contest. https://t.co/3XaqTkBxQ2</t>
  </si>
  <si>
    <t>."@ACLUofNE has one job - but it's an important one." - Exec Director Amy Miller #UNO1ForAll #ConstitutionWeek #FreedomCantProtectItself</t>
  </si>
  <si>
    <t>Love that @ACLUofNE exec director is using #socialmedia example when talking about the right to #freespeech #UNO1ForAll #potholes</t>
  </si>
  <si>
    <t>According to @ACLUofNE exec director Amy Miller, The idea of student disruption is being disrupted. #UNO1ForAll https://t.co/jBA4eL2ezB</t>
  </si>
  <si>
    <t>#UNO1ForAll panel speaker Amy Miller discussing the importance of the @ACLUofNE work defending the First Amendment and free speech is engaging &amp;amp; so relevant to political comm via social media.</t>
  </si>
  <si>
    <t>Taking time to participate in #UNO1ForAll to celebrate #ConstitutionWeek</t>
  </si>
  <si>
    <t>Hugo Black's opinion about the publication of the Pentagon Papers still rings true today #UNO1ForAll</t>
  </si>
  <si>
    <t>Interesting to hear about #freedomofexpression from a global vs. just US perspective #UNO1ForAll</t>
  </si>
  <si>
    <t>#CommonGood vs. #individualrights is at the heart of a lot of debate surrounding hate speech today #UNO1ForAll</t>
  </si>
  <si>
    <t>Elected officials and the press #UNO1ForAll https://t.co/Du0Tl0AbXG</t>
  </si>
  <si>
    <t>Who should have access to press conferences? Bloggers, citizen journalists, traditional reporters? All of the above? #BigQuestion #newworld #UNO1ForAll</t>
  </si>
  <si>
    <t>Where's #freespeech on campus? #uno1forall https://t.co/IGlrQYtNJQ</t>
  </si>
  <si>
    <t>Thanks to all the #uno1forall panelists for a thought-provoking discussion #firstamendment #constitutionweek</t>
  </si>
  <si>
    <t>Politicians usage of social in past years has been increasing. Both positively and negatively. Some politicians use twitter to bypass the media and release information without giving news outlets the opportunity to slant their words and push agendas.  #UNO1ForAll https://t.co/tqHkbqycvn</t>
  </si>
  <si>
    <t>Press access is not included in the First Amendment however, the press is the protector of the people. Press has the ability to hold government accountable by coverage that citizens may not have access to obtain. #UNO1ForAll https://t.co/VAPZ82Uxt8</t>
  </si>
  <si>
    <t>Come check out our #UNO1forall event celebrating the first amendment and join our social media competition! https://t.co/6B1NWSt3a1</t>
  </si>
  <si>
    <t>Discussing sidewalk speech at #UNO1ForAll 
This does affect you, and you should care. Come listen.</t>
  </si>
  <si>
    <t>Just for the UNO students: If you like social media and money, ask me about the #UNO1forAll contest. First prize is a thousand bucks._xD83C__xDDFA__xD83C__xDDF8_</t>
  </si>
  <si>
    <t>Allow me to read you your rights.
#UNO1forAll https://t.co/kpP91H6UNX</t>
  </si>
  <si>
    <t>#UNO1ForAll baseline influence #data via @unosml @NodeXL https://t.co/PCdDIFq7bC
@jeremyhl
@realdonaldtrump
@tweetrootapp
@wspa7
@unomaha
@communo
@larissagrace
@deborahsmithho2
@jared_e_barton
Top hashtags:
#uno1forall
#vote
#firstamendment
#scotus</t>
  </si>
  <si>
    <t>#UNO1ForAll _xD83C__xDDFA__xD83C__xDDF8_ —via @unosml @NodeXL https://t.co/xu194WYl9N
@realdonaldtrump
@tweetrootapp
@wspa7
@unomaha
@communo
@larissagrace
@deborahsmithho2
@jared_e_barton
Top hashtags:
#uno1forall
#vote
#firstamendment
#scotus — #UNOjmc404</t>
  </si>
  <si>
    <t>#ConstitutionDay is today. Just attended an interesting event on voting rights. If you missed today's events, come to the #UNO1ForAll panel this Thursday at 2:30 in the CPACS Commons @UNOmaha. We will discuss the First Amendment and announce a Social Media Influence contest! https://t.co/b3LG7AqnHY</t>
  </si>
  <si>
    <t>If you can't make it to the First Amendment panel today, watch the action on Zoom! #UNO1ForAll @UNOmaha @UNOSML https://t.co/TIHYT0vhyD</t>
  </si>
  <si>
    <t>The #UNO1ForAll First Amendment panel starts at 2:30. Join us in the CPACS Commons! https://t.co/JMZSpPvDTt</t>
  </si>
  <si>
    <t>If you can't make it to the #UNO1ForAll panel, view the Livestream here at 2:30 p.m. https://t.co/veAs3x0dcm</t>
  </si>
  <si>
    <t>#UNO1ForAll panel was a success! https://t.co/PptOPV9Cdb</t>
  </si>
  <si>
    <t>Are you a UNO student who uses Twitter &amp;amp; Instagram? Would you like to win $1000? Enter the #UNO1ForAll Social Media Influence Contest to promote the 1st Amendment! Watch the 1st Amendment panel below or message me or @UNOSML for more details! 
https://t.co/q1OS5va3ch</t>
  </si>
  <si>
    <t>ICYMI #UNO1ForAll _xD83C__xDDFA__xD83C__xDDF8_ First Amendment panel, please watch [video]
https://t.co/3ZggG5TF9n — #UNOjmc404 @UNOSML</t>
  </si>
  <si>
    <t>This week: #NationalVoterRegistrationDay — #UNO1ForAll _xD83C__xDDFA__xD83C__xDDF8_ ⁦@UNOSML⁩ #UNOjmc404  https://t.co/LxFMp1r1Qm</t>
  </si>
  <si>
    <t>Constitution Week First Amendment panel on  Thursday, September 19 at 2:30 p.m. in CPACS Commons launches #UNO1ForAll — Current @UNOmaha students can win up to $1,000 for being the top student influencer on Instagram and Twitter. 
https://t.co/fhZmwtBtV3</t>
  </si>
  <si>
    <t>Constitution Week summary:  @unothegateway — #UNO1ForAll _xD83C__xDDFA__xD83C__xDDF8_ #UNOjmc404 _xD83D__xDC4F__xD83C__xDFFD_ 
https://t.co/QIU6oncLt4</t>
  </si>
  <si>
    <t>NC cheerleading squad on probation after displaying ⁦@realDonaldTrump⁩ banner — ⁦@WSPA7⁩ — #UNO1ForAll _xD83C__xDDFA__xD83C__xDDF8_ https://t.co/d6Eale2UzX</t>
  </si>
  <si>
    <t>Reminder: Thursday 2:30 pm @UNOSML @UNOmaha #UNO1ForAll _xD83C__xDDFA__xD83C__xDDF8_ First Amendment panel. https://t.co/p460JJSlfe</t>
  </si>
  <si>
    <t>Today! “The Fight for the Right to Vote” — 11:30 a.m @unomaha — #UNO1ForAll _xD83C__xDDFA__xD83C__xDDF8_  https://t.co/x02GEU8lgh</t>
  </si>
  <si>
    <t>Constitution Week @unomaha #UNO1ForAll  _xD83C__xDDFA__xD83C__xDDF8_ _xD83D__xDC4F__xD83C__xDFFD_ — #Vote ! https://t.co/8QIPa4DnFS</t>
  </si>
  <si>
    <t>Growing hostility between high school students exercising First Amendment rights and their administrators — https://t.co/ZxGVI6Qiyb #UNO1ForAll _xD83C__xDDFA__xD83C__xDDF8_</t>
  </si>
  <si>
    <t>Watch #UNO1ForAll First Amendment panel here:
https://t.co/mqgueNEq9c</t>
  </si>
  <si>
    <t>#UNO1ForAll continues with #NationalVoterRegistrationDay  
#UNOjmc404 https://t.co/FJu8Nmq8hy</t>
  </si>
  <si>
    <t>One #vote in the Tennessee (only southern state) legislature ratified the 19th Amendment to give women the right to vote in 1920. #UNO1ForAll _xD83C__xDDFA__xD83C__xDDF8_ https://t.co/XGEZqZJUIL</t>
  </si>
  <si>
    <t>Voting rights #SCOTUS split continues— #UNO1ForAll _xD83C__xDDFA__xD83C__xDDF8_ https://t.co/I6fojvZvii</t>
  </si>
  <si>
    <t>#ConstitutionDay is trending! #UNO1ForAll _xD83C__xDDFA__xD83C__xDDF8_ https://t.co/5pat58YI7L</t>
  </si>
  <si>
    <t>Thank you! #UNO1ForAll  _xD83C__xDDFA__xD83C__xDDF8_ _xD83D__xDC4F__xD83C__xDFFD_ https://t.co/v5GJBiwHmU</t>
  </si>
  <si>
    <t>Thank you for the #UNO1ForAll _xD83C__xDDFA__xD83C__xDDF8_ story!  
https://t.co/QIU6oncLt4 https://t.co/5C7XkeJJBq</t>
  </si>
  <si>
    <t>Bloggers during Gov. Ricketts' press conferences #uno1forall https://t.co/cyHcdyhd0j</t>
  </si>
  <si>
    <t>Another Tuesday, another @unothegateway issue on stands! Enjoy some independent student journalism at the palm of your hands _xD83D__xDCF0_ #UNO1ForAll https://t.co/JxHVnQDEer</t>
  </si>
  <si>
    <t>https://unomaha.zoom.us/signin</t>
  </si>
  <si>
    <t>https://twitter.com/communo/status/1169611579815579650</t>
  </si>
  <si>
    <t>https://twitter.com/UNOSML/status/1174750667862355970</t>
  </si>
  <si>
    <t>https://twitter.com/unosml/status/1174750667862355970</t>
  </si>
  <si>
    <t>https://www.unomaha.edu/campus-policies/regulations-on-the-use-of-university-facilities-and-grounds.php</t>
  </si>
  <si>
    <t>https://twitter.com/UNOSML/status/1174836862600585217</t>
  </si>
  <si>
    <t>https://twitter.com/UNOmaha/status/1173669150268493824</t>
  </si>
  <si>
    <t>https://nodexlgraphgallery.org/Pages/Graph.aspx?graphID=210062</t>
  </si>
  <si>
    <t>https://twitter.com/JeremyHL/status/1174034539204763649</t>
  </si>
  <si>
    <t>https://twitter.com/JeremyHL/status/1174751982453587968</t>
  </si>
  <si>
    <t>https://twitter.com/alyssasiebken/status/1174784694833074188</t>
  </si>
  <si>
    <t>https://unomaha.zoom.us/recording/play/D2a4rMBNzyplGPVOyXfzo3IspL3kGdIqsl3Z-hlICvbQMuL1kj_OTbrawA0drv6O?continueMode=true</t>
  </si>
  <si>
    <t>https://zoom.us/recording/play/D2a4rMBNzyplGPVOyXfzo3IspL3kGdIqsl3Z-hlICvbQMuL1kj_OTbrawA0drv6O</t>
  </si>
  <si>
    <t>https://nationalvoterregistrationday.org/partner-tools/</t>
  </si>
  <si>
    <t>https://www.unomaha.edu/news/events/constitution-week.php</t>
  </si>
  <si>
    <t>http://unothegateway.com/uno-celebrates-constitution-week-including-first-amendment-panel/</t>
  </si>
  <si>
    <t>https://www.wspa.com/news/nc-cheerleading-squad-on-probation-after-displaying-trump-banner/</t>
  </si>
  <si>
    <t>https://twitter.com/LarissaGrace/status/1174791759785652224</t>
  </si>
  <si>
    <t>https://investigativereportingworkshop.org/news/growing-hostility-between-student-media-and-administrators/</t>
  </si>
  <si>
    <t>https://twitter.com/larissagrace/status/1174787906965131264</t>
  </si>
  <si>
    <t>http://unothegateway.com/uno-celebrates-constitution-week-including-first-amendment-panel/ https://twitter.com/thekamrinbaker/status/1176648420976668677</t>
  </si>
  <si>
    <t>https://www.instagram.com/p/B2m9opbgtzF/</t>
  </si>
  <si>
    <t>zoom.us</t>
  </si>
  <si>
    <t>twitter.com</t>
  </si>
  <si>
    <t>nodexlgraphgallery.org</t>
  </si>
  <si>
    <t>nationalvoterregistrationday.org</t>
  </si>
  <si>
    <t>unothegateway.com</t>
  </si>
  <si>
    <t>wspa.com</t>
  </si>
  <si>
    <t>investigativereportingworkshop.org</t>
  </si>
  <si>
    <t>unothegateway.com twitter.com</t>
  </si>
  <si>
    <t>instagram.com</t>
  </si>
  <si>
    <t>vote</t>
  </si>
  <si>
    <t>uno1forall</t>
  </si>
  <si>
    <t>uno1forall juego uno</t>
  </si>
  <si>
    <t>socialmedia uno1forall</t>
  </si>
  <si>
    <t>uno1forall constitutionweek</t>
  </si>
  <si>
    <t>uno1forall socialmedia</t>
  </si>
  <si>
    <t>uno1forall unojmc404 unojmc441 unocmst419</t>
  </si>
  <si>
    <t>uno1forall unojmc441</t>
  </si>
  <si>
    <t>constitutionday uno1forall</t>
  </si>
  <si>
    <t>uno1forall constitutionweek freedomcantprotectitself</t>
  </si>
  <si>
    <t>socialmedia freespeech uno1forall potholes</t>
  </si>
  <si>
    <t>freedomofexpression uno1forall</t>
  </si>
  <si>
    <t>commongood individualrights uno1forall</t>
  </si>
  <si>
    <t>bigquestion newworld uno1forall</t>
  </si>
  <si>
    <t>freespeech uno1forall</t>
  </si>
  <si>
    <t>uno1forall firstamendment constitutionweek</t>
  </si>
  <si>
    <t>uno1forall mavradio powerwith</t>
  </si>
  <si>
    <t>uno1forall firstamendment</t>
  </si>
  <si>
    <t>uno1forall data uno1forall vote firstamendment scotus</t>
  </si>
  <si>
    <t>uno1forall uno1forall vote firstamendment scotus unojmc404</t>
  </si>
  <si>
    <t>uno1forall unojmc404</t>
  </si>
  <si>
    <t>nationalvoterregistrationday uno1forall unojmc404</t>
  </si>
  <si>
    <t>uno1forall vote</t>
  </si>
  <si>
    <t>uno1forall nationalvoterregistrationday unojmc404</t>
  </si>
  <si>
    <t>vote uno1forall</t>
  </si>
  <si>
    <t>scotus uno1forall</t>
  </si>
  <si>
    <t>https://pbs.twimg.com/media/EEw7bX9XkAERaPz.jpg</t>
  </si>
  <si>
    <t>https://pbs.twimg.com/media/EExrHBjUcAEqTEy.jpg</t>
  </si>
  <si>
    <t>https://pbs.twimg.com/media/EEyKF36WsAAG9X9.jpg</t>
  </si>
  <si>
    <t>https://pbs.twimg.com/media/EE2Or9IVUAA0fWk.jpg</t>
  </si>
  <si>
    <t>https://pbs.twimg.com/media/EE2e0zMXUAA88Mn.jpg</t>
  </si>
  <si>
    <t>https://pbs.twimg.com/media/EEx_gryXUAECyNJ.jpg</t>
  </si>
  <si>
    <t>https://pbs.twimg.com/tweet_video_thumb/EE2j4kpUEAAfdwf.jpg</t>
  </si>
  <si>
    <t>https://pbs.twimg.com/tweet_video_thumb/EE2iUHlXkAAYtJg.jpg</t>
  </si>
  <si>
    <t>https://pbs.twimg.com/ext_tw_video_thumb/1174770155760640000/pu/img/DcLVZL_3Uxdju-nS.jpg</t>
  </si>
  <si>
    <t>https://pbs.twimg.com/tweet_video_thumb/EE2l4TMXoAAExq_.jpg</t>
  </si>
  <si>
    <t>https://pbs.twimg.com/tweet_video_thumb/EE2scveW4AAZVNA.jpg</t>
  </si>
  <si>
    <t>https://pbs.twimg.com/media/EEsQj6DUcAAZULV.jpg</t>
  </si>
  <si>
    <t>https://pbs.twimg.com/media/EExW5iSW4AEwDhr.jpg</t>
  </si>
  <si>
    <t>https://pbs.twimg.com/media/EE2sK9mU0AAxOga.jpg</t>
  </si>
  <si>
    <t>https://pbs.twimg.com/ext_tw_video_thumb/1174771759087681536/pu/img/5A7JNqpS-RfoqYuQ.jpg</t>
  </si>
  <si>
    <t>https://pbs.twimg.com/tweet_video_thumb/EE2lDIKUYAEI2k7.jpg</t>
  </si>
  <si>
    <t>https://pbs.twimg.com/tweet_video_thumb/EE2onz5XkAAVPsj.jpg</t>
  </si>
  <si>
    <t>https://pbs.twimg.com/tweet_video_thumb/EE2mC-jWkAE88Ov.jpg</t>
  </si>
  <si>
    <t>https://pbs.twimg.com/tweet_video_thumb/EE2qMOZXUAI8CKk.jpg</t>
  </si>
  <si>
    <t>https://pbs.twimg.com/media/EE2jwCXUwAAxuj5.jpg</t>
  </si>
  <si>
    <t>https://pbs.twimg.com/tweet_video_thumb/EE8vFv9XYAEybKU.jpg</t>
  </si>
  <si>
    <t>https://pbs.twimg.com/tweet_video_thumb/EFAY1HuXYAkm3yS.jpg</t>
  </si>
  <si>
    <t>https://pbs.twimg.com/tweet_video_thumb/EFHmxaVXsAAHycn.jpg</t>
  </si>
  <si>
    <t>https://pbs.twimg.com/tweet_video_thumb/EFP8daWUUAAgUT3.jpg</t>
  </si>
  <si>
    <t>https://pbs.twimg.com/tweet_video_thumb/EE2nCtxXkAAv_au.jpg</t>
  </si>
  <si>
    <t>https://pbs.twimg.com/media/EE2R2GsWsAEJq2a.jpg</t>
  </si>
  <si>
    <t>https://pbs.twimg.com/media/EE2y4KaU0AAD-qc.jpg</t>
  </si>
  <si>
    <t>https://pbs.twimg.com/media/EEoraZ3WkAE_JJU.jpg</t>
  </si>
  <si>
    <t>https://pbs.twimg.com/media/EE1ZIAdXsAEIguv.jpg</t>
  </si>
  <si>
    <t>https://pbs.twimg.com/media/EErkEHWU8AERV0s.jpg</t>
  </si>
  <si>
    <t>https://pbs.twimg.com/media/EEv5AUCX4AAknO2.jpg</t>
  </si>
  <si>
    <t>https://pbs.twimg.com/media/EE1YUA4XsAAe2U1.jpg</t>
  </si>
  <si>
    <t>https://pbs.twimg.com/media/EE3DAQPW4AAIW-c.jpg</t>
  </si>
  <si>
    <t>https://pbs.twimg.com/ext_tw_video_thumb/1174004475532476416/pu/img/Tjux5vSQ3_r3LMH8.jpg</t>
  </si>
  <si>
    <t>https://pbs.twimg.com/media/EErpH9aUcAApGcR.jpg</t>
  </si>
  <si>
    <t>https://pbs.twimg.com/media/EErqOEAUcAA5MUB.jpg</t>
  </si>
  <si>
    <t>https://pbs.twimg.com/media/EEsCMJRXoAENzyC.jpg</t>
  </si>
  <si>
    <t>https://pbs.twimg.com/tweet_video_thumb/EE2oIToUYAAjfLh.jpg</t>
  </si>
  <si>
    <t>https://pbs.twimg.com/media/EE2_7R-XsAArDGl.jpg</t>
  </si>
  <si>
    <t>https://pbs.twimg.com/media/EFRLdYgWwAAIM8k.jpg</t>
  </si>
  <si>
    <t>http://pbs.twimg.com/profile_images/822293930335092737/HmFuSRJ7_normal.jpg</t>
  </si>
  <si>
    <t>http://pbs.twimg.com/profile_images/1092882371811131392/OJIhTrpS_normal.jpg</t>
  </si>
  <si>
    <t>http://pbs.twimg.com/profile_images/572104999251132416/15F5He83_normal.jpeg</t>
  </si>
  <si>
    <t>http://pbs.twimg.com/profile_images/1144702222636331010/urhl86xW_normal.jpg</t>
  </si>
  <si>
    <t>http://pbs.twimg.com/profile_images/1051907326305656840/k-IQf24y_normal.jpg</t>
  </si>
  <si>
    <t>http://pbs.twimg.com/profile_images/1160965249912188932/0DZohz0b_normal.jpg</t>
  </si>
  <si>
    <t>http://pbs.twimg.com/profile_images/875946540715659264/FDOf-UKL_normal.jpg</t>
  </si>
  <si>
    <t>http://pbs.twimg.com/profile_images/651505277326331904/FhPZNUyV_normal.jpg</t>
  </si>
  <si>
    <t>http://pbs.twimg.com/profile_images/886690706223267840/WCzWnLDm_normal.jpg</t>
  </si>
  <si>
    <t>http://abs.twimg.com/sticky/default_profile_images/default_profile_normal.png</t>
  </si>
  <si>
    <t>http://pbs.twimg.com/profile_images/1175906909473452033/0V8qYmG2_normal.jpg</t>
  </si>
  <si>
    <t>http://pbs.twimg.com/profile_images/1174770760684048385/x1qjGLQ8_normal.jpg</t>
  </si>
  <si>
    <t>http://pbs.twimg.com/profile_images/1124851528001642497/WNXWfapv_normal.jpg</t>
  </si>
  <si>
    <t>http://pbs.twimg.com/profile_images/559972208538161152/ZBaP6rVl_normal.jpeg</t>
  </si>
  <si>
    <t>http://pbs.twimg.com/profile_images/677951382775709696/azMKWnDc_normal.jpg</t>
  </si>
  <si>
    <t>http://pbs.twimg.com/profile_images/850941099581599745/_l0X97mZ_normal.jpg</t>
  </si>
  <si>
    <t>http://pbs.twimg.com/profile_images/1019460893590147074/fwEWSq1z_normal.jpg</t>
  </si>
  <si>
    <t>http://pbs.twimg.com/profile_images/718763676312973312/I28w82mR_normal.jpg</t>
  </si>
  <si>
    <t>http://pbs.twimg.com/profile_images/1168368989866737664/Smh6qiOc_normal.jpg</t>
  </si>
  <si>
    <t>http://pbs.twimg.com/profile_images/896238807527211008/VD0AGnrO_normal.jpg</t>
  </si>
  <si>
    <t>http://pbs.twimg.com/profile_images/1174767693976616960/Sk9xAS_U_normal.jpg</t>
  </si>
  <si>
    <t>http://pbs.twimg.com/profile_images/943167209479819264/NzUPkf7w_normal.jpg</t>
  </si>
  <si>
    <t>http://pbs.twimg.com/profile_images/1174882732134096896/PG5nO1y6_normal.jpg</t>
  </si>
  <si>
    <t>http://pbs.twimg.com/profile_images/1094965130138451968/Dg15YV9S_normal.jpg</t>
  </si>
  <si>
    <t>http://pbs.twimg.com/profile_images/1056537755000496129/QXSpLvje_normal.jpg</t>
  </si>
  <si>
    <t>http://pbs.twimg.com/profile_images/555448415140577280/5ufHRfbn_normal.jpeg</t>
  </si>
  <si>
    <t>http://pbs.twimg.com/profile_images/1121470375261556738/QYAnj-kV_normal.jpg</t>
  </si>
  <si>
    <t>http://pbs.twimg.com/profile_images/1169241079868219392/QOUGrsKk_normal.jpg</t>
  </si>
  <si>
    <t>http://pbs.twimg.com/profile_images/1112351910928044034/9ZJqM4x0_normal.jpg</t>
  </si>
  <si>
    <t>http://pbs.twimg.com/profile_images/1060004557755887618/01ZysPAd_normal.jpg</t>
  </si>
  <si>
    <t>http://pbs.twimg.com/profile_images/1123374378455117824/75bno-CM_normal.jpg</t>
  </si>
  <si>
    <t>http://pbs.twimg.com/profile_images/1057702656314167296/spXddUVU_normal.jpg</t>
  </si>
  <si>
    <t>http://pbs.twimg.com/profile_images/1160480587632668674/1JcxzMZe_normal.jpg</t>
  </si>
  <si>
    <t>http://pbs.twimg.com/profile_images/1137811365492641792/d16_WYxz_normal.jpg</t>
  </si>
  <si>
    <t>http://pbs.twimg.com/profile_images/1174154920863371265/M_OVrsk-_normal.jpg</t>
  </si>
  <si>
    <t>http://pbs.twimg.com/profile_images/643080831544762368/sfrt4w5H_normal.jpg</t>
  </si>
  <si>
    <t>http://pbs.twimg.com/profile_images/2761713408/6329c1d5a241ca23457c0db374bee56b_normal.jpeg</t>
  </si>
  <si>
    <t>http://pbs.twimg.com/profile_images/1129944670988132352/LYEHUdAX_normal.jpg</t>
  </si>
  <si>
    <t>http://pbs.twimg.com/profile_images/1150860543730868227/QCJmB2x5_normal.jpg</t>
  </si>
  <si>
    <t>http://pbs.twimg.com/profile_images/691486428253958144/rRbwW0C1_normal.jpg</t>
  </si>
  <si>
    <t>http://pbs.twimg.com/profile_images/714624519365910529/E1YMh4IC_normal.jpg</t>
  </si>
  <si>
    <t>http://pbs.twimg.com/profile_images/1174772278095241216/54tU8sIZ_normal.jpg</t>
  </si>
  <si>
    <t>http://pbs.twimg.com/profile_images/1061744570344517633/fKDfFqhQ_normal.jpg</t>
  </si>
  <si>
    <t>http://pbs.twimg.com/profile_images/923243414425976832/GWZwBnhE_normal.jpg</t>
  </si>
  <si>
    <t>http://pbs.twimg.com/profile_images/1124176275722125312/lyn4nKwU_normal.jpg</t>
  </si>
  <si>
    <t>http://pbs.twimg.com/profile_images/567439567360245760/t7pyr8Ah_normal.jpeg</t>
  </si>
  <si>
    <t>17:04:29</t>
  </si>
  <si>
    <t>17:10:34</t>
  </si>
  <si>
    <t>20:00:59</t>
  </si>
  <si>
    <t>12:56:43</t>
  </si>
  <si>
    <t>13:26:26</t>
  </si>
  <si>
    <t>14:38:16</t>
  </si>
  <si>
    <t>17:45:35</t>
  </si>
  <si>
    <t>21:14:02</t>
  </si>
  <si>
    <t>23:29:18</t>
  </si>
  <si>
    <t>18:23:11</t>
  </si>
  <si>
    <t>23:16:57</t>
  </si>
  <si>
    <t>15:24:27</t>
  </si>
  <si>
    <t>18:29:10</t>
  </si>
  <si>
    <t>18:35:30</t>
  </si>
  <si>
    <t>19:28:01</t>
  </si>
  <si>
    <t>19:31:47</t>
  </si>
  <si>
    <t>19:38:19</t>
  </si>
  <si>
    <t>19:39:12</t>
  </si>
  <si>
    <t>22:43:02</t>
  </si>
  <si>
    <t>19:45:27</t>
  </si>
  <si>
    <t>19:56:48</t>
  </si>
  <si>
    <t>20:11:27</t>
  </si>
  <si>
    <t>19:53:57</t>
  </si>
  <si>
    <t>19:37:49</t>
  </si>
  <si>
    <t>19:45:02</t>
  </si>
  <si>
    <t>20:00:26</t>
  </si>
  <si>
    <t>20:01:25</t>
  </si>
  <si>
    <t>20:04:48</t>
  </si>
  <si>
    <t>20:16:48</t>
  </si>
  <si>
    <t>19:47:50</t>
  </si>
  <si>
    <t>19:29:30</t>
  </si>
  <si>
    <t>19:51:56</t>
  </si>
  <si>
    <t>19:53:37</t>
  </si>
  <si>
    <t>19:41:32</t>
  </si>
  <si>
    <t>19:51:19</t>
  </si>
  <si>
    <t>20:09:19</t>
  </si>
  <si>
    <t>20:20:53</t>
  </si>
  <si>
    <t>20:37:52</t>
  </si>
  <si>
    <t>19:59:49</t>
  </si>
  <si>
    <t>18:10:20</t>
  </si>
  <si>
    <t>18:27:54</t>
  </si>
  <si>
    <t>21:04:33</t>
  </si>
  <si>
    <t>19:13:10</t>
  </si>
  <si>
    <t>20:36:39</t>
  </si>
  <si>
    <t>23:04:01</t>
  </si>
  <si>
    <t>21:41:56</t>
  </si>
  <si>
    <t>15:57:06</t>
  </si>
  <si>
    <t>20:36:06</t>
  </si>
  <si>
    <t>00:34:04</t>
  </si>
  <si>
    <t>03:20:28</t>
  </si>
  <si>
    <t>04:19:33</t>
  </si>
  <si>
    <t>19:46:36</t>
  </si>
  <si>
    <t>19:53:11</t>
  </si>
  <si>
    <t>20:05:32</t>
  </si>
  <si>
    <t>04:54:05</t>
  </si>
  <si>
    <t>03:12:57</t>
  </si>
  <si>
    <t>04:54:47</t>
  </si>
  <si>
    <t>04:52:02</t>
  </si>
  <si>
    <t>04:53:01</t>
  </si>
  <si>
    <t>04:54:29</t>
  </si>
  <si>
    <t>13:05:02</t>
  </si>
  <si>
    <t>16:40:55</t>
  </si>
  <si>
    <t>19:51:54</t>
  </si>
  <si>
    <t>21:02:59</t>
  </si>
  <si>
    <t>21:15:51</t>
  </si>
  <si>
    <t>21:25:02</t>
  </si>
  <si>
    <t>22:48:14</t>
  </si>
  <si>
    <t>00:05:07</t>
  </si>
  <si>
    <t>20:57:20</t>
  </si>
  <si>
    <t>01:42:13</t>
  </si>
  <si>
    <t>02:58:03</t>
  </si>
  <si>
    <t>04:56:23</t>
  </si>
  <si>
    <t>01:28:23</t>
  </si>
  <si>
    <t>18:10:54</t>
  </si>
  <si>
    <t>20:26:19</t>
  </si>
  <si>
    <t>18:11:37</t>
  </si>
  <si>
    <t>03:58:55</t>
  </si>
  <si>
    <t>19:47:24</t>
  </si>
  <si>
    <t>19:50:55</t>
  </si>
  <si>
    <t>20:21:10</t>
  </si>
  <si>
    <t>19:51:33</t>
  </si>
  <si>
    <t>19:35:35</t>
  </si>
  <si>
    <t>19:42:13</t>
  </si>
  <si>
    <t>20:01:08</t>
  </si>
  <si>
    <t>20:06:30</t>
  </si>
  <si>
    <t>20:09:54</t>
  </si>
  <si>
    <t>20:15:23</t>
  </si>
  <si>
    <t>20:28:02</t>
  </si>
  <si>
    <t>20:34:07</t>
  </si>
  <si>
    <t>20:17:15</t>
  </si>
  <si>
    <t>19:59:52</t>
  </si>
  <si>
    <t>20:17:43</t>
  </si>
  <si>
    <t>20:13:28</t>
  </si>
  <si>
    <t>20:22:23</t>
  </si>
  <si>
    <t>00:47:08</t>
  </si>
  <si>
    <t>17:48:21</t>
  </si>
  <si>
    <t>03:26:39</t>
  </si>
  <si>
    <t>18:18:20</t>
  </si>
  <si>
    <t>02:01:37</t>
  </si>
  <si>
    <t>18:11:15</t>
  </si>
  <si>
    <t>12:46:58</t>
  </si>
  <si>
    <t>19:16:55</t>
  </si>
  <si>
    <t>10:26:57</t>
  </si>
  <si>
    <t>21:50:47</t>
  </si>
  <si>
    <t>19:49:41</t>
  </si>
  <si>
    <t>19:59:10</t>
  </si>
  <si>
    <t>20:14:15</t>
  </si>
  <si>
    <t>20:34:18</t>
  </si>
  <si>
    <t>20:50:50</t>
  </si>
  <si>
    <t>17:57:54</t>
  </si>
  <si>
    <t>18:00:01</t>
  </si>
  <si>
    <t>19:17:15</t>
  </si>
  <si>
    <t>13:49:09</t>
  </si>
  <si>
    <t>18:31:37</t>
  </si>
  <si>
    <t>18:41:38</t>
  </si>
  <si>
    <t>19:00:59</t>
  </si>
  <si>
    <t>20:50:38</t>
  </si>
  <si>
    <t>21:05:56</t>
  </si>
  <si>
    <t>02:36:41</t>
  </si>
  <si>
    <t>03:17:20</t>
  </si>
  <si>
    <t>03:26:05</t>
  </si>
  <si>
    <t>22:48:11</t>
  </si>
  <si>
    <t>22:45:54</t>
  </si>
  <si>
    <t>14:01:45</t>
  </si>
  <si>
    <t>19:46:14</t>
  </si>
  <si>
    <t>14:35:12</t>
  </si>
  <si>
    <t>22:17:56</t>
  </si>
  <si>
    <t>17:12:11</t>
  </si>
  <si>
    <t>13:06:35</t>
  </si>
  <si>
    <t>17:21:23</t>
  </si>
  <si>
    <t>17:13:03</t>
  </si>
  <si>
    <t>03:00:11</t>
  </si>
  <si>
    <t>04:01:38</t>
  </si>
  <si>
    <t>12:56:00</t>
  </si>
  <si>
    <t>19:46:30</t>
  </si>
  <si>
    <t>14:33:49</t>
  </si>
  <si>
    <t>22:17:36</t>
  </si>
  <si>
    <t>03:18:39</t>
  </si>
  <si>
    <t>13:34:27</t>
  </si>
  <si>
    <t>16:45:25</t>
  </si>
  <si>
    <t>12:55:22</t>
  </si>
  <si>
    <t>19:45:36</t>
  </si>
  <si>
    <t>14:30:15</t>
  </si>
  <si>
    <t>18:27:53</t>
  </si>
  <si>
    <t>22:16:24</t>
  </si>
  <si>
    <t>00:33:48</t>
  </si>
  <si>
    <t>17:21:21</t>
  </si>
  <si>
    <t>18:22:39</t>
  </si>
  <si>
    <t>00:05:10</t>
  </si>
  <si>
    <t>00:26:48</t>
  </si>
  <si>
    <t>17:12:50</t>
  </si>
  <si>
    <t>14:11:51</t>
  </si>
  <si>
    <t>13:07:12</t>
  </si>
  <si>
    <t>17:03:58</t>
  </si>
  <si>
    <t>14:11:19</t>
  </si>
  <si>
    <t>17:12:34</t>
  </si>
  <si>
    <t>16:57:46</t>
  </si>
  <si>
    <t>17:07:30</t>
  </si>
  <si>
    <t>17:12:21</t>
  </si>
  <si>
    <t>18:57:01</t>
  </si>
  <si>
    <t>01:32:38</t>
  </si>
  <si>
    <t>13:04:48</t>
  </si>
  <si>
    <t>13:21:49</t>
  </si>
  <si>
    <t>20:11:30</t>
  </si>
  <si>
    <t>20:18:59</t>
  </si>
  <si>
    <t>22:02:56</t>
  </si>
  <si>
    <t>00:03:39</t>
  </si>
  <si>
    <t>13:22:26</t>
  </si>
  <si>
    <t>https://twitter.com/in_fieri/status/1174006221311025152</t>
  </si>
  <si>
    <t>https://twitter.com/careerlink4jobs/status/1174007750944329728</t>
  </si>
  <si>
    <t>https://twitter.com/gillescuster/status/1174050639225266178</t>
  </si>
  <si>
    <t>https://twitter.com/dr_mblack/status/1174306254275190784</t>
  </si>
  <si>
    <t>https://twitter.com/romasubramanian/status/1174313733310619648</t>
  </si>
  <si>
    <t>https://twitter.com/cletushusker/status/1174331811893317632</t>
  </si>
  <si>
    <t>https://twitter.com/david_todd95/status/1174378949327110149</t>
  </si>
  <si>
    <t>https://twitter.com/jackzipay/status/1174431408229502977</t>
  </si>
  <si>
    <t>https://twitter.com/vladlopez06/status/1174465449402273793</t>
  </si>
  <si>
    <t>https://twitter.com/thartman2u/status/1174750802545500160</t>
  </si>
  <si>
    <t>https://twitter.com/simonrogerstow/status/1174462341414563846</t>
  </si>
  <si>
    <t>https://twitter.com/simonrogerstow/status/1174705820933791744</t>
  </si>
  <si>
    <t>https://twitter.com/simonrogerstow/status/1174752305616281601</t>
  </si>
  <si>
    <t>https://twitter.com/simonrogerstow/status/1174753901808996352</t>
  </si>
  <si>
    <t>https://twitter.com/kathyschwarz2/status/1174767115225706501</t>
  </si>
  <si>
    <t>https://twitter.com/mousewhoroars42/status/1174768064275128320</t>
  </si>
  <si>
    <t>https://twitter.com/omahagirl45/status/1174769709205643265</t>
  </si>
  <si>
    <t>https://twitter.com/shaneth92068024/status/1174769929515495424</t>
  </si>
  <si>
    <t>https://twitter.com/hannachristine_/status/1174453807973056514</t>
  </si>
  <si>
    <t>https://twitter.com/hannachristine_/status/1174771504388743168</t>
  </si>
  <si>
    <t>https://twitter.com/agraff1127/status/1174774362119053313</t>
  </si>
  <si>
    <t>https://twitter.com/benaddisonnews/status/1174778046773178368</t>
  </si>
  <si>
    <t>https://twitter.com/derekesullivan/status/1174773642867011584</t>
  </si>
  <si>
    <t>https://twitter.com/crishm/status/1174769584668385281</t>
  </si>
  <si>
    <t>https://twitter.com/derekesullivan/status/1174771398155177984</t>
  </si>
  <si>
    <t>https://twitter.com/derekesullivan/status/1174775276355502081</t>
  </si>
  <si>
    <t>https://twitter.com/derekesullivan/status/1174775524163387392</t>
  </si>
  <si>
    <t>https://twitter.com/derekesullivan/status/1174776371903467520</t>
  </si>
  <si>
    <t>https://twitter.com/derekesullivan/status/1174779393152966656</t>
  </si>
  <si>
    <t>https://twitter.com/crishm/status/1174772103129772032</t>
  </si>
  <si>
    <t>https://twitter.com/jesse033181/status/1174767490582237184</t>
  </si>
  <si>
    <t>https://twitter.com/jesse033181/status/1174773137432428544</t>
  </si>
  <si>
    <t>https://twitter.com/crishm/status/1174773558792376320</t>
  </si>
  <si>
    <t>https://twitter.com/alyssasiebken/status/1174770520350482432</t>
  </si>
  <si>
    <t>https://twitter.com/alyssasiebken/status/1174772980330770432</t>
  </si>
  <si>
    <t>https://twitter.com/alyssasiebken/status/1174777511588315142</t>
  </si>
  <si>
    <t>https://twitter.com/alyssasiebken/status/1174780423165136896</t>
  </si>
  <si>
    <t>https://twitter.com/yvescuster/status/1174050344273211392</t>
  </si>
  <si>
    <t>https://twitter.com/yvescuster/status/1174385178505953280</t>
  </si>
  <si>
    <t>https://twitter.com/yvescuster/status/1174389602355834880</t>
  </si>
  <si>
    <t>https://twitter.com/yvescuster/status/1174429020768755712</t>
  </si>
  <si>
    <t>https://twitter.com/yvescuster/status/1174763380072038401</t>
  </si>
  <si>
    <t>https://twitter.com/yvescuster/status/1174784387352686592</t>
  </si>
  <si>
    <t>https://twitter.com/yvescuster/status/1174821473577361408</t>
  </si>
  <si>
    <t>https://twitter.com/brooke_wegner/status/1174438431985819648</t>
  </si>
  <si>
    <t>https://twitter.com/brooke_wegner/status/1174714037348831239</t>
  </si>
  <si>
    <t>https://twitter.com/brooke_wegner/status/1174784251197194240</t>
  </si>
  <si>
    <t>https://twitter.com/brooke_wegner/status/1174844137264361473</t>
  </si>
  <si>
    <t>https://twitter.com/dkruse89/status/1174886012910223360</t>
  </si>
  <si>
    <t>https://twitter.com/mikayladyell/status/1174900881969446915</t>
  </si>
  <si>
    <t>https://twitter.com/marsnevada/status/1174771792692408320</t>
  </si>
  <si>
    <t>https://twitter.com/marsnevada/status/1174773449278939136</t>
  </si>
  <si>
    <t>https://twitter.com/marsnevada/status/1174773859712585729</t>
  </si>
  <si>
    <t>https://twitter.com/marsnevada/status/1174776557451149313</t>
  </si>
  <si>
    <t>https://twitter.com/nebraskasower/status/1174909572005294083</t>
  </si>
  <si>
    <t>https://twitter.com/kamifox21576450/status/1174884121249812487</t>
  </si>
  <si>
    <t>https://twitter.com/nebraskasower/status/1174909747780177920</t>
  </si>
  <si>
    <t>https://twitter.com/nebraskasower/status/1174909057854869511</t>
  </si>
  <si>
    <t>https://twitter.com/nebraskasower/status/1174909302592561152</t>
  </si>
  <si>
    <t>https://twitter.com/nebraskasower/status/1174909673704542209</t>
  </si>
  <si>
    <t>https://twitter.com/janet_chung/status/1175033125019226113</t>
  </si>
  <si>
    <t>https://twitter.com/elisabet_tckr/status/1175087454245806080</t>
  </si>
  <si>
    <t>https://twitter.com/realleta/status/1175135515206725632</t>
  </si>
  <si>
    <t>https://twitter.com/jack_hovajmc/status/1175153403682594816</t>
  </si>
  <si>
    <t>https://twitter.com/emmacosty/status/1175156641496522752</t>
  </si>
  <si>
    <t>https://twitter.com/rebeccaweis4/status/1175158953916977155</t>
  </si>
  <si>
    <t>https://twitter.com/claire_redinger/status/1175179892998189056</t>
  </si>
  <si>
    <t>https://twitter.com/hpoppunomahaed1/status/1175199239204458499</t>
  </si>
  <si>
    <t>https://twitter.com/benji_gordon/status/1174789595105562624</t>
  </si>
  <si>
    <t>https://twitter.com/benji_gordon/status/1175223676305846272</t>
  </si>
  <si>
    <t>https://twitter.com/ryanjaeckel/status/1175242758040236032</t>
  </si>
  <si>
    <t>https://twitter.com/advntrbuddy01/status/1175272537191866369</t>
  </si>
  <si>
    <t>https://twitter.com/owen_godberson/status/1175220193808642049</t>
  </si>
  <si>
    <t>https://twitter.com/owen_godberson/status/1175472484046581763</t>
  </si>
  <si>
    <t>https://twitter.com/take_a_chance88/status/1174781790747287553</t>
  </si>
  <si>
    <t>https://twitter.com/take_a_chance88/status/1175472666817552385</t>
  </si>
  <si>
    <t>https://twitter.com/jneatherycastro/status/1175982852204388352</t>
  </si>
  <si>
    <t>https://twitter.com/crishm/status/1174771996011454465</t>
  </si>
  <si>
    <t>https://twitter.com/crishm/status/1174772878455246848</t>
  </si>
  <si>
    <t>https://twitter.com/crishm/status/1174780494027919360</t>
  </si>
  <si>
    <t>https://twitter.com/larissagrace/status/1174773037649915904</t>
  </si>
  <si>
    <t>https://twitter.com/crishm/status/1174769022791032834</t>
  </si>
  <si>
    <t>https://twitter.com/crishm/status/1174770689544511488</t>
  </si>
  <si>
    <t>https://twitter.com/crishm/status/1174775451438522368</t>
  </si>
  <si>
    <t>https://twitter.com/crishm/status/1174776802369265664</t>
  </si>
  <si>
    <t>https://twitter.com/crishm/status/1174777657550131202</t>
  </si>
  <si>
    <t>https://twitter.com/crishm/status/1174779038159818759</t>
  </si>
  <si>
    <t>https://twitter.com/crishm/status/1174782218897674246</t>
  </si>
  <si>
    <t>https://twitter.com/crishm/status/1174783750082875398</t>
  </si>
  <si>
    <t>https://twitter.com/larissagrace/status/1174779506952814592</t>
  </si>
  <si>
    <t>https://twitter.com/mavradiouno/status/1174775130414673920</t>
  </si>
  <si>
    <t>https://twitter.com/mavradiouno/status/1174779622887542784</t>
  </si>
  <si>
    <t>https://twitter.com/ethan_wolbach/status/1174778554992562177</t>
  </si>
  <si>
    <t>https://twitter.com/ethan_wolbach/status/1174780800224489472</t>
  </si>
  <si>
    <t>https://twitter.com/ethan_wolbach/status/1175209813854380033</t>
  </si>
  <si>
    <t>https://twitter.com/ethan_wolbach/status/1175466810067640322</t>
  </si>
  <si>
    <t>https://twitter.com/ethan_wolbach/status/1175974731008421889</t>
  </si>
  <si>
    <t>https://twitter.com/ethan_wolbach/status/1176561521536593922</t>
  </si>
  <si>
    <t>https://twitter.com/coliver405/status/1175228556919676929</t>
  </si>
  <si>
    <t>https://twitter.com/coliver405/status/1175472575360753665</t>
  </si>
  <si>
    <t>https://twitter.com/coliver405/status/1176115740530880513</t>
  </si>
  <si>
    <t>https://twitter.com/coliver405/status/1176576261637824512</t>
  </si>
  <si>
    <t>https://twitter.com/deborahsmithho2/status/1173906177517903873</t>
  </si>
  <si>
    <t>https://twitter.com/jared_e_barton/status/1173715881937055744</t>
  </si>
  <si>
    <t>https://twitter.com/jared_e_barton/status/1174772571428007936</t>
  </si>
  <si>
    <t>https://twitter.com/jared_e_barton/status/1174774955470442496</t>
  </si>
  <si>
    <t>https://twitter.com/jared_e_barton/status/1174778751588208641</t>
  </si>
  <si>
    <t>https://twitter.com/jared_e_barton/status/1174783796119556097</t>
  </si>
  <si>
    <t>https://twitter.com/larissagrace/status/1174787958974500864</t>
  </si>
  <si>
    <t>https://twitter.com/unosml/status/1174019662280941569</t>
  </si>
  <si>
    <t>https://twitter.com/jeremyhl/status/1174020194135506944</t>
  </si>
  <si>
    <t>https://twitter.com/larissagrace/status/1174039630179647488</t>
  </si>
  <si>
    <t>https://twitter.com/larissagrace/status/1174319450570575874</t>
  </si>
  <si>
    <t>https://twitter.com/larissagrace/status/1174752925010149377</t>
  </si>
  <si>
    <t>https://twitter.com/larissagrace/status/1174755444818157574</t>
  </si>
  <si>
    <t>https://twitter.com/larissagrace/status/1174760311917666304</t>
  </si>
  <si>
    <t>https://twitter.com/larissagrace/status/1174791759785652224</t>
  </si>
  <si>
    <t>https://twitter.com/larissagrace/status/1174874995828363265</t>
  </si>
  <si>
    <t>https://twitter.com/larissagrace/status/1174885226104938496</t>
  </si>
  <si>
    <t>https://twitter.com/larissagrace/status/1174887425182711808</t>
  </si>
  <si>
    <t>https://twitter.com/larissagrace/status/1175542266842275842</t>
  </si>
  <si>
    <t>https://twitter.com/larissagrace/status/1176266468276744192</t>
  </si>
  <si>
    <t>https://twitter.com/communo/status/1174409311621124097</t>
  </si>
  <si>
    <t>https://twitter.com/communo/status/1174693429391101952</t>
  </si>
  <si>
    <t>https://twitter.com/communo/status/1174809878357073920</t>
  </si>
  <si>
    <t>https://twitter.com/communo/status/1175457707282665472</t>
  </si>
  <si>
    <t>https://twitter.com/communo/status/1176845455529037826</t>
  </si>
  <si>
    <t>https://twitter.com/unosml/status/1173648087048437760</t>
  </si>
  <si>
    <t>https://twitter.com/jeremyhl/status/1173645987551875072</t>
  </si>
  <si>
    <t>https://twitter.com/jeremyhl/status/1173793746397409282</t>
  </si>
  <si>
    <t>https://twitter.com/unosml/status/1173809208363487232</t>
  </si>
  <si>
    <t>https://twitter.com/unosml/status/1174306073743896577</t>
  </si>
  <si>
    <t>https://twitter.com/unosml/status/1174409382760767488</t>
  </si>
  <si>
    <t>https://twitter.com/unosml/status/1174693077790986241</t>
  </si>
  <si>
    <t>https://twitter.com/unosml/status/1174809793913114624</t>
  </si>
  <si>
    <t>https://twitter.com/jeremyhl/status/1173798390817333249</t>
  </si>
  <si>
    <t>https://twitter.com/jeremyhl/status/1173953362783559680</t>
  </si>
  <si>
    <t>https://twitter.com/jeremyhl/status/1174001419730309121</t>
  </si>
  <si>
    <t>https://twitter.com/jeremyhl/status/1174305917229314048</t>
  </si>
  <si>
    <t>https://twitter.com/jeremyhl/status/1174409153609179141</t>
  </si>
  <si>
    <t>https://twitter.com/jeremyhl/status/1174692183678603265</t>
  </si>
  <si>
    <t>https://twitter.com/jeremyhl/status/1174751982453587968</t>
  </si>
  <si>
    <t>https://twitter.com/jeremyhl/status/1174809493798043648</t>
  </si>
  <si>
    <t>https://twitter.com/jeremyhl/status/1174844069039808512</t>
  </si>
  <si>
    <t>https://twitter.com/unosml/status/1173648075501506567</t>
  </si>
  <si>
    <t>https://twitter.com/unosml/status/1174836862600585217</t>
  </si>
  <si>
    <t>https://twitter.com/unosml/status/1174842309726408704</t>
  </si>
  <si>
    <t>https://twitter.com/unosml/status/1175457871141560320</t>
  </si>
  <si>
    <t>https://twitter.com/unosml/status/1176137100778979329</t>
  </si>
  <si>
    <t>https://twitter.com/unosml/status/1176845610651201536</t>
  </si>
  <si>
    <t>https://twitter.com/jeremyhl/status/1175455642405834752</t>
  </si>
  <si>
    <t>https://twitter.com/jeremyhl/status/1176136968847208448</t>
  </si>
  <si>
    <t>https://twitter.com/jeremyhl/status/1173645865610878978</t>
  </si>
  <si>
    <t>https://twitter.com/jeremyhl/status/1174004529697710080</t>
  </si>
  <si>
    <t>https://twitter.com/jeremyhl/status/1174006980219830272</t>
  </si>
  <si>
    <t>https://twitter.com/jeremyhl/status/1174008200502231040</t>
  </si>
  <si>
    <t>https://twitter.com/jeremyhl/status/1174034539204763649</t>
  </si>
  <si>
    <t>https://twitter.com/jeremyhl/status/1174858877873135616</t>
  </si>
  <si>
    <t>https://twitter.com/jeremyhl/status/1176845005115318272</t>
  </si>
  <si>
    <t>https://twitter.com/jeremyhl/status/1176849288451768321</t>
  </si>
  <si>
    <t>https://twitter.com/thekamrinbaker/status/1174778058785443840</t>
  </si>
  <si>
    <t>https://twitter.com/thekamrinbaker/status/1174779945316306945</t>
  </si>
  <si>
    <t>https://twitter.com/thekamrinbaker/status/1174806104024461312</t>
  </si>
  <si>
    <t>https://twitter.com/thekamrinbaker/status/1176648420976668677</t>
  </si>
  <si>
    <t>https://twitter.com/chrismachian/status/1176849441250271232</t>
  </si>
  <si>
    <t>1174006221311025152</t>
  </si>
  <si>
    <t>1174007750944329728</t>
  </si>
  <si>
    <t>1174050639225266178</t>
  </si>
  <si>
    <t>1174306254275190784</t>
  </si>
  <si>
    <t>1174313733310619648</t>
  </si>
  <si>
    <t>1174331811893317632</t>
  </si>
  <si>
    <t>1174378949327110149</t>
  </si>
  <si>
    <t>1174431408229502977</t>
  </si>
  <si>
    <t>1174465449402273793</t>
  </si>
  <si>
    <t>1174750802545500160</t>
  </si>
  <si>
    <t>1174462341414563846</t>
  </si>
  <si>
    <t>1174705820933791744</t>
  </si>
  <si>
    <t>1174752305616281601</t>
  </si>
  <si>
    <t>1174753901808996352</t>
  </si>
  <si>
    <t>1174767115225706501</t>
  </si>
  <si>
    <t>1174768064275128320</t>
  </si>
  <si>
    <t>1174769709205643265</t>
  </si>
  <si>
    <t>1174769929515495424</t>
  </si>
  <si>
    <t>1174453807973056514</t>
  </si>
  <si>
    <t>1174771504388743168</t>
  </si>
  <si>
    <t>1174774362119053313</t>
  </si>
  <si>
    <t>1174778046773178368</t>
  </si>
  <si>
    <t>1174773642867011584</t>
  </si>
  <si>
    <t>1174769584668385281</t>
  </si>
  <si>
    <t>1174771398155177984</t>
  </si>
  <si>
    <t>1174775276355502081</t>
  </si>
  <si>
    <t>1174775524163387392</t>
  </si>
  <si>
    <t>1174776371903467520</t>
  </si>
  <si>
    <t>1174779393152966656</t>
  </si>
  <si>
    <t>1174772103129772032</t>
  </si>
  <si>
    <t>1174767490582237184</t>
  </si>
  <si>
    <t>1174773137432428544</t>
  </si>
  <si>
    <t>1174773558792376320</t>
  </si>
  <si>
    <t>1174770520350482432</t>
  </si>
  <si>
    <t>1174772980330770432</t>
  </si>
  <si>
    <t>1174777511588315142</t>
  </si>
  <si>
    <t>1174780423165136896</t>
  </si>
  <si>
    <t>1174784694833074188</t>
  </si>
  <si>
    <t>1174050344273211392</t>
  </si>
  <si>
    <t>1174385178505953280</t>
  </si>
  <si>
    <t>1174389602355834880</t>
  </si>
  <si>
    <t>1174429020768755712</t>
  </si>
  <si>
    <t>1174763380072038401</t>
  </si>
  <si>
    <t>1174784387352686592</t>
  </si>
  <si>
    <t>1174821473577361408</t>
  </si>
  <si>
    <t>1174438431985819648</t>
  </si>
  <si>
    <t>1174714037348831239</t>
  </si>
  <si>
    <t>1174784251197194240</t>
  </si>
  <si>
    <t>1174844137264361473</t>
  </si>
  <si>
    <t>1174886012910223360</t>
  </si>
  <si>
    <t>1174900881969446915</t>
  </si>
  <si>
    <t>1174771792692408320</t>
  </si>
  <si>
    <t>1174773449278939136</t>
  </si>
  <si>
    <t>1174773859712585729</t>
  </si>
  <si>
    <t>1174776557451149313</t>
  </si>
  <si>
    <t>1174909572005294083</t>
  </si>
  <si>
    <t>1174884121249812487</t>
  </si>
  <si>
    <t>1174909747780177920</t>
  </si>
  <si>
    <t>1174909057854869511</t>
  </si>
  <si>
    <t>1174909302592561152</t>
  </si>
  <si>
    <t>1174909673704542209</t>
  </si>
  <si>
    <t>1175033125019226113</t>
  </si>
  <si>
    <t>1175087454245806080</t>
  </si>
  <si>
    <t>1175135515206725632</t>
  </si>
  <si>
    <t>1175153403682594816</t>
  </si>
  <si>
    <t>1175156641496522752</t>
  </si>
  <si>
    <t>1175158953916977155</t>
  </si>
  <si>
    <t>1175179892998189056</t>
  </si>
  <si>
    <t>1175199239204458499</t>
  </si>
  <si>
    <t>1174789595105562624</t>
  </si>
  <si>
    <t>1175223676305846272</t>
  </si>
  <si>
    <t>1175242758040236032</t>
  </si>
  <si>
    <t>1175272537191866369</t>
  </si>
  <si>
    <t>1175220193808642049</t>
  </si>
  <si>
    <t>1175472484046581763</t>
  </si>
  <si>
    <t>1174781790747287553</t>
  </si>
  <si>
    <t>1175472666817552385</t>
  </si>
  <si>
    <t>1175982852204388352</t>
  </si>
  <si>
    <t>1174771996011454465</t>
  </si>
  <si>
    <t>1174772878455246848</t>
  </si>
  <si>
    <t>1174780494027919360</t>
  </si>
  <si>
    <t>1174773037649915904</t>
  </si>
  <si>
    <t>1174769022791032834</t>
  </si>
  <si>
    <t>1174770689544511488</t>
  </si>
  <si>
    <t>1174775451438522368</t>
  </si>
  <si>
    <t>1174776802369265664</t>
  </si>
  <si>
    <t>1174777657550131202</t>
  </si>
  <si>
    <t>1174779038159818759</t>
  </si>
  <si>
    <t>1174782218897674246</t>
  </si>
  <si>
    <t>1174783750082875398</t>
  </si>
  <si>
    <t>1174779506952814592</t>
  </si>
  <si>
    <t>1174775130414673920</t>
  </si>
  <si>
    <t>1174779622887542784</t>
  </si>
  <si>
    <t>1174778554992562177</t>
  </si>
  <si>
    <t>1174780800224489472</t>
  </si>
  <si>
    <t>1175209813854380033</t>
  </si>
  <si>
    <t>1175466810067640322</t>
  </si>
  <si>
    <t>1175974731008421889</t>
  </si>
  <si>
    <t>1176561521536593922</t>
  </si>
  <si>
    <t>1175228556919676929</t>
  </si>
  <si>
    <t>1175472575360753665</t>
  </si>
  <si>
    <t>1176115740530880513</t>
  </si>
  <si>
    <t>1176576261637824512</t>
  </si>
  <si>
    <t>1173906177517903873</t>
  </si>
  <si>
    <t>1173715881937055744</t>
  </si>
  <si>
    <t>1174772571428007936</t>
  </si>
  <si>
    <t>1174774955470442496</t>
  </si>
  <si>
    <t>1174778751588208641</t>
  </si>
  <si>
    <t>1174783796119556097</t>
  </si>
  <si>
    <t>1174787958974500864</t>
  </si>
  <si>
    <t>1174019662280941569</t>
  </si>
  <si>
    <t>1174020194135506944</t>
  </si>
  <si>
    <t>1174039630179647488</t>
  </si>
  <si>
    <t>1174319450570575874</t>
  </si>
  <si>
    <t>1174752925010149377</t>
  </si>
  <si>
    <t>1174755444818157574</t>
  </si>
  <si>
    <t>1174760311917666304</t>
  </si>
  <si>
    <t>1174787906965131264</t>
  </si>
  <si>
    <t>1174791759785652224</t>
  </si>
  <si>
    <t>1174874995828363265</t>
  </si>
  <si>
    <t>1174885226104938496</t>
  </si>
  <si>
    <t>1174887425182711808</t>
  </si>
  <si>
    <t>1175542266842275842</t>
  </si>
  <si>
    <t>1176266468276744192</t>
  </si>
  <si>
    <t>1169611579815579650</t>
  </si>
  <si>
    <t>1174409311621124097</t>
  </si>
  <si>
    <t>1174693429391101952</t>
  </si>
  <si>
    <t>1174809878357073920</t>
  </si>
  <si>
    <t>1175457707282665472</t>
  </si>
  <si>
    <t>1176845455529037826</t>
  </si>
  <si>
    <t>1173648087048437760</t>
  </si>
  <si>
    <t>1173645987551875072</t>
  </si>
  <si>
    <t>1173793746397409282</t>
  </si>
  <si>
    <t>1173809208363487232</t>
  </si>
  <si>
    <t>1174306073743896577</t>
  </si>
  <si>
    <t>1174409382760767488</t>
  </si>
  <si>
    <t>1174693077790986241</t>
  </si>
  <si>
    <t>1174809793913114624</t>
  </si>
  <si>
    <t>1173798390817333249</t>
  </si>
  <si>
    <t>1173953362783559680</t>
  </si>
  <si>
    <t>1174001419730309121</t>
  </si>
  <si>
    <t>1174305917229314048</t>
  </si>
  <si>
    <t>1174409153609179141</t>
  </si>
  <si>
    <t>1174692183678603265</t>
  </si>
  <si>
    <t>1174751982453587968</t>
  </si>
  <si>
    <t>1174809493798043648</t>
  </si>
  <si>
    <t>1174844069039808512</t>
  </si>
  <si>
    <t>1173648075501506567</t>
  </si>
  <si>
    <t>1174750667862355970</t>
  </si>
  <si>
    <t>1174836862600585217</t>
  </si>
  <si>
    <t>1174842309726408704</t>
  </si>
  <si>
    <t>1175457871141560320</t>
  </si>
  <si>
    <t>1176137100778979329</t>
  </si>
  <si>
    <t>1176845610651201536</t>
  </si>
  <si>
    <t>1175455642405834752</t>
  </si>
  <si>
    <t>1176136968847208448</t>
  </si>
  <si>
    <t>1173645865610878978</t>
  </si>
  <si>
    <t>1174004529697710080</t>
  </si>
  <si>
    <t>1174006980219830272</t>
  </si>
  <si>
    <t>1174008200502231040</t>
  </si>
  <si>
    <t>1174034539204763649</t>
  </si>
  <si>
    <t>1174858877873135616</t>
  </si>
  <si>
    <t>1176845005115318272</t>
  </si>
  <si>
    <t>1176849288451768321</t>
  </si>
  <si>
    <t>1174778058785443840</t>
  </si>
  <si>
    <t>1174779945316306945</t>
  </si>
  <si>
    <t>1174806104024461312</t>
  </si>
  <si>
    <t>1176648420976668677</t>
  </si>
  <si>
    <t>1176849441250271232</t>
  </si>
  <si>
    <t>1175272534822019072</t>
  </si>
  <si>
    <t>826949556382351365</t>
  </si>
  <si>
    <t>28645903</t>
  </si>
  <si>
    <t>es</t>
  </si>
  <si>
    <t>et</t>
  </si>
  <si>
    <t>1173669150268493824</t>
  </si>
  <si>
    <t>IFTTT</t>
  </si>
  <si>
    <t>TweetDeck</t>
  </si>
  <si>
    <t>-96.234587,41.175884 
-95.872275,41.175884 
-95.872275,41.375558 
-96.234587,41.375558</t>
  </si>
  <si>
    <t>139.585064,35.665879 
139.667527,35.665879 
139.667527,35.730446 
139.585064,35.730446</t>
  </si>
  <si>
    <t>-96.00984377580217,41.25789473079405 
-96.00984377580217,41.25789473079405 
-96.00984377580217,41.25789473079405 
-96.00984377580217,41.25789473079405</t>
  </si>
  <si>
    <t>United States</t>
  </si>
  <si>
    <t>Japan</t>
  </si>
  <si>
    <t>US</t>
  </si>
  <si>
    <t>JP</t>
  </si>
  <si>
    <t>Omaha, NE</t>
  </si>
  <si>
    <t>Suginami-ku, Tokyo</t>
  </si>
  <si>
    <t>College of Public Affairs &amp; Community Service</t>
  </si>
  <si>
    <t>a84b808ce3f11719</t>
  </si>
  <si>
    <t>faab662cb34cf04f</t>
  </si>
  <si>
    <t>0fde6a92fc54d000</t>
  </si>
  <si>
    <t>Omaha</t>
  </si>
  <si>
    <t>Suginami-ku</t>
  </si>
  <si>
    <t>city</t>
  </si>
  <si>
    <t>poi</t>
  </si>
  <si>
    <t>https://api.twitter.com/1.1/geo/id/a84b808ce3f11719.json</t>
  </si>
  <si>
    <t>https://api.twitter.com/1.1/geo/id/faab662cb34cf04f.json</t>
  </si>
  <si>
    <t>https://api.twitter.com/1.1/geo/id/0fde6a92fc54d000.json</t>
  </si>
  <si>
    <t>Genelle Belmas</t>
  </si>
  <si>
    <t>Careerlink</t>
  </si>
  <si>
    <t>Gilles Custer</t>
  </si>
  <si>
    <t>Yves</t>
  </si>
  <si>
    <t>University of Nebraska at Omaha</t>
  </si>
  <si>
    <t>Dr. Michelle Black</t>
  </si>
  <si>
    <t>Roma Subramanian</t>
  </si>
  <si>
    <t>jeff ehlers</t>
  </si>
  <si>
    <t>David Todd</t>
  </si>
  <si>
    <t>Jack Zipay</t>
  </si>
  <si>
    <t>Ricky V</t>
  </si>
  <si>
    <t>Teresa Hartman</t>
  </si>
  <si>
    <t>UNO Social Media Lab</t>
  </si>
  <si>
    <t>Simon</t>
  </si>
  <si>
    <t>Kathy Schwartz</t>
  </si>
  <si>
    <t>Amy Miller</t>
  </si>
  <si>
    <t>NewsTweet</t>
  </si>
  <si>
    <t>Shane Thomas</t>
  </si>
  <si>
    <t>Hanna Stock</t>
  </si>
  <si>
    <t>Ben Addison</t>
  </si>
  <si>
    <t>Derek E Sullivan</t>
  </si>
  <si>
    <t>Jean Stothert</t>
  </si>
  <si>
    <t>Cris Hay-Merchant, APR</t>
  </si>
  <si>
    <t>The Associated Press</t>
  </si>
  <si>
    <t>Omaha World-Herald</t>
  </si>
  <si>
    <t>MavRadio</t>
  </si>
  <si>
    <t>Jody Neathery-Castro</t>
  </si>
  <si>
    <t>Jesse Schutz</t>
  </si>
  <si>
    <t>Alyssa Siebken</t>
  </si>
  <si>
    <t>Brooke Wegner</t>
  </si>
  <si>
    <t>J-A-Red</t>
  </si>
  <si>
    <t>Donna Kruse</t>
  </si>
  <si>
    <t>Mik</t>
  </si>
  <si>
    <t>Mars Nevada</t>
  </si>
  <si>
    <t>Robert Smith</t>
  </si>
  <si>
    <t>Kami Fox</t>
  </si>
  <si>
    <t>Kamrin Baker</t>
  </si>
  <si>
    <t>Larissa Churchill Meyers</t>
  </si>
  <si>
    <t>Janet Chung _xD83D__xDC36__xD83D__xDE3E_</t>
  </si>
  <si>
    <t>elise</t>
  </si>
  <si>
    <t>Leta Lohrmeyer</t>
  </si>
  <si>
    <t>Jack Hoover</t>
  </si>
  <si>
    <t>Emma Costello</t>
  </si>
  <si>
    <t>Rebecca Weis</t>
  </si>
  <si>
    <t>Claire Redinger</t>
  </si>
  <si>
    <t>Harrison Popp UNO Account</t>
  </si>
  <si>
    <t>Ben Helwig</t>
  </si>
  <si>
    <t>wølbach</t>
  </si>
  <si>
    <t>Ryan Jaeckel</t>
  </si>
  <si>
    <t>Adam Abou-Nasr</t>
  </si>
  <si>
    <t>Owen Godberson</t>
  </si>
  <si>
    <t>Erin</t>
  </si>
  <si>
    <t>ACLU of Nebraska</t>
  </si>
  <si>
    <t>Chance the Oliver</t>
  </si>
  <si>
    <t>Deborah Smith-Howell</t>
  </si>
  <si>
    <t>UNO School of Comm</t>
  </si>
  <si>
    <t>The Gateway</t>
  </si>
  <si>
    <t>WSPA 7News</t>
  </si>
  <si>
    <t>Donald J. Trump</t>
  </si>
  <si>
    <t>NodeXL Project</t>
  </si>
  <si>
    <t>chris machian</t>
  </si>
  <si>
    <t>"In the making." Professor of #medialaw @kujournalism, technophile, _xD83D__xDC98_#FirstAmendment, aspirer, #knitter, #gamergrrl, unapologetic. Opinions mine; RT ≠ endorse.</t>
  </si>
  <si>
    <t>Jeremy Harris Lipschultz, PhD, Peter Kiewit Distinguished Professor @communo @unosml #SocialMedia  #smmm2020 https://t.co/2eATXC9s8k</t>
  </si>
  <si>
    <t>The jobs you demand, from companies you know, in the community you trust.</t>
  </si>
  <si>
    <t>Welcome to the official Twitter page of the University of Nebraska at Omaha (UNO) -- Nebraska's Metropolitan University.  #KnowTheO #MavSpirit</t>
  </si>
  <si>
    <t>Assistant Professor @UNOmaha, NSRI Fellow, Research: Security, Deterrence, Insurgency. Army Combat Vet SpecOps/PSYOP Paratrooper, Endurance Racer, Views = Mine.</t>
  </si>
  <si>
    <t>Assistant Professor. University of Nebraska-Omaha. Health communication researcher and public relations and writing instructor @CommUNO. @mujschool grad.</t>
  </si>
  <si>
    <t>Dallas Cowboy, and Husker fan! Proud parent of Cara &amp; Vito the Dynamic Dobie Duo! #TheResistance</t>
  </si>
  <si>
    <t>Omaha University '20 | πKα | Boston 617</t>
  </si>
  <si>
    <t>Hijo, Hermano, Padre y músico</t>
  </si>
  <si>
    <t>Medical librarian, sharing info. (#publichealth, #edtech, #IPE, #leadership) of possible interest to you. Tweets are my own. Follow, likes, &amp; RT ≠ endorsement.</t>
  </si>
  <si>
    <t>@UNOmaha Social Media Lab. Using social network analysis and other methods to help the community and our campus. Page manager: @JeremyHL</t>
  </si>
  <si>
    <t>Apologetically gay | Bad at YouTube | The Double Takers | RT Nebraska | ΠΚΑ</t>
  </si>
  <si>
    <t>Have law degree, will travel. Legal Director for ACLU of Nebraska. Views expressed here are my own.</t>
  </si>
  <si>
    <t>Associates in Communication from IWCC. Weekend Newscast Director at KMTV 3 News Now. Student at the University of Nebraska Class of 2020. All opinions are mine.</t>
  </si>
  <si>
    <t>Author of YA novel BIGGIE (Albert Whitman Teen). Research/Communications at @UNMC. Repped by @saramegibow. I tweet about Sports/Stuff. Opinions are my own</t>
  </si>
  <si>
    <t>Sworn in as Omaha's 51st Mayor on June 10, 2013.
Send me your ideas for a better, more vibrant city.</t>
  </si>
  <si>
    <t>#Multichannel #Marketing #PublicRelations #Content #Education #HigherLearning #HigherEd #EdTech #Online #APR @BellevueU Tweets are my own</t>
  </si>
  <si>
    <t>Perspectives on industry trends, updates on new products and services, and insight into our vision and ideas. For updates from the newsroom, follow @AP.</t>
  </si>
  <si>
    <t>News tips? Call 402-444-1304 Customer service: 800-234-6942 More OWH accounts: https://t.co/4ytJdDHHOy
Support great journalism: https://t.co/PEz2qasLcQ</t>
  </si>
  <si>
    <t>Official Twitter of MavRadio. Award-winning college radio station at the University of Nebraska Omaha. #PowerWith</t>
  </si>
  <si>
    <t>University professor teaching international &amp; comparative politics and women's and gender studies courses. Tweeting on politics, gender, culture, and TX.</t>
  </si>
  <si>
    <t>Laid back, multiple layered,  American patriot. Love my family and meeting new people. Keep things simple. Have fun and ride life till the wheels break!</t>
  </si>
  <si>
    <t>⚡️</t>
  </si>
  <si>
    <t>farm grown • zta • uno</t>
  </si>
  <si>
    <t>Big fan of dinosaurs, robots, space, and adventure.</t>
  </si>
  <si>
    <t>Director, Morton-James Public Library. Member, Leadership Nebraska City, Class14. Former AEA Stage Manager. M.L.S. Researcher. Info Junkie. Community Volunteer.</t>
  </si>
  <si>
    <t>Make cool shit, take no shit. Filipino. Designer. Photographer. Newspaper illustrator. Creative Director. Genderqueer. Maverick. Kappa Tau Alpha. they/them</t>
  </si>
  <si>
    <t>The Salvation of the State is Watchfulness in the Citizen. ~ Hartley Burr Alexander's words chiseled on the Nebraska State Capitol. Register/Vote on Nov 3, 2020</t>
  </si>
  <si>
    <t>Yellow haired female who likes waffles + news. @unothegateway, @operformingarts || she/her || opinions my own</t>
  </si>
  <si>
    <t>"The cure for boredom is curiosity. Curiosity has no cure."
-Dorothy Parker</t>
  </si>
  <si>
    <t>#Volunteer. #LNKdems Marketing/Comms for #nonprofits, engineers. #Dog rescuer. Vote like your life (healthcare) depends on it, Nov. 3, 2020.</t>
  </si>
  <si>
    <t>Just another paper cut survivor.</t>
  </si>
  <si>
    <t>This is my school account.</t>
  </si>
  <si>
    <t>go mavs !!!</t>
  </si>
  <si>
    <t>Assignment based account by @Harrison_Popp.</t>
  </si>
  <si>
    <t>UNO 2020- Journalism/Broadcasting- Co-General Manager/Play-by-play/Color Commentator (⚾️_xD83C__xDFC0__xD83C__xDFD0_) @MavRadioUNO</t>
  </si>
  <si>
    <t>Sports Broadcaster @MavRadioUNO | Garden Gnome, Traffic Cone &amp; Koozie Enthusiast _xD83D__xDC3A_ #RaisedRoyal</t>
  </si>
  <si>
    <t>Future head coach of a football program near you. UNO graduate Dec. '19. Lover of triple option and 3 TE offense.</t>
  </si>
  <si>
    <t>I hate pants! They're uncomfortable and difficult to wear! • Associate Editor at https://t.co/2I5hX75meM • Proud to represent #MavsAbroad • He/Him</t>
  </si>
  <si>
    <t>Washed up goalkeeper. Play-by-Play voice of @OmahaMSOC, @OmahaWSOC, @Bellevue_Soccer, @BU_WomenSoccer, and @BugeatersFC</t>
  </si>
  <si>
    <t>Daily dose of sunshine ☀️</t>
  </si>
  <si>
    <t>Ensuring that equality before the law is more than just Nebraska's motto. Because Freedom Can't Protect Itself.</t>
  </si>
  <si>
    <t>Radio broadcaster in training 
Probably yelling at a football game. #GBR #OnePride</t>
  </si>
  <si>
    <t>The School of Communication provides a student-centered, dynamic environment designed to elevate, empower and engage students.</t>
  </si>
  <si>
    <t>The Gateway // University of Nebraska at Omaha's independent student publication since 1913 - Celebrating over 100 years of news</t>
  </si>
  <si>
    <t>The Official page for WSPA-TV 7 News. Greenville, Anderson, Spartanburg SC and Asheville, Hendersonville, NC</t>
  </si>
  <si>
    <t>45th President of the United States of America_xD83C__xDDFA__xD83C__xDDF8_</t>
  </si>
  <si>
    <t>#Socialmedia network analysis and visualization #influencer analysis #marketing Get #NodeXL https://t.co/CAYK8AJLMv</t>
  </si>
  <si>
    <t>Instagram @chrismachian Photographer for Omaha World-Herald. @OWHpictures @OWHnews PHOTOS COPYRIGHTED  Teaches once a week for @CUJMC</t>
  </si>
  <si>
    <t>LFK</t>
  </si>
  <si>
    <t>Omaha, Nebraska USA _xD83C__xDDFA__xD83C__xDDF8_</t>
  </si>
  <si>
    <t>Omaha, Nebraska, U.S.A.</t>
  </si>
  <si>
    <t>omaha, ne</t>
  </si>
  <si>
    <t>General Escobedo, Nuevo León</t>
  </si>
  <si>
    <t>Lincoln, NE</t>
  </si>
  <si>
    <t>Omaha,NE</t>
  </si>
  <si>
    <t>Omaha, NE, USA</t>
  </si>
  <si>
    <t>Omaha, Nebraska</t>
  </si>
  <si>
    <t>CPACS 104</t>
  </si>
  <si>
    <t>Nebraska, USA</t>
  </si>
  <si>
    <t>Nebraska</t>
  </si>
  <si>
    <t>west point, nebraska</t>
  </si>
  <si>
    <t>United States of the USA</t>
  </si>
  <si>
    <t>Nebraska City, NE</t>
  </si>
  <si>
    <t>nebraska</t>
  </si>
  <si>
    <t>Lincoln, Nebraska, USA</t>
  </si>
  <si>
    <t>UNO</t>
  </si>
  <si>
    <t>Iowa</t>
  </si>
  <si>
    <t>Hastings, NE</t>
  </si>
  <si>
    <t>Tokyo</t>
  </si>
  <si>
    <t>Bellevue, NE</t>
  </si>
  <si>
    <t xml:space="preserve">Fort Calhoun, Nebraska </t>
  </si>
  <si>
    <t>Spartanburg, SC</t>
  </si>
  <si>
    <t>Washington, DC</t>
  </si>
  <si>
    <t>Redwood City, CA</t>
  </si>
  <si>
    <t>https://t.co/Fp7rJa0RIv</t>
  </si>
  <si>
    <t>https://t.co/C0t8R0Wawg</t>
  </si>
  <si>
    <t>https://t.co/j7CNgjnkbR</t>
  </si>
  <si>
    <t>https://t.co/CfxAVeXDad</t>
  </si>
  <si>
    <t>https://t.co/eBffyin6Ru</t>
  </si>
  <si>
    <t>https://t.co/HxxKx1erAb</t>
  </si>
  <si>
    <t>http://t.co/WJ2Q4h7nZG</t>
  </si>
  <si>
    <t>https://t.co/MtmXUxu29p</t>
  </si>
  <si>
    <t>https://t.co/2QmQWtmJc7</t>
  </si>
  <si>
    <t>http://t.co/OycB5C1GFS</t>
  </si>
  <si>
    <t>https://t.co/pu3CijuSI9</t>
  </si>
  <si>
    <t>https://t.co/xwkKuurs7m</t>
  </si>
  <si>
    <t>https://t.co/XPlEybcHtk</t>
  </si>
  <si>
    <t>https://t.co/j11sj6g5Ye</t>
  </si>
  <si>
    <t>https://t.co/qH1pxi8QKX</t>
  </si>
  <si>
    <t>https://t.co/CMj2clDtX4</t>
  </si>
  <si>
    <t>https://t.co/OTri68JdjG</t>
  </si>
  <si>
    <t>https://t.co/0wh9NJ7W6i</t>
  </si>
  <si>
    <t>https://t.co/7zF2qX1Xqm</t>
  </si>
  <si>
    <t>https://t.co/k87tYgdm2x</t>
  </si>
  <si>
    <t>https://t.co/NV0do0qLBY</t>
  </si>
  <si>
    <t>http://t.co/DeZjdhzbQ0</t>
  </si>
  <si>
    <t>https://t.co/OMxB0x7xC5</t>
  </si>
  <si>
    <t>https://t.co/eUJLtrtePs</t>
  </si>
  <si>
    <t>https://t.co/2NVd54MxXw</t>
  </si>
  <si>
    <t>https://pbs.twimg.com/profile_banners/14863907/1565621872</t>
  </si>
  <si>
    <t>https://pbs.twimg.com/profile_banners/1091434038554955777/1549398939</t>
  </si>
  <si>
    <t>https://pbs.twimg.com/profile_banners/16809032/1566422096</t>
  </si>
  <si>
    <t>https://pbs.twimg.com/profile_banners/1104553728001085441/1561752625</t>
  </si>
  <si>
    <t>https://pbs.twimg.com/profile_banners/193626921/1494783939</t>
  </si>
  <si>
    <t>https://pbs.twimg.com/profile_banners/237453761/1418181505</t>
  </si>
  <si>
    <t>https://pbs.twimg.com/profile_banners/2334270433/1564356146</t>
  </si>
  <si>
    <t>https://pbs.twimg.com/profile_banners/4206958514/1558659204</t>
  </si>
  <si>
    <t>https://pbs.twimg.com/profile_banners/1299673800/1474472530</t>
  </si>
  <si>
    <t>https://pbs.twimg.com/profile_banners/2377200630/1525824099</t>
  </si>
  <si>
    <t>https://pbs.twimg.com/profile_banners/831152840/1481478486</t>
  </si>
  <si>
    <t>https://pbs.twimg.com/profile_banners/886688795130826753/1500238678</t>
  </si>
  <si>
    <t>https://pbs.twimg.com/profile_banners/386336674/1549338565</t>
  </si>
  <si>
    <t>https://pbs.twimg.com/profile_banners/532773609/1557020478</t>
  </si>
  <si>
    <t>https://pbs.twimg.com/profile_banners/818140476/1568631551</t>
  </si>
  <si>
    <t>https://pbs.twimg.com/profile_banners/619447274/1535115489</t>
  </si>
  <si>
    <t>https://pbs.twimg.com/profile_banners/31305344/1550669488</t>
  </si>
  <si>
    <t>https://pbs.twimg.com/profile_banners/49304503/1492809012</t>
  </si>
  <si>
    <t>https://pbs.twimg.com/profile_banners/15163577/1514681803</t>
  </si>
  <si>
    <t>https://pbs.twimg.com/profile_banners/815485908/1565131439</t>
  </si>
  <si>
    <t>https://pbs.twimg.com/profile_banners/3347839828/1435430525</t>
  </si>
  <si>
    <t>https://pbs.twimg.com/profile_banners/826949556382351365/1485999301</t>
  </si>
  <si>
    <t>https://pbs.twimg.com/profile_banners/143858255/1519964271</t>
  </si>
  <si>
    <t>https://pbs.twimg.com/profile_banners/1126687495/1550034648</t>
  </si>
  <si>
    <t>https://pbs.twimg.com/profile_banners/254302791/1524328295</t>
  </si>
  <si>
    <t>https://pbs.twimg.com/profile_banners/1053629442/1510476320</t>
  </si>
  <si>
    <t>https://pbs.twimg.com/profile_banners/69136365/1401391661</t>
  </si>
  <si>
    <t>https://pbs.twimg.com/profile_banners/387885930/1569085568</t>
  </si>
  <si>
    <t>https://pbs.twimg.com/profile_banners/30418793/1567135567</t>
  </si>
  <si>
    <t>https://pbs.twimg.com/profile_banners/318790271/1549030056</t>
  </si>
  <si>
    <t>https://pbs.twimg.com/profile_banners/622141435/1511354403</t>
  </si>
  <si>
    <t>https://pbs.twimg.com/profile_banners/2369762163/1421263464</t>
  </si>
  <si>
    <t>https://pbs.twimg.com/profile_banners/1092825760610598917/1549482255</t>
  </si>
  <si>
    <t>https://pbs.twimg.com/profile_banners/1455837672/1554040721</t>
  </si>
  <si>
    <t>https://pbs.twimg.com/profile_banners/3742431562/1528405723</t>
  </si>
  <si>
    <t>https://pbs.twimg.com/profile_banners/611064890/1541974030</t>
  </si>
  <si>
    <t>https://pbs.twimg.com/profile_banners/873984513692618753/1541575839</t>
  </si>
  <si>
    <t>https://pbs.twimg.com/profile_banners/28645903/1449360941</t>
  </si>
  <si>
    <t>https://pbs.twimg.com/profile_banners/3059354805/1555303358</t>
  </si>
  <si>
    <t>https://pbs.twimg.com/profile_banners/2820482046/1568775442</t>
  </si>
  <si>
    <t>https://pbs.twimg.com/profile_banners/1957187125/1452180613</t>
  </si>
  <si>
    <t>https://pbs.twimg.com/profile_banners/1270829815/1518398602</t>
  </si>
  <si>
    <t>https://pbs.twimg.com/profile_banners/3986241614/1445638384</t>
  </si>
  <si>
    <t>https://pbs.twimg.com/profile_banners/107470796/1511241499</t>
  </si>
  <si>
    <t>https://pbs.twimg.com/profile_banners/820129550/1557110174</t>
  </si>
  <si>
    <t>https://pbs.twimg.com/profile_banners/16138559/1517954498</t>
  </si>
  <si>
    <t>https://pbs.twimg.com/profile_banners/25073877/1560920145</t>
  </si>
  <si>
    <t>https://pbs.twimg.com/profile_banners/87606674/1405285356</t>
  </si>
  <si>
    <t>https://pbs.twimg.com/profile_banners/14388746/1367329447</t>
  </si>
  <si>
    <t>http://abs.twimg.com/images/themes/theme15/bg.png</t>
  </si>
  <si>
    <t>http://abs.twimg.com/images/themes/theme16/bg.gif</t>
  </si>
  <si>
    <t>http://abs.twimg.com/images/themes/theme9/bg.gif</t>
  </si>
  <si>
    <t>http://abs.twimg.com/images/themes/theme18/bg.gif</t>
  </si>
  <si>
    <t>http://abs.twimg.com/images/themes/theme11/bg.gif</t>
  </si>
  <si>
    <t>http://abs.twimg.com/images/themes/theme19/bg.gif</t>
  </si>
  <si>
    <t>http://pbs.twimg.com/profile_images/1087719846605979648/HRHFp3Nq_normal.jpg</t>
  </si>
  <si>
    <t>http://pbs.twimg.com/profile_images/770348120790044672/kQXRl5kg_normal.jpg</t>
  </si>
  <si>
    <t>http://pbs.twimg.com/profile_images/1108217158172053504/LnDTNyz7_normal.jpg</t>
  </si>
  <si>
    <t>http://pbs.twimg.com/profile_images/1164669216282353664/GSrI2Ta3_normal.jpg</t>
  </si>
  <si>
    <t>http://pbs.twimg.com/profile_images/1670343976/ohcrap_normal.jpg</t>
  </si>
  <si>
    <t>http://pbs.twimg.com/profile_images/742046064945987585/qWP9DtQI_normal.jpg</t>
  </si>
  <si>
    <t>http://pbs.twimg.com/profile_images/636220339513655296/vqjefC3B_normal.png</t>
  </si>
  <si>
    <t>http://pbs.twimg.com/profile_images/875387893711159296/HWctzy0p_normal.jpg</t>
  </si>
  <si>
    <t>http://pbs.twimg.com/profile_images/940971450231488512/c7QtFFKz_normal.jpg</t>
  </si>
  <si>
    <t>http://pbs.twimg.com/profile_images/1125227694403280898/eAwq83rQ_normal.png</t>
  </si>
  <si>
    <t>http://pbs.twimg.com/profile_images/699410282649665536/-muaL9lo_normal.png</t>
  </si>
  <si>
    <t>http://pbs.twimg.com/profile_images/874276197357596672/kUuht00m_normal.jpg</t>
  </si>
  <si>
    <t>http://pbs.twimg.com/profile_images/849132774661308416/pa2Uplq1_normal.jpg</t>
  </si>
  <si>
    <t>https://twitter.com/in_fieri</t>
  </si>
  <si>
    <t>https://twitter.com/careerlink4jobs</t>
  </si>
  <si>
    <t>https://twitter.com/gillescuster</t>
  </si>
  <si>
    <t>https://twitter.com/yvescuster</t>
  </si>
  <si>
    <t>https://twitter.com/unomaha</t>
  </si>
  <si>
    <t>https://twitter.com/dr_mblack</t>
  </si>
  <si>
    <t>https://twitter.com/romasubramanian</t>
  </si>
  <si>
    <t>https://twitter.com/cletushusker</t>
  </si>
  <si>
    <t>https://twitter.com/david_todd95</t>
  </si>
  <si>
    <t>https://twitter.com/jackzipay</t>
  </si>
  <si>
    <t>https://twitter.com/vladlopez06</t>
  </si>
  <si>
    <t>https://twitter.com/thartman2u</t>
  </si>
  <si>
    <t>https://twitter.com/unosml</t>
  </si>
  <si>
    <t>https://twitter.com/simonrogerstow</t>
  </si>
  <si>
    <t>https://twitter.com/kathyschwarz2</t>
  </si>
  <si>
    <t>https://twitter.com/mousewhoroars42</t>
  </si>
  <si>
    <t>https://twitter.com/omahagirl45</t>
  </si>
  <si>
    <t>https://twitter.com/shaneth92068024</t>
  </si>
  <si>
    <t>https://twitter.com/hannachristine_</t>
  </si>
  <si>
    <t>https://twitter.com/agraff1127</t>
  </si>
  <si>
    <t>https://twitter.com/benaddisonnews</t>
  </si>
  <si>
    <t>https://twitter.com/derekesullivan</t>
  </si>
  <si>
    <t>https://twitter.com/jean_stothert</t>
  </si>
  <si>
    <t>https://twitter.com/crishm</t>
  </si>
  <si>
    <t>https://twitter.com/associatedpress</t>
  </si>
  <si>
    <t>https://twitter.com/owhnews</t>
  </si>
  <si>
    <t>https://twitter.com/mavradiouno</t>
  </si>
  <si>
    <t>https://twitter.com/jneatherycastro</t>
  </si>
  <si>
    <t>https://twitter.com/jesse033181</t>
  </si>
  <si>
    <t>https://twitter.com/alyssasiebken</t>
  </si>
  <si>
    <t>https://twitter.com/brooke_wegner</t>
  </si>
  <si>
    <t>https://twitter.com/jared_e_barton</t>
  </si>
  <si>
    <t>https://twitter.com/dkruse89</t>
  </si>
  <si>
    <t>https://twitter.com/mikayladyell</t>
  </si>
  <si>
    <t>https://twitter.com/marsnevada</t>
  </si>
  <si>
    <t>https://twitter.com/nebraskasower</t>
  </si>
  <si>
    <t>https://twitter.com/kamifox21576450</t>
  </si>
  <si>
    <t>https://twitter.com/thekamrinbaker</t>
  </si>
  <si>
    <t>https://twitter.com/larissagrace</t>
  </si>
  <si>
    <t>https://twitter.com/janet_chung</t>
  </si>
  <si>
    <t>https://twitter.com/elisabet_tckr</t>
  </si>
  <si>
    <t>https://twitter.com/realleta</t>
  </si>
  <si>
    <t>https://twitter.com/jack_hovajmc</t>
  </si>
  <si>
    <t>https://twitter.com/emmacosty</t>
  </si>
  <si>
    <t>https://twitter.com/rebeccaweis4</t>
  </si>
  <si>
    <t>https://twitter.com/claire_redinger</t>
  </si>
  <si>
    <t>https://twitter.com/hpoppunomahaed1</t>
  </si>
  <si>
    <t>https://twitter.com/benji_gordon</t>
  </si>
  <si>
    <t>https://twitter.com/ethan_wolbach</t>
  </si>
  <si>
    <t>https://twitter.com/ryanjaeckel</t>
  </si>
  <si>
    <t>https://twitter.com/advntrbuddy01</t>
  </si>
  <si>
    <t>https://twitter.com/owen_godberson</t>
  </si>
  <si>
    <t>https://twitter.com/take_a_chance88</t>
  </si>
  <si>
    <t>https://twitter.com/acluofne</t>
  </si>
  <si>
    <t>https://twitter.com/coliver405</t>
  </si>
  <si>
    <t>https://twitter.com/deborahsmithho2</t>
  </si>
  <si>
    <t>https://twitter.com/communo</t>
  </si>
  <si>
    <t>https://twitter.com/unothegateway</t>
  </si>
  <si>
    <t>https://twitter.com/wspa7</t>
  </si>
  <si>
    <t>https://twitter.com/realdonaldtrump</t>
  </si>
  <si>
    <t>https://twitter.com/nodexl</t>
  </si>
  <si>
    <t>https://twitter.com/chrismachian</t>
  </si>
  <si>
    <t>in_fieri
History — The first states giving
women the right to #vote were in
the American West as a way to spark
population growth — #UNO1ForAll
_xD83C__xDDFA__xD83C__xDDF8_ https://t.co/yKUe1LxBQ5</t>
  </si>
  <si>
    <t>jeremyhl
Thank you for the #UNO1ForAll _xD83C__xDDFA__xD83C__xDDF8_
story! https://t.co/QIU6oncLt4
https://t.co/5C7XkeJJBq</t>
  </si>
  <si>
    <t>careerlink4jobs
History — The first states giving
women the right to #vote were in
the American West as a way to spark
population growth — #UNO1ForAll
_xD83C__xDDFA__xD83C__xDDF8_ https://t.co/yKUe1LxBQ5</t>
  </si>
  <si>
    <t>gillescuster
First Amendment panel on Thursday,
September 19 at 2:30 pm in CPACS
Commons. Visit the event and get
the chance to win $1,000 for being
the top @UNOmaha student influencer
on Instagram and Twitter at the
#UNO1ForAll competition. https://t.co/JQ5asHxtRi</t>
  </si>
  <si>
    <t>yvescuster
Thank you for those attending our
#UNO1ForAll _xD83C__xDDFA__xD83C__xDDF8_ @UNOSML @UNOmaha
First Amendment panel. A recording
will be shared by Friday. https://t.co/GKyoQ3Uqz5</t>
  </si>
  <si>
    <t xml:space="preserve">unomaha
</t>
  </si>
  <si>
    <t>dr_mblack
Voter registration continues Wednesday
@unomaha ahead of #UNO1ForAll _xD83C__xDDFA__xD83C__xDDF8_
Thursday 2:30 pm First Amendment
panel. See you there. https://t.co/JWXT8xVHP8</t>
  </si>
  <si>
    <t>romasubramanian
Voter registration continues Wednesday
@unomaha ahead of #UNO1ForAll _xD83C__xDDFA__xD83C__xDDF8_
Thursday 2:30 pm First Amendment
panel. See you there. https://t.co/JWXT8xVHP8</t>
  </si>
  <si>
    <t>cletushusker
Voter registration continues Wednesday
@unomaha ahead of #UNO1ForAll _xD83C__xDDFA__xD83C__xDDF8_
Thursday 2:30 pm First Amendment
panel. See you there. https://t.co/JWXT8xVHP8</t>
  </si>
  <si>
    <t>david_todd95
Are you a current UNO student looking
to win $1,000? The First Amendment
panel and #UNO1ForAll influencer
competition begins Thursday, September
19 at 2:30 pm in CPACS Commons!
https://t.co/o02WIxTD0o</t>
  </si>
  <si>
    <t>jackzipay
University of Nebraska at Omaha
Views _xD83D__xDCF8_ #UNO1ForAll https://t.co/aV0BdBLgEU</t>
  </si>
  <si>
    <t>vladlopez06
En juego #UNO1ForAll #juego #Uno
https://t.co/21x2ZKedVz</t>
  </si>
  <si>
    <t>thartman2u
#UNO1ForAll First Amendment Panerl
Livestream at 2:30 p.m. Central
https://t.co/vnizRQWg1E</t>
  </si>
  <si>
    <t>unosml
Constitution Week summary: @unothegateway
— #UNO1ForAll _xD83C__xDDFA__xD83C__xDDF8_ #UNOjmc404 _xD83D__xDC4F__xD83C__xDFFD_
https://t.co/QIU6oncLt4</t>
  </si>
  <si>
    <t>simonrogerstow
_xD83D__xDEA8_UNO STUDENTS_xD83D__xDEA8_ You can watch
the panel LIVE at this link if
you can't make it to the event.
Remember! DM me if you want to
sign up for the contest but can't
be here at 2:30 today. You could
win $1000!!! #UNO1ForAll https://t.co/2AZmwhxDzJ</t>
  </si>
  <si>
    <t>kathyschwarz2
#UNO1ForAll _xD83C__xDDFA__xD83C__xDDF8_ live at 2:30 pm
@UNOmaha @UNOSML https://t.co/5sphdINu4r
https://t.co/hAdMdfi3dT</t>
  </si>
  <si>
    <t>mousewhoroars42
So jazzed to be at #UNO1ForAll</t>
  </si>
  <si>
    <t>omahagirl45
#UNO1ForAll https://t.co/LbtrefnHWB</t>
  </si>
  <si>
    <t>shaneth92068024
Catching a panel at #UNO1ForAll
for #ConstitutionWeek.</t>
  </si>
  <si>
    <t>hannachristine_
UNO STUDENTS! You can watch the
panel LIVE at this link if you
can't make it to the event. If
you want to participate to win
$1,000 DM me for more info! _xD83D__xDCB0_
#UNO1ForAll https://t.co/TgHcGTMCvx</t>
  </si>
  <si>
    <t>agraff1127
What are the panels thoughts on
Kathy Griffin? #UNO1ForAll</t>
  </si>
  <si>
    <t>benaddisonnews
A good reminder, the government
is our employee, we are the employeer.
So we need to tell our government
when they do a bad job! #UNO1ForAll</t>
  </si>
  <si>
    <t>derekesullivan
Jody Neathery-Castro: The Press
is the protector of the people.
Thank you for saying that! @jneatherycastro
#UNO1ForAll</t>
  </si>
  <si>
    <t xml:space="preserve">jean_stothert
</t>
  </si>
  <si>
    <t>crishm
Thanks to all the #uno1forall panelists
for a thought-provoking discussion
#firstamendment #constitutionweek</t>
  </si>
  <si>
    <t xml:space="preserve">associatedpress
</t>
  </si>
  <si>
    <t xml:space="preserve">owhnews
</t>
  </si>
  <si>
    <t>mavradiouno
“The press is not the enemy of
the people, we are the protector
of the people.” -Jody Neathery-Castro
We as a part of the press are here
to find the truth! #UNO1ForAll</t>
  </si>
  <si>
    <t>jneatherycastro
We did a thing for #ConstitutionDay
and also announced the #UNO1ForAll
social media contest. https://t.co/3XaqTkBxQ2</t>
  </si>
  <si>
    <t>jesse033181
#UNO1ForAll First Amendment can
be messy, it can make some uncomfortable
but imagine where we would be without
it! It protects us all and allows
us to have a voice.</t>
  </si>
  <si>
    <t>alyssasiebken
Thank you to our panel for the
wonderful discussion, as well as
@JeremyHL for hosting &amp;amp; organizing
Constituition Week’s First Amendment
Panel _xD83C__xDF89_ #UNO1ForAll https://t.co/LhOhouOKI7</t>
  </si>
  <si>
    <t>brooke_wegner
#UNO1ForAll _xD83C__xDDFA__xD83C__xDDF8_ First Amendment
panel Zoom [video] — #UNOjmc404
#UNOjmc441 #UNOcmst419 ⁦@UNOmaha⁩
⁦@UNOSML⁩ https://t.co/3ZggG6bgxX</t>
  </si>
  <si>
    <t>jared_e_barton
#UNO1forAll Dr. Chris Allen: "It's
like cutting back the rainforest,
you have to keep hacking at it."
Darn right. #firstamendment</t>
  </si>
  <si>
    <t>dkruse89
Less than 24 hours from #UNO1ForAll
_xD83C__xDDFA__xD83C__xDDF8_ First Amendment panel @UNOSML
@UNOmaha — see you there! https://t.co/feeBb0ez2S</t>
  </si>
  <si>
    <t>mikayladyell
"The United States now made the
list of the top dangerous places
to be a journalist." #UNO1ForAll
#UNOJMC441</t>
  </si>
  <si>
    <t>marsnevada
Does the practice of "canceling"
problematic folks and companies
firing said canceled folks play
into the discussion of freedom
of speech? #UNO1ForAll #UNOjmc441
https://t.co/yxKnAOd8Ax</t>
  </si>
  <si>
    <t>nebraskasower
The First Amendment is one complicated
matter, but it is so powerful to
our country! As Jody Castro stated
within the panel, “Freedom of expression
is important for understanding
of our world’s knowledge and truth,
it’s the search for what our world
is about.” #UNO1ForAll</t>
  </si>
  <si>
    <t>kamifox21576450
The First Amendment is one complicated
matter, but it is so powerful to
our country! As Jody Castro stated
within the panel, “Freedom of expression
is important for understanding
of our world’s knowledge and truth,
it’s the search for what our world
is about.” #UNO1ForAll</t>
  </si>
  <si>
    <t>thekamrinbaker
Another Tuesday, another @unothegateway
issue on stands! Enjoy some independent
student journalism at the palm
of your hands _xD83D__xDCF0_ #UNO1ForAll https://t.co/JxHVnQDEer</t>
  </si>
  <si>
    <t>larissagrace
This week: #NationalVoterRegistrationDay
— #UNO1ForAll _xD83C__xDDFA__xD83C__xDDF8_ ⁦@UNOSML⁩ #UNOjmc404
https://t.co/LxFMp1r1Qm</t>
  </si>
  <si>
    <t>janet_chung
The #UNO1ForAll panel discussed
the importance of voting. September
24th, 2019 is National Voter Registration
Day &amp;amp; @UNOmaha participates!
https://t.co/4vxSEXn4TK</t>
  </si>
  <si>
    <t>elisabet_tckr
Free speech should never be censored
on college campuses. Creating zones
where students can’t speak their
minds is just helping America become
more of a “snowflake country” than
it already is. #UNO1ForAll #UNOjmc441</t>
  </si>
  <si>
    <t>realleta
When it comes to free speech, panelist
Michael O'Hara said, "Be sure to
exercise it or you'll lose it."
_xD83D__xDC4F__xD83D__xDC4F_ #UNO1ForAll #UNOjmc441</t>
  </si>
  <si>
    <t>jack_hovajmc
Where does someone’s freedom of
speech end and someone else’s freedoms
begin? Is there an easy way to
tell? #UNO1ForAll #UNOjmc441</t>
  </si>
  <si>
    <t>emmacosty
“Originally freedom of the press
meant a press. A big iron machine
that cranked out one printed page
at a time &amp;amp; if you owned one
you had freedom of press” #UNO1ForAll
#unojmc441</t>
  </si>
  <si>
    <t>rebeccaweis4
Freedom of the press is a privilege
we have in the U.S. It is has broken
barriers and made multiple improvements
over the years since adapted. With
media today it needs to make more
improvements so we can become a
nation, that goes forwards instead
of backwards. #UNO1ForAll</t>
  </si>
  <si>
    <t>claire_redinger
As Michael Holmes pointed out in
the #UNO1ForAll panel on Thursday,
the founding fathers made the First
Amendment FIRST for a reason. #UNOjmc441</t>
  </si>
  <si>
    <t>hpoppunomahaed1
"I think it's dangerous. I think
when you have some national leader
calling the press the enemy of
the people, those are fighting
words." #UNO1ForAll #UNOjmc441</t>
  </si>
  <si>
    <t>benji_gordon
Dr. Allen put it best when he said
that our First Amendment rights
is like carving a place in the
rainforest. We must hack back and
fight for our rights no matter
how much those in positions of
power try to censor us. #UNO1ForAll
https://t.co/HGOO1jdpPx</t>
  </si>
  <si>
    <t>ethan_wolbach
Press access is not included in
the First Amendment however, the
press is the protector of the people.
Press has the ability to hold government
accountable by coverage that citizens
may not have access to obtain.
#UNO1ForAll https://t.co/VAPZ82Uxt8</t>
  </si>
  <si>
    <t>ryanjaeckel
How do we still know the First
Amendment is still strong as when
it was written when certain political
ideologies are being silenced?
#UNO1ForAll #UNOjmc441</t>
  </si>
  <si>
    <t>advntrbuddy01
never-ending. I wonder how far
society will make it before we
burn out. #UNO1ForAll #unojmc441</t>
  </si>
  <si>
    <t>owen_godberson
There are limitations to free speech
in the case of “clear or present
danger,” according to the Supreme
Court ruling in Schenck v. the
United States. From the WWI case,
it was determined that freedom
of speech could be limited if the
homeland is in imminent danger.
#UNO1ForAll https://t.co/AQg6mA7AoT</t>
  </si>
  <si>
    <t>take_a_chance88
There are limitations to free speech
in the case of “clear or present
danger,” according to the Supreme
Court ruling in Schenck v. the
United States. From the WWI case,
it was determined that freedom
of speech could be limited if the
homeland is in imminent danger.
#UNO1ForAll https://t.co/AQg6mA7AoT</t>
  </si>
  <si>
    <t xml:space="preserve">acluofne
</t>
  </si>
  <si>
    <t>coliver405
Press access is not included in
the First Amendment however, the
press is the protector of the people.
Press has the ability to hold government
accountable by coverage that citizens
may not have access to obtain.
#UNO1ForAll https://t.co/VAPZ82Uxt8</t>
  </si>
  <si>
    <t>deborahsmithho2
Come check out our #UNO1forall
event celebrating the first amendment
and join our social media competition!
https://t.co/6B1NWSt3a1</t>
  </si>
  <si>
    <t>communo
Constitution Week summary: @unothegateway
— #UNO1ForAll _xD83C__xDDFA__xD83C__xDDF8_ #UNOjmc404 _xD83D__xDC4F__xD83C__xDFFD_
https://t.co/QIU6oncLt4</t>
  </si>
  <si>
    <t xml:space="preserve">unothegateway
</t>
  </si>
  <si>
    <t xml:space="preserve">wspa7
</t>
  </si>
  <si>
    <t xml:space="preserve">realdonaldtrump
</t>
  </si>
  <si>
    <t xml:space="preserve">nodexl
</t>
  </si>
  <si>
    <t>chrismachian
Another Tuesday, another @unothegateway
issue on stands! Enjoy some independent
student journalism at the palm
of your hands _xD83D__xDCF0_ #UNO1ForAll https://t.co/JxHVnQDEer</t>
  </si>
  <si>
    <t>G6</t>
  </si>
  <si>
    <t>G7</t>
  </si>
  <si>
    <t>230, 120, 0</t>
  </si>
  <si>
    <t>255, 191, 0</t>
  </si>
  <si>
    <t>Top URLs in Tweet in G6</t>
  </si>
  <si>
    <t>Top URLs in Tweet in G7</t>
  </si>
  <si>
    <t>G6 Count</t>
  </si>
  <si>
    <t>G7 Count</t>
  </si>
  <si>
    <t>https://unomaha.zoom.us/signin http://unothegateway.com/uno-celebrates-constitution-week-including-first-amendment-panel/ https://zoom.us/recording/play/D2a4rMBNzyplGPVOyXfzo3IspL3kGdIqsl3Z-hlICvbQMuL1kj_OTbrawA0drv6O https://nodexlgraphgallery.org/Pages/Graph.aspx?graphID=210062 https://nationalvoterregistrationday.org/partner-tools/ https://investigativereportingworkshop.org/news/growing-hostility-between-student-media-and-administrators/ https://twitter.com/larissagrace/status/1174787906965131264 https://twitter.com/thekamrinbaker/status/1176648420976668677 https://www.unomaha.edu/news/events/constitution-week.php https://www.wspa.com/news/nc-cheerleading-squad-on-probation-after-displaying-trump-banner/</t>
  </si>
  <si>
    <t>https://www.instagram.com/p/B2m9opbgtzF/ http://unothegateway.com/uno-celebrates-constitution-week-including-first-amendment-panel/ https://www.unomaha.edu/news/events/constitution-week.php https://zoom.us/recording/play/D2a4rMBNzyplGPVOyXfzo3IspL3kGdIqsl3Z-hlICvbQMuL1kj_OTbrawA0drv6O https://twitter.com/UNOSML/status/1174750667862355970 https://www.unomaha.edu/campus-policies/regulations-on-the-use-of-university-facilities-and-grounds.php</t>
  </si>
  <si>
    <t>https://twitter.com/UNOSML/status/1174750667862355970 https://twitter.com/communo/status/1169611579815579650 https://unomaha.zoom.us/signin</t>
  </si>
  <si>
    <t>https://twitter.com/JeremyHL/status/1174034539204763649 https://twitter.com/JeremyHL/status/1174751982453587968 https://twitter.com/UNOSML/status/1174750667862355970 https://twitter.com/alyssasiebken/status/1174784694833074188 https://unomaha.zoom.us/recording/play/D2a4rMBNzyplGPVOyXfzo3IspL3kGdIqsl3Z-hlICvbQMuL1kj_OTbrawA0drv6O?continueMode=true https://zoom.us/recording/play/D2a4rMBNzyplGPVOyXfzo3IspL3kGdIqsl3Z-hlICvbQMuL1kj_OTbrawA0drv6O https://nationalvoterregistrationday.org/partner-tools/</t>
  </si>
  <si>
    <t>Top Domains in Tweet in G6</t>
  </si>
  <si>
    <t>Top Domains in Tweet in G7</t>
  </si>
  <si>
    <t>zoom.us twitter.com unothegateway.com nodexlgraphgallery.org nationalvoterregistrationday.org investigativereportingworkshop.org unomaha.edu wspa.com</t>
  </si>
  <si>
    <t>unomaha.edu instagram.com unothegateway.com zoom.us twitter.com</t>
  </si>
  <si>
    <t>twitter.com zoom.us</t>
  </si>
  <si>
    <t>twitter.com zoom.us nationalvoterregistrationday.org</t>
  </si>
  <si>
    <t>unojmc441</t>
  </si>
  <si>
    <t>unojmc404</t>
  </si>
  <si>
    <t>socialmedia</t>
  </si>
  <si>
    <t>firstamendment</t>
  </si>
  <si>
    <t>constitutionweek</t>
  </si>
  <si>
    <t>nationalvoterregistrationday</t>
  </si>
  <si>
    <t>scotus</t>
  </si>
  <si>
    <t>unocmst419</t>
  </si>
  <si>
    <t>juego</t>
  </si>
  <si>
    <t>uno</t>
  </si>
  <si>
    <t>constitutionday</t>
  </si>
  <si>
    <t>freespeech</t>
  </si>
  <si>
    <t>freedomofexpression</t>
  </si>
  <si>
    <t>commongood</t>
  </si>
  <si>
    <t>Top Hashtags in Tweet in G6</t>
  </si>
  <si>
    <t>mavradio</t>
  </si>
  <si>
    <t>powerwith</t>
  </si>
  <si>
    <t>Top Hashtags in Tweet in G7</t>
  </si>
  <si>
    <t>uno1forall unojmc441 juego uno constitutionweek</t>
  </si>
  <si>
    <t>uno1forall unojmc404 vote firstamendment scotus socialmedia nationalvoterregistrationday unojmc441 unocmst419 constitutionday</t>
  </si>
  <si>
    <t>uno1forall unojmc441 unojmc404 socialmedia</t>
  </si>
  <si>
    <t>uno1forall unojmc404 constitutionweek freespeech constitutionday unojmc441 unocmst419 nationalvoterregistrationday freedomofexpression commongood</t>
  </si>
  <si>
    <t>uno1forall constitutionday</t>
  </si>
  <si>
    <t>#uno1forall</t>
  </si>
  <si>
    <t>first</t>
  </si>
  <si>
    <t>amendment</t>
  </si>
  <si>
    <t>panel</t>
  </si>
  <si>
    <t>#unojmc441</t>
  </si>
  <si>
    <t>press</t>
  </si>
  <si>
    <t>make</t>
  </si>
  <si>
    <t>freedom</t>
  </si>
  <si>
    <t>win</t>
  </si>
  <si>
    <t>2</t>
  </si>
  <si>
    <t>30</t>
  </si>
  <si>
    <t>#unojmc404</t>
  </si>
  <si>
    <t>pm</t>
  </si>
  <si>
    <t>another</t>
  </si>
  <si>
    <t>student</t>
  </si>
  <si>
    <t>today</t>
  </si>
  <si>
    <t>thursday</t>
  </si>
  <si>
    <t>event</t>
  </si>
  <si>
    <t>Top Words in Tweet in G6</t>
  </si>
  <si>
    <t>rights</t>
  </si>
  <si>
    <t>here</t>
  </si>
  <si>
    <t>people</t>
  </si>
  <si>
    <t>speech</t>
  </si>
  <si>
    <t>case</t>
  </si>
  <si>
    <t>danger</t>
  </si>
  <si>
    <t>Top Words in Tweet in G7</t>
  </si>
  <si>
    <t>jody</t>
  </si>
  <si>
    <t>neathery</t>
  </si>
  <si>
    <t>castro</t>
  </si>
  <si>
    <t>thank</t>
  </si>
  <si>
    <t>#uno1forall #unojmc441 first panel press amendment make freedom uno win</t>
  </si>
  <si>
    <t>#uno1forall first amendment unomaha panel unosml 2 30 #unojmc404 pm</t>
  </si>
  <si>
    <t>#uno1forall panel first amendment unomaha freedom #unojmc441 another student today</t>
  </si>
  <si>
    <t>#uno1forall first amendment panel unomaha 2 30 pm thursday event</t>
  </si>
  <si>
    <t>#uno1forall panel amendment first unomaha unosml acluofne today 2 30</t>
  </si>
  <si>
    <t>#uno1forall press first amendment rights here people speech case danger</t>
  </si>
  <si>
    <t>#uno1forall first amendment jody neathery castro people thank panel unomaha</t>
  </si>
  <si>
    <t>first,amendment</t>
  </si>
  <si>
    <t>amendment,panel</t>
  </si>
  <si>
    <t>2,30</t>
  </si>
  <si>
    <t>#uno1forall,first</t>
  </si>
  <si>
    <t>30,pm</t>
  </si>
  <si>
    <t>cpacs,commons</t>
  </si>
  <si>
    <t>unosml,unomaha</t>
  </si>
  <si>
    <t>constitution,week</t>
  </si>
  <si>
    <t>#uno1forall,#unojmc441</t>
  </si>
  <si>
    <t>1,000</t>
  </si>
  <si>
    <t>freedom,press</t>
  </si>
  <si>
    <t>uno,student</t>
  </si>
  <si>
    <t>win,1</t>
  </si>
  <si>
    <t>panel,#uno1forall</t>
  </si>
  <si>
    <t>unomaha,unosml</t>
  </si>
  <si>
    <t>#uno1forall,unosml</t>
  </si>
  <si>
    <t>#uno1forall,panel</t>
  </si>
  <si>
    <t>another,tuesday</t>
  </si>
  <si>
    <t>tuesday,another</t>
  </si>
  <si>
    <t>another,unothegateway</t>
  </si>
  <si>
    <t>unothegateway,issue</t>
  </si>
  <si>
    <t>issue,stands</t>
  </si>
  <si>
    <t>pm,first</t>
  </si>
  <si>
    <t>pm,cpacs</t>
  </si>
  <si>
    <t>voter,registration</t>
  </si>
  <si>
    <t>registration,continues</t>
  </si>
  <si>
    <t>continues,wednesday</t>
  </si>
  <si>
    <t>amy,miller</t>
  </si>
  <si>
    <t>social,media</t>
  </si>
  <si>
    <t>exec,director</t>
  </si>
  <si>
    <t>elected,officials</t>
  </si>
  <si>
    <t>Top Word Pairs in Tweet in G6</t>
  </si>
  <si>
    <t>amendment,rights</t>
  </si>
  <si>
    <t>protector,people</t>
  </si>
  <si>
    <t>dr,allen</t>
  </si>
  <si>
    <t>allen,put</t>
  </si>
  <si>
    <t>put,best</t>
  </si>
  <si>
    <t>best,first</t>
  </si>
  <si>
    <t>rights,carving</t>
  </si>
  <si>
    <t>carving,place</t>
  </si>
  <si>
    <t>place,rainforest</t>
  </si>
  <si>
    <t>Top Word Pairs in Tweet in G7</t>
  </si>
  <si>
    <t>jody,neathery</t>
  </si>
  <si>
    <t>neathery,castro</t>
  </si>
  <si>
    <t>#uno1forall,#unojmc441  first,amendment  freedom,press  uno,student  win,1  1,000  amendment,panel  panel,#uno1forall  2,30  cpacs,commons</t>
  </si>
  <si>
    <t>first,amendment  amendment,panel  2,30  #uno1forall,first  30,pm  unosml,unomaha  unomaha,unosml  #uno1forall,unosml  constitution,week  cpacs,commons</t>
  </si>
  <si>
    <t>first,amendment  amendment,panel  1,000  #uno1forall,panel  #uno1forall,#unojmc441  another,tuesday  tuesday,another  another,unothegateway  unothegateway,issue  issue,stands</t>
  </si>
  <si>
    <t>first,amendment  2,30  amendment,panel  30,pm  pm,first  cpacs,commons  pm,cpacs  voter,registration  registration,continues  continues,wednesday</t>
  </si>
  <si>
    <t>first,amendment  amendment,panel  #uno1forall,panel  2,30  #uno1forall,first  amy,miller  social,media  voter,registration  exec,director  elected,officials</t>
  </si>
  <si>
    <t>first,amendment  amendment,rights  protector,people  dr,allen  allen,put  put,best  best,first  rights,carving  carving,place  place,rainforest</t>
  </si>
  <si>
    <t>first,amendment  jody,neathery  neathery,castro  amendment,panel</t>
  </si>
  <si>
    <t>Top Replied-To in G6</t>
  </si>
  <si>
    <t>Top Mentioned in G6</t>
  </si>
  <si>
    <t>Top Replied-To in G7</t>
  </si>
  <si>
    <t>Top Mentioned in G7</t>
  </si>
  <si>
    <t>unomaha unosml realdonaldtrump wspa7 nodexl tweetrootapp communo larissagrace deborahsmithho2 jared_e_barton</t>
  </si>
  <si>
    <t>unomaha unosml unothegateway</t>
  </si>
  <si>
    <t>unomaha unosml</t>
  </si>
  <si>
    <t>unomaha unosml acluofne owhnews associatedpress</t>
  </si>
  <si>
    <t>unomaha jneatherycastro unosml jean_stothert</t>
  </si>
  <si>
    <t>Top Tweeters in G6</t>
  </si>
  <si>
    <t>Top Tweeters in G7</t>
  </si>
  <si>
    <t>elisabet_tckr advntrbuddy01 ryanjaeckel claire_redinger jackzipay mikayladyell hannachristine_ vladlopez06 emmacosty omahagirl45</t>
  </si>
  <si>
    <t>jeremyhl wspa7 realdonaldtrump thartman2u nodexl brooke_wegner kathyschwarz2 in_fieri alyssasiebken jared_e_barton</t>
  </si>
  <si>
    <t>thekamrinbaker nebraskasower chrismachian unothegateway communo marsnevada kamifox21576450</t>
  </si>
  <si>
    <t>cletushusker unomaha simonrogerstow romasubramanian dr_mblack yvescuster gillescuster</t>
  </si>
  <si>
    <t>owhnews janet_chung associatedpress crishm acluofne larissagrace jesse033181</t>
  </si>
  <si>
    <t>owen_godberson mavradiouno ethan_wolbach coliver405 benji_gordon take_a_chance88</t>
  </si>
  <si>
    <t>jean_stothert jneatherycastro derekesullivan</t>
  </si>
  <si>
    <t>http://unothegateway.com/uno-celebrates-constitution-week-including-first-amendment-panel/ https://zoom.us/recording/play/D2a4rMBNzyplGPVOyXfzo3IspL3kGdIqsl3Z-hlICvbQMuL1kj_OTbrawA0drv6O https://nodexlgraphgallery.org/Pages/Graph.aspx?graphID=210062 https://www.wspa.com/news/nc-cheerleading-squad-on-probation-after-displaying-trump-banner/ https://nationalvoterregistrationday.org/partner-tools/ https://unomaha.zoom.us/signin https://www.unomaha.edu/news/events/constitution-week.php https://twitter.com/thekamrinbaker/status/1176648420976668677 https://twitter.com/larissagrace/status/1174787906965131264 https://investigativereportingworkshop.org/news/growing-hostility-between-student-media-and-administrators/</t>
  </si>
  <si>
    <t>https://nodexlgraphgallery.org/Pages/Graph.aspx?graphID=210062 http://unothegateway.com/uno-celebrates-constitution-week-including-first-amendment-panel/ https://nationalvoterregistrationday.org/partner-tools/ https://zoom.us/recording/play/D2a4rMBNzyplGPVOyXfzo3IspL3kGdIqsl3Z-hlICvbQMuL1kj_OTbrawA0drv6O https://twitter.com/LarissaGrace/status/1174791759785652224 https://unomaha.zoom.us/recording/play/D2a4rMBNzyplGPVOyXfzo3IspL3kGdIqsl3Z-hlICvbQMuL1kj_OTbrawA0drv6O?continueMode=true https://unomaha.zoom.us/signin</t>
  </si>
  <si>
    <t>https://twitter.com/UNOSML/status/1174750667862355970 https://unomaha.zoom.us/signin https://twitter.com/communo/status/1169611579815579650</t>
  </si>
  <si>
    <t>https://www.unomaha.edu/campus-policies/regulations-on-the-use-of-university-facilities-and-grounds.php https://twitter.com/UNOSML/status/1174750667862355970</t>
  </si>
  <si>
    <t>https://nationalvoterregistrationday.org/partner-tools/ https://zoom.us/recording/play/D2a4rMBNzyplGPVOyXfzo3IspL3kGdIqsl3Z-hlICvbQMuL1kj_OTbrawA0drv6O https://unomaha.zoom.us/recording/play/D2a4rMBNzyplGPVOyXfzo3IspL3kGdIqsl3Z-hlICvbQMuL1kj_OTbrawA0drv6O?continueMode=true https://twitter.com/alyssasiebken/status/1174784694833074188 https://twitter.com/UNOSML/status/1174750667862355970 https://twitter.com/JeremyHL/status/1174751982453587968 https://twitter.com/JeremyHL/status/1174034539204763649</t>
  </si>
  <si>
    <t>http://unothegateway.com/uno-celebrates-constitution-week-including-first-amendment-panel/ https://zoom.us/recording/play/D2a4rMBNzyplGPVOyXfzo3IspL3kGdIqsl3Z-hlICvbQMuL1kj_OTbrawA0drv6O https://www.unomaha.edu/news/events/constitution-week.php</t>
  </si>
  <si>
    <t>zoom.us unothegateway.com twitter.com nodexlgraphgallery.org wspa.com nationalvoterregistrationday.org unomaha.edu investigativereportingworkshop.org</t>
  </si>
  <si>
    <t>zoom.us nodexlgraphgallery.org unothegateway.com nationalvoterregistrationday.org twitter.com</t>
  </si>
  <si>
    <t>unomaha.edu twitter.com</t>
  </si>
  <si>
    <t>unothegateway.com zoom.us unomaha.edu</t>
  </si>
  <si>
    <t>zoom.us twitter.com</t>
  </si>
  <si>
    <t>zoom.us twitter.com nationalvoterregistrationday.org</t>
  </si>
  <si>
    <t>uno1forall unojmc404 vote scotus firstamendment nationalvoterregistrationday unojmc441 unocmst419 socialmedia constitutionday</t>
  </si>
  <si>
    <t>uno1forall unojmc404 nationalvoterregistrationday data vote firstamendment scotus socialmedia</t>
  </si>
  <si>
    <t>uno1forall constitutionweek freespeech socialmedia potholes freedomcantprotectitself firstamendment bigquestion newworld commongood</t>
  </si>
  <si>
    <t>uno1forall unojmc404 unojmc441 unocmst419 socialmedia</t>
  </si>
  <si>
    <t>uno1forall unojmc404 nationalvoterregistrationday unojmc441 unocmst419 constitutionday</t>
  </si>
  <si>
    <t>uno1forall unojmc404 socialmedia</t>
  </si>
  <si>
    <t>unojmc404 vote scotus firstamendment nationalvoterregistrationday unojmc441 unocmst419 socialmedia constitutionday uno1forall</t>
  </si>
  <si>
    <t>unojmc404 nationalvoterregistrationday data vote firstamendment scotus socialmedia uno1forall</t>
  </si>
  <si>
    <t>constitutionweek freespeech socialmedia potholes freedomcantprotectitself firstamendment bigquestion newworld commongood individualrights</t>
  </si>
  <si>
    <t>mavradio powerwith uno1forall</t>
  </si>
  <si>
    <t>unojmc404 unojmc441 unocmst419 socialmedia uno1forall</t>
  </si>
  <si>
    <t>firstamendment uno1forall</t>
  </si>
  <si>
    <t>unojmc404 nationalvoterregistrationday unojmc441 unocmst419 constitutionday uno1forall</t>
  </si>
  <si>
    <t>unojmc404 socialmedia uno1forall</t>
  </si>
  <si>
    <t>history first states giving women right #vote american west way</t>
  </si>
  <si>
    <t>#uno1forall unomaha first amendment unosml panel 30 #unojmc404 2 #vote</t>
  </si>
  <si>
    <t>first amendment panel thursday september 19 2 30 pm cpacs</t>
  </si>
  <si>
    <t>#uno1forall unomaha first amendment panel 2 30 pm unosml cpacs</t>
  </si>
  <si>
    <t>voter registration continues wednesday unomaha ahead #uno1forall thursday 2 30</t>
  </si>
  <si>
    <t>current uno student looking win 1 000 first amendment panel</t>
  </si>
  <si>
    <t>university nebraska omaha views #uno1forall</t>
  </si>
  <si>
    <t>en juego #uno1forall #juego #uno</t>
  </si>
  <si>
    <t>#uno1forall first amendment panerl livestream 2 30 p m central</t>
  </si>
  <si>
    <t>#uno1forall first amendment panel unomaha unosml 2 30 #unojmc404 top</t>
  </si>
  <si>
    <t>#uno1forall students 2 30 uno panel make event dm contest</t>
  </si>
  <si>
    <t>#uno1forall live 2 30 pm unomaha unosml</t>
  </si>
  <si>
    <t>jazzed #uno1forall</t>
  </si>
  <si>
    <t>catching panel #uno1forall #constitutionweek</t>
  </si>
  <si>
    <t>uno panel make want win #uno1forall students watch live link</t>
  </si>
  <si>
    <t>panels thoughts kathy griffin #uno1forall</t>
  </si>
  <si>
    <t>government good reminder employee employeer need tell bad job #uno1forall</t>
  </si>
  <si>
    <t>#uno1forall first amendment jody neathery castro people thank here unomaha</t>
  </si>
  <si>
    <t>#uno1forall exec acluofne director #constitutionweek amy miller #freespeech one press</t>
  </si>
  <si>
    <t>here press people #uno1forall first amendment enemy protector jody neathery</t>
  </si>
  <si>
    <t>thing #constitutionday announced #uno1forall social media contest</t>
  </si>
  <si>
    <t>#uno1forall first amendment messy make uncomfortable imagine without protects allows</t>
  </si>
  <si>
    <t>#uno1forall panel first amendment 1 2 thank wonderful discussion well</t>
  </si>
  <si>
    <t>#uno1forall first amendment unomaha unosml panel dr chris allen cutting</t>
  </si>
  <si>
    <t>#uno1forall social media first come dr chris allen cutting back</t>
  </si>
  <si>
    <t>less 24 hours #uno1forall first amendment panel unosml unomaha see</t>
  </si>
  <si>
    <t>united states now made list top dangerous places journalist #uno1forall</t>
  </si>
  <si>
    <t>#uno1forall #unojmc441 folks freedom regulations panel watch today practice canceling</t>
  </si>
  <si>
    <t>#uno1forall panel freedom world s folks discussed importance voting september</t>
  </si>
  <si>
    <t>world s first amendment one complicated matter powerful country jody</t>
  </si>
  <si>
    <t>#uno1forall another tuesday unothegateway issue stands enjoy independent student journalism</t>
  </si>
  <si>
    <t>#uno1forall panel amendment first unosml unomaha 2 30 social media</t>
  </si>
  <si>
    <t>#uno1forall panel discussed importance voting september 24th 2019 national voter</t>
  </si>
  <si>
    <t>free speech never censored college campuses creating zones students t</t>
  </si>
  <si>
    <t>comes free speech panelist michael o'hara sure exercise lose #uno1forall</t>
  </si>
  <si>
    <t>someone s freedom speech end freedoms begin easy way tell</t>
  </si>
  <si>
    <t>press freedom one originally meant big iron machine cranked out</t>
  </si>
  <si>
    <t>improvements freedom press privilege u s broken barriers made multiple</t>
  </si>
  <si>
    <t>first michael holmes pointed out #uno1forall panel thursday founding fathers</t>
  </si>
  <si>
    <t>think dangerous national leader calling press enemy people those fighting</t>
  </si>
  <si>
    <t>first amendment rights #uno1forall here dr allen put best carving</t>
  </si>
  <si>
    <t>#uno1forall press first amendment people rights here access protector politicians</t>
  </si>
  <si>
    <t>still know first amendment strong written certain political ideologies being</t>
  </si>
  <si>
    <t>never ending wonder far society make before burn out #uno1forall</t>
  </si>
  <si>
    <t>speech case danger #uno1forall rights limitations free clear present according</t>
  </si>
  <si>
    <t>speech case danger #uno1forall press people limitations free clear present</t>
  </si>
  <si>
    <t>#uno1forall press access first amendment politicians speech case danger rights</t>
  </si>
  <si>
    <t>come check out #uno1forall event celebrating first amendment join social</t>
  </si>
  <si>
    <t>#uno1forall first amendment panel unosml unomaha constitution week #unojmc404 please</t>
  </si>
  <si>
    <t>another tuesday unothegateway issue stands enjoy independent student journalism palm</t>
  </si>
  <si>
    <t>unosml panel first amendment 30 unomaha #unojmc404 2 #vote week</t>
  </si>
  <si>
    <t>unosml cpacs commons student see visit event chance win 1</t>
  </si>
  <si>
    <t>2 30 unosml #unojmc404 unomaha top week thursday students pm</t>
  </si>
  <si>
    <t>uno panel make event dm contest 1000 first amendment top</t>
  </si>
  <si>
    <t>students watch live link event participate 1 000 dm more</t>
  </si>
  <si>
    <t>here first amendment jody neathery castro people thank unomaha panel</t>
  </si>
  <si>
    <t>one exec acluofne director #constitutionweek amy miller #freespeech press vs</t>
  </si>
  <si>
    <t>press people first amendment enemy protector jody neathery castro part</t>
  </si>
  <si>
    <t>first amendment messy make uncomfortable imagine without protects allows voice</t>
  </si>
  <si>
    <t>1 2 panel first amendment thank wonderful discussion well jeremyhl</t>
  </si>
  <si>
    <t>panel dr chris allen cutting back rainforest keep hacking darn</t>
  </si>
  <si>
    <t>social media first come dr chris allen cutting back rainforest</t>
  </si>
  <si>
    <t>folks regulations watch freedom panel today practice canceling problematic companies</t>
  </si>
  <si>
    <t>world s folks panel freedom discussed importance voting september 24th</t>
  </si>
  <si>
    <t>unosml unomaha 1st 2 30 amendment first social media #unojmc404</t>
  </si>
  <si>
    <t>here dr allen put best carving place rainforest hack back</t>
  </si>
  <si>
    <t>press access politicians speech case danger people rights here first</t>
  </si>
  <si>
    <t>speech case danger rights limitations free clear present according supreme</t>
  </si>
  <si>
    <t>speech case danger press people limitations free clear present according</t>
  </si>
  <si>
    <t>press access politicians speech case danger rights first amendment included</t>
  </si>
  <si>
    <t>constitution week #unojmc404 please 2 30 cpacs commons student summary</t>
  </si>
  <si>
    <t>history,first  first,states  states,giving  giving,women  women,right  right,#vote  #vote,american  american,west  west,way  way,spark</t>
  </si>
  <si>
    <t>first,amendment  amendment,panel  2,30  #uno1forall,first  30,pm  #uno1forall,unosml  constitution,week  unomaha,unosml  unosml,unomaha  unomaha,#uno1forall</t>
  </si>
  <si>
    <t>first,amendment  amendment,panel  panel,thursday  thursday,september  september,19  19,2  2,30  30,pm  pm,cpacs  cpacs,commons</t>
  </si>
  <si>
    <t>first,amendment  amendment,panel  2,30  30,pm  pm,cpacs  cpacs,commons  unosml,unomaha  commons,visit  visit,event  event,chance</t>
  </si>
  <si>
    <t>voter,registration  registration,continues  continues,wednesday  wednesday,unomaha  unomaha,ahead  ahead,#uno1forall  #uno1forall,thursday  thursday,2  2,30  30,pm</t>
  </si>
  <si>
    <t>current,uno  uno,student  student,looking  looking,win  win,1  1,000  000,first  first,amendment  amendment,panel  panel,#uno1forall</t>
  </si>
  <si>
    <t>university,nebraska  nebraska,omaha  omaha,views  views,#uno1forall</t>
  </si>
  <si>
    <t>en,juego  juego,#uno1forall  #uno1forall,#juego  #juego,#uno</t>
  </si>
  <si>
    <t>#uno1forall,first  first,amendment  amendment,panerl  panerl,livestream  livestream,2  2,30  30,p  p,m  m,central</t>
  </si>
  <si>
    <t>first,amendment  amendment,panel  2,30  #uno1forall,first  unosml,unomaha  30,pm  constitution,week  30,p  p,m  cpacs,commons</t>
  </si>
  <si>
    <t>2,30  uno,students  first,amendment  students,watch  watch,panel  panel,live  live,link  link,make  make,event  event,remember</t>
  </si>
  <si>
    <t>#uno1forall,live  live,2  2,30  30,pm  pm,unomaha  unomaha,unosml</t>
  </si>
  <si>
    <t>jazzed,#uno1forall</t>
  </si>
  <si>
    <t>catching,panel  panel,#uno1forall  #uno1forall,#constitutionweek</t>
  </si>
  <si>
    <t>uno,students  students,watch  watch,panel  panel,live  live,link  link,make  make,event  event,want  want,participate  participate,win</t>
  </si>
  <si>
    <t>panels,thoughts  thoughts,kathy  kathy,griffin  griffin,#uno1forall</t>
  </si>
  <si>
    <t>good,reminder  reminder,government  government,employee  employee,employeer  employeer,need  need,tell  tell,government  government,bad  bad,job  job,#uno1forall</t>
  </si>
  <si>
    <t>first,amendment  jody,neathery  neathery,castro  amendment,panel  castro,press  press,protector  protector,people  people,thank  thank,saying  saying,jneatherycastro</t>
  </si>
  <si>
    <t>exec,director  acluofne,exec  director,amy  amy,miller  today,#uno1forall  according,acluofne  miller,idea  idea,student  student,disruption  disruption,being</t>
  </si>
  <si>
    <t>first,amendment  press,enemy  enemy,people  people,protector  protector,people  people,jody  jody,neathery  neathery,castro  castro,part  part,press</t>
  </si>
  <si>
    <t>thing,#constitutionday  #constitutionday,announced  announced,#uno1forall  #uno1forall,social  social,media  media,contest</t>
  </si>
  <si>
    <t>#uno1forall,first  first,amendment  amendment,messy  messy,make  make,uncomfortable  uncomfortable,imagine  imagine,without  without,protects  protects,allows  allows,voice</t>
  </si>
  <si>
    <t>first,amendment  amendment,panel  1,2  thank,panel  panel,wonderful  wonderful,discussion  discussion,well  well,jeremyhl  jeremyhl,hosting  hosting,organizing</t>
  </si>
  <si>
    <t>first,amendment  #uno1forall,first  amendment,panel  unomaha,unosml  #uno1forall,dr  dr,chris  chris,allen  allen,cutting  cutting,back  back,rainforest</t>
  </si>
  <si>
    <t>social,media  #uno1forall,dr  dr,chris  chris,allen  allen,cutting  cutting,back  back,rainforest  rainforest,keep  keep,hacking  hacking,darn</t>
  </si>
  <si>
    <t>less,24  24,hours  hours,#uno1forall  #uno1forall,first  first,amendment  amendment,panel  panel,unosml  unosml,unomaha  unomaha,see</t>
  </si>
  <si>
    <t>united,states  states,now  now,made  made,list  list,top  top,dangerous  dangerous,places  places,journalist  journalist,#uno1forall  #uno1forall,#unojmc441</t>
  </si>
  <si>
    <t>#uno1forall,#unojmc441  #uno1forall,panel  practice,canceling  canceling,problematic  problematic,folks  folks,companies  companies,firing  firing,canceled  canceled,folks  folks,play</t>
  </si>
  <si>
    <t>#uno1forall,panel  panel,discussed  discussed,importance  importance,voting  voting,september  september,24th  24th,2019  2019,national  national,voter  voter,registration</t>
  </si>
  <si>
    <t>first,amendment  amendment,one  one,complicated  complicated,matter  matter,powerful  powerful,country  country,jody  jody,castro  castro,stated  stated,within</t>
  </si>
  <si>
    <t>another,tuesday  tuesday,another  another,unothegateway  unothegateway,issue  issue,stands  stands,enjoy  enjoy,independent  independent,student  student,journalism  journalism,palm</t>
  </si>
  <si>
    <t>first,amendment  amendment,panel  #uno1forall,panel  2,30  social,media  #uno1forall,first  #uno1forall,unosml  video,#unojmc404  unomaha,unosml  media,influence</t>
  </si>
  <si>
    <t>free,speech  speech,never  never,censored  censored,college  college,campuses  campuses,creating  creating,zones  zones,students  students,t  t,speak</t>
  </si>
  <si>
    <t>comes,free  free,speech  speech,panelist  panelist,michael  michael,o'hara  o'hara,sure  sure,exercise  exercise,lose  lose,#uno1forall  #uno1forall,#unojmc441</t>
  </si>
  <si>
    <t>someone,s  s,freedom  freedom,speech  speech,end  end,someone  s,freedoms  freedoms,begin  begin,easy  easy,way  way,tell</t>
  </si>
  <si>
    <t>freedom,press  originally,freedom  press,meant  meant,press  press,big  big,iron  iron,machine  machine,cranked  cranked,out  out,one</t>
  </si>
  <si>
    <t>freedom,press  press,privilege  privilege,u  u,s  s,broken  broken,barriers  barriers,made  made,multiple  multiple,improvements  improvements,over</t>
  </si>
  <si>
    <t>michael,holmes  holmes,pointed  pointed,out  out,#uno1forall  #uno1forall,panel  panel,thursday  thursday,founding  founding,fathers  fathers,made  made,first</t>
  </si>
  <si>
    <t>think,dangerous  dangerous,think  think,national  national,leader  leader,calling  calling,press  press,enemy  enemy,people  people,those  those,fighting</t>
  </si>
  <si>
    <t>first,amendment  amendment,rights  dr,allen  allen,put  put,best  best,first  rights,carving  carving,place  place,rainforest  rainforest,hack</t>
  </si>
  <si>
    <t>first,amendment  protector,people  amendment,rights  press,access  access,included  included,first  amendment,press  press,protector  people,press  press,ability</t>
  </si>
  <si>
    <t>still,know  know,first  first,amendment  amendment,still  still,strong  strong,written  written,certain  certain,political  political,ideologies  ideologies,being</t>
  </si>
  <si>
    <t>never,ending  ending,wonder  wonder,far  far,society  society,make  make,before  before,burn  burn,out  out,#uno1forall  #uno1forall,#unojmc441</t>
  </si>
  <si>
    <t>limitations,free  free,speech  speech,case  case,clear  clear,present  present,danger  danger,according  according,supreme  supreme,court  court,ruling</t>
  </si>
  <si>
    <t>first,amendment  press,access  access,included  included,first  amendment,press  press,protector  protector,people  people,press  press,ability  ability,hold</t>
  </si>
  <si>
    <t>come,check  check,out  out,#uno1forall  #uno1forall,event  event,celebrating  celebrating,first  first,amendment  amendment,join  join,social  social,media</t>
  </si>
  <si>
    <t>first,amendment  amendment,panel  constitution,week  #uno1forall,first  unosml,unomaha  2,30  cpacs,commons  week,summary  summary,unothegateway  unothegateway,#uno1forall</t>
  </si>
  <si>
    <t>pm,cpacs  cpacs,commons  unosml,unomaha  commons,visit  visit,event  event,chance  chance,win  win,1  1,000  000,being</t>
  </si>
  <si>
    <t>2,30  #uno1forall,first  unosml,unomaha  30,pm  amendment,panel  constitution,week  30,p  p,m  cpacs,commons  unomaha,students</t>
  </si>
  <si>
    <t>uno,students  first,amendment  students,watch  watch,panel  panel,live  live,link  link,make  make,event  event,remember  remember,dm</t>
  </si>
  <si>
    <t>1,2  first,amendment  amendment,panel  thank,panel  panel,wonderful  wonderful,discussion  discussion,well  well,jeremyhl  jeremyhl,hosting  hosting,organizing</t>
  </si>
  <si>
    <t>#uno1forall,first  amendment,panel  unomaha,unosml  #uno1forall,dr  dr,chris  chris,allen  allen,cutting  cutting,back  back,rainforest  rainforest,keep</t>
  </si>
  <si>
    <t>#uno1forall,panel  1st,amendment  amendment,panel  2,30  first,amendment  social,media  #uno1forall,first  #uno1forall,unosml  video,#unojmc404  unomaha,unosml</t>
  </si>
  <si>
    <t>dr,allen  allen,put  put,best  best,first  rights,carving  carving,place  place,rainforest  rainforest,hack  hack,back  back,fight</t>
  </si>
  <si>
    <t>constitution,week  #uno1forall,first  unosml,unomaha  2,30  cpacs,commons  week,summary  summary,unothegateway  unothegateway,#uno1forall  #uno1forall,#unojmc404  icymi,#uno1forall</t>
  </si>
  <si>
    <t>cpacs</t>
  </si>
  <si>
    <t>commons</t>
  </si>
  <si>
    <t>week</t>
  </si>
  <si>
    <t>social</t>
  </si>
  <si>
    <t>media</t>
  </si>
  <si>
    <t>top</t>
  </si>
  <si>
    <t>students</t>
  </si>
  <si>
    <t>1</t>
  </si>
  <si>
    <t>registration</t>
  </si>
  <si>
    <t>constitution</t>
  </si>
  <si>
    <t>twitter</t>
  </si>
  <si>
    <t>watch</t>
  </si>
  <si>
    <t>000</t>
  </si>
  <si>
    <t>those</t>
  </si>
  <si>
    <t>contest</t>
  </si>
  <si>
    <t>right</t>
  </si>
  <si>
    <t>voter</t>
  </si>
  <si>
    <t>september</t>
  </si>
  <si>
    <t>influencer</t>
  </si>
  <si>
    <t>continues</t>
  </si>
  <si>
    <t>m</t>
  </si>
  <si>
    <t>being</t>
  </si>
  <si>
    <t>instagram</t>
  </si>
  <si>
    <t>please</t>
  </si>
  <si>
    <t>discussion</t>
  </si>
  <si>
    <t>competition</t>
  </si>
  <si>
    <t>states</t>
  </si>
  <si>
    <t>s</t>
  </si>
  <si>
    <t>#vote</t>
  </si>
  <si>
    <t>influence</t>
  </si>
  <si>
    <t>p</t>
  </si>
  <si>
    <t>video</t>
  </si>
  <si>
    <t>#socialmedia</t>
  </si>
  <si>
    <t>begins</t>
  </si>
  <si>
    <t>dr</t>
  </si>
  <si>
    <t>allen</t>
  </si>
  <si>
    <t>rainforest</t>
  </si>
  <si>
    <t>back</t>
  </si>
  <si>
    <t>one</t>
  </si>
  <si>
    <t>ahead</t>
  </si>
  <si>
    <t>#firstamendment</t>
  </si>
  <si>
    <t>19</t>
  </si>
  <si>
    <t>recording</t>
  </si>
  <si>
    <t>less</t>
  </si>
  <si>
    <t>24</t>
  </si>
  <si>
    <t>hours</t>
  </si>
  <si>
    <t>protector</t>
  </si>
  <si>
    <t>matter</t>
  </si>
  <si>
    <t>campus</t>
  </si>
  <si>
    <t>live</t>
  </si>
  <si>
    <t>attending</t>
  </si>
  <si>
    <t>shared</t>
  </si>
  <si>
    <t>friday</t>
  </si>
  <si>
    <t>out</t>
  </si>
  <si>
    <t>access</t>
  </si>
  <si>
    <t>government</t>
  </si>
  <si>
    <t>giving</t>
  </si>
  <si>
    <t>according</t>
  </si>
  <si>
    <t>united</t>
  </si>
  <si>
    <t>fight</t>
  </si>
  <si>
    <t>amy</t>
  </si>
  <si>
    <t>miller</t>
  </si>
  <si>
    <t>truth</t>
  </si>
  <si>
    <t>holmes</t>
  </si>
  <si>
    <t>voting</t>
  </si>
  <si>
    <t>up</t>
  </si>
  <si>
    <t>icymi</t>
  </si>
  <si>
    <t>politicians</t>
  </si>
  <si>
    <t>both</t>
  </si>
  <si>
    <t>clear</t>
  </si>
  <si>
    <t>present</t>
  </si>
  <si>
    <t>supreme</t>
  </si>
  <si>
    <t>court</t>
  </si>
  <si>
    <t>ruling</t>
  </si>
  <si>
    <t>schenck</t>
  </si>
  <si>
    <t>v</t>
  </si>
  <si>
    <t>wwi</t>
  </si>
  <si>
    <t>determined</t>
  </si>
  <si>
    <t>limited</t>
  </si>
  <si>
    <t>homeland</t>
  </si>
  <si>
    <t>imminent</t>
  </si>
  <si>
    <t>put</t>
  </si>
  <si>
    <t>best</t>
  </si>
  <si>
    <t>carving</t>
  </si>
  <si>
    <t>place</t>
  </si>
  <si>
    <t>hack</t>
  </si>
  <si>
    <t>much</t>
  </si>
  <si>
    <t>positions</t>
  </si>
  <si>
    <t>power</t>
  </si>
  <si>
    <t>try</t>
  </si>
  <si>
    <t>censor</t>
  </si>
  <si>
    <t>importance</t>
  </si>
  <si>
    <t>exec</t>
  </si>
  <si>
    <t>#constitutionweek</t>
  </si>
  <si>
    <t>enemy</t>
  </si>
  <si>
    <t>#mavradio</t>
  </si>
  <si>
    <t>#powerwith</t>
  </si>
  <si>
    <t>national</t>
  </si>
  <si>
    <t>more</t>
  </si>
  <si>
    <t>way</t>
  </si>
  <si>
    <t>day</t>
  </si>
  <si>
    <t>#nationalvoterregistrationday</t>
  </si>
  <si>
    <t>zoom</t>
  </si>
  <si>
    <t>1000</t>
  </si>
  <si>
    <t>livestream</t>
  </si>
  <si>
    <t>keep</t>
  </si>
  <si>
    <t>officials</t>
  </si>
  <si>
    <t>prize</t>
  </si>
  <si>
    <t>world</t>
  </si>
  <si>
    <t>folks</t>
  </si>
  <si>
    <t>history</t>
  </si>
  <si>
    <t>women</t>
  </si>
  <si>
    <t>#scotus</t>
  </si>
  <si>
    <t>launches</t>
  </si>
  <si>
    <t>check</t>
  </si>
  <si>
    <t>accountable</t>
  </si>
  <si>
    <t>without</t>
  </si>
  <si>
    <t>news</t>
  </si>
  <si>
    <t>work</t>
  </si>
  <si>
    <t>director</t>
  </si>
  <si>
    <t>important</t>
  </si>
  <si>
    <t>part</t>
  </si>
  <si>
    <t>find</t>
  </si>
  <si>
    <t>still</t>
  </si>
  <si>
    <t>michael</t>
  </si>
  <si>
    <t>made</t>
  </si>
  <si>
    <t>country</t>
  </si>
  <si>
    <t>discussed</t>
  </si>
  <si>
    <t>24th</t>
  </si>
  <si>
    <t>2019</t>
  </si>
  <si>
    <t>participates</t>
  </si>
  <si>
    <t>#unocmst419</t>
  </si>
  <si>
    <t>#constitutionday</t>
  </si>
  <si>
    <t>chris</t>
  </si>
  <si>
    <t>cutting</t>
  </si>
  <si>
    <t>hacking</t>
  </si>
  <si>
    <t>darn</t>
  </si>
  <si>
    <t>grand</t>
  </si>
  <si>
    <t>means</t>
  </si>
  <si>
    <t>posts</t>
  </si>
  <si>
    <t>bloggers</t>
  </si>
  <si>
    <t>conferences</t>
  </si>
  <si>
    <t>mike</t>
  </si>
  <si>
    <t>problematic</t>
  </si>
  <si>
    <t>now</t>
  </si>
  <si>
    <t>reminder</t>
  </si>
  <si>
    <t>want</t>
  </si>
  <si>
    <t>dm</t>
  </si>
  <si>
    <t>tomorrow</t>
  </si>
  <si>
    <t>panerl</t>
  </si>
  <si>
    <t>central</t>
  </si>
  <si>
    <t>between</t>
  </si>
  <si>
    <t>visit</t>
  </si>
  <si>
    <t>chance</t>
  </si>
  <si>
    <t>american</t>
  </si>
  <si>
    <t>spark</t>
  </si>
  <si>
    <t>population</t>
  </si>
  <si>
    <t>growth</t>
  </si>
  <si>
    <t>tuesday</t>
  </si>
  <si>
    <t>issue</t>
  </si>
  <si>
    <t>stands</t>
  </si>
  <si>
    <t>enjoy</t>
  </si>
  <si>
    <t>independent</t>
  </si>
  <si>
    <t>journalism</t>
  </si>
  <si>
    <t>palm</t>
  </si>
  <si>
    <t>hands</t>
  </si>
  <si>
    <t>hashtags</t>
  </si>
  <si>
    <t>celebrating</t>
  </si>
  <si>
    <t>included</t>
  </si>
  <si>
    <t>ability</t>
  </si>
  <si>
    <t>hold</t>
  </si>
  <si>
    <t>coverage</t>
  </si>
  <si>
    <t>citizens</t>
  </si>
  <si>
    <t>obtain</t>
  </si>
  <si>
    <t>usage</t>
  </si>
  <si>
    <t>past</t>
  </si>
  <si>
    <t>increasing</t>
  </si>
  <si>
    <t>positively</t>
  </si>
  <si>
    <t>negatively</t>
  </si>
  <si>
    <t>bypass</t>
  </si>
  <si>
    <t>release</t>
  </si>
  <si>
    <t>information</t>
  </si>
  <si>
    <t>outlets</t>
  </si>
  <si>
    <t>opportunity</t>
  </si>
  <si>
    <t>slant</t>
  </si>
  <si>
    <t>push</t>
  </si>
  <si>
    <t>agendas</t>
  </si>
  <si>
    <t>discussing</t>
  </si>
  <si>
    <t>political</t>
  </si>
  <si>
    <t>#freespeech</t>
  </si>
  <si>
    <t>job</t>
  </si>
  <si>
    <t>never</t>
  </si>
  <si>
    <t>think</t>
  </si>
  <si>
    <t>dangerous</t>
  </si>
  <si>
    <t>founding</t>
  </si>
  <si>
    <t>fathers</t>
  </si>
  <si>
    <t>improvements</t>
  </si>
  <si>
    <t>become</t>
  </si>
  <si>
    <t>big</t>
  </si>
  <si>
    <t>page</t>
  </si>
  <si>
    <t>time</t>
  </si>
  <si>
    <t>someone</t>
  </si>
  <si>
    <t>begin</t>
  </si>
  <si>
    <t>tell</t>
  </si>
  <si>
    <t>sure</t>
  </si>
  <si>
    <t>exercise</t>
  </si>
  <si>
    <t>lose</t>
  </si>
  <si>
    <t>enter</t>
  </si>
  <si>
    <t>1st</t>
  </si>
  <si>
    <t>starts</t>
  </si>
  <si>
    <t>interesting</t>
  </si>
  <si>
    <t>elected</t>
  </si>
  <si>
    <t>e</t>
  </si>
  <si>
    <t>pluribus</t>
  </si>
  <si>
    <t>unum</t>
  </si>
  <si>
    <t>kicks</t>
  </si>
  <si>
    <t>competing</t>
  </si>
  <si>
    <t>hashtag</t>
  </si>
  <si>
    <t>analyzed</t>
  </si>
  <si>
    <t>quantitatively</t>
  </si>
  <si>
    <t>upppp</t>
  </si>
  <si>
    <t>qaulitat</t>
  </si>
  <si>
    <t>gov</t>
  </si>
  <si>
    <t>public</t>
  </si>
  <si>
    <t>cab</t>
  </si>
  <si>
    <t>driving</t>
  </si>
  <si>
    <t>complicated</t>
  </si>
  <si>
    <t>powerful</t>
  </si>
  <si>
    <t>stated</t>
  </si>
  <si>
    <t>within</t>
  </si>
  <si>
    <t>expression</t>
  </si>
  <si>
    <t>understanding</t>
  </si>
  <si>
    <t>knowledge</t>
  </si>
  <si>
    <t>search</t>
  </si>
  <si>
    <t>practice</t>
  </si>
  <si>
    <t>canceling</t>
  </si>
  <si>
    <t>companies</t>
  </si>
  <si>
    <t>firing</t>
  </si>
  <si>
    <t>canceled</t>
  </si>
  <si>
    <t>play</t>
  </si>
  <si>
    <t>regulations</t>
  </si>
  <si>
    <t>university</t>
  </si>
  <si>
    <t>vs</t>
  </si>
  <si>
    <t>broadcasting</t>
  </si>
  <si>
    <t>participate</t>
  </si>
  <si>
    <t>omaha</t>
  </si>
  <si>
    <t>link</t>
  </si>
  <si>
    <t>compete</t>
  </si>
  <si>
    <t>growing</t>
  </si>
  <si>
    <t>hostility</t>
  </si>
  <si>
    <t>high</t>
  </si>
  <si>
    <t>school</t>
  </si>
  <si>
    <t>exercising</t>
  </si>
  <si>
    <t>administrators</t>
  </si>
  <si>
    <t>1.0.1.419</t>
  </si>
  <si>
    <t>26, 115, 0</t>
  </si>
  <si>
    <t>79, 89, 0</t>
  </si>
  <si>
    <t>157, 49, 0</t>
  </si>
  <si>
    <t>183, 36, 0</t>
  </si>
  <si>
    <t>131, 62, 0</t>
  </si>
  <si>
    <t>209, 23, 0</t>
  </si>
  <si>
    <t>G1: #uno1forall #unojmc441 first panel press amendment make freedom uno win</t>
  </si>
  <si>
    <t>G2: #uno1forall first amendment unomaha panel unosml 2 30 #unojmc404 pm</t>
  </si>
  <si>
    <t>G3: #uno1forall panel first amendment unomaha freedom #unojmc441 another student today</t>
  </si>
  <si>
    <t>G4: #uno1forall first amendment panel unomaha 2 30 pm thursday event</t>
  </si>
  <si>
    <t>G5: #uno1forall panel amendment first unomaha unosml acluofne today 2 30</t>
  </si>
  <si>
    <t>G6: #uno1forall press first amendment rights here people speech case danger</t>
  </si>
  <si>
    <t>G7: #uno1forall first amendment jody neathery castro people thank panel unomaha</t>
  </si>
  <si>
    <t>Edge Weight▓1▓11▓0▓True▓Green▓Red▓▓Edge Weight▓1▓6▓0▓5▓10▓False▓Edge Weight▓1▓11▓0▓16▓6▓False▓▓0▓0▓0▓True▓Black▓Black▓▓Followers▓0▓145955▓0▓162▓1000▓False▓Followers▓0▓64801899▓0▓100▓70▓False▓▓0▓0▓0▓0▓0▓False▓▓0▓0▓0▓0▓0▓False</t>
  </si>
  <si>
    <t>GraphSource░TwitterSearch▓GraphTerm░UNO1ForAll▓ImportDescription░The graph represents a network of 64 Twitter users whose recent tweets contained "UNO1ForAll", or who were replied to or mentioned in those tweets, taken from a data set limited to a maximum of 18,000 tweets.  The network was obtained from Twitter on Wednesday, 25 September 2019 at 15:31 UTC.
The tweets in the network were tweeted over the 8-day, 20-hour, 9-minute period from Monday, 16 September 2019 at 17:12 UTC to Wednesday, 25 September 2019 at 13:22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"mentions".▓ImportSuggestedTitle░UNO1ForAll Twitter NodeXL SNA Map and Report for Wednesday, 25 September 2019 at 15:31 UTC▓ImportSuggestedFileNameNoExtension░2019-09-25 15-31-37 NodeXL Twitter Search UNO1ForAll▓GroupingDescription░The graph's vertices were grouped by cluster using the Clauset-Newman-Moore cluster algorithm.▓LayoutAlgorithm░The graph was laid out using the Harel-Koren Fast Multiscale layout algorithm.▓GraphDirectedness░The graph is directed.</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</si>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</sst>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0"/>
      <tableStyleElement type="headerRow" dxfId="399"/>
    </tableStyle>
    <tableStyle name="NodeXL Table" pivot="0" count="1">
      <tableStyleElement type="headerRow" dxfId="3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3632030"/>
        <c:axId val="57143951"/>
      </c:barChart>
      <c:catAx>
        <c:axId val="436320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43951"/>
        <c:crosses val="autoZero"/>
        <c:auto val="1"/>
        <c:lblOffset val="100"/>
        <c:noMultiLvlLbl val="0"/>
      </c:catAx>
      <c:valAx>
        <c:axId val="57143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2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4533512"/>
        <c:axId val="65257289"/>
      </c:barChart>
      <c:catAx>
        <c:axId val="44533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57289"/>
        <c:crosses val="autoZero"/>
        <c:auto val="1"/>
        <c:lblOffset val="100"/>
        <c:noMultiLvlLbl val="0"/>
      </c:catAx>
      <c:valAx>
        <c:axId val="65257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33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50444690"/>
        <c:axId val="51349027"/>
      </c:barChart>
      <c:catAx>
        <c:axId val="504446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349027"/>
        <c:crosses val="autoZero"/>
        <c:auto val="1"/>
        <c:lblOffset val="100"/>
        <c:noMultiLvlLbl val="0"/>
      </c:catAx>
      <c:valAx>
        <c:axId val="51349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44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9488060"/>
        <c:axId val="65630493"/>
      </c:barChart>
      <c:catAx>
        <c:axId val="594880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630493"/>
        <c:crosses val="autoZero"/>
        <c:auto val="1"/>
        <c:lblOffset val="100"/>
        <c:noMultiLvlLbl val="0"/>
      </c:catAx>
      <c:valAx>
        <c:axId val="6563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88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3803526"/>
        <c:axId val="14469687"/>
      </c:barChart>
      <c:catAx>
        <c:axId val="538035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469687"/>
        <c:crosses val="autoZero"/>
        <c:auto val="1"/>
        <c:lblOffset val="100"/>
        <c:noMultiLvlLbl val="0"/>
      </c:catAx>
      <c:valAx>
        <c:axId val="14469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03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63118320"/>
        <c:axId val="31193969"/>
      </c:barChart>
      <c:catAx>
        <c:axId val="631183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93969"/>
        <c:crosses val="autoZero"/>
        <c:auto val="1"/>
        <c:lblOffset val="100"/>
        <c:noMultiLvlLbl val="0"/>
      </c:catAx>
      <c:valAx>
        <c:axId val="31193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18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2310266"/>
        <c:axId val="43683531"/>
      </c:barChart>
      <c:catAx>
        <c:axId val="12310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683531"/>
        <c:crosses val="autoZero"/>
        <c:auto val="1"/>
        <c:lblOffset val="100"/>
        <c:noMultiLvlLbl val="0"/>
      </c:catAx>
      <c:valAx>
        <c:axId val="43683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1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7607460"/>
        <c:axId val="48705093"/>
      </c:barChart>
      <c:catAx>
        <c:axId val="57607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705093"/>
        <c:crosses val="autoZero"/>
        <c:auto val="1"/>
        <c:lblOffset val="100"/>
        <c:noMultiLvlLbl val="0"/>
      </c:catAx>
      <c:valAx>
        <c:axId val="48705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07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5692654"/>
        <c:axId val="52798431"/>
      </c:barChart>
      <c:catAx>
        <c:axId val="35692654"/>
        <c:scaling>
          <c:orientation val="minMax"/>
        </c:scaling>
        <c:axPos val="b"/>
        <c:delete val="1"/>
        <c:majorTickMark val="out"/>
        <c:minorTickMark val="none"/>
        <c:tickLblPos val="none"/>
        <c:crossAx val="52798431"/>
        <c:crosses val="autoZero"/>
        <c:auto val="1"/>
        <c:lblOffset val="100"/>
        <c:noMultiLvlLbl val="0"/>
      </c:catAx>
      <c:valAx>
        <c:axId val="52798431"/>
        <c:scaling>
          <c:orientation val="minMax"/>
        </c:scaling>
        <c:axPos val="l"/>
        <c:delete val="1"/>
        <c:majorTickMark val="out"/>
        <c:minorTickMark val="none"/>
        <c:tickLblPos val="none"/>
        <c:crossAx val="356926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n_fier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eremyh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areerlink4job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gillescus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yvescust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unomah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dr_mbl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omasubramani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letushusk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avid_todd9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ackzipa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vladlopez0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hartman2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unosm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imonrogerstow"/>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kathyschwarz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ousewhoroars4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omahagirl4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haneth9206802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hannachristine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graff11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enaddisonnew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erekesulliv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ean_stother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rish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ssociatedpres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owh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avradioun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neatherycastr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esse03318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lyssasiebke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rooke_wegn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jared_e_bart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kruse89"/>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mikayladyel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arsnevad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nebraskasow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kamifox2157645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hekamrinbak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larissagrac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janet_chung"/>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elisabet_tck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reallet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jack_hovajm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emmacos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ebeccaweis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claire_reding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hpoppunomahaed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benji_gordo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ethan_wolbac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ryanjaecke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dvntrbuddy0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owen_godbers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ake_a_chance88"/>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cluofn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oliver405"/>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deborahsmithho2"/>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communo"/>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unothegatewa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wspa7"/>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weetrootapp"/>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realdonaldtrum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nodex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chrismachia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51" totalsRowShown="0" headerRowDxfId="397" dataDxfId="347">
  <autoFilter ref="A2:BN251"/>
  <tableColumns count="66">
    <tableColumn id="1" name="Vertex 1" dataDxfId="331"/>
    <tableColumn id="2" name="Vertex 2" dataDxfId="329"/>
    <tableColumn id="3" name="Color" dataDxfId="330"/>
    <tableColumn id="4" name="Width" dataDxfId="356"/>
    <tableColumn id="11" name="Style" dataDxfId="355"/>
    <tableColumn id="5" name="Opacity" dataDxfId="354"/>
    <tableColumn id="6" name="Visibility" dataDxfId="353"/>
    <tableColumn id="10" name="Label" dataDxfId="352"/>
    <tableColumn id="12" name="Label Text Color" dataDxfId="351"/>
    <tableColumn id="13" name="Label Font Size" dataDxfId="350"/>
    <tableColumn id="14" name="Reciprocated?" dataDxfId="237"/>
    <tableColumn id="7" name="ID" dataDxfId="349"/>
    <tableColumn id="9" name="Dynamic Filter" dataDxfId="348"/>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Tweet Date (UTC)" dataDxfId="320"/>
    <tableColumn id="22" name="Twitter Page for Tweet" dataDxfId="319"/>
    <tableColumn id="23" name="Latitude" dataDxfId="318"/>
    <tableColumn id="24" name="Longitude" dataDxfId="317"/>
    <tableColumn id="25" name="Imported ID" dataDxfId="316"/>
    <tableColumn id="26" name="In-Reply-To Tweet ID" dataDxfId="315"/>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314"/>
    <tableColumn id="39" name="Favorited" dataDxfId="313"/>
    <tableColumn id="40" name="Favorite Count" dataDxfId="312"/>
    <tableColumn id="41" name="In-Reply-To User ID" dataDxfId="311"/>
    <tableColumn id="42" name="Is Quote Status" dataDxfId="310"/>
    <tableColumn id="43" name="Language" dataDxfId="309"/>
    <tableColumn id="44" name="Possibly Sensitive" dataDxfId="308"/>
    <tableColumn id="45" name="Quoted Status ID" dataDxfId="307"/>
    <tableColumn id="46" name="Retweeted" dataDxfId="306"/>
    <tableColumn id="47" name="Retweet Count" dataDxfId="305"/>
    <tableColumn id="48" name="Retweet ID" dataDxfId="304"/>
    <tableColumn id="49" name="Source" dataDxfId="303"/>
    <tableColumn id="50" name="Truncated" dataDxfId="302"/>
    <tableColumn id="51" name="Unified Twitter ID" dataDxfId="301"/>
    <tableColumn id="52" name="Imported Tweet Type" dataDxfId="300"/>
    <tableColumn id="53" name="Added By Extended Analysis" dataDxfId="299"/>
    <tableColumn id="54" name="Corrected By Extended Analysis" dataDxfId="298"/>
    <tableColumn id="55" name="Place Bounding Box" dataDxfId="297"/>
    <tableColumn id="56" name="Place Country" dataDxfId="296"/>
    <tableColumn id="57" name="Place Country Code" dataDxfId="295"/>
    <tableColumn id="58" name="Place Full Name" dataDxfId="294"/>
    <tableColumn id="59" name="Place ID" dataDxfId="293"/>
    <tableColumn id="60" name="Place Name" dataDxfId="292"/>
    <tableColumn id="61" name="Place Type" dataDxfId="291"/>
    <tableColumn id="62" name="Place URL" dataDxfId="255"/>
    <tableColumn id="63" name="Vertex 1 Group" dataDxfId="254">
      <calculatedColumnFormula>REPLACE(INDEX(GroupVertices[Group], MATCH(Edges[[#This Row],[Vertex 1]],GroupVertices[Vertex],0)),1,1,"")</calculatedColumnFormula>
    </tableColumn>
    <tableColumn id="64" name="Vertex 2 Group" dataDxfId="252">
      <calculatedColumnFormula>REPLACE(INDEX(GroupVertices[Group], MATCH(Edges[[#This Row],[Vertex 2]],GroupVertices[Vertex],0)),1,1,"")</calculatedColumnFormula>
    </tableColumn>
    <tableColumn id="65" name="Date" dataDxfId="253"/>
    <tableColumn id="66" name="Time"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370" dataDxfId="369">
  <autoFilter ref="A2:C23"/>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236" dataDxfId="235">
  <autoFilter ref="A1:P11"/>
  <tableColumns count="16">
    <tableColumn id="1" name="Top URLs in Tweet in Entire Graph" dataDxfId="234"/>
    <tableColumn id="2" name="Entire Graph Count" dataDxfId="233"/>
    <tableColumn id="3" name="Top URLs in Tweet in G1" dataDxfId="232"/>
    <tableColumn id="4" name="G1 Count" dataDxfId="231"/>
    <tableColumn id="5" name="Top URLs in Tweet in G2" dataDxfId="230"/>
    <tableColumn id="6" name="G2 Count" dataDxfId="229"/>
    <tableColumn id="7" name="Top URLs in Tweet in G3" dataDxfId="228"/>
    <tableColumn id="8" name="G3 Count" dataDxfId="227"/>
    <tableColumn id="9" name="Top URLs in Tweet in G4" dataDxfId="226"/>
    <tableColumn id="10" name="G4 Count" dataDxfId="225"/>
    <tableColumn id="11" name="Top URLs in Tweet in G5" dataDxfId="224"/>
    <tableColumn id="12" name="G5 Count" dataDxfId="223"/>
    <tableColumn id="13" name="Top URLs in Tweet in G6" dataDxfId="222"/>
    <tableColumn id="14" name="G6 Count" dataDxfId="221"/>
    <tableColumn id="15" name="Top URLs in Tweet in G7" dataDxfId="220"/>
    <tableColumn id="16" name="G7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3" totalsRowShown="0" headerRowDxfId="217" dataDxfId="216">
  <autoFilter ref="A14:P23"/>
  <tableColumns count="16">
    <tableColumn id="1" name="Top Domains in Tweet in Entire Graph" dataDxfId="215"/>
    <tableColumn id="2" name="Entire Graph Count" dataDxfId="214"/>
    <tableColumn id="3" name="Top Domains in Tweet in G1" dataDxfId="213"/>
    <tableColumn id="4" name="G1 Count" dataDxfId="212"/>
    <tableColumn id="5" name="Top Domains in Tweet in G2" dataDxfId="211"/>
    <tableColumn id="6" name="G2 Count" dataDxfId="210"/>
    <tableColumn id="7" name="Top Domains in Tweet in G3" dataDxfId="209"/>
    <tableColumn id="8" name="G3 Count" dataDxfId="208"/>
    <tableColumn id="9" name="Top Domains in Tweet in G4" dataDxfId="207"/>
    <tableColumn id="10" name="G4 Count" dataDxfId="206"/>
    <tableColumn id="11" name="Top Domains in Tweet in G5" dataDxfId="205"/>
    <tableColumn id="12" name="G5 Count" dataDxfId="204"/>
    <tableColumn id="13" name="Top Domains in Tweet in G6" dataDxfId="203"/>
    <tableColumn id="14" name="G6 Count" dataDxfId="202"/>
    <tableColumn id="15" name="Top Domains in Tweet in G7" dataDxfId="201"/>
    <tableColumn id="16" name="G7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P36" totalsRowShown="0" headerRowDxfId="198" dataDxfId="197">
  <autoFilter ref="A26:P36"/>
  <tableColumns count="16">
    <tableColumn id="1" name="Top Hashtags in Tweet in Entire Graph" dataDxfId="196"/>
    <tableColumn id="2" name="Entire Graph Count" dataDxfId="195"/>
    <tableColumn id="3" name="Top Hashtags in Tweet in G1" dataDxfId="194"/>
    <tableColumn id="4" name="G1 Count" dataDxfId="193"/>
    <tableColumn id="5" name="Top Hashtags in Tweet in G2" dataDxfId="192"/>
    <tableColumn id="6" name="G2 Count" dataDxfId="191"/>
    <tableColumn id="7" name="Top Hashtags in Tweet in G3" dataDxfId="190"/>
    <tableColumn id="8" name="G3 Count" dataDxfId="189"/>
    <tableColumn id="9" name="Top Hashtags in Tweet in G4" dataDxfId="188"/>
    <tableColumn id="10" name="G4 Count" dataDxfId="187"/>
    <tableColumn id="11" name="Top Hashtags in Tweet in G5" dataDxfId="186"/>
    <tableColumn id="12" name="G5 Count" dataDxfId="185"/>
    <tableColumn id="13" name="Top Hashtags in Tweet in G6" dataDxfId="184"/>
    <tableColumn id="14" name="G6 Count" dataDxfId="183"/>
    <tableColumn id="15" name="Top Hashtags in Tweet in G7" dataDxfId="182"/>
    <tableColumn id="16" name="G7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P49" totalsRowShown="0" headerRowDxfId="179" dataDxfId="178">
  <autoFilter ref="A39:P49"/>
  <tableColumns count="16">
    <tableColumn id="1" name="Top Words in Tweet in Entire Graph" dataDxfId="177"/>
    <tableColumn id="2" name="Entire Graph Count" dataDxfId="176"/>
    <tableColumn id="3" name="Top Words in Tweet in G1" dataDxfId="175"/>
    <tableColumn id="4" name="G1 Count" dataDxfId="174"/>
    <tableColumn id="5" name="Top Words in Tweet in G2" dataDxfId="173"/>
    <tableColumn id="6" name="G2 Count" dataDxfId="172"/>
    <tableColumn id="7" name="Top Words in Tweet in G3" dataDxfId="171"/>
    <tableColumn id="8" name="G3 Count" dataDxfId="170"/>
    <tableColumn id="9" name="Top Words in Tweet in G4" dataDxfId="169"/>
    <tableColumn id="10" name="G4 Count" dataDxfId="168"/>
    <tableColumn id="11" name="Top Words in Tweet in G5" dataDxfId="167"/>
    <tableColumn id="12" name="G5 Count" dataDxfId="166"/>
    <tableColumn id="13" name="Top Words in Tweet in G6" dataDxfId="165"/>
    <tableColumn id="14" name="G6 Count" dataDxfId="164"/>
    <tableColumn id="15" name="Top Words in Tweet in G7" dataDxfId="163"/>
    <tableColumn id="16" name="G7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P62" totalsRowShown="0" headerRowDxfId="160" dataDxfId="159">
  <autoFilter ref="A52:P62"/>
  <tableColumns count="16">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 id="15" name="Top Word Pairs in Tweet in G7" dataDxfId="144"/>
    <tableColumn id="16" name="G7 Count" dataDxfId="14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P66" totalsRowShown="0" headerRowDxfId="141" dataDxfId="140">
  <autoFilter ref="A65:P66"/>
  <tableColumns count="16">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P79" totalsRowShown="0" headerRowDxfId="138" dataDxfId="137">
  <autoFilter ref="A69:P79"/>
  <tableColumns count="16">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8"/>
    <tableColumn id="15" name="Top Mentioned in G7" dataDxfId="107"/>
    <tableColumn id="16" name="G7 Count" dataDxfId="10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P92" totalsRowShown="0" headerRowDxfId="103" dataDxfId="102">
  <autoFilter ref="A82:P92"/>
  <tableColumns count="16">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396" dataDxfId="332">
  <autoFilter ref="A2:BT66"/>
  <sortState ref="A3:BJ18">
    <sortCondition descending="1" sortBy="value" ref="V3:V18"/>
  </sortState>
  <tableColumns count="72">
    <tableColumn id="1" name="Vertex" dataDxfId="346"/>
    <tableColumn id="62" name="Subgraph" dataDxfId="345"/>
    <tableColumn id="2" name="Color" dataDxfId="344"/>
    <tableColumn id="5" name="Shape" dataDxfId="343"/>
    <tableColumn id="6" name="Size" dataDxfId="342"/>
    <tableColumn id="4" name="Opacity" dataDxfId="271"/>
    <tableColumn id="7" name="Image File" dataDxfId="269"/>
    <tableColumn id="3" name="Visibility" dataDxfId="270"/>
    <tableColumn id="10" name="Label" dataDxfId="341"/>
    <tableColumn id="16" name="Label Fill Color" dataDxfId="340"/>
    <tableColumn id="9" name="Label Position" dataDxfId="265"/>
    <tableColumn id="8" name="Tooltip" dataDxfId="263"/>
    <tableColumn id="18" name="Layout Order" dataDxfId="264"/>
    <tableColumn id="13" name="X" dataDxfId="339"/>
    <tableColumn id="14" name="Y" dataDxfId="338"/>
    <tableColumn id="12" name="Locked?" dataDxfId="337"/>
    <tableColumn id="19" name="Polar R" dataDxfId="336"/>
    <tableColumn id="20" name="Polar Angle" dataDxfId="33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34"/>
    <tableColumn id="28" name="Dynamic Filter" dataDxfId="333"/>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68"/>
    <tableColumn id="49" name="Custom Menu Item Text" dataDxfId="267"/>
    <tableColumn id="50" name="Custom Menu Item Action" dataDxfId="266"/>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762" totalsRowShown="0" headerRowDxfId="74" dataDxfId="73">
  <autoFilter ref="A1:G762"/>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47" totalsRowShown="0" headerRowDxfId="65" dataDxfId="64">
  <autoFilter ref="A1:L847"/>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68" dataDxfId="367">
  <autoFilter ref="A1:D407"/>
  <tableColumns count="4">
    <tableColumn id="1" name="VertexID" dataDxfId="366"/>
    <tableColumn id="2" name="Word" dataDxfId="365"/>
    <tableColumn id="3" name="Imported ID" dataDxfId="364"/>
    <tableColumn id="4" name="Date" dataDxfId="363"/>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62" dataDxfId="361">
  <autoFilter ref="A1:B176"/>
  <tableColumns count="2">
    <tableColumn id="1" name="Word" dataDxfId="360"/>
    <tableColumn id="2" name="List" dataDxfId="359"/>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58" dataDxfId="357">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95">
  <autoFilter ref="A2:AO9"/>
  <tableColumns count="41">
    <tableColumn id="1" name="Group" dataDxfId="262"/>
    <tableColumn id="2" name="Vertex Color" dataDxfId="261"/>
    <tableColumn id="3" name="Vertex Shape" dataDxfId="259"/>
    <tableColumn id="22" name="Visibility" dataDxfId="260"/>
    <tableColumn id="4" name="Collapsed?"/>
    <tableColumn id="18" name="Label" dataDxfId="394"/>
    <tableColumn id="20" name="Collapsed X"/>
    <tableColumn id="21" name="Collapsed Y"/>
    <tableColumn id="6" name="ID" dataDxfId="393"/>
    <tableColumn id="19" name="Collapsed Properties" dataDxfId="251"/>
    <tableColumn id="5" name="Vertices" dataDxfId="250"/>
    <tableColumn id="7" name="Unique Edges" dataDxfId="249"/>
    <tableColumn id="8" name="Edges With Duplicates" dataDxfId="248"/>
    <tableColumn id="9" name="Total Edges" dataDxfId="247"/>
    <tableColumn id="10" name="Self-Loops" dataDxfId="246"/>
    <tableColumn id="24" name="Reciprocated Vertex Pair Ratio" dataDxfId="245"/>
    <tableColumn id="25" name="Reciprocated Edge Ratio" dataDxfId="244"/>
    <tableColumn id="11" name="Connected Components" dataDxfId="243"/>
    <tableColumn id="12" name="Single-Vertex Connected Components" dataDxfId="242"/>
    <tableColumn id="13" name="Maximum Vertices in a Connected Component" dataDxfId="241"/>
    <tableColumn id="14" name="Maximum Edges in a Connected Component" dataDxfId="240"/>
    <tableColumn id="15" name="Maximum Geodesic Distance (Diameter)" dataDxfId="239"/>
    <tableColumn id="16" name="Average Geodesic Distance" dataDxfId="238"/>
    <tableColumn id="17" name="Graph Density" dataDxfId="218"/>
    <tableColumn id="23" name="Top URLs in Tweet" dataDxfId="199"/>
    <tableColumn id="26" name="Top Domains in Tweet" dataDxfId="180"/>
    <tableColumn id="27" name="Top Hashtags in Tweet" dataDxfId="161"/>
    <tableColumn id="28" name="Top Words in Tweet" dataDxfId="142"/>
    <tableColumn id="29" name="Top Word Pairs in Tweet" dataDxfId="105"/>
    <tableColumn id="30" name="Top Replied-To in Tweet" dataDxfId="104"/>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92" dataDxfId="391">
  <autoFilter ref="A1:C65"/>
  <tableColumns count="3">
    <tableColumn id="1" name="Group" dataDxfId="258"/>
    <tableColumn id="2" name="Vertex" dataDxfId="257"/>
    <tableColumn id="3" name="Vertex ID" dataDxfId="2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72">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omaha.zoom.us/signin" TargetMode="External" /><Relationship Id="rId2" Type="http://schemas.openxmlformats.org/officeDocument/2006/relationships/hyperlink" Target="https://twitter.com/communo/status/1169611579815579650" TargetMode="External" /><Relationship Id="rId3" Type="http://schemas.openxmlformats.org/officeDocument/2006/relationships/hyperlink" Target="https://unomaha.zoom.us/signin" TargetMode="External" /><Relationship Id="rId4" Type="http://schemas.openxmlformats.org/officeDocument/2006/relationships/hyperlink" Target="https://twitter.com/UNOSML/status/1174750667862355970" TargetMode="External" /><Relationship Id="rId5" Type="http://schemas.openxmlformats.org/officeDocument/2006/relationships/hyperlink" Target="https://unomaha.zoom.us/signin" TargetMode="External" /><Relationship Id="rId6" Type="http://schemas.openxmlformats.org/officeDocument/2006/relationships/hyperlink" Target="https://unomaha.zoom.us/signin" TargetMode="External" /><Relationship Id="rId7" Type="http://schemas.openxmlformats.org/officeDocument/2006/relationships/hyperlink" Target="https://unomaha.zoom.us/signin" TargetMode="External" /><Relationship Id="rId8" Type="http://schemas.openxmlformats.org/officeDocument/2006/relationships/hyperlink" Target="https://twitter.com/unosml/status/1174750667862355970" TargetMode="External" /><Relationship Id="rId9" Type="http://schemas.openxmlformats.org/officeDocument/2006/relationships/hyperlink" Target="https://twitter.com/UNOSML/status/1174750667862355970" TargetMode="External" /><Relationship Id="rId10" Type="http://schemas.openxmlformats.org/officeDocument/2006/relationships/hyperlink" Target="https://www.unomaha.edu/campus-policies/regulations-on-the-use-of-university-facilities-and-grounds.php" TargetMode="External" /><Relationship Id="rId11" Type="http://schemas.openxmlformats.org/officeDocument/2006/relationships/hyperlink" Target="https://twitter.com/UNOSML/status/1174836862600585217" TargetMode="External" /><Relationship Id="rId12" Type="http://schemas.openxmlformats.org/officeDocument/2006/relationships/hyperlink" Target="https://twitter.com/UNOmaha/status/1173669150268493824" TargetMode="External" /><Relationship Id="rId13" Type="http://schemas.openxmlformats.org/officeDocument/2006/relationships/hyperlink" Target="https://nodexlgraphgallery.org/Pages/Graph.aspx?graphID=210062" TargetMode="External" /><Relationship Id="rId14" Type="http://schemas.openxmlformats.org/officeDocument/2006/relationships/hyperlink" Target="https://nodexlgraphgallery.org/Pages/Graph.aspx?graphID=210062" TargetMode="External" /><Relationship Id="rId15" Type="http://schemas.openxmlformats.org/officeDocument/2006/relationships/hyperlink" Target="https://nodexlgraphgallery.org/Pages/Graph.aspx?graphID=210062" TargetMode="External" /><Relationship Id="rId16" Type="http://schemas.openxmlformats.org/officeDocument/2006/relationships/hyperlink" Target="https://nodexlgraphgallery.org/Pages/Graph.aspx?graphID=210062" TargetMode="External" /><Relationship Id="rId17" Type="http://schemas.openxmlformats.org/officeDocument/2006/relationships/hyperlink" Target="https://twitter.com/JeremyHL/status/1174034539204763649" TargetMode="External" /><Relationship Id="rId18" Type="http://schemas.openxmlformats.org/officeDocument/2006/relationships/hyperlink" Target="https://twitter.com/JeremyHL/status/1174751982453587968" TargetMode="External" /><Relationship Id="rId19" Type="http://schemas.openxmlformats.org/officeDocument/2006/relationships/hyperlink" Target="https://twitter.com/JeremyHL/status/1174751982453587968" TargetMode="External" /><Relationship Id="rId20" Type="http://schemas.openxmlformats.org/officeDocument/2006/relationships/hyperlink" Target="https://twitter.com/UNOSML/status/1174750667862355970" TargetMode="External" /><Relationship Id="rId21" Type="http://schemas.openxmlformats.org/officeDocument/2006/relationships/hyperlink" Target="https://twitter.com/alyssasiebken/status/1174784694833074188" TargetMode="External" /><Relationship Id="rId22" Type="http://schemas.openxmlformats.org/officeDocument/2006/relationships/hyperlink" Target="https://unomaha.zoom.us/recording/play/D2a4rMBNzyplGPVOyXfzo3IspL3kGdIqsl3Z-hlICvbQMuL1kj_OTbrawA0drv6O?continueMode=true" TargetMode="External" /><Relationship Id="rId23" Type="http://schemas.openxmlformats.org/officeDocument/2006/relationships/hyperlink" Target="https://zoom.us/recording/play/D2a4rMBNzyplGPVOyXfzo3IspL3kGdIqsl3Z-hlICvbQMuL1kj_OTbrawA0drv6O" TargetMode="External" /><Relationship Id="rId24" Type="http://schemas.openxmlformats.org/officeDocument/2006/relationships/hyperlink" Target="https://zoom.us/recording/play/D2a4rMBNzyplGPVOyXfzo3IspL3kGdIqsl3Z-hlICvbQMuL1kj_OTbrawA0drv6O" TargetMode="External" /><Relationship Id="rId25" Type="http://schemas.openxmlformats.org/officeDocument/2006/relationships/hyperlink" Target="https://nationalvoterregistrationday.org/partner-tools/" TargetMode="External" /><Relationship Id="rId26" Type="http://schemas.openxmlformats.org/officeDocument/2006/relationships/hyperlink" Target="https://nationalvoterregistrationday.org/partner-tools/" TargetMode="External" /><Relationship Id="rId27" Type="http://schemas.openxmlformats.org/officeDocument/2006/relationships/hyperlink" Target="https://nodexlgraphgallery.org/Pages/Graph.aspx?graphID=210062" TargetMode="External" /><Relationship Id="rId28" Type="http://schemas.openxmlformats.org/officeDocument/2006/relationships/hyperlink" Target="https://nodexlgraphgallery.org/Pages/Graph.aspx?graphID=210062" TargetMode="External" /><Relationship Id="rId29" Type="http://schemas.openxmlformats.org/officeDocument/2006/relationships/hyperlink" Target="https://www.unomaha.edu/news/events/constitution-week.php" TargetMode="External" /><Relationship Id="rId30" Type="http://schemas.openxmlformats.org/officeDocument/2006/relationships/hyperlink" Target="https://zoom.us/recording/play/D2a4rMBNzyplGPVOyXfzo3IspL3kGdIqsl3Z-hlICvbQMuL1kj_OTbrawA0drv6O" TargetMode="External" /><Relationship Id="rId31" Type="http://schemas.openxmlformats.org/officeDocument/2006/relationships/hyperlink" Target="https://zoom.us/recording/play/D2a4rMBNzyplGPVOyXfzo3IspL3kGdIqsl3Z-hlICvbQMuL1kj_OTbrawA0drv6O" TargetMode="External" /><Relationship Id="rId32" Type="http://schemas.openxmlformats.org/officeDocument/2006/relationships/hyperlink" Target="http://unothegateway.com/uno-celebrates-constitution-week-including-first-amendment-panel/" TargetMode="External" /><Relationship Id="rId33" Type="http://schemas.openxmlformats.org/officeDocument/2006/relationships/hyperlink" Target="http://unothegateway.com/uno-celebrates-constitution-week-including-first-amendment-panel/" TargetMode="External" /><Relationship Id="rId34" Type="http://schemas.openxmlformats.org/officeDocument/2006/relationships/hyperlink" Target="https://nodexlgraphgallery.org/Pages/Graph.aspx?graphID=210062" TargetMode="External" /><Relationship Id="rId35" Type="http://schemas.openxmlformats.org/officeDocument/2006/relationships/hyperlink" Target="https://nodexlgraphgallery.org/Pages/Graph.aspx?graphID=210062" TargetMode="External" /><Relationship Id="rId36" Type="http://schemas.openxmlformats.org/officeDocument/2006/relationships/hyperlink" Target="https://nodexlgraphgallery.org/Pages/Graph.aspx?graphID=210062" TargetMode="External" /><Relationship Id="rId37" Type="http://schemas.openxmlformats.org/officeDocument/2006/relationships/hyperlink" Target="https://www.wspa.com/news/nc-cheerleading-squad-on-probation-after-displaying-trump-banner/" TargetMode="External" /><Relationship Id="rId38" Type="http://schemas.openxmlformats.org/officeDocument/2006/relationships/hyperlink" Target="https://nodexlgraphgallery.org/Pages/Graph.aspx?graphID=210062" TargetMode="External" /><Relationship Id="rId39" Type="http://schemas.openxmlformats.org/officeDocument/2006/relationships/hyperlink" Target="https://nodexlgraphgallery.org/Pages/Graph.aspx?graphID=210062" TargetMode="External" /><Relationship Id="rId40" Type="http://schemas.openxmlformats.org/officeDocument/2006/relationships/hyperlink" Target="https://nodexlgraphgallery.org/Pages/Graph.aspx?graphID=210062" TargetMode="External" /><Relationship Id="rId41" Type="http://schemas.openxmlformats.org/officeDocument/2006/relationships/hyperlink" Target="https://nodexlgraphgallery.org/Pages/Graph.aspx?graphID=210062" TargetMode="External" /><Relationship Id="rId42" Type="http://schemas.openxmlformats.org/officeDocument/2006/relationships/hyperlink" Target="https://www.wspa.com/news/nc-cheerleading-squad-on-probation-after-displaying-trump-banner/" TargetMode="External" /><Relationship Id="rId43" Type="http://schemas.openxmlformats.org/officeDocument/2006/relationships/hyperlink" Target="https://nodexlgraphgallery.org/Pages/Graph.aspx?graphID=210062" TargetMode="External" /><Relationship Id="rId44" Type="http://schemas.openxmlformats.org/officeDocument/2006/relationships/hyperlink" Target="https://nodexlgraphgallery.org/Pages/Graph.aspx?graphID=210062" TargetMode="External" /><Relationship Id="rId45" Type="http://schemas.openxmlformats.org/officeDocument/2006/relationships/hyperlink" Target="https://nodexlgraphgallery.org/Pages/Graph.aspx?graphID=210062" TargetMode="External" /><Relationship Id="rId46" Type="http://schemas.openxmlformats.org/officeDocument/2006/relationships/hyperlink" Target="https://nodexlgraphgallery.org/Pages/Graph.aspx?graphID=210062" TargetMode="External" /><Relationship Id="rId47" Type="http://schemas.openxmlformats.org/officeDocument/2006/relationships/hyperlink" Target="https://www.unomaha.edu/news/events/constitution-week.php" TargetMode="External" /><Relationship Id="rId48" Type="http://schemas.openxmlformats.org/officeDocument/2006/relationships/hyperlink" Target="https://nodexlgraphgallery.org/Pages/Graph.aspx?graphID=210062" TargetMode="External" /><Relationship Id="rId49" Type="http://schemas.openxmlformats.org/officeDocument/2006/relationships/hyperlink" Target="https://unomaha.zoom.us/signin" TargetMode="External" /><Relationship Id="rId50" Type="http://schemas.openxmlformats.org/officeDocument/2006/relationships/hyperlink" Target="https://zoom.us/recording/play/D2a4rMBNzyplGPVOyXfzo3IspL3kGdIqsl3Z-hlICvbQMuL1kj_OTbrawA0drv6O" TargetMode="External" /><Relationship Id="rId51" Type="http://schemas.openxmlformats.org/officeDocument/2006/relationships/hyperlink" Target="https://nodexlgraphgallery.org/Pages/Graph.aspx?graphID=210062" TargetMode="External" /><Relationship Id="rId52" Type="http://schemas.openxmlformats.org/officeDocument/2006/relationships/hyperlink" Target="https://unomaha.zoom.us/signin" TargetMode="External" /><Relationship Id="rId53" Type="http://schemas.openxmlformats.org/officeDocument/2006/relationships/hyperlink" Target="https://unomaha.zoom.us/recording/play/D2a4rMBNzyplGPVOyXfzo3IspL3kGdIqsl3Z-hlICvbQMuL1kj_OTbrawA0drv6O?continueMode=true" TargetMode="External" /><Relationship Id="rId54" Type="http://schemas.openxmlformats.org/officeDocument/2006/relationships/hyperlink" Target="https://twitter.com/LarissaGrace/status/1174791759785652224" TargetMode="External" /><Relationship Id="rId55" Type="http://schemas.openxmlformats.org/officeDocument/2006/relationships/hyperlink" Target="https://zoom.us/recording/play/D2a4rMBNzyplGPVOyXfzo3IspL3kGdIqsl3Z-hlICvbQMuL1kj_OTbrawA0drv6O" TargetMode="External" /><Relationship Id="rId56" Type="http://schemas.openxmlformats.org/officeDocument/2006/relationships/hyperlink" Target="https://nationalvoterregistrationday.org/partner-tools/" TargetMode="External" /><Relationship Id="rId57" Type="http://schemas.openxmlformats.org/officeDocument/2006/relationships/hyperlink" Target="http://unothegateway.com/uno-celebrates-constitution-week-including-first-amendment-panel/" TargetMode="External" /><Relationship Id="rId58" Type="http://schemas.openxmlformats.org/officeDocument/2006/relationships/hyperlink" Target="http://unothegateway.com/uno-celebrates-constitution-week-including-first-amendment-panel/" TargetMode="External" /><Relationship Id="rId59" Type="http://schemas.openxmlformats.org/officeDocument/2006/relationships/hyperlink" Target="https://nodexlgraphgallery.org/Pages/Graph.aspx?graphID=210062" TargetMode="External" /><Relationship Id="rId60" Type="http://schemas.openxmlformats.org/officeDocument/2006/relationships/hyperlink" Target="https://unomaha.zoom.us/signin" TargetMode="External" /><Relationship Id="rId61" Type="http://schemas.openxmlformats.org/officeDocument/2006/relationships/hyperlink" Target="https://zoom.us/recording/play/D2a4rMBNzyplGPVOyXfzo3IspL3kGdIqsl3Z-hlICvbQMuL1kj_OTbrawA0drv6O" TargetMode="External" /><Relationship Id="rId62" Type="http://schemas.openxmlformats.org/officeDocument/2006/relationships/hyperlink" Target="https://zoom.us/recording/play/D2a4rMBNzyplGPVOyXfzo3IspL3kGdIqsl3Z-hlICvbQMuL1kj_OTbrawA0drv6O" TargetMode="External" /><Relationship Id="rId63" Type="http://schemas.openxmlformats.org/officeDocument/2006/relationships/hyperlink" Target="https://nationalvoterregistrationday.org/partner-tools/" TargetMode="External" /><Relationship Id="rId64" Type="http://schemas.openxmlformats.org/officeDocument/2006/relationships/hyperlink" Target="https://investigativereportingworkshop.org/news/growing-hostility-between-student-media-and-administrators/" TargetMode="External" /><Relationship Id="rId65" Type="http://schemas.openxmlformats.org/officeDocument/2006/relationships/hyperlink" Target="https://twitter.com/larissagrace/status/1174787906965131264" TargetMode="External" /><Relationship Id="rId66" Type="http://schemas.openxmlformats.org/officeDocument/2006/relationships/hyperlink" Target="http://unothegateway.com/uno-celebrates-constitution-week-including-first-amendment-panel/" TargetMode="External" /><Relationship Id="rId67" Type="http://schemas.openxmlformats.org/officeDocument/2006/relationships/hyperlink" Target="https://www.instagram.com/p/B2m9opbgtzF/" TargetMode="External" /><Relationship Id="rId68" Type="http://schemas.openxmlformats.org/officeDocument/2006/relationships/hyperlink" Target="https://pbs.twimg.com/media/EEw7bX9XkAERaPz.jpg" TargetMode="External" /><Relationship Id="rId69" Type="http://schemas.openxmlformats.org/officeDocument/2006/relationships/hyperlink" Target="https://pbs.twimg.com/media/EExrHBjUcAEqTEy.jpg" TargetMode="External" /><Relationship Id="rId70" Type="http://schemas.openxmlformats.org/officeDocument/2006/relationships/hyperlink" Target="https://pbs.twimg.com/media/EEyKF36WsAAG9X9.jpg" TargetMode="External" /><Relationship Id="rId71" Type="http://schemas.openxmlformats.org/officeDocument/2006/relationships/hyperlink" Target="https://pbs.twimg.com/media/EE2Or9IVUAA0fWk.jpg" TargetMode="External" /><Relationship Id="rId72" Type="http://schemas.openxmlformats.org/officeDocument/2006/relationships/hyperlink" Target="https://pbs.twimg.com/media/EE2Or9IVUAA0fWk.jpg" TargetMode="External" /><Relationship Id="rId73" Type="http://schemas.openxmlformats.org/officeDocument/2006/relationships/hyperlink" Target="https://pbs.twimg.com/media/EE2Or9IVUAA0fWk.jpg" TargetMode="External" /><Relationship Id="rId74" Type="http://schemas.openxmlformats.org/officeDocument/2006/relationships/hyperlink" Target="https://pbs.twimg.com/media/EE2e0zMXUAA88Mn.jpg" TargetMode="External" /><Relationship Id="rId75" Type="http://schemas.openxmlformats.org/officeDocument/2006/relationships/hyperlink" Target="https://pbs.twimg.com/media/EEx_gryXUAECyNJ.jpg" TargetMode="External" /><Relationship Id="rId76" Type="http://schemas.openxmlformats.org/officeDocument/2006/relationships/hyperlink" Target="https://pbs.twimg.com/tweet_video_thumb/EE2j4kpUEAAfdwf.jpg" TargetMode="External" /><Relationship Id="rId77" Type="http://schemas.openxmlformats.org/officeDocument/2006/relationships/hyperlink" Target="https://pbs.twimg.com/tweet_video_thumb/EE2iUHlXkAAYtJg.jpg" TargetMode="External" /><Relationship Id="rId78" Type="http://schemas.openxmlformats.org/officeDocument/2006/relationships/hyperlink" Target="https://pbs.twimg.com/ext_tw_video_thumb/1174770155760640000/pu/img/DcLVZL_3Uxdju-nS.jpg" TargetMode="External" /><Relationship Id="rId79" Type="http://schemas.openxmlformats.org/officeDocument/2006/relationships/hyperlink" Target="https://pbs.twimg.com/tweet_video_thumb/EE2l4TMXoAAExq_.jpg" TargetMode="External" /><Relationship Id="rId80" Type="http://schemas.openxmlformats.org/officeDocument/2006/relationships/hyperlink" Target="https://pbs.twimg.com/tweet_video_thumb/EE2scveW4AAZVNA.jpg" TargetMode="External" /><Relationship Id="rId81" Type="http://schemas.openxmlformats.org/officeDocument/2006/relationships/hyperlink" Target="https://pbs.twimg.com/media/EEsQj6DUcAAZULV.jpg" TargetMode="External" /><Relationship Id="rId82" Type="http://schemas.openxmlformats.org/officeDocument/2006/relationships/hyperlink" Target="https://pbs.twimg.com/media/EExW5iSW4AEwDhr.jpg" TargetMode="External" /><Relationship Id="rId83" Type="http://schemas.openxmlformats.org/officeDocument/2006/relationships/hyperlink" Target="https://pbs.twimg.com/media/EExW5iSW4AEwDhr.jpg" TargetMode="External" /><Relationship Id="rId84" Type="http://schemas.openxmlformats.org/officeDocument/2006/relationships/hyperlink" Target="https://pbs.twimg.com/media/EExW5iSW4AEwDhr.jpg" TargetMode="External" /><Relationship Id="rId85" Type="http://schemas.openxmlformats.org/officeDocument/2006/relationships/hyperlink" Target="https://pbs.twimg.com/media/EE2sK9mU0AAxOga.jpg" TargetMode="External" /><Relationship Id="rId86" Type="http://schemas.openxmlformats.org/officeDocument/2006/relationships/hyperlink" Target="https://pbs.twimg.com/media/EExW5iSW4AEwDhr.jpg" TargetMode="External" /><Relationship Id="rId87" Type="http://schemas.openxmlformats.org/officeDocument/2006/relationships/hyperlink" Target="https://pbs.twimg.com/media/EExW5iSW4AEwDhr.jpg" TargetMode="External" /><Relationship Id="rId88" Type="http://schemas.openxmlformats.org/officeDocument/2006/relationships/hyperlink" Target="https://pbs.twimg.com/media/EExW5iSW4AEwDhr.jpg" TargetMode="External" /><Relationship Id="rId89" Type="http://schemas.openxmlformats.org/officeDocument/2006/relationships/hyperlink" Target="https://pbs.twimg.com/media/EExW5iSW4AEwDhr.jpg" TargetMode="External" /><Relationship Id="rId90" Type="http://schemas.openxmlformats.org/officeDocument/2006/relationships/hyperlink" Target="https://pbs.twimg.com/media/EExW5iSW4AEwDhr.jpg" TargetMode="External" /><Relationship Id="rId91" Type="http://schemas.openxmlformats.org/officeDocument/2006/relationships/hyperlink" Target="https://pbs.twimg.com/media/EExW5iSW4AEwDhr.jpg" TargetMode="External" /><Relationship Id="rId92" Type="http://schemas.openxmlformats.org/officeDocument/2006/relationships/hyperlink" Target="https://pbs.twimg.com/ext_tw_video_thumb/1174771759087681536/pu/img/5A7JNqpS-RfoqYuQ.jpg" TargetMode="External" /><Relationship Id="rId93" Type="http://schemas.openxmlformats.org/officeDocument/2006/relationships/hyperlink" Target="https://pbs.twimg.com/tweet_video_thumb/EE2lDIKUYAEI2k7.jpg" TargetMode="External" /><Relationship Id="rId94" Type="http://schemas.openxmlformats.org/officeDocument/2006/relationships/hyperlink" Target="https://pbs.twimg.com/tweet_video_thumb/EE2onz5XkAAVPsj.jpg" TargetMode="External" /><Relationship Id="rId95" Type="http://schemas.openxmlformats.org/officeDocument/2006/relationships/hyperlink" Target="https://pbs.twimg.com/tweet_video_thumb/EE2mC-jWkAE88Ov.jpg" TargetMode="External" /><Relationship Id="rId96" Type="http://schemas.openxmlformats.org/officeDocument/2006/relationships/hyperlink" Target="https://pbs.twimg.com/tweet_video_thumb/EE2qMOZXUAI8CKk.jpg" TargetMode="External" /><Relationship Id="rId97" Type="http://schemas.openxmlformats.org/officeDocument/2006/relationships/hyperlink" Target="https://pbs.twimg.com/tweet_video_thumb/EE2mC-jWkAE88Ov.jpg" TargetMode="External" /><Relationship Id="rId98" Type="http://schemas.openxmlformats.org/officeDocument/2006/relationships/hyperlink" Target="https://pbs.twimg.com/media/EE2jwCXUwAAxuj5.jpg" TargetMode="External" /><Relationship Id="rId99" Type="http://schemas.openxmlformats.org/officeDocument/2006/relationships/hyperlink" Target="https://pbs.twimg.com/tweet_video_thumb/EE8vFv9XYAEybKU.jpg" TargetMode="External" /><Relationship Id="rId100" Type="http://schemas.openxmlformats.org/officeDocument/2006/relationships/hyperlink" Target="https://pbs.twimg.com/tweet_video_thumb/EFAY1HuXYAkm3yS.jpg" TargetMode="External" /><Relationship Id="rId101" Type="http://schemas.openxmlformats.org/officeDocument/2006/relationships/hyperlink" Target="https://pbs.twimg.com/tweet_video_thumb/EFHmxaVXsAAHycn.jpg" TargetMode="External" /><Relationship Id="rId102" Type="http://schemas.openxmlformats.org/officeDocument/2006/relationships/hyperlink" Target="https://pbs.twimg.com/tweet_video_thumb/EFP8daWUUAAgUT3.jpg" TargetMode="External" /><Relationship Id="rId103" Type="http://schemas.openxmlformats.org/officeDocument/2006/relationships/hyperlink" Target="https://pbs.twimg.com/tweet_video_thumb/EE2nCtxXkAAv_au.jpg" TargetMode="External" /><Relationship Id="rId104" Type="http://schemas.openxmlformats.org/officeDocument/2006/relationships/hyperlink" Target="https://pbs.twimg.com/media/EE2R2GsWsAEJq2a.jpg" TargetMode="External" /><Relationship Id="rId105" Type="http://schemas.openxmlformats.org/officeDocument/2006/relationships/hyperlink" Target="https://pbs.twimg.com/media/EE2y4KaU0AAD-qc.jpg" TargetMode="External" /><Relationship Id="rId106" Type="http://schemas.openxmlformats.org/officeDocument/2006/relationships/hyperlink" Target="https://pbs.twimg.com/media/EExW5iSW4AEwDhr.jpg" TargetMode="External" /><Relationship Id="rId107" Type="http://schemas.openxmlformats.org/officeDocument/2006/relationships/hyperlink" Target="https://pbs.twimg.com/media/EExW5iSW4AEwDhr.jpg" TargetMode="External" /><Relationship Id="rId108" Type="http://schemas.openxmlformats.org/officeDocument/2006/relationships/hyperlink" Target="https://pbs.twimg.com/media/EExW5iSW4AEwDhr.jpg" TargetMode="External" /><Relationship Id="rId109" Type="http://schemas.openxmlformats.org/officeDocument/2006/relationships/hyperlink" Target="https://pbs.twimg.com/media/EEoraZ3WkAE_JJU.jpg" TargetMode="External" /><Relationship Id="rId110" Type="http://schemas.openxmlformats.org/officeDocument/2006/relationships/hyperlink" Target="https://pbs.twimg.com/media/EExW5iSW4AEwDhr.jpg" TargetMode="External" /><Relationship Id="rId111" Type="http://schemas.openxmlformats.org/officeDocument/2006/relationships/hyperlink" Target="https://pbs.twimg.com/media/EE1ZIAdXsAEIguv.jpg" TargetMode="External" /><Relationship Id="rId112" Type="http://schemas.openxmlformats.org/officeDocument/2006/relationships/hyperlink" Target="https://pbs.twimg.com/media/EEoraZ3WkAE_JJU.jpg" TargetMode="External" /><Relationship Id="rId113" Type="http://schemas.openxmlformats.org/officeDocument/2006/relationships/hyperlink" Target="https://pbs.twimg.com/media/EErkEHWU8AERV0s.jpg" TargetMode="External" /><Relationship Id="rId114" Type="http://schemas.openxmlformats.org/officeDocument/2006/relationships/hyperlink" Target="https://pbs.twimg.com/media/EEv5AUCX4AAknO2.jpg" TargetMode="External" /><Relationship Id="rId115" Type="http://schemas.openxmlformats.org/officeDocument/2006/relationships/hyperlink" Target="https://pbs.twimg.com/media/EExW5iSW4AEwDhr.jpg" TargetMode="External" /><Relationship Id="rId116" Type="http://schemas.openxmlformats.org/officeDocument/2006/relationships/hyperlink" Target="https://pbs.twimg.com/media/EE1YUA4XsAAe2U1.jpg" TargetMode="External" /><Relationship Id="rId117" Type="http://schemas.openxmlformats.org/officeDocument/2006/relationships/hyperlink" Target="https://pbs.twimg.com/media/EE2Or9IVUAA0fWk.jpg" TargetMode="External" /><Relationship Id="rId118" Type="http://schemas.openxmlformats.org/officeDocument/2006/relationships/hyperlink" Target="https://pbs.twimg.com/media/EE3DAQPW4AAIW-c.jpg" TargetMode="External" /><Relationship Id="rId119" Type="http://schemas.openxmlformats.org/officeDocument/2006/relationships/hyperlink" Target="https://pbs.twimg.com/media/EEoraZ3WkAE_JJU.jpg" TargetMode="External" /><Relationship Id="rId120" Type="http://schemas.openxmlformats.org/officeDocument/2006/relationships/hyperlink" Target="https://pbs.twimg.com/media/EExW5iSW4AEwDhr.jpg" TargetMode="External" /><Relationship Id="rId121" Type="http://schemas.openxmlformats.org/officeDocument/2006/relationships/hyperlink" Target="https://pbs.twimg.com/media/EEoraZ3WkAE_JJU.jpg" TargetMode="External" /><Relationship Id="rId122" Type="http://schemas.openxmlformats.org/officeDocument/2006/relationships/hyperlink" Target="https://pbs.twimg.com/media/EExW5iSW4AEwDhr.jpg" TargetMode="External" /><Relationship Id="rId123" Type="http://schemas.openxmlformats.org/officeDocument/2006/relationships/hyperlink" Target="https://pbs.twimg.com/media/EE1YUA4XsAAe2U1.jpg" TargetMode="External" /><Relationship Id="rId124" Type="http://schemas.openxmlformats.org/officeDocument/2006/relationships/hyperlink" Target="https://pbs.twimg.com/media/EE2Or9IVUAA0fWk.jpg" TargetMode="External" /><Relationship Id="rId125" Type="http://schemas.openxmlformats.org/officeDocument/2006/relationships/hyperlink" Target="https://pbs.twimg.com/media/EE3DAQPW4AAIW-c.jpg" TargetMode="External" /><Relationship Id="rId126" Type="http://schemas.openxmlformats.org/officeDocument/2006/relationships/hyperlink" Target="https://pbs.twimg.com/ext_tw_video_thumb/1174004475532476416/pu/img/Tjux5vSQ3_r3LMH8.jpg" TargetMode="External" /><Relationship Id="rId127" Type="http://schemas.openxmlformats.org/officeDocument/2006/relationships/hyperlink" Target="https://pbs.twimg.com/media/EErpH9aUcAApGcR.jpg" TargetMode="External" /><Relationship Id="rId128" Type="http://schemas.openxmlformats.org/officeDocument/2006/relationships/hyperlink" Target="https://pbs.twimg.com/media/EErqOEAUcAA5MUB.jpg" TargetMode="External" /><Relationship Id="rId129" Type="http://schemas.openxmlformats.org/officeDocument/2006/relationships/hyperlink" Target="https://pbs.twimg.com/media/EEsCMJRXoAENzyC.jpg" TargetMode="External" /><Relationship Id="rId130" Type="http://schemas.openxmlformats.org/officeDocument/2006/relationships/hyperlink" Target="https://pbs.twimg.com/tweet_video_thumb/EE2oIToUYAAjfLh.jpg" TargetMode="External" /><Relationship Id="rId131" Type="http://schemas.openxmlformats.org/officeDocument/2006/relationships/hyperlink" Target="https://pbs.twimg.com/media/EE2_7R-XsAArDGl.jpg" TargetMode="External" /><Relationship Id="rId132" Type="http://schemas.openxmlformats.org/officeDocument/2006/relationships/hyperlink" Target="https://pbs.twimg.com/media/EFRLdYgWwAAIM8k.jpg" TargetMode="External" /><Relationship Id="rId133" Type="http://schemas.openxmlformats.org/officeDocument/2006/relationships/hyperlink" Target="http://pbs.twimg.com/profile_images/822293930335092737/HmFuSRJ7_normal.jpg" TargetMode="External" /><Relationship Id="rId134" Type="http://schemas.openxmlformats.org/officeDocument/2006/relationships/hyperlink" Target="http://pbs.twimg.com/profile_images/1092882371811131392/OJIhTrpS_normal.jpg" TargetMode="External" /><Relationship Id="rId135" Type="http://schemas.openxmlformats.org/officeDocument/2006/relationships/hyperlink" Target="http://pbs.twimg.com/profile_images/572104999251132416/15F5He83_normal.jpeg" TargetMode="External" /><Relationship Id="rId136" Type="http://schemas.openxmlformats.org/officeDocument/2006/relationships/hyperlink" Target="http://pbs.twimg.com/profile_images/572104999251132416/15F5He83_normal.jpeg" TargetMode="External" /><Relationship Id="rId137" Type="http://schemas.openxmlformats.org/officeDocument/2006/relationships/hyperlink" Target="http://pbs.twimg.com/profile_images/1144702222636331010/urhl86xW_normal.jpg" TargetMode="External" /><Relationship Id="rId138" Type="http://schemas.openxmlformats.org/officeDocument/2006/relationships/hyperlink" Target="http://pbs.twimg.com/profile_images/1144702222636331010/urhl86xW_normal.jpg" TargetMode="External" /><Relationship Id="rId139" Type="http://schemas.openxmlformats.org/officeDocument/2006/relationships/hyperlink" Target="http://pbs.twimg.com/profile_images/1051907326305656840/k-IQf24y_normal.jpg" TargetMode="External" /><Relationship Id="rId140" Type="http://schemas.openxmlformats.org/officeDocument/2006/relationships/hyperlink" Target="http://pbs.twimg.com/profile_images/1051907326305656840/k-IQf24y_normal.jpg" TargetMode="External" /><Relationship Id="rId141" Type="http://schemas.openxmlformats.org/officeDocument/2006/relationships/hyperlink" Target="http://pbs.twimg.com/profile_images/1160965249912188932/0DZohz0b_normal.jpg" TargetMode="External" /><Relationship Id="rId142" Type="http://schemas.openxmlformats.org/officeDocument/2006/relationships/hyperlink" Target="http://pbs.twimg.com/profile_images/1160965249912188932/0DZohz0b_normal.jpg" TargetMode="External" /><Relationship Id="rId143" Type="http://schemas.openxmlformats.org/officeDocument/2006/relationships/hyperlink" Target="https://pbs.twimg.com/media/EEw7bX9XkAERaPz.jpg" TargetMode="External" /><Relationship Id="rId144" Type="http://schemas.openxmlformats.org/officeDocument/2006/relationships/hyperlink" Target="https://pbs.twimg.com/media/EExrHBjUcAEqTEy.jpg" TargetMode="External" /><Relationship Id="rId145" Type="http://schemas.openxmlformats.org/officeDocument/2006/relationships/hyperlink" Target="https://pbs.twimg.com/media/EEyKF36WsAAG9X9.jpg" TargetMode="External" /><Relationship Id="rId146" Type="http://schemas.openxmlformats.org/officeDocument/2006/relationships/hyperlink" Target="http://pbs.twimg.com/profile_images/875946540715659264/FDOf-UKL_normal.jpg" TargetMode="External" /><Relationship Id="rId147" Type="http://schemas.openxmlformats.org/officeDocument/2006/relationships/hyperlink" Target="http://pbs.twimg.com/profile_images/651505277326331904/FhPZNUyV_normal.jpg" TargetMode="External" /><Relationship Id="rId148" Type="http://schemas.openxmlformats.org/officeDocument/2006/relationships/hyperlink" Target="http://pbs.twimg.com/profile_images/651505277326331904/FhPZNUyV_normal.jpg" TargetMode="External" /><Relationship Id="rId149" Type="http://schemas.openxmlformats.org/officeDocument/2006/relationships/hyperlink" Target="http://pbs.twimg.com/profile_images/651505277326331904/FhPZNUyV_normal.jpg" TargetMode="External" /><Relationship Id="rId150" Type="http://schemas.openxmlformats.org/officeDocument/2006/relationships/hyperlink" Target="http://pbs.twimg.com/profile_images/651505277326331904/FhPZNUyV_normal.jpg" TargetMode="External" /><Relationship Id="rId151" Type="http://schemas.openxmlformats.org/officeDocument/2006/relationships/hyperlink" Target="http://pbs.twimg.com/profile_images/651505277326331904/FhPZNUyV_normal.jpg" TargetMode="External" /><Relationship Id="rId152" Type="http://schemas.openxmlformats.org/officeDocument/2006/relationships/hyperlink" Target="https://pbs.twimg.com/media/EE2Or9IVUAA0fWk.jpg" TargetMode="External" /><Relationship Id="rId153" Type="http://schemas.openxmlformats.org/officeDocument/2006/relationships/hyperlink" Target="https://pbs.twimg.com/media/EE2Or9IVUAA0fWk.jpg" TargetMode="External" /><Relationship Id="rId154" Type="http://schemas.openxmlformats.org/officeDocument/2006/relationships/hyperlink" Target="https://pbs.twimg.com/media/EE2Or9IVUAA0fWk.jpg" TargetMode="External" /><Relationship Id="rId155" Type="http://schemas.openxmlformats.org/officeDocument/2006/relationships/hyperlink" Target="http://pbs.twimg.com/profile_images/886690706223267840/WCzWnLDm_normal.jpg" TargetMode="External" /><Relationship Id="rId156" Type="http://schemas.openxmlformats.org/officeDocument/2006/relationships/hyperlink" Target="https://pbs.twimg.com/media/EE2e0zMXUAA88Mn.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s://pbs.twimg.com/media/EEx_gryXUAECyNJ.jpg" TargetMode="External" /><Relationship Id="rId159" Type="http://schemas.openxmlformats.org/officeDocument/2006/relationships/hyperlink" Target="http://pbs.twimg.com/profile_images/1175906909473452033/0V8qYmG2_normal.jpg" TargetMode="External" /><Relationship Id="rId160" Type="http://schemas.openxmlformats.org/officeDocument/2006/relationships/hyperlink" Target="http://pbs.twimg.com/profile_images/1174770760684048385/x1qjGLQ8_normal.jpg" TargetMode="External" /><Relationship Id="rId161" Type="http://schemas.openxmlformats.org/officeDocument/2006/relationships/hyperlink" Target="http://pbs.twimg.com/profile_images/1124851528001642497/WNXWfapv_normal.jpg" TargetMode="External" /><Relationship Id="rId162" Type="http://schemas.openxmlformats.org/officeDocument/2006/relationships/hyperlink" Target="http://pbs.twimg.com/profile_images/559972208538161152/ZBaP6rVl_normal.jpeg" TargetMode="External" /><Relationship Id="rId163" Type="http://schemas.openxmlformats.org/officeDocument/2006/relationships/hyperlink" Target="http://pbs.twimg.com/profile_images/677951382775709696/azMKWnDc_normal.jpg" TargetMode="External" /><Relationship Id="rId164" Type="http://schemas.openxmlformats.org/officeDocument/2006/relationships/hyperlink" Target="http://pbs.twimg.com/profile_images/677951382775709696/azMKWnDc_normal.jpg" TargetMode="External" /><Relationship Id="rId165" Type="http://schemas.openxmlformats.org/officeDocument/2006/relationships/hyperlink" Target="http://pbs.twimg.com/profile_images/559972208538161152/ZBaP6rVl_normal.jpeg" TargetMode="External" /><Relationship Id="rId166" Type="http://schemas.openxmlformats.org/officeDocument/2006/relationships/hyperlink" Target="http://pbs.twimg.com/profile_images/559972208538161152/ZBaP6rVl_normal.jpeg" TargetMode="External" /><Relationship Id="rId167" Type="http://schemas.openxmlformats.org/officeDocument/2006/relationships/hyperlink" Target="https://pbs.twimg.com/tweet_video_thumb/EE2j4kpUEAAfdwf.jpg" TargetMode="External" /><Relationship Id="rId168" Type="http://schemas.openxmlformats.org/officeDocument/2006/relationships/hyperlink" Target="http://pbs.twimg.com/profile_images/559972208538161152/ZBaP6rVl_normal.jpeg" TargetMode="External" /><Relationship Id="rId169" Type="http://schemas.openxmlformats.org/officeDocument/2006/relationships/hyperlink" Target="http://pbs.twimg.com/profile_images/559972208538161152/ZBaP6rVl_normal.jpeg" TargetMode="External" /><Relationship Id="rId170" Type="http://schemas.openxmlformats.org/officeDocument/2006/relationships/hyperlink" Target="http://pbs.twimg.com/profile_images/559972208538161152/ZBaP6rVl_normal.jpeg" TargetMode="External" /><Relationship Id="rId171" Type="http://schemas.openxmlformats.org/officeDocument/2006/relationships/hyperlink" Target="http://pbs.twimg.com/profile_images/559972208538161152/ZBaP6rVl_normal.jpeg" TargetMode="External" /><Relationship Id="rId172" Type="http://schemas.openxmlformats.org/officeDocument/2006/relationships/hyperlink" Target="http://pbs.twimg.com/profile_images/677951382775709696/azMKWnDc_normal.jpg" TargetMode="External" /><Relationship Id="rId173" Type="http://schemas.openxmlformats.org/officeDocument/2006/relationships/hyperlink" Target="http://pbs.twimg.com/profile_images/850941099581599745/_l0X97mZ_normal.jpg" TargetMode="External" /><Relationship Id="rId174" Type="http://schemas.openxmlformats.org/officeDocument/2006/relationships/hyperlink" Target="http://pbs.twimg.com/profile_images/850941099581599745/_l0X97mZ_normal.jpg" TargetMode="External" /><Relationship Id="rId175" Type="http://schemas.openxmlformats.org/officeDocument/2006/relationships/hyperlink" Target="https://pbs.twimg.com/tweet_video_thumb/EE2iUHlXkAAYtJg.jpg" TargetMode="External" /><Relationship Id="rId176" Type="http://schemas.openxmlformats.org/officeDocument/2006/relationships/hyperlink" Target="https://pbs.twimg.com/ext_tw_video_thumb/1174770155760640000/pu/img/DcLVZL_3Uxdju-nS.jpg" TargetMode="External" /><Relationship Id="rId177" Type="http://schemas.openxmlformats.org/officeDocument/2006/relationships/hyperlink" Target="http://pbs.twimg.com/profile_images/1019460893590147074/fwEWSq1z_normal.jpg" TargetMode="External" /><Relationship Id="rId178" Type="http://schemas.openxmlformats.org/officeDocument/2006/relationships/hyperlink" Target="https://pbs.twimg.com/tweet_video_thumb/EE2l4TMXoAAExq_.jpg" TargetMode="External" /><Relationship Id="rId179" Type="http://schemas.openxmlformats.org/officeDocument/2006/relationships/hyperlink" Target="http://pbs.twimg.com/profile_images/1019460893590147074/fwEWSq1z_normal.jpg" TargetMode="External" /><Relationship Id="rId180" Type="http://schemas.openxmlformats.org/officeDocument/2006/relationships/hyperlink" Target="https://pbs.twimg.com/tweet_video_thumb/EE2scveW4AAZVNA.jpg" TargetMode="External" /><Relationship Id="rId181" Type="http://schemas.openxmlformats.org/officeDocument/2006/relationships/hyperlink" Target="https://pbs.twimg.com/media/EEsQj6DUcAAZULV.jpg" TargetMode="External" /><Relationship Id="rId182" Type="http://schemas.openxmlformats.org/officeDocument/2006/relationships/hyperlink" Target="http://pbs.twimg.com/profile_images/718763676312973312/I28w82mR_normal.jpg" TargetMode="External" /><Relationship Id="rId183" Type="http://schemas.openxmlformats.org/officeDocument/2006/relationships/hyperlink" Target="http://pbs.twimg.com/profile_images/718763676312973312/I28w82mR_normal.jpg" TargetMode="External" /><Relationship Id="rId184" Type="http://schemas.openxmlformats.org/officeDocument/2006/relationships/hyperlink" Target="http://pbs.twimg.com/profile_images/718763676312973312/I28w82mR_normal.jpg" TargetMode="External" /><Relationship Id="rId185" Type="http://schemas.openxmlformats.org/officeDocument/2006/relationships/hyperlink" Target="https://pbs.twimg.com/media/EExW5iSW4AEwDhr.jpg" TargetMode="External" /><Relationship Id="rId186" Type="http://schemas.openxmlformats.org/officeDocument/2006/relationships/hyperlink" Target="https://pbs.twimg.com/media/EExW5iSW4AEwDhr.jpg" TargetMode="External" /><Relationship Id="rId187" Type="http://schemas.openxmlformats.org/officeDocument/2006/relationships/hyperlink" Target="https://pbs.twimg.com/media/EExW5iSW4AEwDhr.jpg" TargetMode="External" /><Relationship Id="rId188" Type="http://schemas.openxmlformats.org/officeDocument/2006/relationships/hyperlink" Target="http://pbs.twimg.com/profile_images/718763676312973312/I28w82mR_normal.jpg" TargetMode="External" /><Relationship Id="rId189" Type="http://schemas.openxmlformats.org/officeDocument/2006/relationships/hyperlink" Target="http://pbs.twimg.com/profile_images/718763676312973312/I28w82mR_normal.jpg" TargetMode="External" /><Relationship Id="rId190" Type="http://schemas.openxmlformats.org/officeDocument/2006/relationships/hyperlink" Target="http://pbs.twimg.com/profile_images/718763676312973312/I28w82mR_normal.jpg" TargetMode="External" /><Relationship Id="rId191" Type="http://schemas.openxmlformats.org/officeDocument/2006/relationships/hyperlink" Target="https://pbs.twimg.com/media/EE2sK9mU0AAxOga.jpg" TargetMode="External" /><Relationship Id="rId192" Type="http://schemas.openxmlformats.org/officeDocument/2006/relationships/hyperlink" Target="http://pbs.twimg.com/profile_images/718763676312973312/I28w82mR_normal.jpg" TargetMode="External" /><Relationship Id="rId193" Type="http://schemas.openxmlformats.org/officeDocument/2006/relationships/hyperlink" Target="http://pbs.twimg.com/profile_images/718763676312973312/I28w82mR_normal.jpg" TargetMode="External" /><Relationship Id="rId194" Type="http://schemas.openxmlformats.org/officeDocument/2006/relationships/hyperlink" Target="http://pbs.twimg.com/profile_images/718763676312973312/I28w82mR_normal.jpg" TargetMode="External" /><Relationship Id="rId195" Type="http://schemas.openxmlformats.org/officeDocument/2006/relationships/hyperlink" Target="https://pbs.twimg.com/media/EExW5iSW4AEwDhr.jpg" TargetMode="External" /><Relationship Id="rId196" Type="http://schemas.openxmlformats.org/officeDocument/2006/relationships/hyperlink" Target="https://pbs.twimg.com/media/EExW5iSW4AEwDhr.jpg" TargetMode="External" /><Relationship Id="rId197" Type="http://schemas.openxmlformats.org/officeDocument/2006/relationships/hyperlink" Target="https://pbs.twimg.com/media/EExW5iSW4AEwDhr.jpg" TargetMode="External" /><Relationship Id="rId198" Type="http://schemas.openxmlformats.org/officeDocument/2006/relationships/hyperlink" Target="http://pbs.twimg.com/profile_images/1168368989866737664/Smh6qiOc_normal.jpg" TargetMode="External" /><Relationship Id="rId199" Type="http://schemas.openxmlformats.org/officeDocument/2006/relationships/hyperlink" Target="http://pbs.twimg.com/profile_images/1168368989866737664/Smh6qiOc_normal.jpg" TargetMode="External" /><Relationship Id="rId200" Type="http://schemas.openxmlformats.org/officeDocument/2006/relationships/hyperlink" Target="http://pbs.twimg.com/profile_images/1168368989866737664/Smh6qiOc_normal.jpg" TargetMode="External" /><Relationship Id="rId201" Type="http://schemas.openxmlformats.org/officeDocument/2006/relationships/hyperlink" Target="http://pbs.twimg.com/profile_images/1168368989866737664/Smh6qiOc_normal.jpg" TargetMode="External" /><Relationship Id="rId202" Type="http://schemas.openxmlformats.org/officeDocument/2006/relationships/hyperlink" Target="http://pbs.twimg.com/profile_images/1168368989866737664/Smh6qiOc_normal.jpg" TargetMode="External" /><Relationship Id="rId203" Type="http://schemas.openxmlformats.org/officeDocument/2006/relationships/hyperlink" Target="http://pbs.twimg.com/profile_images/1168368989866737664/Smh6qiOc_normal.jpg" TargetMode="External" /><Relationship Id="rId204" Type="http://schemas.openxmlformats.org/officeDocument/2006/relationships/hyperlink" Target="http://pbs.twimg.com/profile_images/1168368989866737664/Smh6qiOc_normal.jpg" TargetMode="External" /><Relationship Id="rId205" Type="http://schemas.openxmlformats.org/officeDocument/2006/relationships/hyperlink" Target="https://pbs.twimg.com/media/EExW5iSW4AEwDhr.jpg" TargetMode="External" /><Relationship Id="rId206" Type="http://schemas.openxmlformats.org/officeDocument/2006/relationships/hyperlink" Target="https://pbs.twimg.com/media/EExW5iSW4AEwDhr.jpg" TargetMode="External" /><Relationship Id="rId207" Type="http://schemas.openxmlformats.org/officeDocument/2006/relationships/hyperlink" Target="https://pbs.twimg.com/media/EExW5iSW4AEwDhr.jpg" TargetMode="External" /><Relationship Id="rId208" Type="http://schemas.openxmlformats.org/officeDocument/2006/relationships/hyperlink" Target="http://pbs.twimg.com/profile_images/896238807527211008/VD0AGnrO_normal.jpg" TargetMode="External" /><Relationship Id="rId209" Type="http://schemas.openxmlformats.org/officeDocument/2006/relationships/hyperlink" Target="https://pbs.twimg.com/ext_tw_video_thumb/1174771759087681536/pu/img/5A7JNqpS-RfoqYuQ.jpg" TargetMode="External" /><Relationship Id="rId210" Type="http://schemas.openxmlformats.org/officeDocument/2006/relationships/hyperlink" Target="http://pbs.twimg.com/profile_images/1174767693976616960/Sk9xAS_U_normal.jpg" TargetMode="External" /><Relationship Id="rId211" Type="http://schemas.openxmlformats.org/officeDocument/2006/relationships/hyperlink" Target="http://pbs.twimg.com/profile_images/1174767693976616960/Sk9xAS_U_normal.jpg" TargetMode="External" /><Relationship Id="rId212" Type="http://schemas.openxmlformats.org/officeDocument/2006/relationships/hyperlink" Target="https://pbs.twimg.com/tweet_video_thumb/EE2lDIKUYAEI2k7.jpg" TargetMode="External" /><Relationship Id="rId213" Type="http://schemas.openxmlformats.org/officeDocument/2006/relationships/hyperlink" Target="http://pbs.twimg.com/profile_images/943167209479819264/NzUPkf7w_normal.jpg" TargetMode="External" /><Relationship Id="rId214" Type="http://schemas.openxmlformats.org/officeDocument/2006/relationships/hyperlink" Target="http://pbs.twimg.com/profile_images/1174882732134096896/PG5nO1y6_normal.jpg" TargetMode="External" /><Relationship Id="rId215" Type="http://schemas.openxmlformats.org/officeDocument/2006/relationships/hyperlink" Target="http://pbs.twimg.com/profile_images/943167209479819264/NzUPkf7w_normal.jpg" TargetMode="External" /><Relationship Id="rId216" Type="http://schemas.openxmlformats.org/officeDocument/2006/relationships/hyperlink" Target="http://pbs.twimg.com/profile_images/943167209479819264/NzUPkf7w_normal.jpg" TargetMode="External" /><Relationship Id="rId217" Type="http://schemas.openxmlformats.org/officeDocument/2006/relationships/hyperlink" Target="http://pbs.twimg.com/profile_images/943167209479819264/NzUPkf7w_normal.jpg" TargetMode="External" /><Relationship Id="rId218" Type="http://schemas.openxmlformats.org/officeDocument/2006/relationships/hyperlink" Target="http://pbs.twimg.com/profile_images/943167209479819264/NzUPkf7w_normal.jpg" TargetMode="External" /><Relationship Id="rId219" Type="http://schemas.openxmlformats.org/officeDocument/2006/relationships/hyperlink" Target="http://pbs.twimg.com/profile_images/943167209479819264/NzUPkf7w_normal.jpg" TargetMode="External" /><Relationship Id="rId220" Type="http://schemas.openxmlformats.org/officeDocument/2006/relationships/hyperlink" Target="http://pbs.twimg.com/profile_images/1094965130138451968/Dg15YV9S_normal.jpg" TargetMode="External" /><Relationship Id="rId221" Type="http://schemas.openxmlformats.org/officeDocument/2006/relationships/hyperlink" Target="http://pbs.twimg.com/profile_images/1094965130138451968/Dg15YV9S_normal.jpg" TargetMode="External" /><Relationship Id="rId222" Type="http://schemas.openxmlformats.org/officeDocument/2006/relationships/hyperlink" Target="http://pbs.twimg.com/profile_images/1056537755000496129/QXSpLvje_normal.jpg" TargetMode="External" /><Relationship Id="rId223" Type="http://schemas.openxmlformats.org/officeDocument/2006/relationships/hyperlink" Target="http://pbs.twimg.com/profile_images/555448415140577280/5ufHRfbn_normal.jpeg" TargetMode="External" /><Relationship Id="rId224" Type="http://schemas.openxmlformats.org/officeDocument/2006/relationships/hyperlink" Target="http://pbs.twimg.com/profile_images/1121470375261556738/QYAnj-kV_normal.jpg" TargetMode="External" /><Relationship Id="rId225" Type="http://schemas.openxmlformats.org/officeDocument/2006/relationships/hyperlink" Target="http://pbs.twimg.com/profile_images/1169241079868219392/QOUGrsKk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1112351910928044034/9ZJqM4x0_normal.jpg" TargetMode="External" /><Relationship Id="rId228" Type="http://schemas.openxmlformats.org/officeDocument/2006/relationships/hyperlink" Target="http://pbs.twimg.com/profile_images/1060004557755887618/01ZysPAd_normal.jpg" TargetMode="External" /><Relationship Id="rId229" Type="http://schemas.openxmlformats.org/officeDocument/2006/relationships/hyperlink" Target="http://pbs.twimg.com/profile_images/1123374378455117824/75bno-CM_normal.jpg" TargetMode="External" /><Relationship Id="rId230" Type="http://schemas.openxmlformats.org/officeDocument/2006/relationships/hyperlink" Target="http://pbs.twimg.com/profile_images/1123374378455117824/75bno-CM_normal.jpg" TargetMode="External" /><Relationship Id="rId231" Type="http://schemas.openxmlformats.org/officeDocument/2006/relationships/hyperlink" Target="http://pbs.twimg.com/profile_images/1123374378455117824/75bno-CM_normal.jpg" TargetMode="External" /><Relationship Id="rId232" Type="http://schemas.openxmlformats.org/officeDocument/2006/relationships/hyperlink" Target="http://pbs.twimg.com/profile_images/1057702656314167296/spXddUVU_normal.jpg" TargetMode="External" /><Relationship Id="rId233" Type="http://schemas.openxmlformats.org/officeDocument/2006/relationships/hyperlink" Target="http://pbs.twimg.com/profile_images/1160480587632668674/1JcxzMZe_normal.jpg" TargetMode="External" /><Relationship Id="rId234" Type="http://schemas.openxmlformats.org/officeDocument/2006/relationships/hyperlink" Target="http://pbs.twimg.com/profile_images/1137811365492641792/d16_WYxz_normal.jpg" TargetMode="External" /><Relationship Id="rId235" Type="http://schemas.openxmlformats.org/officeDocument/2006/relationships/hyperlink" Target="http://pbs.twimg.com/profile_images/1137811365492641792/d16_WYxz_normal.jpg" TargetMode="External" /><Relationship Id="rId236" Type="http://schemas.openxmlformats.org/officeDocument/2006/relationships/hyperlink" Target="http://pbs.twimg.com/profile_images/1174154920863371265/M_OVrsk-_normal.jpg" TargetMode="External" /><Relationship Id="rId237" Type="http://schemas.openxmlformats.org/officeDocument/2006/relationships/hyperlink" Target="http://pbs.twimg.com/profile_images/1174154920863371265/M_OVrsk-_normal.jpg" TargetMode="External" /><Relationship Id="rId238" Type="http://schemas.openxmlformats.org/officeDocument/2006/relationships/hyperlink" Target="http://pbs.twimg.com/profile_images/643080831544762368/sfrt4w5H_normal.jpg" TargetMode="External" /><Relationship Id="rId239" Type="http://schemas.openxmlformats.org/officeDocument/2006/relationships/hyperlink" Target="http://pbs.twimg.com/profile_images/677951382775709696/azMKWnDc_normal.jpg" TargetMode="External" /><Relationship Id="rId240" Type="http://schemas.openxmlformats.org/officeDocument/2006/relationships/hyperlink" Target="http://pbs.twimg.com/profile_images/677951382775709696/azMKWnDc_normal.jpg" TargetMode="External" /><Relationship Id="rId241" Type="http://schemas.openxmlformats.org/officeDocument/2006/relationships/hyperlink" Target="https://pbs.twimg.com/tweet_video_thumb/EE2onz5XkAAVPsj.jpg" TargetMode="External" /><Relationship Id="rId242" Type="http://schemas.openxmlformats.org/officeDocument/2006/relationships/hyperlink" Target="http://pbs.twimg.com/profile_images/2761713408/6329c1d5a241ca23457c0db374bee56b_normal.jpeg" TargetMode="External" /><Relationship Id="rId243" Type="http://schemas.openxmlformats.org/officeDocument/2006/relationships/hyperlink" Target="http://pbs.twimg.com/profile_images/677951382775709696/azMKWnDc_normal.jpg" TargetMode="External" /><Relationship Id="rId244" Type="http://schemas.openxmlformats.org/officeDocument/2006/relationships/hyperlink" Target="http://pbs.twimg.com/profile_images/677951382775709696/azMKWnDc_normal.jpg" TargetMode="External" /><Relationship Id="rId245" Type="http://schemas.openxmlformats.org/officeDocument/2006/relationships/hyperlink" Target="http://pbs.twimg.com/profile_images/677951382775709696/azMKWnDc_normal.jpg" TargetMode="External" /><Relationship Id="rId246" Type="http://schemas.openxmlformats.org/officeDocument/2006/relationships/hyperlink" Target="http://pbs.twimg.com/profile_images/677951382775709696/azMKWnDc_normal.jpg" TargetMode="External" /><Relationship Id="rId247" Type="http://schemas.openxmlformats.org/officeDocument/2006/relationships/hyperlink" Target="http://pbs.twimg.com/profile_images/677951382775709696/azMKWnDc_normal.jpg" TargetMode="External" /><Relationship Id="rId248" Type="http://schemas.openxmlformats.org/officeDocument/2006/relationships/hyperlink" Target="http://pbs.twimg.com/profile_images/677951382775709696/azMKWnDc_normal.jpg" TargetMode="External" /><Relationship Id="rId249" Type="http://schemas.openxmlformats.org/officeDocument/2006/relationships/hyperlink" Target="https://pbs.twimg.com/tweet_video_thumb/EE2mC-jWkAE88Ov.jpg" TargetMode="External" /><Relationship Id="rId250" Type="http://schemas.openxmlformats.org/officeDocument/2006/relationships/hyperlink" Target="http://pbs.twimg.com/profile_images/677951382775709696/azMKWnDc_normal.jpg" TargetMode="External" /><Relationship Id="rId251" Type="http://schemas.openxmlformats.org/officeDocument/2006/relationships/hyperlink" Target="https://pbs.twimg.com/tweet_video_thumb/EE2qMOZXUAI8CKk.jpg" TargetMode="External" /><Relationship Id="rId252" Type="http://schemas.openxmlformats.org/officeDocument/2006/relationships/hyperlink" Target="http://pbs.twimg.com/profile_images/677951382775709696/azMKWnDc_normal.jpg" TargetMode="External" /><Relationship Id="rId253" Type="http://schemas.openxmlformats.org/officeDocument/2006/relationships/hyperlink" Target="https://pbs.twimg.com/tweet_video_thumb/EE2mC-jWkAE88Ov.jpg" TargetMode="External" /><Relationship Id="rId254" Type="http://schemas.openxmlformats.org/officeDocument/2006/relationships/hyperlink" Target="https://pbs.twimg.com/media/EE2jwCXUwAAxuj5.jpg" TargetMode="External" /><Relationship Id="rId255" Type="http://schemas.openxmlformats.org/officeDocument/2006/relationships/hyperlink" Target="http://pbs.twimg.com/profile_images/1129944670988132352/LYEHUdAX_normal.jpg" TargetMode="External" /><Relationship Id="rId256" Type="http://schemas.openxmlformats.org/officeDocument/2006/relationships/hyperlink" Target="http://pbs.twimg.com/profile_images/1150860543730868227/QCJmB2x5_normal.jpg" TargetMode="External" /><Relationship Id="rId257" Type="http://schemas.openxmlformats.org/officeDocument/2006/relationships/hyperlink" Target="http://pbs.twimg.com/profile_images/1150860543730868227/QCJmB2x5_normal.jpg" TargetMode="External" /><Relationship Id="rId258" Type="http://schemas.openxmlformats.org/officeDocument/2006/relationships/hyperlink" Target="http://pbs.twimg.com/profile_images/1150860543730868227/QCJmB2x5_normal.jpg" TargetMode="External" /><Relationship Id="rId259" Type="http://schemas.openxmlformats.org/officeDocument/2006/relationships/hyperlink" Target="https://pbs.twimg.com/tweet_video_thumb/EE8vFv9XYAEybKU.jpg" TargetMode="External" /><Relationship Id="rId260" Type="http://schemas.openxmlformats.org/officeDocument/2006/relationships/hyperlink" Target="https://pbs.twimg.com/tweet_video_thumb/EFAY1HuXYAkm3yS.jpg" TargetMode="External" /><Relationship Id="rId261" Type="http://schemas.openxmlformats.org/officeDocument/2006/relationships/hyperlink" Target="https://pbs.twimg.com/tweet_video_thumb/EFHmxaVXsAAHycn.jpg" TargetMode="External" /><Relationship Id="rId262" Type="http://schemas.openxmlformats.org/officeDocument/2006/relationships/hyperlink" Target="https://pbs.twimg.com/tweet_video_thumb/EFP8daWUUAAgUT3.jpg" TargetMode="External" /><Relationship Id="rId263" Type="http://schemas.openxmlformats.org/officeDocument/2006/relationships/hyperlink" Target="http://pbs.twimg.com/profile_images/691486428253958144/rRbwW0C1_normal.jpg" TargetMode="External" /><Relationship Id="rId264" Type="http://schemas.openxmlformats.org/officeDocument/2006/relationships/hyperlink" Target="http://pbs.twimg.com/profile_images/691486428253958144/rRbwW0C1_normal.jpg" TargetMode="External" /><Relationship Id="rId265" Type="http://schemas.openxmlformats.org/officeDocument/2006/relationships/hyperlink" Target="http://pbs.twimg.com/profile_images/691486428253958144/rRbwW0C1_normal.jpg" TargetMode="External" /><Relationship Id="rId266" Type="http://schemas.openxmlformats.org/officeDocument/2006/relationships/hyperlink" Target="http://pbs.twimg.com/profile_images/691486428253958144/rRbwW0C1_normal.jpg" TargetMode="External" /><Relationship Id="rId267" Type="http://schemas.openxmlformats.org/officeDocument/2006/relationships/hyperlink" Target="http://pbs.twimg.com/profile_images/714624519365910529/E1YMh4IC_normal.jpg" TargetMode="External" /><Relationship Id="rId268" Type="http://schemas.openxmlformats.org/officeDocument/2006/relationships/hyperlink" Target="http://pbs.twimg.com/profile_images/1174772278095241216/54tU8sIZ_normal.jpg" TargetMode="External" /><Relationship Id="rId269" Type="http://schemas.openxmlformats.org/officeDocument/2006/relationships/hyperlink" Target="http://pbs.twimg.com/profile_images/1174772278095241216/54tU8sIZ_normal.jpg" TargetMode="External" /><Relationship Id="rId270" Type="http://schemas.openxmlformats.org/officeDocument/2006/relationships/hyperlink" Target="http://pbs.twimg.com/profile_images/1174772278095241216/54tU8sIZ_normal.jpg" TargetMode="External" /><Relationship Id="rId271" Type="http://schemas.openxmlformats.org/officeDocument/2006/relationships/hyperlink" Target="https://pbs.twimg.com/tweet_video_thumb/EE2nCtxXkAAv_au.jpg" TargetMode="External" /><Relationship Id="rId272" Type="http://schemas.openxmlformats.org/officeDocument/2006/relationships/hyperlink" Target="http://pbs.twimg.com/profile_images/1174772278095241216/54tU8sIZ_normal.jpg" TargetMode="External" /><Relationship Id="rId273" Type="http://schemas.openxmlformats.org/officeDocument/2006/relationships/hyperlink" Target="http://pbs.twimg.com/profile_images/2761713408/6329c1d5a241ca23457c0db374bee56b_normal.jpeg" TargetMode="External" /><Relationship Id="rId274" Type="http://schemas.openxmlformats.org/officeDocument/2006/relationships/hyperlink" Target="http://pbs.twimg.com/profile_images/1061744570344517633/fKDfFqhQ_normal.jpg" TargetMode="External" /><Relationship Id="rId275" Type="http://schemas.openxmlformats.org/officeDocument/2006/relationships/hyperlink" Target="http://pbs.twimg.com/profile_images/912667889395798022/pMoB2qc8_normal.jpg" TargetMode="External" /><Relationship Id="rId276" Type="http://schemas.openxmlformats.org/officeDocument/2006/relationships/hyperlink" Target="http://pbs.twimg.com/profile_images/1061744570344517633/fKDfFqhQ_normal.jpg" TargetMode="External" /><Relationship Id="rId277" Type="http://schemas.openxmlformats.org/officeDocument/2006/relationships/hyperlink" Target="http://pbs.twimg.com/profile_images/912667889395798022/pMoB2qc8_normal.jpg" TargetMode="External" /><Relationship Id="rId278" Type="http://schemas.openxmlformats.org/officeDocument/2006/relationships/hyperlink" Target="http://pbs.twimg.com/profile_images/2761713408/6329c1d5a241ca23457c0db374bee56b_normal.jpeg" TargetMode="External" /><Relationship Id="rId279" Type="http://schemas.openxmlformats.org/officeDocument/2006/relationships/hyperlink" Target="http://pbs.twimg.com/profile_images/2761713408/6329c1d5a241ca23457c0db374bee56b_normal.jpeg" TargetMode="External" /><Relationship Id="rId280" Type="http://schemas.openxmlformats.org/officeDocument/2006/relationships/hyperlink" Target="http://pbs.twimg.com/profile_images/2761713408/6329c1d5a241ca23457c0db374bee56b_normal.jpeg" TargetMode="External" /><Relationship Id="rId281" Type="http://schemas.openxmlformats.org/officeDocument/2006/relationships/hyperlink" Target="http://pbs.twimg.com/profile_images/2761713408/6329c1d5a241ca23457c0db374bee56b_normal.jpeg" TargetMode="External" /><Relationship Id="rId282" Type="http://schemas.openxmlformats.org/officeDocument/2006/relationships/hyperlink" Target="http://pbs.twimg.com/profile_images/2761713408/6329c1d5a241ca23457c0db374bee56b_normal.jpeg" TargetMode="External" /><Relationship Id="rId283" Type="http://schemas.openxmlformats.org/officeDocument/2006/relationships/hyperlink" Target="https://pbs.twimg.com/media/EE2R2GsWsAEJq2a.jpg" TargetMode="External" /><Relationship Id="rId284" Type="http://schemas.openxmlformats.org/officeDocument/2006/relationships/hyperlink" Target="http://pbs.twimg.com/profile_images/2761713408/6329c1d5a241ca23457c0db374bee56b_normal.jpeg" TargetMode="External" /><Relationship Id="rId285" Type="http://schemas.openxmlformats.org/officeDocument/2006/relationships/hyperlink" Target="http://pbs.twimg.com/profile_images/2761713408/6329c1d5a241ca23457c0db374bee56b_normal.jpeg" TargetMode="External" /><Relationship Id="rId286" Type="http://schemas.openxmlformats.org/officeDocument/2006/relationships/hyperlink" Target="https://pbs.twimg.com/media/EE2y4KaU0AAD-qc.jpg" TargetMode="External" /><Relationship Id="rId287" Type="http://schemas.openxmlformats.org/officeDocument/2006/relationships/hyperlink" Target="http://pbs.twimg.com/profile_images/2761713408/6329c1d5a241ca23457c0db374bee56b_normal.jpeg" TargetMode="External" /><Relationship Id="rId288" Type="http://schemas.openxmlformats.org/officeDocument/2006/relationships/hyperlink" Target="http://pbs.twimg.com/profile_images/2761713408/6329c1d5a241ca23457c0db374bee56b_normal.jpeg" TargetMode="External" /><Relationship Id="rId289" Type="http://schemas.openxmlformats.org/officeDocument/2006/relationships/hyperlink" Target="http://pbs.twimg.com/profile_images/2761713408/6329c1d5a241ca23457c0db374bee56b_normal.jpeg" TargetMode="External" /><Relationship Id="rId290" Type="http://schemas.openxmlformats.org/officeDocument/2006/relationships/hyperlink" Target="http://pbs.twimg.com/profile_images/2761713408/6329c1d5a241ca23457c0db374bee56b_normal.jpeg" TargetMode="External" /><Relationship Id="rId291" Type="http://schemas.openxmlformats.org/officeDocument/2006/relationships/hyperlink" Target="http://pbs.twimg.com/profile_images/2761713408/6329c1d5a241ca23457c0db374bee56b_normal.jpeg" TargetMode="External" /><Relationship Id="rId292" Type="http://schemas.openxmlformats.org/officeDocument/2006/relationships/hyperlink" Target="http://pbs.twimg.com/profile_images/2761713408/6329c1d5a241ca23457c0db374bee56b_normal.jpeg" TargetMode="External" /><Relationship Id="rId293" Type="http://schemas.openxmlformats.org/officeDocument/2006/relationships/hyperlink" Target="http://pbs.twimg.com/profile_images/2761713408/6329c1d5a241ca23457c0db374bee56b_normal.jpeg" TargetMode="External" /><Relationship Id="rId294" Type="http://schemas.openxmlformats.org/officeDocument/2006/relationships/hyperlink" Target="http://pbs.twimg.com/profile_images/2761713408/6329c1d5a241ca23457c0db374bee56b_normal.jpeg" TargetMode="External" /><Relationship Id="rId295" Type="http://schemas.openxmlformats.org/officeDocument/2006/relationships/hyperlink" Target="http://pbs.twimg.com/profile_images/2761713408/6329c1d5a241ca23457c0db374bee56b_normal.jpeg" TargetMode="External" /><Relationship Id="rId296" Type="http://schemas.openxmlformats.org/officeDocument/2006/relationships/hyperlink" Target="http://pbs.twimg.com/profile_images/2761713408/6329c1d5a241ca23457c0db374bee56b_normal.jpeg" TargetMode="External" /><Relationship Id="rId297" Type="http://schemas.openxmlformats.org/officeDocument/2006/relationships/hyperlink" Target="http://pbs.twimg.com/profile_images/2761713408/6329c1d5a241ca23457c0db374bee56b_normal.jpeg" TargetMode="External" /><Relationship Id="rId298" Type="http://schemas.openxmlformats.org/officeDocument/2006/relationships/hyperlink" Target="http://pbs.twimg.com/profile_images/1061744570344517633/fKDfFqhQ_normal.jpg" TargetMode="External" /><Relationship Id="rId299" Type="http://schemas.openxmlformats.org/officeDocument/2006/relationships/hyperlink" Target="http://pbs.twimg.com/profile_images/912667889395798022/pMoB2qc8_normal.jpg" TargetMode="External" /><Relationship Id="rId300" Type="http://schemas.openxmlformats.org/officeDocument/2006/relationships/hyperlink" Target="http://pbs.twimg.com/profile_images/923243414425976832/GWZwBnhE_normal.jpg" TargetMode="External" /><Relationship Id="rId301" Type="http://schemas.openxmlformats.org/officeDocument/2006/relationships/hyperlink" Target="https://pbs.twimg.com/media/EExW5iSW4AEwDhr.jpg" TargetMode="External" /><Relationship Id="rId302" Type="http://schemas.openxmlformats.org/officeDocument/2006/relationships/hyperlink" Target="https://pbs.twimg.com/media/EExW5iSW4AEwDhr.jpg" TargetMode="External" /><Relationship Id="rId303" Type="http://schemas.openxmlformats.org/officeDocument/2006/relationships/hyperlink" Target="https://pbs.twimg.com/media/EExW5iSW4AEwDhr.jpg" TargetMode="External" /><Relationship Id="rId304" Type="http://schemas.openxmlformats.org/officeDocument/2006/relationships/hyperlink" Target="http://pbs.twimg.com/profile_images/923243414425976832/GWZwBnhE_normal.jpg" TargetMode="External" /><Relationship Id="rId305" Type="http://schemas.openxmlformats.org/officeDocument/2006/relationships/hyperlink" Target="http://pbs.twimg.com/profile_images/923243414425976832/GWZwBnhE_normal.jpg" TargetMode="External" /><Relationship Id="rId306" Type="http://schemas.openxmlformats.org/officeDocument/2006/relationships/hyperlink" Target="http://pbs.twimg.com/profile_images/923243414425976832/GWZwBnhE_normal.jpg" TargetMode="External" /><Relationship Id="rId307" Type="http://schemas.openxmlformats.org/officeDocument/2006/relationships/hyperlink" Target="http://pbs.twimg.com/profile_images/923243414425976832/GWZwBnhE_normal.jpg" TargetMode="External" /><Relationship Id="rId308" Type="http://schemas.openxmlformats.org/officeDocument/2006/relationships/hyperlink" Target="http://pbs.twimg.com/profile_images/923243414425976832/GWZwBnhE_normal.jpg" TargetMode="External" /><Relationship Id="rId309" Type="http://schemas.openxmlformats.org/officeDocument/2006/relationships/hyperlink" Target="http://pbs.twimg.com/profile_images/923243414425976832/GWZwBnhE_normal.jpg" TargetMode="External" /><Relationship Id="rId310" Type="http://schemas.openxmlformats.org/officeDocument/2006/relationships/hyperlink" Target="http://pbs.twimg.com/profile_images/923243414425976832/GWZwBnhE_normal.jpg" TargetMode="External" /><Relationship Id="rId311" Type="http://schemas.openxmlformats.org/officeDocument/2006/relationships/hyperlink" Target="http://pbs.twimg.com/profile_images/923243414425976832/GWZwBnhE_normal.jpg" TargetMode="External" /><Relationship Id="rId312" Type="http://schemas.openxmlformats.org/officeDocument/2006/relationships/hyperlink" Target="http://pbs.twimg.com/profile_images/923243414425976832/GWZwBnhE_normal.jpg" TargetMode="External" /><Relationship Id="rId313" Type="http://schemas.openxmlformats.org/officeDocument/2006/relationships/hyperlink" Target="http://pbs.twimg.com/profile_images/923243414425976832/GWZwBnhE_normal.jpg" TargetMode="External" /><Relationship Id="rId314" Type="http://schemas.openxmlformats.org/officeDocument/2006/relationships/hyperlink" Target="http://pbs.twimg.com/profile_images/1061744570344517633/fKDfFqhQ_normal.jpg" TargetMode="External" /><Relationship Id="rId315" Type="http://schemas.openxmlformats.org/officeDocument/2006/relationships/hyperlink" Target="http://pbs.twimg.com/profile_images/1061744570344517633/fKDfFqhQ_normal.jpg" TargetMode="External" /><Relationship Id="rId316" Type="http://schemas.openxmlformats.org/officeDocument/2006/relationships/hyperlink" Target="http://pbs.twimg.com/profile_images/912667889395798022/pMoB2qc8_normal.jpg" TargetMode="External" /><Relationship Id="rId317" Type="http://schemas.openxmlformats.org/officeDocument/2006/relationships/hyperlink" Target="http://pbs.twimg.com/profile_images/912667889395798022/pMoB2qc8_normal.jpg" TargetMode="External" /><Relationship Id="rId318" Type="http://schemas.openxmlformats.org/officeDocument/2006/relationships/hyperlink" Target="http://pbs.twimg.com/profile_images/1061744570344517633/fKDfFqhQ_normal.jpg" TargetMode="External" /><Relationship Id="rId319" Type="http://schemas.openxmlformats.org/officeDocument/2006/relationships/hyperlink" Target="http://pbs.twimg.com/profile_images/912667889395798022/pMoB2qc8_normal.jpg" TargetMode="External" /><Relationship Id="rId320" Type="http://schemas.openxmlformats.org/officeDocument/2006/relationships/hyperlink" Target="http://pbs.twimg.com/profile_images/912667889395798022/pMoB2qc8_normal.jpg" TargetMode="External" /><Relationship Id="rId321" Type="http://schemas.openxmlformats.org/officeDocument/2006/relationships/hyperlink" Target="http://pbs.twimg.com/profile_images/1061744570344517633/fKDfFqhQ_normal.jpg" TargetMode="External" /><Relationship Id="rId322" Type="http://schemas.openxmlformats.org/officeDocument/2006/relationships/hyperlink" Target="http://pbs.twimg.com/profile_images/912667889395798022/pMoB2qc8_normal.jpg" TargetMode="External" /><Relationship Id="rId323" Type="http://schemas.openxmlformats.org/officeDocument/2006/relationships/hyperlink" Target="http://pbs.twimg.com/profile_images/1061744570344517633/fKDfFqhQ_normal.jpg" TargetMode="External" /><Relationship Id="rId324" Type="http://schemas.openxmlformats.org/officeDocument/2006/relationships/hyperlink" Target="http://pbs.twimg.com/profile_images/912667889395798022/pMoB2qc8_normal.jpg" TargetMode="External" /><Relationship Id="rId325" Type="http://schemas.openxmlformats.org/officeDocument/2006/relationships/hyperlink" Target="http://pbs.twimg.com/profile_images/912667889395798022/pMoB2qc8_normal.jpg" TargetMode="External" /><Relationship Id="rId326" Type="http://schemas.openxmlformats.org/officeDocument/2006/relationships/hyperlink" Target="http://pbs.twimg.com/profile_images/1061744570344517633/fKDfFqhQ_normal.jpg" TargetMode="External" /><Relationship Id="rId327" Type="http://schemas.openxmlformats.org/officeDocument/2006/relationships/hyperlink" Target="http://pbs.twimg.com/profile_images/912667889395798022/pMoB2qc8_normal.jpg" TargetMode="External" /><Relationship Id="rId328" Type="http://schemas.openxmlformats.org/officeDocument/2006/relationships/hyperlink" Target="http://pbs.twimg.com/profile_images/1061744570344517633/fKDfFqhQ_normal.jpg" TargetMode="External" /><Relationship Id="rId329" Type="http://schemas.openxmlformats.org/officeDocument/2006/relationships/hyperlink" Target="https://pbs.twimg.com/media/EEoraZ3WkAE_JJU.jpg" TargetMode="External" /><Relationship Id="rId330" Type="http://schemas.openxmlformats.org/officeDocument/2006/relationships/hyperlink" Target="http://pbs.twimg.com/profile_images/1061744570344517633/fKDfFqhQ_normal.jpg" TargetMode="External" /><Relationship Id="rId331" Type="http://schemas.openxmlformats.org/officeDocument/2006/relationships/hyperlink" Target="http://pbs.twimg.com/profile_images/1061744570344517633/fKDfFqhQ_normal.jpg" TargetMode="External" /><Relationship Id="rId332" Type="http://schemas.openxmlformats.org/officeDocument/2006/relationships/hyperlink" Target="https://pbs.twimg.com/media/EExW5iSW4AEwDhr.jpg" TargetMode="External" /><Relationship Id="rId333" Type="http://schemas.openxmlformats.org/officeDocument/2006/relationships/hyperlink" Target="https://pbs.twimg.com/media/EE1ZIAdXsAEIguv.jpg" TargetMode="External" /><Relationship Id="rId334" Type="http://schemas.openxmlformats.org/officeDocument/2006/relationships/hyperlink" Target="http://pbs.twimg.com/profile_images/1061744570344517633/fKDfFqhQ_normal.jpg" TargetMode="External" /><Relationship Id="rId335" Type="http://schemas.openxmlformats.org/officeDocument/2006/relationships/hyperlink" Target="http://pbs.twimg.com/profile_images/912667889395798022/pMoB2qc8_normal.jpg" TargetMode="External" /><Relationship Id="rId336" Type="http://schemas.openxmlformats.org/officeDocument/2006/relationships/hyperlink" Target="https://pbs.twimg.com/media/EEoraZ3WkAE_JJU.jpg" TargetMode="External" /><Relationship Id="rId337" Type="http://schemas.openxmlformats.org/officeDocument/2006/relationships/hyperlink" Target="http://pbs.twimg.com/profile_images/912667889395798022/pMoB2qc8_normal.jpg" TargetMode="External" /><Relationship Id="rId338" Type="http://schemas.openxmlformats.org/officeDocument/2006/relationships/hyperlink" Target="https://pbs.twimg.com/media/EErkEHWU8AERV0s.jpg" TargetMode="External" /><Relationship Id="rId339" Type="http://schemas.openxmlformats.org/officeDocument/2006/relationships/hyperlink" Target="http://pbs.twimg.com/profile_images/912667889395798022/pMoB2qc8_normal.jpg" TargetMode="External" /><Relationship Id="rId340" Type="http://schemas.openxmlformats.org/officeDocument/2006/relationships/hyperlink" Target="https://pbs.twimg.com/media/EEv5AUCX4AAknO2.jpg" TargetMode="External" /><Relationship Id="rId341" Type="http://schemas.openxmlformats.org/officeDocument/2006/relationships/hyperlink" Target="https://pbs.twimg.com/media/EExW5iSW4AEwDhr.jpg" TargetMode="External" /><Relationship Id="rId342" Type="http://schemas.openxmlformats.org/officeDocument/2006/relationships/hyperlink" Target="https://pbs.twimg.com/media/EE1YUA4XsAAe2U1.jpg" TargetMode="External" /><Relationship Id="rId343" Type="http://schemas.openxmlformats.org/officeDocument/2006/relationships/hyperlink" Target="https://pbs.twimg.com/media/EE2Or9IVUAA0fWk.jpg" TargetMode="External" /><Relationship Id="rId344" Type="http://schemas.openxmlformats.org/officeDocument/2006/relationships/hyperlink" Target="https://pbs.twimg.com/media/EE3DAQPW4AAIW-c.jpg" TargetMode="External" /><Relationship Id="rId345" Type="http://schemas.openxmlformats.org/officeDocument/2006/relationships/hyperlink" Target="http://pbs.twimg.com/profile_images/912667889395798022/pMoB2qc8_normal.jpg" TargetMode="External" /><Relationship Id="rId346" Type="http://schemas.openxmlformats.org/officeDocument/2006/relationships/hyperlink" Target="http://pbs.twimg.com/profile_images/1061744570344517633/fKDfFqhQ_normal.jpg" TargetMode="External" /><Relationship Id="rId347" Type="http://schemas.openxmlformats.org/officeDocument/2006/relationships/hyperlink" Target="https://pbs.twimg.com/media/EEoraZ3WkAE_JJU.jpg" TargetMode="External" /><Relationship Id="rId348" Type="http://schemas.openxmlformats.org/officeDocument/2006/relationships/hyperlink" Target="http://pbs.twimg.com/profile_images/1061744570344517633/fKDfFqhQ_normal.jpg" TargetMode="External" /><Relationship Id="rId349" Type="http://schemas.openxmlformats.org/officeDocument/2006/relationships/hyperlink" Target="http://pbs.twimg.com/profile_images/1061744570344517633/fKDfFqhQ_normal.jpg" TargetMode="External" /><Relationship Id="rId350" Type="http://schemas.openxmlformats.org/officeDocument/2006/relationships/hyperlink" Target="https://pbs.twimg.com/media/EExW5iSW4AEwDhr.jpg" TargetMode="External" /><Relationship Id="rId351" Type="http://schemas.openxmlformats.org/officeDocument/2006/relationships/hyperlink" Target="http://pbs.twimg.com/profile_images/1061744570344517633/fKDfFqhQ_normal.jpg" TargetMode="External" /><Relationship Id="rId352" Type="http://schemas.openxmlformats.org/officeDocument/2006/relationships/hyperlink" Target="http://pbs.twimg.com/profile_images/1061744570344517633/fKDfFqhQ_normal.jpg" TargetMode="External" /><Relationship Id="rId353" Type="http://schemas.openxmlformats.org/officeDocument/2006/relationships/hyperlink" Target="http://pbs.twimg.com/profile_images/1061744570344517633/fKDfFqhQ_normal.jpg" TargetMode="External" /><Relationship Id="rId354" Type="http://schemas.openxmlformats.org/officeDocument/2006/relationships/hyperlink" Target="http://pbs.twimg.com/profile_images/1061744570344517633/fKDfFqhQ_normal.jpg" TargetMode="External" /><Relationship Id="rId355" Type="http://schemas.openxmlformats.org/officeDocument/2006/relationships/hyperlink" Target="http://pbs.twimg.com/profile_images/1061744570344517633/fKDfFqhQ_normal.jpg" TargetMode="External" /><Relationship Id="rId356" Type="http://schemas.openxmlformats.org/officeDocument/2006/relationships/hyperlink" Target="http://pbs.twimg.com/profile_images/1061744570344517633/fKDfFqhQ_normal.jpg" TargetMode="External" /><Relationship Id="rId357" Type="http://schemas.openxmlformats.org/officeDocument/2006/relationships/hyperlink" Target="http://pbs.twimg.com/profile_images/1061744570344517633/fKDfFqhQ_normal.jpg" TargetMode="External" /><Relationship Id="rId358" Type="http://schemas.openxmlformats.org/officeDocument/2006/relationships/hyperlink" Target="http://pbs.twimg.com/profile_images/1061744570344517633/fKDfFqhQ_normal.jpg" TargetMode="External" /><Relationship Id="rId359" Type="http://schemas.openxmlformats.org/officeDocument/2006/relationships/hyperlink" Target="https://pbs.twimg.com/media/EEoraZ3WkAE_JJU.jpg" TargetMode="External" /><Relationship Id="rId360" Type="http://schemas.openxmlformats.org/officeDocument/2006/relationships/hyperlink" Target="http://pbs.twimg.com/profile_images/912667889395798022/pMoB2qc8_normal.jpg" TargetMode="External" /><Relationship Id="rId361" Type="http://schemas.openxmlformats.org/officeDocument/2006/relationships/hyperlink" Target="https://pbs.twimg.com/media/EExW5iSW4AEwDhr.jpg" TargetMode="External" /><Relationship Id="rId362" Type="http://schemas.openxmlformats.org/officeDocument/2006/relationships/hyperlink" Target="https://pbs.twimg.com/media/EE1YUA4XsAAe2U1.jpg" TargetMode="External" /><Relationship Id="rId363" Type="http://schemas.openxmlformats.org/officeDocument/2006/relationships/hyperlink" Target="https://pbs.twimg.com/media/EE2Or9IVUAA0fWk.jpg" TargetMode="External" /><Relationship Id="rId364" Type="http://schemas.openxmlformats.org/officeDocument/2006/relationships/hyperlink" Target="https://pbs.twimg.com/media/EE3DAQPW4AAIW-c.jpg" TargetMode="External" /><Relationship Id="rId365" Type="http://schemas.openxmlformats.org/officeDocument/2006/relationships/hyperlink" Target="http://pbs.twimg.com/profile_images/912667889395798022/pMoB2qc8_normal.jpg" TargetMode="External" /><Relationship Id="rId366" Type="http://schemas.openxmlformats.org/officeDocument/2006/relationships/hyperlink" Target="http://pbs.twimg.com/profile_images/912667889395798022/pMoB2qc8_normal.jpg" TargetMode="External" /><Relationship Id="rId367" Type="http://schemas.openxmlformats.org/officeDocument/2006/relationships/hyperlink" Target="http://pbs.twimg.com/profile_images/912667889395798022/pMoB2qc8_normal.jpg" TargetMode="External" /><Relationship Id="rId368" Type="http://schemas.openxmlformats.org/officeDocument/2006/relationships/hyperlink" Target="http://pbs.twimg.com/profile_images/912667889395798022/pMoB2qc8_normal.jpg" TargetMode="External" /><Relationship Id="rId369" Type="http://schemas.openxmlformats.org/officeDocument/2006/relationships/hyperlink" Target="https://pbs.twimg.com/ext_tw_video_thumb/1174004475532476416/pu/img/Tjux5vSQ3_r3LMH8.jpg" TargetMode="External" /><Relationship Id="rId370" Type="http://schemas.openxmlformats.org/officeDocument/2006/relationships/hyperlink" Target="https://pbs.twimg.com/media/EErpH9aUcAApGcR.jpg" TargetMode="External" /><Relationship Id="rId371" Type="http://schemas.openxmlformats.org/officeDocument/2006/relationships/hyperlink" Target="https://pbs.twimg.com/media/EErqOEAUcAA5MUB.jpg" TargetMode="External" /><Relationship Id="rId372" Type="http://schemas.openxmlformats.org/officeDocument/2006/relationships/hyperlink" Target="https://pbs.twimg.com/media/EEsCMJRXoAENzyC.jpg" TargetMode="External" /><Relationship Id="rId373" Type="http://schemas.openxmlformats.org/officeDocument/2006/relationships/hyperlink" Target="http://pbs.twimg.com/profile_images/912667889395798022/pMoB2qc8_normal.jpg" TargetMode="External" /><Relationship Id="rId374" Type="http://schemas.openxmlformats.org/officeDocument/2006/relationships/hyperlink" Target="http://pbs.twimg.com/profile_images/912667889395798022/pMoB2qc8_normal.jpg" TargetMode="External" /><Relationship Id="rId375" Type="http://schemas.openxmlformats.org/officeDocument/2006/relationships/hyperlink" Target="http://pbs.twimg.com/profile_images/912667889395798022/pMoB2qc8_normal.jpg" TargetMode="External" /><Relationship Id="rId376" Type="http://schemas.openxmlformats.org/officeDocument/2006/relationships/hyperlink" Target="http://pbs.twimg.com/profile_images/1124176275722125312/lyn4nKwU_normal.jpg" TargetMode="External" /><Relationship Id="rId377" Type="http://schemas.openxmlformats.org/officeDocument/2006/relationships/hyperlink" Target="https://pbs.twimg.com/tweet_video_thumb/EE2oIToUYAAjfLh.jpg" TargetMode="External" /><Relationship Id="rId378" Type="http://schemas.openxmlformats.org/officeDocument/2006/relationships/hyperlink" Target="https://pbs.twimg.com/media/EE2_7R-XsAArDGl.jpg" TargetMode="External" /><Relationship Id="rId379" Type="http://schemas.openxmlformats.org/officeDocument/2006/relationships/hyperlink" Target="https://pbs.twimg.com/media/EFRLdYgWwAAIM8k.jpg" TargetMode="External" /><Relationship Id="rId380" Type="http://schemas.openxmlformats.org/officeDocument/2006/relationships/hyperlink" Target="http://pbs.twimg.com/profile_images/567439567360245760/t7pyr8Ah_normal.jpeg" TargetMode="External" /><Relationship Id="rId381" Type="http://schemas.openxmlformats.org/officeDocument/2006/relationships/hyperlink" Target="http://pbs.twimg.com/profile_images/567439567360245760/t7pyr8Ah_normal.jpeg" TargetMode="External" /><Relationship Id="rId382" Type="http://schemas.openxmlformats.org/officeDocument/2006/relationships/hyperlink" Target="https://twitter.com/in_fieri/status/1174006221311025152" TargetMode="External" /><Relationship Id="rId383" Type="http://schemas.openxmlformats.org/officeDocument/2006/relationships/hyperlink" Target="https://twitter.com/careerlink4jobs/status/1174007750944329728" TargetMode="External" /><Relationship Id="rId384" Type="http://schemas.openxmlformats.org/officeDocument/2006/relationships/hyperlink" Target="https://twitter.com/gillescuster/status/1174050639225266178" TargetMode="External" /><Relationship Id="rId385" Type="http://schemas.openxmlformats.org/officeDocument/2006/relationships/hyperlink" Target="https://twitter.com/gillescuster/status/1174050639225266178" TargetMode="External" /><Relationship Id="rId386" Type="http://schemas.openxmlformats.org/officeDocument/2006/relationships/hyperlink" Target="https://twitter.com/dr_mblack/status/1174306254275190784" TargetMode="External" /><Relationship Id="rId387" Type="http://schemas.openxmlformats.org/officeDocument/2006/relationships/hyperlink" Target="https://twitter.com/dr_mblack/status/1174306254275190784" TargetMode="External" /><Relationship Id="rId388" Type="http://schemas.openxmlformats.org/officeDocument/2006/relationships/hyperlink" Target="https://twitter.com/romasubramanian/status/1174313733310619648" TargetMode="External" /><Relationship Id="rId389" Type="http://schemas.openxmlformats.org/officeDocument/2006/relationships/hyperlink" Target="https://twitter.com/romasubramanian/status/1174313733310619648" TargetMode="External" /><Relationship Id="rId390" Type="http://schemas.openxmlformats.org/officeDocument/2006/relationships/hyperlink" Target="https://twitter.com/cletushusker/status/1174331811893317632" TargetMode="External" /><Relationship Id="rId391" Type="http://schemas.openxmlformats.org/officeDocument/2006/relationships/hyperlink" Target="https://twitter.com/cletushusker/status/1174331811893317632" TargetMode="External" /><Relationship Id="rId392" Type="http://schemas.openxmlformats.org/officeDocument/2006/relationships/hyperlink" Target="https://twitter.com/david_todd95/status/1174378949327110149" TargetMode="External" /><Relationship Id="rId393" Type="http://schemas.openxmlformats.org/officeDocument/2006/relationships/hyperlink" Target="https://twitter.com/jackzipay/status/1174431408229502977" TargetMode="External" /><Relationship Id="rId394" Type="http://schemas.openxmlformats.org/officeDocument/2006/relationships/hyperlink" Target="https://twitter.com/vladlopez06/status/1174465449402273793" TargetMode="External" /><Relationship Id="rId395" Type="http://schemas.openxmlformats.org/officeDocument/2006/relationships/hyperlink" Target="https://twitter.com/thartman2u/status/1174750802545500160" TargetMode="External" /><Relationship Id="rId396" Type="http://schemas.openxmlformats.org/officeDocument/2006/relationships/hyperlink" Target="https://twitter.com/simonrogerstow/status/1174462341414563846" TargetMode="External" /><Relationship Id="rId397" Type="http://schemas.openxmlformats.org/officeDocument/2006/relationships/hyperlink" Target="https://twitter.com/simonrogerstow/status/1174705820933791744" TargetMode="External" /><Relationship Id="rId398" Type="http://schemas.openxmlformats.org/officeDocument/2006/relationships/hyperlink" Target="https://twitter.com/simonrogerstow/status/1174705820933791744" TargetMode="External" /><Relationship Id="rId399" Type="http://schemas.openxmlformats.org/officeDocument/2006/relationships/hyperlink" Target="https://twitter.com/simonrogerstow/status/1174752305616281601" TargetMode="External" /><Relationship Id="rId400" Type="http://schemas.openxmlformats.org/officeDocument/2006/relationships/hyperlink" Target="https://twitter.com/simonrogerstow/status/1174753901808996352" TargetMode="External" /><Relationship Id="rId401" Type="http://schemas.openxmlformats.org/officeDocument/2006/relationships/hyperlink" Target="https://twitter.com/kathyschwarz2/status/1174767115225706501" TargetMode="External" /><Relationship Id="rId402" Type="http://schemas.openxmlformats.org/officeDocument/2006/relationships/hyperlink" Target="https://twitter.com/kathyschwarz2/status/1174767115225706501" TargetMode="External" /><Relationship Id="rId403" Type="http://schemas.openxmlformats.org/officeDocument/2006/relationships/hyperlink" Target="https://twitter.com/kathyschwarz2/status/1174767115225706501" TargetMode="External" /><Relationship Id="rId404" Type="http://schemas.openxmlformats.org/officeDocument/2006/relationships/hyperlink" Target="https://twitter.com/mousewhoroars42/status/1174768064275128320" TargetMode="External" /><Relationship Id="rId405" Type="http://schemas.openxmlformats.org/officeDocument/2006/relationships/hyperlink" Target="https://twitter.com/omahagirl45/status/1174769709205643265" TargetMode="External" /><Relationship Id="rId406" Type="http://schemas.openxmlformats.org/officeDocument/2006/relationships/hyperlink" Target="https://twitter.com/shaneth92068024/status/1174769929515495424" TargetMode="External" /><Relationship Id="rId407" Type="http://schemas.openxmlformats.org/officeDocument/2006/relationships/hyperlink" Target="https://twitter.com/hannachristine_/status/1174453807973056514" TargetMode="External" /><Relationship Id="rId408" Type="http://schemas.openxmlformats.org/officeDocument/2006/relationships/hyperlink" Target="https://twitter.com/hannachristine_/status/1174771504388743168" TargetMode="External" /><Relationship Id="rId409" Type="http://schemas.openxmlformats.org/officeDocument/2006/relationships/hyperlink" Target="https://twitter.com/agraff1127/status/1174774362119053313" TargetMode="External" /><Relationship Id="rId410" Type="http://schemas.openxmlformats.org/officeDocument/2006/relationships/hyperlink" Target="https://twitter.com/benaddisonnews/status/1174778046773178368" TargetMode="External" /><Relationship Id="rId411" Type="http://schemas.openxmlformats.org/officeDocument/2006/relationships/hyperlink" Target="https://twitter.com/derekesullivan/status/1174773642867011584" TargetMode="External" /><Relationship Id="rId412" Type="http://schemas.openxmlformats.org/officeDocument/2006/relationships/hyperlink" Target="https://twitter.com/crishm/status/1174769584668385281" TargetMode="External" /><Relationship Id="rId413" Type="http://schemas.openxmlformats.org/officeDocument/2006/relationships/hyperlink" Target="https://twitter.com/crishm/status/1174769584668385281" TargetMode="External" /><Relationship Id="rId414" Type="http://schemas.openxmlformats.org/officeDocument/2006/relationships/hyperlink" Target="https://twitter.com/derekesullivan/status/1174771398155177984" TargetMode="External" /><Relationship Id="rId415" Type="http://schemas.openxmlformats.org/officeDocument/2006/relationships/hyperlink" Target="https://twitter.com/derekesullivan/status/1174771398155177984" TargetMode="External" /><Relationship Id="rId416" Type="http://schemas.openxmlformats.org/officeDocument/2006/relationships/hyperlink" Target="https://twitter.com/derekesullivan/status/1174775276355502081" TargetMode="External" /><Relationship Id="rId417" Type="http://schemas.openxmlformats.org/officeDocument/2006/relationships/hyperlink" Target="https://twitter.com/derekesullivan/status/1174775524163387392" TargetMode="External" /><Relationship Id="rId418" Type="http://schemas.openxmlformats.org/officeDocument/2006/relationships/hyperlink" Target="https://twitter.com/derekesullivan/status/1174775524163387392" TargetMode="External" /><Relationship Id="rId419" Type="http://schemas.openxmlformats.org/officeDocument/2006/relationships/hyperlink" Target="https://twitter.com/derekesullivan/status/1174776371903467520" TargetMode="External" /><Relationship Id="rId420" Type="http://schemas.openxmlformats.org/officeDocument/2006/relationships/hyperlink" Target="https://twitter.com/derekesullivan/status/1174779393152966656" TargetMode="External" /><Relationship Id="rId421" Type="http://schemas.openxmlformats.org/officeDocument/2006/relationships/hyperlink" Target="https://twitter.com/crishm/status/1174772103129772032" TargetMode="External" /><Relationship Id="rId422" Type="http://schemas.openxmlformats.org/officeDocument/2006/relationships/hyperlink" Target="https://twitter.com/jesse033181/status/1174767490582237184" TargetMode="External" /><Relationship Id="rId423" Type="http://schemas.openxmlformats.org/officeDocument/2006/relationships/hyperlink" Target="https://twitter.com/jesse033181/status/1174773137432428544" TargetMode="External" /><Relationship Id="rId424" Type="http://schemas.openxmlformats.org/officeDocument/2006/relationships/hyperlink" Target="https://twitter.com/crishm/status/1174773558792376320" TargetMode="External" /><Relationship Id="rId425" Type="http://schemas.openxmlformats.org/officeDocument/2006/relationships/hyperlink" Target="https://twitter.com/alyssasiebken/status/1174770520350482432" TargetMode="External" /><Relationship Id="rId426" Type="http://schemas.openxmlformats.org/officeDocument/2006/relationships/hyperlink" Target="https://twitter.com/alyssasiebken/status/1174772980330770432" TargetMode="External" /><Relationship Id="rId427" Type="http://schemas.openxmlformats.org/officeDocument/2006/relationships/hyperlink" Target="https://twitter.com/alyssasiebken/status/1174777511588315142" TargetMode="External" /><Relationship Id="rId428" Type="http://schemas.openxmlformats.org/officeDocument/2006/relationships/hyperlink" Target="https://twitter.com/alyssasiebken/status/1174780423165136896" TargetMode="External" /><Relationship Id="rId429" Type="http://schemas.openxmlformats.org/officeDocument/2006/relationships/hyperlink" Target="https://twitter.com/alyssasiebken/status/1174784694833074188" TargetMode="External" /><Relationship Id="rId430" Type="http://schemas.openxmlformats.org/officeDocument/2006/relationships/hyperlink" Target="https://twitter.com/yvescuster/status/1174050344273211392" TargetMode="External" /><Relationship Id="rId431" Type="http://schemas.openxmlformats.org/officeDocument/2006/relationships/hyperlink" Target="https://twitter.com/yvescuster/status/1174385178505953280" TargetMode="External" /><Relationship Id="rId432" Type="http://schemas.openxmlformats.org/officeDocument/2006/relationships/hyperlink" Target="https://twitter.com/yvescuster/status/1174385178505953280" TargetMode="External" /><Relationship Id="rId433" Type="http://schemas.openxmlformats.org/officeDocument/2006/relationships/hyperlink" Target="https://twitter.com/yvescuster/status/1174389602355834880" TargetMode="External" /><Relationship Id="rId434" Type="http://schemas.openxmlformats.org/officeDocument/2006/relationships/hyperlink" Target="https://twitter.com/yvescuster/status/1174429020768755712" TargetMode="External" /><Relationship Id="rId435" Type="http://schemas.openxmlformats.org/officeDocument/2006/relationships/hyperlink" Target="https://twitter.com/yvescuster/status/1174429020768755712" TargetMode="External" /><Relationship Id="rId436" Type="http://schemas.openxmlformats.org/officeDocument/2006/relationships/hyperlink" Target="https://twitter.com/yvescuster/status/1174429020768755712" TargetMode="External" /><Relationship Id="rId437" Type="http://schemas.openxmlformats.org/officeDocument/2006/relationships/hyperlink" Target="https://twitter.com/yvescuster/status/1174763380072038401" TargetMode="External" /><Relationship Id="rId438" Type="http://schemas.openxmlformats.org/officeDocument/2006/relationships/hyperlink" Target="https://twitter.com/yvescuster/status/1174763380072038401" TargetMode="External" /><Relationship Id="rId439" Type="http://schemas.openxmlformats.org/officeDocument/2006/relationships/hyperlink" Target="https://twitter.com/yvescuster/status/1174763380072038401" TargetMode="External" /><Relationship Id="rId440" Type="http://schemas.openxmlformats.org/officeDocument/2006/relationships/hyperlink" Target="https://twitter.com/yvescuster/status/1174784387352686592" TargetMode="External" /><Relationship Id="rId441" Type="http://schemas.openxmlformats.org/officeDocument/2006/relationships/hyperlink" Target="https://twitter.com/yvescuster/status/1174821473577361408" TargetMode="External" /><Relationship Id="rId442" Type="http://schemas.openxmlformats.org/officeDocument/2006/relationships/hyperlink" Target="https://twitter.com/yvescuster/status/1174821473577361408" TargetMode="External" /><Relationship Id="rId443" Type="http://schemas.openxmlformats.org/officeDocument/2006/relationships/hyperlink" Target="https://twitter.com/yvescuster/status/1174821473577361408" TargetMode="External" /><Relationship Id="rId444" Type="http://schemas.openxmlformats.org/officeDocument/2006/relationships/hyperlink" Target="https://twitter.com/brooke_wegner/status/1174438431985819648" TargetMode="External" /><Relationship Id="rId445" Type="http://schemas.openxmlformats.org/officeDocument/2006/relationships/hyperlink" Target="https://twitter.com/brooke_wegner/status/1174438431985819648" TargetMode="External" /><Relationship Id="rId446" Type="http://schemas.openxmlformats.org/officeDocument/2006/relationships/hyperlink" Target="https://twitter.com/brooke_wegner/status/1174438431985819648" TargetMode="External" /><Relationship Id="rId447" Type="http://schemas.openxmlformats.org/officeDocument/2006/relationships/hyperlink" Target="https://twitter.com/brooke_wegner/status/1174714037348831239" TargetMode="External" /><Relationship Id="rId448" Type="http://schemas.openxmlformats.org/officeDocument/2006/relationships/hyperlink" Target="https://twitter.com/brooke_wegner/status/1174714037348831239" TargetMode="External" /><Relationship Id="rId449" Type="http://schemas.openxmlformats.org/officeDocument/2006/relationships/hyperlink" Target="https://twitter.com/brooke_wegner/status/1174714037348831239" TargetMode="External" /><Relationship Id="rId450" Type="http://schemas.openxmlformats.org/officeDocument/2006/relationships/hyperlink" Target="https://twitter.com/brooke_wegner/status/1174784251197194240" TargetMode="External" /><Relationship Id="rId451" Type="http://schemas.openxmlformats.org/officeDocument/2006/relationships/hyperlink" Target="https://twitter.com/brooke_wegner/status/1174844137264361473" TargetMode="External" /><Relationship Id="rId452" Type="http://schemas.openxmlformats.org/officeDocument/2006/relationships/hyperlink" Target="https://twitter.com/brooke_wegner/status/1174844137264361473" TargetMode="External" /><Relationship Id="rId453" Type="http://schemas.openxmlformats.org/officeDocument/2006/relationships/hyperlink" Target="https://twitter.com/brooke_wegner/status/1174844137264361473" TargetMode="External" /><Relationship Id="rId454" Type="http://schemas.openxmlformats.org/officeDocument/2006/relationships/hyperlink" Target="https://twitter.com/dkruse89/status/1174886012910223360" TargetMode="External" /><Relationship Id="rId455" Type="http://schemas.openxmlformats.org/officeDocument/2006/relationships/hyperlink" Target="https://twitter.com/dkruse89/status/1174886012910223360" TargetMode="External" /><Relationship Id="rId456" Type="http://schemas.openxmlformats.org/officeDocument/2006/relationships/hyperlink" Target="https://twitter.com/dkruse89/status/1174886012910223360" TargetMode="External" /><Relationship Id="rId457" Type="http://schemas.openxmlformats.org/officeDocument/2006/relationships/hyperlink" Target="https://twitter.com/mikayladyell/status/1174900881969446915" TargetMode="External" /><Relationship Id="rId458" Type="http://schemas.openxmlformats.org/officeDocument/2006/relationships/hyperlink" Target="https://twitter.com/marsnevada/status/1174771792692408320" TargetMode="External" /><Relationship Id="rId459" Type="http://schemas.openxmlformats.org/officeDocument/2006/relationships/hyperlink" Target="https://twitter.com/marsnevada/status/1174773449278939136" TargetMode="External" /><Relationship Id="rId460" Type="http://schemas.openxmlformats.org/officeDocument/2006/relationships/hyperlink" Target="https://twitter.com/marsnevada/status/1174773859712585729" TargetMode="External" /><Relationship Id="rId461" Type="http://schemas.openxmlformats.org/officeDocument/2006/relationships/hyperlink" Target="https://twitter.com/marsnevada/status/1174776557451149313" TargetMode="External" /><Relationship Id="rId462" Type="http://schemas.openxmlformats.org/officeDocument/2006/relationships/hyperlink" Target="https://twitter.com/nebraskasower/status/1174909572005294083" TargetMode="External" /><Relationship Id="rId463" Type="http://schemas.openxmlformats.org/officeDocument/2006/relationships/hyperlink" Target="https://twitter.com/kamifox21576450/status/1174884121249812487" TargetMode="External" /><Relationship Id="rId464" Type="http://schemas.openxmlformats.org/officeDocument/2006/relationships/hyperlink" Target="https://twitter.com/nebraskasower/status/1174909747780177920" TargetMode="External" /><Relationship Id="rId465" Type="http://schemas.openxmlformats.org/officeDocument/2006/relationships/hyperlink" Target="https://twitter.com/nebraskasower/status/1174909057854869511" TargetMode="External" /><Relationship Id="rId466" Type="http://schemas.openxmlformats.org/officeDocument/2006/relationships/hyperlink" Target="https://twitter.com/nebraskasower/status/1174909302592561152" TargetMode="External" /><Relationship Id="rId467" Type="http://schemas.openxmlformats.org/officeDocument/2006/relationships/hyperlink" Target="https://twitter.com/nebraskasower/status/1174909673704542209" TargetMode="External" /><Relationship Id="rId468" Type="http://schemas.openxmlformats.org/officeDocument/2006/relationships/hyperlink" Target="https://twitter.com/nebraskasower/status/1174909673704542209" TargetMode="External" /><Relationship Id="rId469" Type="http://schemas.openxmlformats.org/officeDocument/2006/relationships/hyperlink" Target="https://twitter.com/janet_chung/status/1175033125019226113" TargetMode="External" /><Relationship Id="rId470" Type="http://schemas.openxmlformats.org/officeDocument/2006/relationships/hyperlink" Target="https://twitter.com/janet_chung/status/1175033125019226113" TargetMode="External" /><Relationship Id="rId471" Type="http://schemas.openxmlformats.org/officeDocument/2006/relationships/hyperlink" Target="https://twitter.com/elisabet_tckr/status/1175087454245806080" TargetMode="External" /><Relationship Id="rId472" Type="http://schemas.openxmlformats.org/officeDocument/2006/relationships/hyperlink" Target="https://twitter.com/realleta/status/1175135515206725632" TargetMode="External" /><Relationship Id="rId473" Type="http://schemas.openxmlformats.org/officeDocument/2006/relationships/hyperlink" Target="https://twitter.com/jack_hovajmc/status/1175153403682594816" TargetMode="External" /><Relationship Id="rId474" Type="http://schemas.openxmlformats.org/officeDocument/2006/relationships/hyperlink" Target="https://twitter.com/emmacosty/status/1175156641496522752" TargetMode="External" /><Relationship Id="rId475" Type="http://schemas.openxmlformats.org/officeDocument/2006/relationships/hyperlink" Target="https://twitter.com/rebeccaweis4/status/1175158953916977155" TargetMode="External" /><Relationship Id="rId476" Type="http://schemas.openxmlformats.org/officeDocument/2006/relationships/hyperlink" Target="https://twitter.com/claire_redinger/status/1175179892998189056" TargetMode="External" /><Relationship Id="rId477" Type="http://schemas.openxmlformats.org/officeDocument/2006/relationships/hyperlink" Target="https://twitter.com/hpoppunomahaed1/status/1175199239204458499" TargetMode="External" /><Relationship Id="rId478" Type="http://schemas.openxmlformats.org/officeDocument/2006/relationships/hyperlink" Target="https://twitter.com/benji_gordon/status/1174789595105562624" TargetMode="External" /><Relationship Id="rId479" Type="http://schemas.openxmlformats.org/officeDocument/2006/relationships/hyperlink" Target="https://twitter.com/benji_gordon/status/1174789595105562624" TargetMode="External" /><Relationship Id="rId480" Type="http://schemas.openxmlformats.org/officeDocument/2006/relationships/hyperlink" Target="https://twitter.com/benji_gordon/status/1175223676305846272" TargetMode="External" /><Relationship Id="rId481" Type="http://schemas.openxmlformats.org/officeDocument/2006/relationships/hyperlink" Target="https://twitter.com/ryanjaeckel/status/1175242758040236032" TargetMode="External" /><Relationship Id="rId482" Type="http://schemas.openxmlformats.org/officeDocument/2006/relationships/hyperlink" Target="https://twitter.com/advntrbuddy01/status/1175272537191866369" TargetMode="External" /><Relationship Id="rId483" Type="http://schemas.openxmlformats.org/officeDocument/2006/relationships/hyperlink" Target="https://twitter.com/owen_godberson/status/1175220193808642049" TargetMode="External" /><Relationship Id="rId484" Type="http://schemas.openxmlformats.org/officeDocument/2006/relationships/hyperlink" Target="https://twitter.com/owen_godberson/status/1175472484046581763" TargetMode="External" /><Relationship Id="rId485" Type="http://schemas.openxmlformats.org/officeDocument/2006/relationships/hyperlink" Target="https://twitter.com/take_a_chance88/status/1174781790747287553" TargetMode="External" /><Relationship Id="rId486" Type="http://schemas.openxmlformats.org/officeDocument/2006/relationships/hyperlink" Target="https://twitter.com/take_a_chance88/status/1175472666817552385" TargetMode="External" /><Relationship Id="rId487" Type="http://schemas.openxmlformats.org/officeDocument/2006/relationships/hyperlink" Target="https://twitter.com/jneatherycastro/status/1175982852204388352" TargetMode="External" /><Relationship Id="rId488" Type="http://schemas.openxmlformats.org/officeDocument/2006/relationships/hyperlink" Target="https://twitter.com/crishm/status/1174771996011454465" TargetMode="External" /><Relationship Id="rId489" Type="http://schemas.openxmlformats.org/officeDocument/2006/relationships/hyperlink" Target="https://twitter.com/crishm/status/1174772878455246848" TargetMode="External" /><Relationship Id="rId490" Type="http://schemas.openxmlformats.org/officeDocument/2006/relationships/hyperlink" Target="https://twitter.com/crishm/status/1174780494027919360" TargetMode="External" /><Relationship Id="rId491" Type="http://schemas.openxmlformats.org/officeDocument/2006/relationships/hyperlink" Target="https://twitter.com/larissagrace/status/1174773037649915904" TargetMode="External" /><Relationship Id="rId492" Type="http://schemas.openxmlformats.org/officeDocument/2006/relationships/hyperlink" Target="https://twitter.com/crishm/status/1174769022791032834" TargetMode="External" /><Relationship Id="rId493" Type="http://schemas.openxmlformats.org/officeDocument/2006/relationships/hyperlink" Target="https://twitter.com/crishm/status/1174770689544511488" TargetMode="External" /><Relationship Id="rId494" Type="http://schemas.openxmlformats.org/officeDocument/2006/relationships/hyperlink" Target="https://twitter.com/crishm/status/1174772103129772032" TargetMode="External" /><Relationship Id="rId495" Type="http://schemas.openxmlformats.org/officeDocument/2006/relationships/hyperlink" Target="https://twitter.com/crishm/status/1174772103129772032" TargetMode="External" /><Relationship Id="rId496" Type="http://schemas.openxmlformats.org/officeDocument/2006/relationships/hyperlink" Target="https://twitter.com/crishm/status/1174775451438522368" TargetMode="External" /><Relationship Id="rId497" Type="http://schemas.openxmlformats.org/officeDocument/2006/relationships/hyperlink" Target="https://twitter.com/crishm/status/1174776802369265664" TargetMode="External" /><Relationship Id="rId498" Type="http://schemas.openxmlformats.org/officeDocument/2006/relationships/hyperlink" Target="https://twitter.com/crishm/status/1174777657550131202" TargetMode="External" /><Relationship Id="rId499" Type="http://schemas.openxmlformats.org/officeDocument/2006/relationships/hyperlink" Target="https://twitter.com/crishm/status/1174779038159818759" TargetMode="External" /><Relationship Id="rId500" Type="http://schemas.openxmlformats.org/officeDocument/2006/relationships/hyperlink" Target="https://twitter.com/crishm/status/1174782218897674246" TargetMode="External" /><Relationship Id="rId501" Type="http://schemas.openxmlformats.org/officeDocument/2006/relationships/hyperlink" Target="https://twitter.com/crishm/status/1174783750082875398" TargetMode="External" /><Relationship Id="rId502" Type="http://schemas.openxmlformats.org/officeDocument/2006/relationships/hyperlink" Target="https://twitter.com/larissagrace/status/1174779506952814592" TargetMode="External" /><Relationship Id="rId503" Type="http://schemas.openxmlformats.org/officeDocument/2006/relationships/hyperlink" Target="https://twitter.com/mavradiouno/status/1174775130414673920" TargetMode="External" /><Relationship Id="rId504" Type="http://schemas.openxmlformats.org/officeDocument/2006/relationships/hyperlink" Target="https://twitter.com/mavradiouno/status/1174779622887542784" TargetMode="External" /><Relationship Id="rId505" Type="http://schemas.openxmlformats.org/officeDocument/2006/relationships/hyperlink" Target="https://twitter.com/ethan_wolbach/status/1174778554992562177" TargetMode="External" /><Relationship Id="rId506" Type="http://schemas.openxmlformats.org/officeDocument/2006/relationships/hyperlink" Target="https://twitter.com/ethan_wolbach/status/1174780800224489472" TargetMode="External" /><Relationship Id="rId507" Type="http://schemas.openxmlformats.org/officeDocument/2006/relationships/hyperlink" Target="https://twitter.com/ethan_wolbach/status/1174778554992562177" TargetMode="External" /><Relationship Id="rId508" Type="http://schemas.openxmlformats.org/officeDocument/2006/relationships/hyperlink" Target="https://twitter.com/ethan_wolbach/status/1175209813854380033" TargetMode="External" /><Relationship Id="rId509" Type="http://schemas.openxmlformats.org/officeDocument/2006/relationships/hyperlink" Target="https://twitter.com/ethan_wolbach/status/1175466810067640322" TargetMode="External" /><Relationship Id="rId510" Type="http://schemas.openxmlformats.org/officeDocument/2006/relationships/hyperlink" Target="https://twitter.com/ethan_wolbach/status/1175974731008421889" TargetMode="External" /><Relationship Id="rId511" Type="http://schemas.openxmlformats.org/officeDocument/2006/relationships/hyperlink" Target="https://twitter.com/ethan_wolbach/status/1176561521536593922" TargetMode="External" /><Relationship Id="rId512" Type="http://schemas.openxmlformats.org/officeDocument/2006/relationships/hyperlink" Target="https://twitter.com/coliver405/status/1175228556919676929" TargetMode="External" /><Relationship Id="rId513" Type="http://schemas.openxmlformats.org/officeDocument/2006/relationships/hyperlink" Target="https://twitter.com/coliver405/status/1175472575360753665" TargetMode="External" /><Relationship Id="rId514" Type="http://schemas.openxmlformats.org/officeDocument/2006/relationships/hyperlink" Target="https://twitter.com/coliver405/status/1176115740530880513" TargetMode="External" /><Relationship Id="rId515" Type="http://schemas.openxmlformats.org/officeDocument/2006/relationships/hyperlink" Target="https://twitter.com/coliver405/status/1176576261637824512" TargetMode="External" /><Relationship Id="rId516" Type="http://schemas.openxmlformats.org/officeDocument/2006/relationships/hyperlink" Target="https://twitter.com/deborahsmithho2/status/1173906177517903873" TargetMode="External" /><Relationship Id="rId517" Type="http://schemas.openxmlformats.org/officeDocument/2006/relationships/hyperlink" Target="https://twitter.com/jared_e_barton/status/1173715881937055744" TargetMode="External" /><Relationship Id="rId518" Type="http://schemas.openxmlformats.org/officeDocument/2006/relationships/hyperlink" Target="https://twitter.com/jared_e_barton/status/1174772571428007936" TargetMode="External" /><Relationship Id="rId519" Type="http://schemas.openxmlformats.org/officeDocument/2006/relationships/hyperlink" Target="https://twitter.com/jared_e_barton/status/1174774955470442496" TargetMode="External" /><Relationship Id="rId520" Type="http://schemas.openxmlformats.org/officeDocument/2006/relationships/hyperlink" Target="https://twitter.com/jared_e_barton/status/1174778751588208641" TargetMode="External" /><Relationship Id="rId521" Type="http://schemas.openxmlformats.org/officeDocument/2006/relationships/hyperlink" Target="https://twitter.com/jared_e_barton/status/1174783796119556097" TargetMode="External" /><Relationship Id="rId522" Type="http://schemas.openxmlformats.org/officeDocument/2006/relationships/hyperlink" Target="https://twitter.com/larissagrace/status/1174787958974500864" TargetMode="External" /><Relationship Id="rId523" Type="http://schemas.openxmlformats.org/officeDocument/2006/relationships/hyperlink" Target="https://twitter.com/unosml/status/1174019662280941569" TargetMode="External" /><Relationship Id="rId524" Type="http://schemas.openxmlformats.org/officeDocument/2006/relationships/hyperlink" Target="https://twitter.com/jeremyhl/status/1174020194135506944" TargetMode="External" /><Relationship Id="rId525" Type="http://schemas.openxmlformats.org/officeDocument/2006/relationships/hyperlink" Target="https://twitter.com/unosml/status/1174019662280941569" TargetMode="External" /><Relationship Id="rId526" Type="http://schemas.openxmlformats.org/officeDocument/2006/relationships/hyperlink" Target="https://twitter.com/jeremyhl/status/1174020194135506944" TargetMode="External" /><Relationship Id="rId527" Type="http://schemas.openxmlformats.org/officeDocument/2006/relationships/hyperlink" Target="https://twitter.com/larissagrace/status/1174039630179647488" TargetMode="External" /><Relationship Id="rId528" Type="http://schemas.openxmlformats.org/officeDocument/2006/relationships/hyperlink" Target="https://twitter.com/larissagrace/status/1174319450570575874" TargetMode="External" /><Relationship Id="rId529" Type="http://schemas.openxmlformats.org/officeDocument/2006/relationships/hyperlink" Target="https://twitter.com/larissagrace/status/1174319450570575874" TargetMode="External" /><Relationship Id="rId530" Type="http://schemas.openxmlformats.org/officeDocument/2006/relationships/hyperlink" Target="https://twitter.com/larissagrace/status/1174752925010149377" TargetMode="External" /><Relationship Id="rId531" Type="http://schemas.openxmlformats.org/officeDocument/2006/relationships/hyperlink" Target="https://twitter.com/larissagrace/status/1174752925010149377" TargetMode="External" /><Relationship Id="rId532" Type="http://schemas.openxmlformats.org/officeDocument/2006/relationships/hyperlink" Target="https://twitter.com/larissagrace/status/1174755444818157574" TargetMode="External" /><Relationship Id="rId533" Type="http://schemas.openxmlformats.org/officeDocument/2006/relationships/hyperlink" Target="https://twitter.com/larissagrace/status/1174760311917666304" TargetMode="External" /><Relationship Id="rId534" Type="http://schemas.openxmlformats.org/officeDocument/2006/relationships/hyperlink" Target="https://twitter.com/larissagrace/status/1174787906965131264" TargetMode="External" /><Relationship Id="rId535" Type="http://schemas.openxmlformats.org/officeDocument/2006/relationships/hyperlink" Target="https://twitter.com/larissagrace/status/1174791759785652224" TargetMode="External" /><Relationship Id="rId536" Type="http://schemas.openxmlformats.org/officeDocument/2006/relationships/hyperlink" Target="https://twitter.com/larissagrace/status/1174874995828363265" TargetMode="External" /><Relationship Id="rId537" Type="http://schemas.openxmlformats.org/officeDocument/2006/relationships/hyperlink" Target="https://twitter.com/larissagrace/status/1174874995828363265" TargetMode="External" /><Relationship Id="rId538" Type="http://schemas.openxmlformats.org/officeDocument/2006/relationships/hyperlink" Target="https://twitter.com/larissagrace/status/1174874995828363265" TargetMode="External" /><Relationship Id="rId539" Type="http://schemas.openxmlformats.org/officeDocument/2006/relationships/hyperlink" Target="https://twitter.com/larissagrace/status/1174885226104938496" TargetMode="External" /><Relationship Id="rId540" Type="http://schemas.openxmlformats.org/officeDocument/2006/relationships/hyperlink" Target="https://twitter.com/larissagrace/status/1174887425182711808" TargetMode="External" /><Relationship Id="rId541" Type="http://schemas.openxmlformats.org/officeDocument/2006/relationships/hyperlink" Target="https://twitter.com/larissagrace/status/1174887425182711808" TargetMode="External" /><Relationship Id="rId542" Type="http://schemas.openxmlformats.org/officeDocument/2006/relationships/hyperlink" Target="https://twitter.com/larissagrace/status/1174887425182711808" TargetMode="External" /><Relationship Id="rId543" Type="http://schemas.openxmlformats.org/officeDocument/2006/relationships/hyperlink" Target="https://twitter.com/larissagrace/status/1175542266842275842" TargetMode="External" /><Relationship Id="rId544" Type="http://schemas.openxmlformats.org/officeDocument/2006/relationships/hyperlink" Target="https://twitter.com/larissagrace/status/1175542266842275842" TargetMode="External" /><Relationship Id="rId545" Type="http://schemas.openxmlformats.org/officeDocument/2006/relationships/hyperlink" Target="https://twitter.com/larissagrace/status/1176266468276744192" TargetMode="External" /><Relationship Id="rId546" Type="http://schemas.openxmlformats.org/officeDocument/2006/relationships/hyperlink" Target="https://twitter.com/larissagrace/status/1176266468276744192" TargetMode="External" /><Relationship Id="rId547" Type="http://schemas.openxmlformats.org/officeDocument/2006/relationships/hyperlink" Target="https://twitter.com/unosml/status/1174019662280941569" TargetMode="External" /><Relationship Id="rId548" Type="http://schemas.openxmlformats.org/officeDocument/2006/relationships/hyperlink" Target="https://twitter.com/jeremyhl/status/1174020194135506944" TargetMode="External" /><Relationship Id="rId549" Type="http://schemas.openxmlformats.org/officeDocument/2006/relationships/hyperlink" Target="https://twitter.com/communo/status/1169611579815579650" TargetMode="External" /><Relationship Id="rId550" Type="http://schemas.openxmlformats.org/officeDocument/2006/relationships/hyperlink" Target="https://twitter.com/communo/status/1174409311621124097" TargetMode="External" /><Relationship Id="rId551" Type="http://schemas.openxmlformats.org/officeDocument/2006/relationships/hyperlink" Target="https://twitter.com/communo/status/1174409311621124097" TargetMode="External" /><Relationship Id="rId552" Type="http://schemas.openxmlformats.org/officeDocument/2006/relationships/hyperlink" Target="https://twitter.com/communo/status/1174409311621124097" TargetMode="External" /><Relationship Id="rId553" Type="http://schemas.openxmlformats.org/officeDocument/2006/relationships/hyperlink" Target="https://twitter.com/communo/status/1174693429391101952" TargetMode="External" /><Relationship Id="rId554" Type="http://schemas.openxmlformats.org/officeDocument/2006/relationships/hyperlink" Target="https://twitter.com/communo/status/1174693429391101952" TargetMode="External" /><Relationship Id="rId555" Type="http://schemas.openxmlformats.org/officeDocument/2006/relationships/hyperlink" Target="https://twitter.com/communo/status/1174693429391101952" TargetMode="External" /><Relationship Id="rId556" Type="http://schemas.openxmlformats.org/officeDocument/2006/relationships/hyperlink" Target="https://twitter.com/communo/status/1174809878357073920" TargetMode="External" /><Relationship Id="rId557" Type="http://schemas.openxmlformats.org/officeDocument/2006/relationships/hyperlink" Target="https://twitter.com/communo/status/1174809878357073920" TargetMode="External" /><Relationship Id="rId558" Type="http://schemas.openxmlformats.org/officeDocument/2006/relationships/hyperlink" Target="https://twitter.com/communo/status/1174809878357073920" TargetMode="External" /><Relationship Id="rId559" Type="http://schemas.openxmlformats.org/officeDocument/2006/relationships/hyperlink" Target="https://twitter.com/communo/status/1175457707282665472" TargetMode="External" /><Relationship Id="rId560" Type="http://schemas.openxmlformats.org/officeDocument/2006/relationships/hyperlink" Target="https://twitter.com/communo/status/1175457707282665472" TargetMode="External" /><Relationship Id="rId561" Type="http://schemas.openxmlformats.org/officeDocument/2006/relationships/hyperlink" Target="https://twitter.com/communo/status/1176845455529037826" TargetMode="External" /><Relationship Id="rId562" Type="http://schemas.openxmlformats.org/officeDocument/2006/relationships/hyperlink" Target="https://twitter.com/communo/status/1176845455529037826" TargetMode="External" /><Relationship Id="rId563" Type="http://schemas.openxmlformats.org/officeDocument/2006/relationships/hyperlink" Target="https://twitter.com/unosml/status/1173648087048437760" TargetMode="External" /><Relationship Id="rId564" Type="http://schemas.openxmlformats.org/officeDocument/2006/relationships/hyperlink" Target="https://twitter.com/unosml/status/1174019662280941569" TargetMode="External" /><Relationship Id="rId565" Type="http://schemas.openxmlformats.org/officeDocument/2006/relationships/hyperlink" Target="https://twitter.com/jeremyhl/status/1173645987551875072" TargetMode="External" /><Relationship Id="rId566" Type="http://schemas.openxmlformats.org/officeDocument/2006/relationships/hyperlink" Target="https://twitter.com/jeremyhl/status/1174020194135506944" TargetMode="External" /><Relationship Id="rId567" Type="http://schemas.openxmlformats.org/officeDocument/2006/relationships/hyperlink" Target="https://twitter.com/unosml/status/1174019662280941569" TargetMode="External" /><Relationship Id="rId568" Type="http://schemas.openxmlformats.org/officeDocument/2006/relationships/hyperlink" Target="https://twitter.com/jeremyhl/status/1173793746397409282" TargetMode="External" /><Relationship Id="rId569" Type="http://schemas.openxmlformats.org/officeDocument/2006/relationships/hyperlink" Target="https://twitter.com/jeremyhl/status/1174020194135506944" TargetMode="External" /><Relationship Id="rId570" Type="http://schemas.openxmlformats.org/officeDocument/2006/relationships/hyperlink" Target="https://twitter.com/unosml/status/1174019662280941569" TargetMode="External" /><Relationship Id="rId571" Type="http://schemas.openxmlformats.org/officeDocument/2006/relationships/hyperlink" Target="https://twitter.com/jeremyhl/status/1174020194135506944" TargetMode="External" /><Relationship Id="rId572" Type="http://schemas.openxmlformats.org/officeDocument/2006/relationships/hyperlink" Target="https://twitter.com/unosml/status/1174019662280941569" TargetMode="External" /><Relationship Id="rId573" Type="http://schemas.openxmlformats.org/officeDocument/2006/relationships/hyperlink" Target="https://twitter.com/jeremyhl/status/1173793746397409282" TargetMode="External" /><Relationship Id="rId574" Type="http://schemas.openxmlformats.org/officeDocument/2006/relationships/hyperlink" Target="https://twitter.com/jeremyhl/status/1174020194135506944" TargetMode="External" /><Relationship Id="rId575" Type="http://schemas.openxmlformats.org/officeDocument/2006/relationships/hyperlink" Target="https://twitter.com/unosml/status/1174019662280941569" TargetMode="External" /><Relationship Id="rId576" Type="http://schemas.openxmlformats.org/officeDocument/2006/relationships/hyperlink" Target="https://twitter.com/jeremyhl/status/1174020194135506944" TargetMode="External" /><Relationship Id="rId577" Type="http://schemas.openxmlformats.org/officeDocument/2006/relationships/hyperlink" Target="https://twitter.com/unosml/status/1173648087048437760" TargetMode="External" /><Relationship Id="rId578" Type="http://schemas.openxmlformats.org/officeDocument/2006/relationships/hyperlink" Target="https://twitter.com/unosml/status/1173809208363487232" TargetMode="External" /><Relationship Id="rId579" Type="http://schemas.openxmlformats.org/officeDocument/2006/relationships/hyperlink" Target="https://twitter.com/unosml/status/1174019662280941569" TargetMode="External" /><Relationship Id="rId580" Type="http://schemas.openxmlformats.org/officeDocument/2006/relationships/hyperlink" Target="https://twitter.com/unosml/status/1174306073743896577" TargetMode="External" /><Relationship Id="rId581" Type="http://schemas.openxmlformats.org/officeDocument/2006/relationships/hyperlink" Target="https://twitter.com/unosml/status/1174409382760767488" TargetMode="External" /><Relationship Id="rId582" Type="http://schemas.openxmlformats.org/officeDocument/2006/relationships/hyperlink" Target="https://twitter.com/unosml/status/1174693077790986241" TargetMode="External" /><Relationship Id="rId583" Type="http://schemas.openxmlformats.org/officeDocument/2006/relationships/hyperlink" Target="https://twitter.com/unosml/status/1174809793913114624" TargetMode="External" /><Relationship Id="rId584" Type="http://schemas.openxmlformats.org/officeDocument/2006/relationships/hyperlink" Target="https://twitter.com/jeremyhl/status/1173645987551875072" TargetMode="External" /><Relationship Id="rId585" Type="http://schemas.openxmlformats.org/officeDocument/2006/relationships/hyperlink" Target="https://twitter.com/jeremyhl/status/1173798390817333249" TargetMode="External" /><Relationship Id="rId586" Type="http://schemas.openxmlformats.org/officeDocument/2006/relationships/hyperlink" Target="https://twitter.com/jeremyhl/status/1173953362783559680" TargetMode="External" /><Relationship Id="rId587" Type="http://schemas.openxmlformats.org/officeDocument/2006/relationships/hyperlink" Target="https://twitter.com/jeremyhl/status/1174001419730309121" TargetMode="External" /><Relationship Id="rId588" Type="http://schemas.openxmlformats.org/officeDocument/2006/relationships/hyperlink" Target="https://twitter.com/jeremyhl/status/1174020194135506944" TargetMode="External" /><Relationship Id="rId589" Type="http://schemas.openxmlformats.org/officeDocument/2006/relationships/hyperlink" Target="https://twitter.com/jeremyhl/status/1174305917229314048" TargetMode="External" /><Relationship Id="rId590" Type="http://schemas.openxmlformats.org/officeDocument/2006/relationships/hyperlink" Target="https://twitter.com/jeremyhl/status/1174409153609179141" TargetMode="External" /><Relationship Id="rId591" Type="http://schemas.openxmlformats.org/officeDocument/2006/relationships/hyperlink" Target="https://twitter.com/jeremyhl/status/1174692183678603265" TargetMode="External" /><Relationship Id="rId592" Type="http://schemas.openxmlformats.org/officeDocument/2006/relationships/hyperlink" Target="https://twitter.com/jeremyhl/status/1174751982453587968" TargetMode="External" /><Relationship Id="rId593" Type="http://schemas.openxmlformats.org/officeDocument/2006/relationships/hyperlink" Target="https://twitter.com/jeremyhl/status/1174809493798043648" TargetMode="External" /><Relationship Id="rId594" Type="http://schemas.openxmlformats.org/officeDocument/2006/relationships/hyperlink" Target="https://twitter.com/jeremyhl/status/1174844069039808512" TargetMode="External" /><Relationship Id="rId595" Type="http://schemas.openxmlformats.org/officeDocument/2006/relationships/hyperlink" Target="https://twitter.com/unosml/status/1173648075501506567" TargetMode="External" /><Relationship Id="rId596" Type="http://schemas.openxmlformats.org/officeDocument/2006/relationships/hyperlink" Target="https://twitter.com/unosml/status/1173809208363487232" TargetMode="External" /><Relationship Id="rId597" Type="http://schemas.openxmlformats.org/officeDocument/2006/relationships/hyperlink" Target="https://twitter.com/unosml/status/1174019662280941569" TargetMode="External" /><Relationship Id="rId598" Type="http://schemas.openxmlformats.org/officeDocument/2006/relationships/hyperlink" Target="https://twitter.com/unosml/status/1174306073743896577" TargetMode="External" /><Relationship Id="rId599" Type="http://schemas.openxmlformats.org/officeDocument/2006/relationships/hyperlink" Target="https://twitter.com/unosml/status/1174409382760767488" TargetMode="External" /><Relationship Id="rId600" Type="http://schemas.openxmlformats.org/officeDocument/2006/relationships/hyperlink" Target="https://twitter.com/unosml/status/1174750667862355970" TargetMode="External" /><Relationship Id="rId601" Type="http://schemas.openxmlformats.org/officeDocument/2006/relationships/hyperlink" Target="https://twitter.com/unosml/status/1174809793913114624" TargetMode="External" /><Relationship Id="rId602" Type="http://schemas.openxmlformats.org/officeDocument/2006/relationships/hyperlink" Target="https://twitter.com/unosml/status/1174836862600585217" TargetMode="External" /><Relationship Id="rId603" Type="http://schemas.openxmlformats.org/officeDocument/2006/relationships/hyperlink" Target="https://twitter.com/unosml/status/1174842309726408704" TargetMode="External" /><Relationship Id="rId604" Type="http://schemas.openxmlformats.org/officeDocument/2006/relationships/hyperlink" Target="https://twitter.com/unosml/status/1175457871141560320" TargetMode="External" /><Relationship Id="rId605" Type="http://schemas.openxmlformats.org/officeDocument/2006/relationships/hyperlink" Target="https://twitter.com/unosml/status/1176137100778979329" TargetMode="External" /><Relationship Id="rId606" Type="http://schemas.openxmlformats.org/officeDocument/2006/relationships/hyperlink" Target="https://twitter.com/unosml/status/1176845610651201536" TargetMode="External" /><Relationship Id="rId607" Type="http://schemas.openxmlformats.org/officeDocument/2006/relationships/hyperlink" Target="https://twitter.com/unosml/status/1176845610651201536" TargetMode="External" /><Relationship Id="rId608" Type="http://schemas.openxmlformats.org/officeDocument/2006/relationships/hyperlink" Target="https://twitter.com/jeremyhl/status/1173798390817333249" TargetMode="External" /><Relationship Id="rId609" Type="http://schemas.openxmlformats.org/officeDocument/2006/relationships/hyperlink" Target="https://twitter.com/jeremyhl/status/1174020194135506944" TargetMode="External" /><Relationship Id="rId610" Type="http://schemas.openxmlformats.org/officeDocument/2006/relationships/hyperlink" Target="https://twitter.com/jeremyhl/status/1174409153609179141" TargetMode="External" /><Relationship Id="rId611" Type="http://schemas.openxmlformats.org/officeDocument/2006/relationships/hyperlink" Target="https://twitter.com/jeremyhl/status/1174692183678603265" TargetMode="External" /><Relationship Id="rId612" Type="http://schemas.openxmlformats.org/officeDocument/2006/relationships/hyperlink" Target="https://twitter.com/jeremyhl/status/1174751982453587968" TargetMode="External" /><Relationship Id="rId613" Type="http://schemas.openxmlformats.org/officeDocument/2006/relationships/hyperlink" Target="https://twitter.com/jeremyhl/status/1174809493798043648" TargetMode="External" /><Relationship Id="rId614" Type="http://schemas.openxmlformats.org/officeDocument/2006/relationships/hyperlink" Target="https://twitter.com/jeremyhl/status/1174844069039808512" TargetMode="External" /><Relationship Id="rId615" Type="http://schemas.openxmlformats.org/officeDocument/2006/relationships/hyperlink" Target="https://twitter.com/jeremyhl/status/1175455642405834752" TargetMode="External" /><Relationship Id="rId616" Type="http://schemas.openxmlformats.org/officeDocument/2006/relationships/hyperlink" Target="https://twitter.com/jeremyhl/status/1176136968847208448" TargetMode="External" /><Relationship Id="rId617" Type="http://schemas.openxmlformats.org/officeDocument/2006/relationships/hyperlink" Target="https://twitter.com/jeremyhl/status/1173645865610878978" TargetMode="External" /><Relationship Id="rId618" Type="http://schemas.openxmlformats.org/officeDocument/2006/relationships/hyperlink" Target="https://twitter.com/jeremyhl/status/1174004529697710080" TargetMode="External" /><Relationship Id="rId619" Type="http://schemas.openxmlformats.org/officeDocument/2006/relationships/hyperlink" Target="https://twitter.com/jeremyhl/status/1174006980219830272" TargetMode="External" /><Relationship Id="rId620" Type="http://schemas.openxmlformats.org/officeDocument/2006/relationships/hyperlink" Target="https://twitter.com/jeremyhl/status/1174008200502231040" TargetMode="External" /><Relationship Id="rId621" Type="http://schemas.openxmlformats.org/officeDocument/2006/relationships/hyperlink" Target="https://twitter.com/jeremyhl/status/1174034539204763649" TargetMode="External" /><Relationship Id="rId622" Type="http://schemas.openxmlformats.org/officeDocument/2006/relationships/hyperlink" Target="https://twitter.com/jeremyhl/status/1174858877873135616" TargetMode="External" /><Relationship Id="rId623" Type="http://schemas.openxmlformats.org/officeDocument/2006/relationships/hyperlink" Target="https://twitter.com/jeremyhl/status/1176845005115318272" TargetMode="External" /><Relationship Id="rId624" Type="http://schemas.openxmlformats.org/officeDocument/2006/relationships/hyperlink" Target="https://twitter.com/jeremyhl/status/1176849288451768321" TargetMode="External" /><Relationship Id="rId625" Type="http://schemas.openxmlformats.org/officeDocument/2006/relationships/hyperlink" Target="https://twitter.com/thekamrinbaker/status/1174778058785443840" TargetMode="External" /><Relationship Id="rId626" Type="http://schemas.openxmlformats.org/officeDocument/2006/relationships/hyperlink" Target="https://twitter.com/thekamrinbaker/status/1174779945316306945" TargetMode="External" /><Relationship Id="rId627" Type="http://schemas.openxmlformats.org/officeDocument/2006/relationships/hyperlink" Target="https://twitter.com/thekamrinbaker/status/1174806104024461312" TargetMode="External" /><Relationship Id="rId628" Type="http://schemas.openxmlformats.org/officeDocument/2006/relationships/hyperlink" Target="https://twitter.com/thekamrinbaker/status/1176648420976668677" TargetMode="External" /><Relationship Id="rId629" Type="http://schemas.openxmlformats.org/officeDocument/2006/relationships/hyperlink" Target="https://twitter.com/chrismachian/status/1176849441250271232" TargetMode="External" /><Relationship Id="rId630" Type="http://schemas.openxmlformats.org/officeDocument/2006/relationships/hyperlink" Target="https://twitter.com/chrismachian/status/1176849441250271232" TargetMode="External" /><Relationship Id="rId631" Type="http://schemas.openxmlformats.org/officeDocument/2006/relationships/hyperlink" Target="https://api.twitter.com/1.1/geo/id/a84b808ce3f11719.json" TargetMode="External" /><Relationship Id="rId632" Type="http://schemas.openxmlformats.org/officeDocument/2006/relationships/hyperlink" Target="https://api.twitter.com/1.1/geo/id/faab662cb34cf04f.json" TargetMode="External" /><Relationship Id="rId633" Type="http://schemas.openxmlformats.org/officeDocument/2006/relationships/hyperlink" Target="https://api.twitter.com/1.1/geo/id/0fde6a92fc54d000.json" TargetMode="External" /><Relationship Id="rId634" Type="http://schemas.openxmlformats.org/officeDocument/2006/relationships/hyperlink" Target="https://api.twitter.com/1.1/geo/id/0fde6a92fc54d000.json" TargetMode="External" /><Relationship Id="rId635" Type="http://schemas.openxmlformats.org/officeDocument/2006/relationships/comments" Target="../comments1.xml" /><Relationship Id="rId636" Type="http://schemas.openxmlformats.org/officeDocument/2006/relationships/vmlDrawing" Target="../drawings/vmlDrawing1.vml" /><Relationship Id="rId637" Type="http://schemas.openxmlformats.org/officeDocument/2006/relationships/table" Target="../tables/table1.xml" /><Relationship Id="rId6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zoom.us/recording/play/D2a4rMBNzyplGPVOyXfzo3IspL3kGdIqsl3Z-hlICvbQMuL1kj_OTbrawA0drv6O" TargetMode="External" /><Relationship Id="rId2" Type="http://schemas.openxmlformats.org/officeDocument/2006/relationships/hyperlink" Target="https://unomaha.zoom.us/signin" TargetMode="External" /><Relationship Id="rId3" Type="http://schemas.openxmlformats.org/officeDocument/2006/relationships/hyperlink" Target="http://unothegateway.com/uno-celebrates-constitution-week-including-first-amendment-panel/" TargetMode="External" /><Relationship Id="rId4" Type="http://schemas.openxmlformats.org/officeDocument/2006/relationships/hyperlink" Target="https://nationalvoterregistrationday.org/partner-tools/" TargetMode="External" /><Relationship Id="rId5" Type="http://schemas.openxmlformats.org/officeDocument/2006/relationships/hyperlink" Target="https://twitter.com/UNOSML/status/1174750667862355970" TargetMode="External" /><Relationship Id="rId6" Type="http://schemas.openxmlformats.org/officeDocument/2006/relationships/hyperlink" Target="https://nodexlgraphgallery.org/Pages/Graph.aspx?graphID=210062" TargetMode="External" /><Relationship Id="rId7" Type="http://schemas.openxmlformats.org/officeDocument/2006/relationships/hyperlink" Target="https://www.unomaha.edu/news/events/constitution-week.php" TargetMode="External" /><Relationship Id="rId8" Type="http://schemas.openxmlformats.org/officeDocument/2006/relationships/hyperlink" Target="https://unomaha.zoom.us/recording/play/D2a4rMBNzyplGPVOyXfzo3IspL3kGdIqsl3Z-hlICvbQMuL1kj_OTbrawA0drv6O?continueMode=true" TargetMode="External" /><Relationship Id="rId9" Type="http://schemas.openxmlformats.org/officeDocument/2006/relationships/hyperlink" Target="https://www.wspa.com/news/nc-cheerleading-squad-on-probation-after-displaying-trump-banner/" TargetMode="External" /><Relationship Id="rId10" Type="http://schemas.openxmlformats.org/officeDocument/2006/relationships/hyperlink" Target="https://twitter.com/alyssasiebken/status/1174784694833074188" TargetMode="External" /><Relationship Id="rId11" Type="http://schemas.openxmlformats.org/officeDocument/2006/relationships/hyperlink" Target="https://twitter.com/unosml/status/1174750667862355970" TargetMode="External" /><Relationship Id="rId12" Type="http://schemas.openxmlformats.org/officeDocument/2006/relationships/hyperlink" Target="https://unomaha.zoom.us/signin" TargetMode="External" /><Relationship Id="rId13" Type="http://schemas.openxmlformats.org/officeDocument/2006/relationships/hyperlink" Target="http://unothegateway.com/uno-celebrates-constitution-week-including-first-amendment-panel/" TargetMode="External" /><Relationship Id="rId14" Type="http://schemas.openxmlformats.org/officeDocument/2006/relationships/hyperlink" Target="https://zoom.us/recording/play/D2a4rMBNzyplGPVOyXfzo3IspL3kGdIqsl3Z-hlICvbQMuL1kj_OTbrawA0drv6O" TargetMode="External" /><Relationship Id="rId15" Type="http://schemas.openxmlformats.org/officeDocument/2006/relationships/hyperlink" Target="https://nodexlgraphgallery.org/Pages/Graph.aspx?graphID=210062" TargetMode="External" /><Relationship Id="rId16" Type="http://schemas.openxmlformats.org/officeDocument/2006/relationships/hyperlink" Target="https://nationalvoterregistrationday.org/partner-tools/" TargetMode="External" /><Relationship Id="rId17" Type="http://schemas.openxmlformats.org/officeDocument/2006/relationships/hyperlink" Target="https://investigativereportingworkshop.org/news/growing-hostility-between-student-media-and-administrators/" TargetMode="External" /><Relationship Id="rId18" Type="http://schemas.openxmlformats.org/officeDocument/2006/relationships/hyperlink" Target="https://twitter.com/larissagrace/status/1174787906965131264" TargetMode="External" /><Relationship Id="rId19" Type="http://schemas.openxmlformats.org/officeDocument/2006/relationships/hyperlink" Target="https://twitter.com/thekamrinbaker/status/1176648420976668677" TargetMode="External" /><Relationship Id="rId20" Type="http://schemas.openxmlformats.org/officeDocument/2006/relationships/hyperlink" Target="https://www.unomaha.edu/news/events/constitution-week.php" TargetMode="External" /><Relationship Id="rId21" Type="http://schemas.openxmlformats.org/officeDocument/2006/relationships/hyperlink" Target="https://www.wspa.com/news/nc-cheerleading-squad-on-probation-after-displaying-trump-banner/" TargetMode="External" /><Relationship Id="rId22" Type="http://schemas.openxmlformats.org/officeDocument/2006/relationships/hyperlink" Target="https://www.instagram.com/p/B2m9opbgtzF/" TargetMode="External" /><Relationship Id="rId23" Type="http://schemas.openxmlformats.org/officeDocument/2006/relationships/hyperlink" Target="http://unothegateway.com/uno-celebrates-constitution-week-including-first-amendment-panel/" TargetMode="External" /><Relationship Id="rId24" Type="http://schemas.openxmlformats.org/officeDocument/2006/relationships/hyperlink" Target="https://www.unomaha.edu/news/events/constitution-week.php" TargetMode="External" /><Relationship Id="rId25" Type="http://schemas.openxmlformats.org/officeDocument/2006/relationships/hyperlink" Target="https://zoom.us/recording/play/D2a4rMBNzyplGPVOyXfzo3IspL3kGdIqsl3Z-hlICvbQMuL1kj_OTbrawA0drv6O" TargetMode="External" /><Relationship Id="rId26" Type="http://schemas.openxmlformats.org/officeDocument/2006/relationships/hyperlink" Target="https://twitter.com/UNOSML/status/1174750667862355970" TargetMode="External" /><Relationship Id="rId27" Type="http://schemas.openxmlformats.org/officeDocument/2006/relationships/hyperlink" Target="https://www.unomaha.edu/campus-policies/regulations-on-the-use-of-university-facilities-and-grounds.php" TargetMode="External" /><Relationship Id="rId28" Type="http://schemas.openxmlformats.org/officeDocument/2006/relationships/hyperlink" Target="https://twitter.com/UNOSML/status/1174750667862355970" TargetMode="External" /><Relationship Id="rId29" Type="http://schemas.openxmlformats.org/officeDocument/2006/relationships/hyperlink" Target="https://twitter.com/communo/status/1169611579815579650" TargetMode="External" /><Relationship Id="rId30" Type="http://schemas.openxmlformats.org/officeDocument/2006/relationships/hyperlink" Target="https://unomaha.zoom.us/signin" TargetMode="External" /><Relationship Id="rId31" Type="http://schemas.openxmlformats.org/officeDocument/2006/relationships/hyperlink" Target="https://twitter.com/JeremyHL/status/1174034539204763649" TargetMode="External" /><Relationship Id="rId32" Type="http://schemas.openxmlformats.org/officeDocument/2006/relationships/hyperlink" Target="https://twitter.com/JeremyHL/status/1174751982453587968" TargetMode="External" /><Relationship Id="rId33" Type="http://schemas.openxmlformats.org/officeDocument/2006/relationships/hyperlink" Target="https://twitter.com/UNOSML/status/1174750667862355970" TargetMode="External" /><Relationship Id="rId34" Type="http://schemas.openxmlformats.org/officeDocument/2006/relationships/hyperlink" Target="https://twitter.com/alyssasiebken/status/1174784694833074188" TargetMode="External" /><Relationship Id="rId35" Type="http://schemas.openxmlformats.org/officeDocument/2006/relationships/hyperlink" Target="https://unomaha.zoom.us/recording/play/D2a4rMBNzyplGPVOyXfzo3IspL3kGdIqsl3Z-hlICvbQMuL1kj_OTbrawA0drv6O?continueMode=true" TargetMode="External" /><Relationship Id="rId36" Type="http://schemas.openxmlformats.org/officeDocument/2006/relationships/hyperlink" Target="https://zoom.us/recording/play/D2a4rMBNzyplGPVOyXfzo3IspL3kGdIqsl3Z-hlICvbQMuL1kj_OTbrawA0drv6O" TargetMode="External" /><Relationship Id="rId37" Type="http://schemas.openxmlformats.org/officeDocument/2006/relationships/hyperlink" Target="https://nationalvoterregistrationday.org/partner-tools/" TargetMode="External" /><Relationship Id="rId38" Type="http://schemas.openxmlformats.org/officeDocument/2006/relationships/hyperlink" Target="https://twitter.com/UNOSML/status/1174836862600585217" TargetMode="Externa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 Id="rId46"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l1K3QeP3F" TargetMode="External" /><Relationship Id="rId2" Type="http://schemas.openxmlformats.org/officeDocument/2006/relationships/hyperlink" Target="https://t.co/Fp7rJa0RIv" TargetMode="External" /><Relationship Id="rId3" Type="http://schemas.openxmlformats.org/officeDocument/2006/relationships/hyperlink" Target="https://t.co/C0t8R0Wawg" TargetMode="External" /><Relationship Id="rId4" Type="http://schemas.openxmlformats.org/officeDocument/2006/relationships/hyperlink" Target="https://t.co/j7CNgjnkbR" TargetMode="External" /><Relationship Id="rId5" Type="http://schemas.openxmlformats.org/officeDocument/2006/relationships/hyperlink" Target="https://t.co/CfxAVeXDad" TargetMode="External" /><Relationship Id="rId6" Type="http://schemas.openxmlformats.org/officeDocument/2006/relationships/hyperlink" Target="https://t.co/eBffyin6Ru" TargetMode="External" /><Relationship Id="rId7" Type="http://schemas.openxmlformats.org/officeDocument/2006/relationships/hyperlink" Target="https://t.co/HxxKx1erAb" TargetMode="External" /><Relationship Id="rId8" Type="http://schemas.openxmlformats.org/officeDocument/2006/relationships/hyperlink" Target="http://t.co/WJ2Q4h7nZG" TargetMode="External" /><Relationship Id="rId9" Type="http://schemas.openxmlformats.org/officeDocument/2006/relationships/hyperlink" Target="https://t.co/MtmXUxu29p" TargetMode="External" /><Relationship Id="rId10" Type="http://schemas.openxmlformats.org/officeDocument/2006/relationships/hyperlink" Target="https://t.co/2QmQWtmJc7" TargetMode="External" /><Relationship Id="rId11" Type="http://schemas.openxmlformats.org/officeDocument/2006/relationships/hyperlink" Target="http://t.co/OycB5C1GFS" TargetMode="External" /><Relationship Id="rId12" Type="http://schemas.openxmlformats.org/officeDocument/2006/relationships/hyperlink" Target="https://t.co/pu3CijuSI9" TargetMode="External" /><Relationship Id="rId13" Type="http://schemas.openxmlformats.org/officeDocument/2006/relationships/hyperlink" Target="https://t.co/xwkKuurs7m" TargetMode="External" /><Relationship Id="rId14" Type="http://schemas.openxmlformats.org/officeDocument/2006/relationships/hyperlink" Target="https://t.co/XPlEybcHtk" TargetMode="External" /><Relationship Id="rId15" Type="http://schemas.openxmlformats.org/officeDocument/2006/relationships/hyperlink" Target="https://t.co/j11sj6g5Ye" TargetMode="External" /><Relationship Id="rId16" Type="http://schemas.openxmlformats.org/officeDocument/2006/relationships/hyperlink" Target="https://t.co/qH1pxi8QKX" TargetMode="External" /><Relationship Id="rId17" Type="http://schemas.openxmlformats.org/officeDocument/2006/relationships/hyperlink" Target="https://t.co/CMj2clDtX4" TargetMode="External" /><Relationship Id="rId18" Type="http://schemas.openxmlformats.org/officeDocument/2006/relationships/hyperlink" Target="https://t.co/OTri68JdjG" TargetMode="External" /><Relationship Id="rId19" Type="http://schemas.openxmlformats.org/officeDocument/2006/relationships/hyperlink" Target="https://t.co/0wh9NJ7W6i" TargetMode="External" /><Relationship Id="rId20" Type="http://schemas.openxmlformats.org/officeDocument/2006/relationships/hyperlink" Target="https://t.co/7zF2qX1Xqm" TargetMode="External" /><Relationship Id="rId21" Type="http://schemas.openxmlformats.org/officeDocument/2006/relationships/hyperlink" Target="https://t.co/k87tYgdm2x" TargetMode="External" /><Relationship Id="rId22" Type="http://schemas.openxmlformats.org/officeDocument/2006/relationships/hyperlink" Target="https://t.co/NV0do0qLBY" TargetMode="External" /><Relationship Id="rId23" Type="http://schemas.openxmlformats.org/officeDocument/2006/relationships/hyperlink" Target="http://t.co/DeZjdhzbQ0" TargetMode="External" /><Relationship Id="rId24" Type="http://schemas.openxmlformats.org/officeDocument/2006/relationships/hyperlink" Target="http://t.co/660fx3pBvn" TargetMode="External" /><Relationship Id="rId25" Type="http://schemas.openxmlformats.org/officeDocument/2006/relationships/hyperlink" Target="https://t.co/OMxB0x7xC5" TargetMode="External" /><Relationship Id="rId26" Type="http://schemas.openxmlformats.org/officeDocument/2006/relationships/hyperlink" Target="https://t.co/eUJLtrtePs" TargetMode="External" /><Relationship Id="rId27" Type="http://schemas.openxmlformats.org/officeDocument/2006/relationships/hyperlink" Target="https://t.co/2NVd54MxXw" TargetMode="External" /><Relationship Id="rId28" Type="http://schemas.openxmlformats.org/officeDocument/2006/relationships/hyperlink" Target="https://pbs.twimg.com/profile_banners/14863907/1565621872" TargetMode="External" /><Relationship Id="rId29" Type="http://schemas.openxmlformats.org/officeDocument/2006/relationships/hyperlink" Target="https://pbs.twimg.com/profile_banners/12006842/1559145689" TargetMode="External" /><Relationship Id="rId30" Type="http://schemas.openxmlformats.org/officeDocument/2006/relationships/hyperlink" Target="https://pbs.twimg.com/profile_banners/1091434038554955777/1549398939" TargetMode="External" /><Relationship Id="rId31" Type="http://schemas.openxmlformats.org/officeDocument/2006/relationships/hyperlink" Target="https://pbs.twimg.com/profile_banners/16809032/1566422096" TargetMode="External" /><Relationship Id="rId32" Type="http://schemas.openxmlformats.org/officeDocument/2006/relationships/hyperlink" Target="https://pbs.twimg.com/profile_banners/1104553728001085441/1561752625" TargetMode="External" /><Relationship Id="rId33" Type="http://schemas.openxmlformats.org/officeDocument/2006/relationships/hyperlink" Target="https://pbs.twimg.com/profile_banners/193626921/1494783939" TargetMode="External" /><Relationship Id="rId34" Type="http://schemas.openxmlformats.org/officeDocument/2006/relationships/hyperlink" Target="https://pbs.twimg.com/profile_banners/237453761/1418181505" TargetMode="External" /><Relationship Id="rId35" Type="http://schemas.openxmlformats.org/officeDocument/2006/relationships/hyperlink" Target="https://pbs.twimg.com/profile_banners/2334270433/1564356146" TargetMode="External" /><Relationship Id="rId36" Type="http://schemas.openxmlformats.org/officeDocument/2006/relationships/hyperlink" Target="https://pbs.twimg.com/profile_banners/4206958514/1558659204" TargetMode="External" /><Relationship Id="rId37" Type="http://schemas.openxmlformats.org/officeDocument/2006/relationships/hyperlink" Target="https://pbs.twimg.com/profile_banners/1299673800/1474472530" TargetMode="External" /><Relationship Id="rId38" Type="http://schemas.openxmlformats.org/officeDocument/2006/relationships/hyperlink" Target="https://pbs.twimg.com/profile_banners/2377200630/1525824099" TargetMode="External" /><Relationship Id="rId39" Type="http://schemas.openxmlformats.org/officeDocument/2006/relationships/hyperlink" Target="https://pbs.twimg.com/profile_banners/831152840/1481478486" TargetMode="External" /><Relationship Id="rId40" Type="http://schemas.openxmlformats.org/officeDocument/2006/relationships/hyperlink" Target="https://pbs.twimg.com/profile_banners/886688795130826753/1500238678" TargetMode="External" /><Relationship Id="rId41" Type="http://schemas.openxmlformats.org/officeDocument/2006/relationships/hyperlink" Target="https://pbs.twimg.com/profile_banners/386336674/1549338565" TargetMode="External" /><Relationship Id="rId42" Type="http://schemas.openxmlformats.org/officeDocument/2006/relationships/hyperlink" Target="https://pbs.twimg.com/profile_banners/532773609/1557020478" TargetMode="External" /><Relationship Id="rId43" Type="http://schemas.openxmlformats.org/officeDocument/2006/relationships/hyperlink" Target="https://pbs.twimg.com/profile_banners/818140476/1568631551" TargetMode="External" /><Relationship Id="rId44" Type="http://schemas.openxmlformats.org/officeDocument/2006/relationships/hyperlink" Target="https://pbs.twimg.com/profile_banners/619447274/1535115489" TargetMode="External" /><Relationship Id="rId45" Type="http://schemas.openxmlformats.org/officeDocument/2006/relationships/hyperlink" Target="https://pbs.twimg.com/profile_banners/31305344/1550669488" TargetMode="External" /><Relationship Id="rId46" Type="http://schemas.openxmlformats.org/officeDocument/2006/relationships/hyperlink" Target="https://pbs.twimg.com/profile_banners/49304503/1492809012" TargetMode="External" /><Relationship Id="rId47" Type="http://schemas.openxmlformats.org/officeDocument/2006/relationships/hyperlink" Target="https://pbs.twimg.com/profile_banners/15163577/1514681803" TargetMode="External" /><Relationship Id="rId48" Type="http://schemas.openxmlformats.org/officeDocument/2006/relationships/hyperlink" Target="https://pbs.twimg.com/profile_banners/815485908/1565131439" TargetMode="External" /><Relationship Id="rId49" Type="http://schemas.openxmlformats.org/officeDocument/2006/relationships/hyperlink" Target="https://pbs.twimg.com/profile_banners/3347839828/1435430525" TargetMode="External" /><Relationship Id="rId50" Type="http://schemas.openxmlformats.org/officeDocument/2006/relationships/hyperlink" Target="https://pbs.twimg.com/profile_banners/826949556382351365/1485999301" TargetMode="External" /><Relationship Id="rId51" Type="http://schemas.openxmlformats.org/officeDocument/2006/relationships/hyperlink" Target="https://pbs.twimg.com/profile_banners/143858255/1519964271" TargetMode="External" /><Relationship Id="rId52" Type="http://schemas.openxmlformats.org/officeDocument/2006/relationships/hyperlink" Target="https://pbs.twimg.com/profile_banners/1126687495/1550034648" TargetMode="External" /><Relationship Id="rId53" Type="http://schemas.openxmlformats.org/officeDocument/2006/relationships/hyperlink" Target="https://pbs.twimg.com/profile_banners/254302791/1524328295" TargetMode="External" /><Relationship Id="rId54" Type="http://schemas.openxmlformats.org/officeDocument/2006/relationships/hyperlink" Target="https://pbs.twimg.com/profile_banners/1053629442/1510476320" TargetMode="External" /><Relationship Id="rId55" Type="http://schemas.openxmlformats.org/officeDocument/2006/relationships/hyperlink" Target="https://pbs.twimg.com/profile_banners/69136365/1401391661" TargetMode="External" /><Relationship Id="rId56" Type="http://schemas.openxmlformats.org/officeDocument/2006/relationships/hyperlink" Target="https://pbs.twimg.com/profile_banners/387885930/1569085568" TargetMode="External" /><Relationship Id="rId57" Type="http://schemas.openxmlformats.org/officeDocument/2006/relationships/hyperlink" Target="https://pbs.twimg.com/profile_banners/30418793/1567135567" TargetMode="External" /><Relationship Id="rId58" Type="http://schemas.openxmlformats.org/officeDocument/2006/relationships/hyperlink" Target="https://pbs.twimg.com/profile_banners/318790271/1549030056" TargetMode="External" /><Relationship Id="rId59" Type="http://schemas.openxmlformats.org/officeDocument/2006/relationships/hyperlink" Target="https://pbs.twimg.com/profile_banners/622141435/1511354403" TargetMode="External" /><Relationship Id="rId60" Type="http://schemas.openxmlformats.org/officeDocument/2006/relationships/hyperlink" Target="https://pbs.twimg.com/profile_banners/2369762163/1421263464" TargetMode="External" /><Relationship Id="rId61" Type="http://schemas.openxmlformats.org/officeDocument/2006/relationships/hyperlink" Target="https://pbs.twimg.com/profile_banners/1092825760610598917/1549482255" TargetMode="External" /><Relationship Id="rId62" Type="http://schemas.openxmlformats.org/officeDocument/2006/relationships/hyperlink" Target="https://pbs.twimg.com/profile_banners/1455837672/1554040721" TargetMode="External" /><Relationship Id="rId63" Type="http://schemas.openxmlformats.org/officeDocument/2006/relationships/hyperlink" Target="https://pbs.twimg.com/profile_banners/3742431562/1528405723" TargetMode="External" /><Relationship Id="rId64" Type="http://schemas.openxmlformats.org/officeDocument/2006/relationships/hyperlink" Target="https://pbs.twimg.com/profile_banners/611064890/1541974030" TargetMode="External" /><Relationship Id="rId65" Type="http://schemas.openxmlformats.org/officeDocument/2006/relationships/hyperlink" Target="https://pbs.twimg.com/profile_banners/873984513692618753/1541575839" TargetMode="External" /><Relationship Id="rId66" Type="http://schemas.openxmlformats.org/officeDocument/2006/relationships/hyperlink" Target="https://pbs.twimg.com/profile_banners/28645903/1449360941" TargetMode="External" /><Relationship Id="rId67" Type="http://schemas.openxmlformats.org/officeDocument/2006/relationships/hyperlink" Target="https://pbs.twimg.com/profile_banners/3059354805/1555303358" TargetMode="External" /><Relationship Id="rId68" Type="http://schemas.openxmlformats.org/officeDocument/2006/relationships/hyperlink" Target="https://pbs.twimg.com/profile_banners/2820482046/1568775442" TargetMode="External" /><Relationship Id="rId69" Type="http://schemas.openxmlformats.org/officeDocument/2006/relationships/hyperlink" Target="https://pbs.twimg.com/profile_banners/1957187125/1452180613" TargetMode="External" /><Relationship Id="rId70" Type="http://schemas.openxmlformats.org/officeDocument/2006/relationships/hyperlink" Target="https://pbs.twimg.com/profile_banners/1270829815/1518398602" TargetMode="External" /><Relationship Id="rId71" Type="http://schemas.openxmlformats.org/officeDocument/2006/relationships/hyperlink" Target="https://pbs.twimg.com/profile_banners/3986241614/1445638384" TargetMode="External" /><Relationship Id="rId72" Type="http://schemas.openxmlformats.org/officeDocument/2006/relationships/hyperlink" Target="https://pbs.twimg.com/profile_banners/107470796/1511241499" TargetMode="External" /><Relationship Id="rId73" Type="http://schemas.openxmlformats.org/officeDocument/2006/relationships/hyperlink" Target="https://pbs.twimg.com/profile_banners/820129550/1557110174" TargetMode="External" /><Relationship Id="rId74" Type="http://schemas.openxmlformats.org/officeDocument/2006/relationships/hyperlink" Target="https://pbs.twimg.com/profile_banners/16138559/1517954498" TargetMode="External" /><Relationship Id="rId75" Type="http://schemas.openxmlformats.org/officeDocument/2006/relationships/hyperlink" Target="https://pbs.twimg.com/profile_banners/2195872195/1384736544" TargetMode="External" /><Relationship Id="rId76" Type="http://schemas.openxmlformats.org/officeDocument/2006/relationships/hyperlink" Target="https://pbs.twimg.com/profile_banners/25073877/1560920145" TargetMode="External" /><Relationship Id="rId77" Type="http://schemas.openxmlformats.org/officeDocument/2006/relationships/hyperlink" Target="https://pbs.twimg.com/profile_banners/87606674/1405285356" TargetMode="External" /><Relationship Id="rId78" Type="http://schemas.openxmlformats.org/officeDocument/2006/relationships/hyperlink" Target="https://pbs.twimg.com/profile_banners/14388746/1367329447"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4/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4/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4/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5/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6/bg.gif" TargetMode="External" /><Relationship Id="rId101" Type="http://schemas.openxmlformats.org/officeDocument/2006/relationships/hyperlink" Target="http://abs.twimg.com/images/themes/theme15/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7/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9/bg.gif" TargetMode="External" /><Relationship Id="rId112" Type="http://schemas.openxmlformats.org/officeDocument/2006/relationships/hyperlink" Target="http://abs.twimg.com/images/themes/theme18/bg.gif" TargetMode="External" /><Relationship Id="rId113" Type="http://schemas.openxmlformats.org/officeDocument/2006/relationships/hyperlink" Target="http://abs.twimg.com/images/themes/theme11/bg.gif" TargetMode="External" /><Relationship Id="rId114" Type="http://schemas.openxmlformats.org/officeDocument/2006/relationships/hyperlink" Target="http://abs.twimg.com/images/themes/theme18/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4/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7/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9/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pbs.twimg.com/profile_images/822293930335092737/HmFuSRJ7_normal.jpg" TargetMode="External" /><Relationship Id="rId135" Type="http://schemas.openxmlformats.org/officeDocument/2006/relationships/hyperlink" Target="http://pbs.twimg.com/profile_images/912667889395798022/pMoB2qc8_normal.jpg" TargetMode="External" /><Relationship Id="rId136" Type="http://schemas.openxmlformats.org/officeDocument/2006/relationships/hyperlink" Target="http://pbs.twimg.com/profile_images/1092882371811131392/OJIhTrpS_normal.jpg" TargetMode="External" /><Relationship Id="rId137" Type="http://schemas.openxmlformats.org/officeDocument/2006/relationships/hyperlink" Target="http://pbs.twimg.com/profile_images/572104999251132416/15F5He83_normal.jpeg" TargetMode="External" /><Relationship Id="rId138" Type="http://schemas.openxmlformats.org/officeDocument/2006/relationships/hyperlink" Target="http://pbs.twimg.com/profile_images/718763676312973312/I28w82mR_normal.jpg" TargetMode="External" /><Relationship Id="rId139" Type="http://schemas.openxmlformats.org/officeDocument/2006/relationships/hyperlink" Target="http://pbs.twimg.com/profile_images/1087719846605979648/HRHFp3Nq_normal.jpg" TargetMode="External" /><Relationship Id="rId140" Type="http://schemas.openxmlformats.org/officeDocument/2006/relationships/hyperlink" Target="http://pbs.twimg.com/profile_images/1144702222636331010/urhl86xW_normal.jpg" TargetMode="External" /><Relationship Id="rId141" Type="http://schemas.openxmlformats.org/officeDocument/2006/relationships/hyperlink" Target="http://pbs.twimg.com/profile_images/1051907326305656840/k-IQf24y_normal.jpg" TargetMode="External" /><Relationship Id="rId142" Type="http://schemas.openxmlformats.org/officeDocument/2006/relationships/hyperlink" Target="http://pbs.twimg.com/profile_images/1160965249912188932/0DZohz0b_normal.jpg" TargetMode="External" /><Relationship Id="rId143" Type="http://schemas.openxmlformats.org/officeDocument/2006/relationships/hyperlink" Target="http://pbs.twimg.com/profile_images/770348120790044672/kQXRl5kg_normal.jpg" TargetMode="External" /><Relationship Id="rId144" Type="http://schemas.openxmlformats.org/officeDocument/2006/relationships/hyperlink" Target="http://pbs.twimg.com/profile_images/1108217158172053504/LnDTNyz7_normal.jpg" TargetMode="External" /><Relationship Id="rId145" Type="http://schemas.openxmlformats.org/officeDocument/2006/relationships/hyperlink" Target="http://pbs.twimg.com/profile_images/1164669216282353664/GSrI2Ta3_normal.jpg" TargetMode="External" /><Relationship Id="rId146" Type="http://schemas.openxmlformats.org/officeDocument/2006/relationships/hyperlink" Target="http://pbs.twimg.com/profile_images/875946540715659264/FDOf-UKL_normal.jpg" TargetMode="External" /><Relationship Id="rId147" Type="http://schemas.openxmlformats.org/officeDocument/2006/relationships/hyperlink" Target="http://pbs.twimg.com/profile_images/1061744570344517633/fKDfFqhQ_normal.jpg" TargetMode="External" /><Relationship Id="rId148" Type="http://schemas.openxmlformats.org/officeDocument/2006/relationships/hyperlink" Target="http://pbs.twimg.com/profile_images/651505277326331904/FhPZNUyV_normal.jp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886690706223267840/WCzWnLDm_normal.jpg" TargetMode="External" /><Relationship Id="rId151" Type="http://schemas.openxmlformats.org/officeDocument/2006/relationships/hyperlink" Target="http://pbs.twimg.com/profile_images/1670343976/ohcrap_normal.jpg" TargetMode="External" /><Relationship Id="rId152" Type="http://schemas.openxmlformats.org/officeDocument/2006/relationships/hyperlink" Target="http://abs.twimg.com/sticky/default_profile_images/default_profile_normal.png" TargetMode="External" /><Relationship Id="rId153" Type="http://schemas.openxmlformats.org/officeDocument/2006/relationships/hyperlink" Target="http://pbs.twimg.com/profile_images/1175906909473452033/0V8qYmG2_normal.jpg" TargetMode="External" /><Relationship Id="rId154" Type="http://schemas.openxmlformats.org/officeDocument/2006/relationships/hyperlink" Target="http://pbs.twimg.com/profile_images/1174770760684048385/x1qjGLQ8_normal.jpg" TargetMode="External" /><Relationship Id="rId155" Type="http://schemas.openxmlformats.org/officeDocument/2006/relationships/hyperlink" Target="http://pbs.twimg.com/profile_images/1124851528001642497/WNXWfapv_normal.jpg" TargetMode="External" /><Relationship Id="rId156" Type="http://schemas.openxmlformats.org/officeDocument/2006/relationships/hyperlink" Target="http://pbs.twimg.com/profile_images/559972208538161152/ZBaP6rVl_normal.jpeg" TargetMode="External" /><Relationship Id="rId157" Type="http://schemas.openxmlformats.org/officeDocument/2006/relationships/hyperlink" Target="http://pbs.twimg.com/profile_images/742046064945987585/qWP9DtQI_normal.jpg" TargetMode="External" /><Relationship Id="rId158" Type="http://schemas.openxmlformats.org/officeDocument/2006/relationships/hyperlink" Target="http://pbs.twimg.com/profile_images/677951382775709696/azMKWnDc_normal.jpg" TargetMode="External" /><Relationship Id="rId159" Type="http://schemas.openxmlformats.org/officeDocument/2006/relationships/hyperlink" Target="http://pbs.twimg.com/profile_images/636220339513655296/vqjefC3B_normal.png" TargetMode="External" /><Relationship Id="rId160" Type="http://schemas.openxmlformats.org/officeDocument/2006/relationships/hyperlink" Target="http://pbs.twimg.com/profile_images/875387893711159296/HWctzy0p_normal.jpg" TargetMode="External" /><Relationship Id="rId161" Type="http://schemas.openxmlformats.org/officeDocument/2006/relationships/hyperlink" Target="http://pbs.twimg.com/profile_images/1129944670988132352/LYEHUdAX_normal.jpg" TargetMode="External" /><Relationship Id="rId162" Type="http://schemas.openxmlformats.org/officeDocument/2006/relationships/hyperlink" Target="http://pbs.twimg.com/profile_images/643080831544762368/sfrt4w5H_normal.jpg" TargetMode="External" /><Relationship Id="rId163" Type="http://schemas.openxmlformats.org/officeDocument/2006/relationships/hyperlink" Target="http://pbs.twimg.com/profile_images/850941099581599745/_l0X97mZ_normal.jpg" TargetMode="External" /><Relationship Id="rId164" Type="http://schemas.openxmlformats.org/officeDocument/2006/relationships/hyperlink" Target="http://pbs.twimg.com/profile_images/1019460893590147074/fwEWSq1z_normal.jpg" TargetMode="External" /><Relationship Id="rId165" Type="http://schemas.openxmlformats.org/officeDocument/2006/relationships/hyperlink" Target="http://pbs.twimg.com/profile_images/1168368989866737664/Smh6qiOc_normal.jpg" TargetMode="External" /><Relationship Id="rId166" Type="http://schemas.openxmlformats.org/officeDocument/2006/relationships/hyperlink" Target="http://pbs.twimg.com/profile_images/1174772278095241216/54tU8sIZ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896238807527211008/VD0AGnrO_normal.jpg" TargetMode="External" /><Relationship Id="rId169" Type="http://schemas.openxmlformats.org/officeDocument/2006/relationships/hyperlink" Target="http://pbs.twimg.com/profile_images/1174767693976616960/Sk9xAS_U_normal.jpg" TargetMode="External" /><Relationship Id="rId170" Type="http://schemas.openxmlformats.org/officeDocument/2006/relationships/hyperlink" Target="http://pbs.twimg.com/profile_images/943167209479819264/NzUPkf7w_normal.jpg" TargetMode="External" /><Relationship Id="rId171" Type="http://schemas.openxmlformats.org/officeDocument/2006/relationships/hyperlink" Target="http://pbs.twimg.com/profile_images/1174882732134096896/PG5nO1y6_normal.jpg" TargetMode="External" /><Relationship Id="rId172" Type="http://schemas.openxmlformats.org/officeDocument/2006/relationships/hyperlink" Target="http://pbs.twimg.com/profile_images/1124176275722125312/lyn4nKwU_normal.jpg" TargetMode="External" /><Relationship Id="rId173" Type="http://schemas.openxmlformats.org/officeDocument/2006/relationships/hyperlink" Target="http://pbs.twimg.com/profile_images/2761713408/6329c1d5a241ca23457c0db374bee56b_normal.jpeg" TargetMode="External" /><Relationship Id="rId174" Type="http://schemas.openxmlformats.org/officeDocument/2006/relationships/hyperlink" Target="http://pbs.twimg.com/profile_images/1094965130138451968/Dg15YV9S_normal.jpg" TargetMode="External" /><Relationship Id="rId175" Type="http://schemas.openxmlformats.org/officeDocument/2006/relationships/hyperlink" Target="http://pbs.twimg.com/profile_images/1056537755000496129/QXSpLvje_normal.jpg" TargetMode="External" /><Relationship Id="rId176" Type="http://schemas.openxmlformats.org/officeDocument/2006/relationships/hyperlink" Target="http://pbs.twimg.com/profile_images/555448415140577280/5ufHRfbn_normal.jpeg" TargetMode="External" /><Relationship Id="rId177" Type="http://schemas.openxmlformats.org/officeDocument/2006/relationships/hyperlink" Target="http://pbs.twimg.com/profile_images/1121470375261556738/QYAnj-kV_normal.jpg" TargetMode="External" /><Relationship Id="rId178" Type="http://schemas.openxmlformats.org/officeDocument/2006/relationships/hyperlink" Target="http://pbs.twimg.com/profile_images/1169241079868219392/QOUGrsKk_normal.jp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pbs.twimg.com/profile_images/1112351910928044034/9ZJqM4x0_normal.jpg" TargetMode="External" /><Relationship Id="rId181" Type="http://schemas.openxmlformats.org/officeDocument/2006/relationships/hyperlink" Target="http://pbs.twimg.com/profile_images/1060004557755887618/01ZysPAd_normal.jpg" TargetMode="External" /><Relationship Id="rId182" Type="http://schemas.openxmlformats.org/officeDocument/2006/relationships/hyperlink" Target="http://pbs.twimg.com/profile_images/1123374378455117824/75bno-CM_normal.jpg" TargetMode="External" /><Relationship Id="rId183" Type="http://schemas.openxmlformats.org/officeDocument/2006/relationships/hyperlink" Target="http://pbs.twimg.com/profile_images/1150860543730868227/QCJmB2x5_normal.jpg" TargetMode="External" /><Relationship Id="rId184" Type="http://schemas.openxmlformats.org/officeDocument/2006/relationships/hyperlink" Target="http://pbs.twimg.com/profile_images/1057702656314167296/spXddUVU_normal.jpg" TargetMode="External" /><Relationship Id="rId185" Type="http://schemas.openxmlformats.org/officeDocument/2006/relationships/hyperlink" Target="http://pbs.twimg.com/profile_images/1160480587632668674/1JcxzMZe_normal.jpg" TargetMode="External" /><Relationship Id="rId186" Type="http://schemas.openxmlformats.org/officeDocument/2006/relationships/hyperlink" Target="http://pbs.twimg.com/profile_images/1137811365492641792/d16_WYxz_normal.jpg" TargetMode="External" /><Relationship Id="rId187" Type="http://schemas.openxmlformats.org/officeDocument/2006/relationships/hyperlink" Target="http://pbs.twimg.com/profile_images/1174154920863371265/M_OVrsk-_normal.jpg" TargetMode="External" /><Relationship Id="rId188" Type="http://schemas.openxmlformats.org/officeDocument/2006/relationships/hyperlink" Target="http://pbs.twimg.com/profile_images/940971450231488512/c7QtFFKz_normal.jpg" TargetMode="External" /><Relationship Id="rId189" Type="http://schemas.openxmlformats.org/officeDocument/2006/relationships/hyperlink" Target="http://pbs.twimg.com/profile_images/691486428253958144/rRbwW0C1_normal.jpg" TargetMode="External" /><Relationship Id="rId190" Type="http://schemas.openxmlformats.org/officeDocument/2006/relationships/hyperlink" Target="http://pbs.twimg.com/profile_images/714624519365910529/E1YMh4IC_normal.jpg" TargetMode="External" /><Relationship Id="rId191" Type="http://schemas.openxmlformats.org/officeDocument/2006/relationships/hyperlink" Target="http://pbs.twimg.com/profile_images/923243414425976832/GWZwBnhE_normal.jpg" TargetMode="External" /><Relationship Id="rId192" Type="http://schemas.openxmlformats.org/officeDocument/2006/relationships/hyperlink" Target="http://pbs.twimg.com/profile_images/1125227694403280898/eAwq83rQ_normal.png" TargetMode="External" /><Relationship Id="rId193" Type="http://schemas.openxmlformats.org/officeDocument/2006/relationships/hyperlink" Target="http://pbs.twimg.com/profile_images/699410282649665536/-muaL9lo_normal.png" TargetMode="External" /><Relationship Id="rId194" Type="http://schemas.openxmlformats.org/officeDocument/2006/relationships/hyperlink" Target="http://pbs.twimg.com/profile_images/378800000754954602/01aa41b9c84ef01d5b84503fa22af522_normal.png" TargetMode="External" /><Relationship Id="rId195" Type="http://schemas.openxmlformats.org/officeDocument/2006/relationships/hyperlink" Target="http://pbs.twimg.com/profile_images/874276197357596672/kUuht00m_normal.jpg" TargetMode="External" /><Relationship Id="rId196" Type="http://schemas.openxmlformats.org/officeDocument/2006/relationships/hyperlink" Target="http://pbs.twimg.com/profile_images/849132774661308416/pa2Uplq1_normal.jpg" TargetMode="External" /><Relationship Id="rId197" Type="http://schemas.openxmlformats.org/officeDocument/2006/relationships/hyperlink" Target="http://pbs.twimg.com/profile_images/567439567360245760/t7pyr8Ah_normal.jpeg" TargetMode="External" /><Relationship Id="rId198" Type="http://schemas.openxmlformats.org/officeDocument/2006/relationships/hyperlink" Target="https://twitter.com/in_fieri" TargetMode="External" /><Relationship Id="rId199" Type="http://schemas.openxmlformats.org/officeDocument/2006/relationships/hyperlink" Target="https://twitter.com/jeremyhl" TargetMode="External" /><Relationship Id="rId200" Type="http://schemas.openxmlformats.org/officeDocument/2006/relationships/hyperlink" Target="https://twitter.com/careerlink4jobs" TargetMode="External" /><Relationship Id="rId201" Type="http://schemas.openxmlformats.org/officeDocument/2006/relationships/hyperlink" Target="https://twitter.com/gillescuster" TargetMode="External" /><Relationship Id="rId202" Type="http://schemas.openxmlformats.org/officeDocument/2006/relationships/hyperlink" Target="https://twitter.com/yvescuster" TargetMode="External" /><Relationship Id="rId203" Type="http://schemas.openxmlformats.org/officeDocument/2006/relationships/hyperlink" Target="https://twitter.com/unomaha" TargetMode="External" /><Relationship Id="rId204" Type="http://schemas.openxmlformats.org/officeDocument/2006/relationships/hyperlink" Target="https://twitter.com/dr_mblack" TargetMode="External" /><Relationship Id="rId205" Type="http://schemas.openxmlformats.org/officeDocument/2006/relationships/hyperlink" Target="https://twitter.com/romasubramanian" TargetMode="External" /><Relationship Id="rId206" Type="http://schemas.openxmlformats.org/officeDocument/2006/relationships/hyperlink" Target="https://twitter.com/cletushusker" TargetMode="External" /><Relationship Id="rId207" Type="http://schemas.openxmlformats.org/officeDocument/2006/relationships/hyperlink" Target="https://twitter.com/david_todd95" TargetMode="External" /><Relationship Id="rId208" Type="http://schemas.openxmlformats.org/officeDocument/2006/relationships/hyperlink" Target="https://twitter.com/jackzipay" TargetMode="External" /><Relationship Id="rId209" Type="http://schemas.openxmlformats.org/officeDocument/2006/relationships/hyperlink" Target="https://twitter.com/vladlopez06" TargetMode="External" /><Relationship Id="rId210" Type="http://schemas.openxmlformats.org/officeDocument/2006/relationships/hyperlink" Target="https://twitter.com/thartman2u" TargetMode="External" /><Relationship Id="rId211" Type="http://schemas.openxmlformats.org/officeDocument/2006/relationships/hyperlink" Target="https://twitter.com/unosml" TargetMode="External" /><Relationship Id="rId212" Type="http://schemas.openxmlformats.org/officeDocument/2006/relationships/hyperlink" Target="https://twitter.com/simonrogerstow" TargetMode="External" /><Relationship Id="rId213" Type="http://schemas.openxmlformats.org/officeDocument/2006/relationships/hyperlink" Target="https://twitter.com/kathyschwarz2" TargetMode="External" /><Relationship Id="rId214" Type="http://schemas.openxmlformats.org/officeDocument/2006/relationships/hyperlink" Target="https://twitter.com/mousewhoroars42" TargetMode="External" /><Relationship Id="rId215" Type="http://schemas.openxmlformats.org/officeDocument/2006/relationships/hyperlink" Target="https://twitter.com/omahagirl45" TargetMode="External" /><Relationship Id="rId216" Type="http://schemas.openxmlformats.org/officeDocument/2006/relationships/hyperlink" Target="https://twitter.com/shaneth92068024" TargetMode="External" /><Relationship Id="rId217" Type="http://schemas.openxmlformats.org/officeDocument/2006/relationships/hyperlink" Target="https://twitter.com/hannachristine_" TargetMode="External" /><Relationship Id="rId218" Type="http://schemas.openxmlformats.org/officeDocument/2006/relationships/hyperlink" Target="https://twitter.com/agraff1127" TargetMode="External" /><Relationship Id="rId219" Type="http://schemas.openxmlformats.org/officeDocument/2006/relationships/hyperlink" Target="https://twitter.com/benaddisonnews" TargetMode="External" /><Relationship Id="rId220" Type="http://schemas.openxmlformats.org/officeDocument/2006/relationships/hyperlink" Target="https://twitter.com/derekesullivan" TargetMode="External" /><Relationship Id="rId221" Type="http://schemas.openxmlformats.org/officeDocument/2006/relationships/hyperlink" Target="https://twitter.com/jean_stothert" TargetMode="External" /><Relationship Id="rId222" Type="http://schemas.openxmlformats.org/officeDocument/2006/relationships/hyperlink" Target="https://twitter.com/crishm" TargetMode="External" /><Relationship Id="rId223" Type="http://schemas.openxmlformats.org/officeDocument/2006/relationships/hyperlink" Target="https://twitter.com/associatedpress" TargetMode="External" /><Relationship Id="rId224" Type="http://schemas.openxmlformats.org/officeDocument/2006/relationships/hyperlink" Target="https://twitter.com/owhnews" TargetMode="External" /><Relationship Id="rId225" Type="http://schemas.openxmlformats.org/officeDocument/2006/relationships/hyperlink" Target="https://twitter.com/mavradiouno" TargetMode="External" /><Relationship Id="rId226" Type="http://schemas.openxmlformats.org/officeDocument/2006/relationships/hyperlink" Target="https://twitter.com/jneatherycastro" TargetMode="External" /><Relationship Id="rId227" Type="http://schemas.openxmlformats.org/officeDocument/2006/relationships/hyperlink" Target="https://twitter.com/jesse033181" TargetMode="External" /><Relationship Id="rId228" Type="http://schemas.openxmlformats.org/officeDocument/2006/relationships/hyperlink" Target="https://twitter.com/alyssasiebken" TargetMode="External" /><Relationship Id="rId229" Type="http://schemas.openxmlformats.org/officeDocument/2006/relationships/hyperlink" Target="https://twitter.com/brooke_wegner" TargetMode="External" /><Relationship Id="rId230" Type="http://schemas.openxmlformats.org/officeDocument/2006/relationships/hyperlink" Target="https://twitter.com/jared_e_barton" TargetMode="External" /><Relationship Id="rId231" Type="http://schemas.openxmlformats.org/officeDocument/2006/relationships/hyperlink" Target="https://twitter.com/dkruse89" TargetMode="External" /><Relationship Id="rId232" Type="http://schemas.openxmlformats.org/officeDocument/2006/relationships/hyperlink" Target="https://twitter.com/mikayladyell" TargetMode="External" /><Relationship Id="rId233" Type="http://schemas.openxmlformats.org/officeDocument/2006/relationships/hyperlink" Target="https://twitter.com/marsnevada" TargetMode="External" /><Relationship Id="rId234" Type="http://schemas.openxmlformats.org/officeDocument/2006/relationships/hyperlink" Target="https://twitter.com/nebraskasower" TargetMode="External" /><Relationship Id="rId235" Type="http://schemas.openxmlformats.org/officeDocument/2006/relationships/hyperlink" Target="https://twitter.com/kamifox21576450" TargetMode="External" /><Relationship Id="rId236" Type="http://schemas.openxmlformats.org/officeDocument/2006/relationships/hyperlink" Target="https://twitter.com/thekamrinbaker" TargetMode="External" /><Relationship Id="rId237" Type="http://schemas.openxmlformats.org/officeDocument/2006/relationships/hyperlink" Target="https://twitter.com/larissagrace" TargetMode="External" /><Relationship Id="rId238" Type="http://schemas.openxmlformats.org/officeDocument/2006/relationships/hyperlink" Target="https://twitter.com/janet_chung" TargetMode="External" /><Relationship Id="rId239" Type="http://schemas.openxmlformats.org/officeDocument/2006/relationships/hyperlink" Target="https://twitter.com/elisabet_tckr" TargetMode="External" /><Relationship Id="rId240" Type="http://schemas.openxmlformats.org/officeDocument/2006/relationships/hyperlink" Target="https://twitter.com/realleta" TargetMode="External" /><Relationship Id="rId241" Type="http://schemas.openxmlformats.org/officeDocument/2006/relationships/hyperlink" Target="https://twitter.com/jack_hovajmc" TargetMode="External" /><Relationship Id="rId242" Type="http://schemas.openxmlformats.org/officeDocument/2006/relationships/hyperlink" Target="https://twitter.com/emmacosty" TargetMode="External" /><Relationship Id="rId243" Type="http://schemas.openxmlformats.org/officeDocument/2006/relationships/hyperlink" Target="https://twitter.com/rebeccaweis4" TargetMode="External" /><Relationship Id="rId244" Type="http://schemas.openxmlformats.org/officeDocument/2006/relationships/hyperlink" Target="https://twitter.com/claire_redinger" TargetMode="External" /><Relationship Id="rId245" Type="http://schemas.openxmlformats.org/officeDocument/2006/relationships/hyperlink" Target="https://twitter.com/hpoppunomahaed1" TargetMode="External" /><Relationship Id="rId246" Type="http://schemas.openxmlformats.org/officeDocument/2006/relationships/hyperlink" Target="https://twitter.com/benji_gordon" TargetMode="External" /><Relationship Id="rId247" Type="http://schemas.openxmlformats.org/officeDocument/2006/relationships/hyperlink" Target="https://twitter.com/ethan_wolbach" TargetMode="External" /><Relationship Id="rId248" Type="http://schemas.openxmlformats.org/officeDocument/2006/relationships/hyperlink" Target="https://twitter.com/ryanjaeckel" TargetMode="External" /><Relationship Id="rId249" Type="http://schemas.openxmlformats.org/officeDocument/2006/relationships/hyperlink" Target="https://twitter.com/advntrbuddy01" TargetMode="External" /><Relationship Id="rId250" Type="http://schemas.openxmlformats.org/officeDocument/2006/relationships/hyperlink" Target="https://twitter.com/owen_godberson" TargetMode="External" /><Relationship Id="rId251" Type="http://schemas.openxmlformats.org/officeDocument/2006/relationships/hyperlink" Target="https://twitter.com/take_a_chance88" TargetMode="External" /><Relationship Id="rId252" Type="http://schemas.openxmlformats.org/officeDocument/2006/relationships/hyperlink" Target="https://twitter.com/acluofne" TargetMode="External" /><Relationship Id="rId253" Type="http://schemas.openxmlformats.org/officeDocument/2006/relationships/hyperlink" Target="https://twitter.com/coliver405" TargetMode="External" /><Relationship Id="rId254" Type="http://schemas.openxmlformats.org/officeDocument/2006/relationships/hyperlink" Target="https://twitter.com/deborahsmithho2" TargetMode="External" /><Relationship Id="rId255" Type="http://schemas.openxmlformats.org/officeDocument/2006/relationships/hyperlink" Target="https://twitter.com/communo" TargetMode="External" /><Relationship Id="rId256" Type="http://schemas.openxmlformats.org/officeDocument/2006/relationships/hyperlink" Target="https://twitter.com/unothegateway" TargetMode="External" /><Relationship Id="rId257" Type="http://schemas.openxmlformats.org/officeDocument/2006/relationships/hyperlink" Target="https://twitter.com/wspa7" TargetMode="External" /><Relationship Id="rId258" Type="http://schemas.openxmlformats.org/officeDocument/2006/relationships/hyperlink" Target="https://twitter.com/tweetrootapp" TargetMode="External" /><Relationship Id="rId259" Type="http://schemas.openxmlformats.org/officeDocument/2006/relationships/hyperlink" Target="https://twitter.com/realdonaldtrump" TargetMode="External" /><Relationship Id="rId260" Type="http://schemas.openxmlformats.org/officeDocument/2006/relationships/hyperlink" Target="https://twitter.com/nodexl" TargetMode="External" /><Relationship Id="rId261" Type="http://schemas.openxmlformats.org/officeDocument/2006/relationships/hyperlink" Target="https://twitter.com/chrismachian" TargetMode="External" /><Relationship Id="rId262" Type="http://schemas.openxmlformats.org/officeDocument/2006/relationships/comments" Target="../comments2.xml" /><Relationship Id="rId263" Type="http://schemas.openxmlformats.org/officeDocument/2006/relationships/vmlDrawing" Target="../drawings/vmlDrawing2.vml" /><Relationship Id="rId264" Type="http://schemas.openxmlformats.org/officeDocument/2006/relationships/table" Target="../tables/table2.xml" /><Relationship Id="rId265" Type="http://schemas.openxmlformats.org/officeDocument/2006/relationships/drawing" Target="../drawings/drawing1.xml" /><Relationship Id="rId2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305</v>
      </c>
      <c r="AC2" s="52" t="s">
        <v>306</v>
      </c>
      <c r="AD2" s="52" t="s">
        <v>307</v>
      </c>
      <c r="AE2" s="52" t="s">
        <v>308</v>
      </c>
      <c r="AF2" s="52" t="s">
        <v>309</v>
      </c>
      <c r="AG2" s="52" t="s">
        <v>310</v>
      </c>
      <c r="AH2" s="52" t="s">
        <v>311</v>
      </c>
      <c r="AI2" s="52" t="s">
        <v>312</v>
      </c>
      <c r="AJ2" s="52" t="s">
        <v>313</v>
      </c>
      <c r="AK2" s="13" t="s">
        <v>316</v>
      </c>
      <c r="AL2" s="13" t="s">
        <v>317</v>
      </c>
      <c r="AM2" s="13" t="s">
        <v>318</v>
      </c>
      <c r="AN2" s="13" t="s">
        <v>319</v>
      </c>
      <c r="AO2" s="13" t="s">
        <v>320</v>
      </c>
      <c r="AP2" s="13" t="s">
        <v>321</v>
      </c>
      <c r="AQ2" s="13" t="s">
        <v>212</v>
      </c>
      <c r="AR2" s="13" t="s">
        <v>322</v>
      </c>
      <c r="AS2" s="13" t="s">
        <v>323</v>
      </c>
      <c r="AT2" s="13" t="s">
        <v>324</v>
      </c>
      <c r="AU2" s="13" t="s">
        <v>325</v>
      </c>
      <c r="AV2" s="13" t="s">
        <v>326</v>
      </c>
      <c r="AW2" s="13" t="s">
        <v>327</v>
      </c>
      <c r="AX2" s="13" t="s">
        <v>328</v>
      </c>
      <c r="AY2" s="13" t="s">
        <v>329</v>
      </c>
      <c r="AZ2" s="13" t="s">
        <v>330</v>
      </c>
      <c r="BA2" s="13" t="s">
        <v>331</v>
      </c>
      <c r="BB2" s="13" t="s">
        <v>332</v>
      </c>
      <c r="BC2" s="13" t="s">
        <v>333</v>
      </c>
      <c r="BD2" s="13" t="s">
        <v>334</v>
      </c>
      <c r="BE2" s="13" t="s">
        <v>335</v>
      </c>
      <c r="BF2" s="13" t="s">
        <v>336</v>
      </c>
      <c r="BG2" s="13" t="s">
        <v>337</v>
      </c>
      <c r="BH2" s="13" t="s">
        <v>338</v>
      </c>
      <c r="BI2" s="13" t="s">
        <v>339</v>
      </c>
      <c r="BJ2" s="13" t="s">
        <v>340</v>
      </c>
      <c r="BK2" s="13" t="s">
        <v>344</v>
      </c>
      <c r="BL2" s="13" t="s">
        <v>345</v>
      </c>
      <c r="BM2" s="13" t="s">
        <v>365</v>
      </c>
      <c r="BN2" s="13" t="s">
        <v>366</v>
      </c>
    </row>
    <row r="3" spans="1:66" ht="15" customHeight="1">
      <c r="A3" s="62" t="s">
        <v>759</v>
      </c>
      <c r="B3" s="62" t="s">
        <v>423</v>
      </c>
      <c r="C3" s="87" t="s">
        <v>284</v>
      </c>
      <c r="D3" s="94">
        <v>5</v>
      </c>
      <c r="E3" s="95" t="s">
        <v>132</v>
      </c>
      <c r="F3" s="96">
        <v>16</v>
      </c>
      <c r="G3" s="87"/>
      <c r="H3" s="77"/>
      <c r="I3" s="97"/>
      <c r="J3" s="97"/>
      <c r="K3" s="34" t="s">
        <v>65</v>
      </c>
      <c r="L3" s="98">
        <v>3</v>
      </c>
      <c r="M3" s="98"/>
      <c r="N3" s="99"/>
      <c r="O3" s="63" t="s">
        <v>353</v>
      </c>
      <c r="P3" s="65">
        <v>43725.71144675926</v>
      </c>
      <c r="Q3" s="63" t="s">
        <v>821</v>
      </c>
      <c r="R3" s="68"/>
      <c r="S3" s="63"/>
      <c r="T3" s="63" t="s">
        <v>958</v>
      </c>
      <c r="U3" s="65">
        <v>43725.71144675926</v>
      </c>
      <c r="V3" s="68" t="s">
        <v>1238</v>
      </c>
      <c r="W3" s="63"/>
      <c r="X3" s="63"/>
      <c r="Y3" s="69" t="s">
        <v>1403</v>
      </c>
      <c r="Z3" s="69"/>
      <c r="AA3" s="63">
        <v>1</v>
      </c>
      <c r="AB3" s="48">
        <v>0</v>
      </c>
      <c r="AC3" s="49">
        <v>0</v>
      </c>
      <c r="AD3" s="48">
        <v>0</v>
      </c>
      <c r="AE3" s="49">
        <v>0</v>
      </c>
      <c r="AF3" s="48">
        <v>0</v>
      </c>
      <c r="AG3" s="49">
        <v>0</v>
      </c>
      <c r="AH3" s="48">
        <v>23</v>
      </c>
      <c r="AI3" s="49">
        <v>100</v>
      </c>
      <c r="AJ3" s="48">
        <v>23</v>
      </c>
      <c r="AK3" s="68"/>
      <c r="AL3" s="68" t="s">
        <v>1024</v>
      </c>
      <c r="AM3" s="63" t="b">
        <v>0</v>
      </c>
      <c r="AN3" s="63">
        <v>0</v>
      </c>
      <c r="AO3" s="69" t="s">
        <v>287</v>
      </c>
      <c r="AP3" s="63" t="b">
        <v>0</v>
      </c>
      <c r="AQ3" s="63" t="s">
        <v>288</v>
      </c>
      <c r="AR3" s="63"/>
      <c r="AS3" s="69" t="s">
        <v>287</v>
      </c>
      <c r="AT3" s="63" t="b">
        <v>0</v>
      </c>
      <c r="AU3" s="63">
        <v>2</v>
      </c>
      <c r="AV3" s="69" t="s">
        <v>1560</v>
      </c>
      <c r="AW3" s="63" t="s">
        <v>342</v>
      </c>
      <c r="AX3" s="63" t="b">
        <v>0</v>
      </c>
      <c r="AY3" s="69" t="s">
        <v>1560</v>
      </c>
      <c r="AZ3" s="63" t="s">
        <v>185</v>
      </c>
      <c r="BA3" s="63">
        <v>0</v>
      </c>
      <c r="BB3" s="63">
        <v>0</v>
      </c>
      <c r="BC3" s="63"/>
      <c r="BD3" s="63"/>
      <c r="BE3" s="63"/>
      <c r="BF3" s="63"/>
      <c r="BG3" s="63"/>
      <c r="BH3" s="63"/>
      <c r="BI3" s="63"/>
      <c r="BJ3" s="63"/>
      <c r="BK3" s="63" t="str">
        <f>REPLACE(INDEX(GroupVertices[Group],MATCH(Edges[[#This Row],[Vertex 1]],GroupVertices[Vertex],0)),1,1,"")</f>
        <v>2</v>
      </c>
      <c r="BL3" s="63" t="str">
        <f>REPLACE(INDEX(GroupVertices[Group],MATCH(Edges[[#This Row],[Vertex 2]],GroupVertices[Vertex],0)),1,1,"")</f>
        <v>2</v>
      </c>
      <c r="BM3" s="136">
        <v>43725</v>
      </c>
      <c r="BN3" s="138" t="s">
        <v>1070</v>
      </c>
    </row>
    <row r="4" spans="1:66" ht="15" customHeight="1">
      <c r="A4" s="62" t="s">
        <v>760</v>
      </c>
      <c r="B4" s="62" t="s">
        <v>423</v>
      </c>
      <c r="C4" s="87" t="s">
        <v>284</v>
      </c>
      <c r="D4" s="94">
        <v>5</v>
      </c>
      <c r="E4" s="95" t="s">
        <v>132</v>
      </c>
      <c r="F4" s="96">
        <v>16</v>
      </c>
      <c r="G4" s="87"/>
      <c r="H4" s="77"/>
      <c r="I4" s="97"/>
      <c r="J4" s="97"/>
      <c r="K4" s="34" t="s">
        <v>65</v>
      </c>
      <c r="L4" s="100">
        <v>4</v>
      </c>
      <c r="M4" s="100"/>
      <c r="N4" s="99"/>
      <c r="O4" s="64" t="s">
        <v>353</v>
      </c>
      <c r="P4" s="66">
        <v>43725.7156712963</v>
      </c>
      <c r="Q4" s="64" t="s">
        <v>821</v>
      </c>
      <c r="R4" s="64"/>
      <c r="S4" s="64"/>
      <c r="T4" s="64" t="s">
        <v>958</v>
      </c>
      <c r="U4" s="66">
        <v>43725.7156712963</v>
      </c>
      <c r="V4" s="67" t="s">
        <v>1239</v>
      </c>
      <c r="W4" s="64"/>
      <c r="X4" s="64"/>
      <c r="Y4" s="70" t="s">
        <v>1404</v>
      </c>
      <c r="Z4" s="64"/>
      <c r="AA4" s="110">
        <v>1</v>
      </c>
      <c r="AB4" s="48">
        <v>0</v>
      </c>
      <c r="AC4" s="49">
        <v>0</v>
      </c>
      <c r="AD4" s="48">
        <v>0</v>
      </c>
      <c r="AE4" s="49">
        <v>0</v>
      </c>
      <c r="AF4" s="48">
        <v>0</v>
      </c>
      <c r="AG4" s="49">
        <v>0</v>
      </c>
      <c r="AH4" s="48">
        <v>23</v>
      </c>
      <c r="AI4" s="49">
        <v>100</v>
      </c>
      <c r="AJ4" s="48">
        <v>23</v>
      </c>
      <c r="AK4" s="117"/>
      <c r="AL4" s="67" t="s">
        <v>1025</v>
      </c>
      <c r="AM4" s="64" t="b">
        <v>0</v>
      </c>
      <c r="AN4" s="64">
        <v>0</v>
      </c>
      <c r="AO4" s="70" t="s">
        <v>287</v>
      </c>
      <c r="AP4" s="64" t="b">
        <v>0</v>
      </c>
      <c r="AQ4" s="64" t="s">
        <v>288</v>
      </c>
      <c r="AR4" s="64"/>
      <c r="AS4" s="70" t="s">
        <v>287</v>
      </c>
      <c r="AT4" s="64" t="b">
        <v>0</v>
      </c>
      <c r="AU4" s="64">
        <v>2</v>
      </c>
      <c r="AV4" s="70" t="s">
        <v>1560</v>
      </c>
      <c r="AW4" s="64" t="s">
        <v>368</v>
      </c>
      <c r="AX4" s="64" t="b">
        <v>0</v>
      </c>
      <c r="AY4" s="70" t="s">
        <v>1560</v>
      </c>
      <c r="AZ4" s="64" t="s">
        <v>185</v>
      </c>
      <c r="BA4" s="64">
        <v>0</v>
      </c>
      <c r="BB4" s="64">
        <v>0</v>
      </c>
      <c r="BC4" s="64"/>
      <c r="BD4" s="64"/>
      <c r="BE4" s="64"/>
      <c r="BF4" s="64"/>
      <c r="BG4" s="64"/>
      <c r="BH4" s="64"/>
      <c r="BI4" s="64"/>
      <c r="BJ4" s="64"/>
      <c r="BK4" s="63" t="str">
        <f>REPLACE(INDEX(GroupVertices[Group],MATCH(Edges[[#This Row],[Vertex 1]],GroupVertices[Vertex],0)),1,1,"")</f>
        <v>2</v>
      </c>
      <c r="BL4" s="63" t="str">
        <f>REPLACE(INDEX(GroupVertices[Group],MATCH(Edges[[#This Row],[Vertex 2]],GroupVertices[Vertex],0)),1,1,"")</f>
        <v>2</v>
      </c>
      <c r="BM4" s="137">
        <v>43725</v>
      </c>
      <c r="BN4" s="70" t="s">
        <v>1071</v>
      </c>
    </row>
    <row r="5" spans="1:66" ht="15">
      <c r="A5" s="62" t="s">
        <v>761</v>
      </c>
      <c r="B5" s="62" t="s">
        <v>781</v>
      </c>
      <c r="C5" s="87" t="s">
        <v>284</v>
      </c>
      <c r="D5" s="94">
        <v>5</v>
      </c>
      <c r="E5" s="95" t="s">
        <v>132</v>
      </c>
      <c r="F5" s="96">
        <v>16</v>
      </c>
      <c r="G5" s="87"/>
      <c r="H5" s="77"/>
      <c r="I5" s="97"/>
      <c r="J5" s="97"/>
      <c r="K5" s="34" t="s">
        <v>65</v>
      </c>
      <c r="L5" s="100">
        <v>5</v>
      </c>
      <c r="M5" s="100"/>
      <c r="N5" s="99"/>
      <c r="O5" s="64" t="s">
        <v>353</v>
      </c>
      <c r="P5" s="66">
        <v>43725.834016203706</v>
      </c>
      <c r="Q5" s="64" t="s">
        <v>822</v>
      </c>
      <c r="R5" s="64"/>
      <c r="S5" s="64"/>
      <c r="T5" s="64"/>
      <c r="U5" s="66">
        <v>43725.834016203706</v>
      </c>
      <c r="V5" s="67" t="s">
        <v>1240</v>
      </c>
      <c r="W5" s="64"/>
      <c r="X5" s="64"/>
      <c r="Y5" s="70" t="s">
        <v>1405</v>
      </c>
      <c r="Z5" s="64"/>
      <c r="AA5" s="110">
        <v>1</v>
      </c>
      <c r="AB5" s="48"/>
      <c r="AC5" s="49"/>
      <c r="AD5" s="48"/>
      <c r="AE5" s="49"/>
      <c r="AF5" s="48"/>
      <c r="AG5" s="49"/>
      <c r="AH5" s="48"/>
      <c r="AI5" s="49"/>
      <c r="AJ5" s="48"/>
      <c r="AK5" s="117"/>
      <c r="AL5" s="67" t="s">
        <v>1026</v>
      </c>
      <c r="AM5" s="64" t="b">
        <v>0</v>
      </c>
      <c r="AN5" s="64">
        <v>0</v>
      </c>
      <c r="AO5" s="70" t="s">
        <v>287</v>
      </c>
      <c r="AP5" s="64" t="b">
        <v>0</v>
      </c>
      <c r="AQ5" s="64" t="s">
        <v>288</v>
      </c>
      <c r="AR5" s="64"/>
      <c r="AS5" s="70" t="s">
        <v>287</v>
      </c>
      <c r="AT5" s="64" t="b">
        <v>0</v>
      </c>
      <c r="AU5" s="64">
        <v>1</v>
      </c>
      <c r="AV5" s="70" t="s">
        <v>1441</v>
      </c>
      <c r="AW5" s="64" t="s">
        <v>342</v>
      </c>
      <c r="AX5" s="64" t="b">
        <v>0</v>
      </c>
      <c r="AY5" s="70" t="s">
        <v>1441</v>
      </c>
      <c r="AZ5" s="64" t="s">
        <v>185</v>
      </c>
      <c r="BA5" s="64">
        <v>0</v>
      </c>
      <c r="BB5" s="64">
        <v>0</v>
      </c>
      <c r="BC5" s="64"/>
      <c r="BD5" s="64"/>
      <c r="BE5" s="64"/>
      <c r="BF5" s="64"/>
      <c r="BG5" s="64"/>
      <c r="BH5" s="64"/>
      <c r="BI5" s="64"/>
      <c r="BJ5" s="64"/>
      <c r="BK5" s="63" t="str">
        <f>REPLACE(INDEX(GroupVertices[Group],MATCH(Edges[[#This Row],[Vertex 1]],GroupVertices[Vertex],0)),1,1,"")</f>
        <v>4</v>
      </c>
      <c r="BL5" s="63" t="str">
        <f>REPLACE(INDEX(GroupVertices[Group],MATCH(Edges[[#This Row],[Vertex 2]],GroupVertices[Vertex],0)),1,1,"")</f>
        <v>4</v>
      </c>
      <c r="BM5" s="137">
        <v>43725</v>
      </c>
      <c r="BN5" s="70" t="s">
        <v>1072</v>
      </c>
    </row>
    <row r="6" spans="1:66" ht="15">
      <c r="A6" s="62" t="s">
        <v>761</v>
      </c>
      <c r="B6" s="62" t="s">
        <v>812</v>
      </c>
      <c r="C6" s="87" t="s">
        <v>284</v>
      </c>
      <c r="D6" s="94">
        <v>5</v>
      </c>
      <c r="E6" s="95" t="s">
        <v>132</v>
      </c>
      <c r="F6" s="96">
        <v>16</v>
      </c>
      <c r="G6" s="87"/>
      <c r="H6" s="77"/>
      <c r="I6" s="97"/>
      <c r="J6" s="97"/>
      <c r="K6" s="34" t="s">
        <v>65</v>
      </c>
      <c r="L6" s="100">
        <v>6</v>
      </c>
      <c r="M6" s="100"/>
      <c r="N6" s="99"/>
      <c r="O6" s="64" t="s">
        <v>195</v>
      </c>
      <c r="P6" s="66">
        <v>43725.834016203706</v>
      </c>
      <c r="Q6" s="64" t="s">
        <v>822</v>
      </c>
      <c r="R6" s="64"/>
      <c r="S6" s="64"/>
      <c r="T6" s="64"/>
      <c r="U6" s="66">
        <v>43725.834016203706</v>
      </c>
      <c r="V6" s="67" t="s">
        <v>1240</v>
      </c>
      <c r="W6" s="64"/>
      <c r="X6" s="64"/>
      <c r="Y6" s="70" t="s">
        <v>1405</v>
      </c>
      <c r="Z6" s="64"/>
      <c r="AA6" s="110">
        <v>1</v>
      </c>
      <c r="AB6" s="48">
        <v>0</v>
      </c>
      <c r="AC6" s="49">
        <v>0</v>
      </c>
      <c r="AD6" s="48">
        <v>0</v>
      </c>
      <c r="AE6" s="49">
        <v>0</v>
      </c>
      <c r="AF6" s="48">
        <v>0</v>
      </c>
      <c r="AG6" s="49">
        <v>0</v>
      </c>
      <c r="AH6" s="48">
        <v>40</v>
      </c>
      <c r="AI6" s="49">
        <v>100</v>
      </c>
      <c r="AJ6" s="48">
        <v>40</v>
      </c>
      <c r="AK6" s="117"/>
      <c r="AL6" s="67" t="s">
        <v>1026</v>
      </c>
      <c r="AM6" s="64" t="b">
        <v>0</v>
      </c>
      <c r="AN6" s="64">
        <v>0</v>
      </c>
      <c r="AO6" s="70" t="s">
        <v>287</v>
      </c>
      <c r="AP6" s="64" t="b">
        <v>0</v>
      </c>
      <c r="AQ6" s="64" t="s">
        <v>288</v>
      </c>
      <c r="AR6" s="64"/>
      <c r="AS6" s="70" t="s">
        <v>287</v>
      </c>
      <c r="AT6" s="64" t="b">
        <v>0</v>
      </c>
      <c r="AU6" s="64">
        <v>1</v>
      </c>
      <c r="AV6" s="70" t="s">
        <v>1441</v>
      </c>
      <c r="AW6" s="64" t="s">
        <v>342</v>
      </c>
      <c r="AX6" s="64" t="b">
        <v>0</v>
      </c>
      <c r="AY6" s="70" t="s">
        <v>1441</v>
      </c>
      <c r="AZ6" s="64" t="s">
        <v>185</v>
      </c>
      <c r="BA6" s="64">
        <v>0</v>
      </c>
      <c r="BB6" s="64">
        <v>0</v>
      </c>
      <c r="BC6" s="64"/>
      <c r="BD6" s="64"/>
      <c r="BE6" s="64"/>
      <c r="BF6" s="64"/>
      <c r="BG6" s="64"/>
      <c r="BH6" s="64"/>
      <c r="BI6" s="64"/>
      <c r="BJ6" s="64"/>
      <c r="BK6" s="63" t="str">
        <f>REPLACE(INDEX(GroupVertices[Group],MATCH(Edges[[#This Row],[Vertex 1]],GroupVertices[Vertex],0)),1,1,"")</f>
        <v>4</v>
      </c>
      <c r="BL6" s="63" t="str">
        <f>REPLACE(INDEX(GroupVertices[Group],MATCH(Edges[[#This Row],[Vertex 2]],GroupVertices[Vertex],0)),1,1,"")</f>
        <v>4</v>
      </c>
      <c r="BM6" s="137">
        <v>43725</v>
      </c>
      <c r="BN6" s="70" t="s">
        <v>1072</v>
      </c>
    </row>
    <row r="7" spans="1:66" ht="15">
      <c r="A7" s="62" t="s">
        <v>762</v>
      </c>
      <c r="B7" s="62" t="s">
        <v>423</v>
      </c>
      <c r="C7" s="87" t="s">
        <v>284</v>
      </c>
      <c r="D7" s="94">
        <v>5</v>
      </c>
      <c r="E7" s="95" t="s">
        <v>132</v>
      </c>
      <c r="F7" s="96">
        <v>16</v>
      </c>
      <c r="G7" s="87"/>
      <c r="H7" s="77"/>
      <c r="I7" s="97"/>
      <c r="J7" s="97"/>
      <c r="K7" s="34" t="s">
        <v>65</v>
      </c>
      <c r="L7" s="100">
        <v>7</v>
      </c>
      <c r="M7" s="100"/>
      <c r="N7" s="99"/>
      <c r="O7" s="64" t="s">
        <v>353</v>
      </c>
      <c r="P7" s="66">
        <v>43726.53938657408</v>
      </c>
      <c r="Q7" s="64" t="s">
        <v>823</v>
      </c>
      <c r="R7" s="64"/>
      <c r="S7" s="64"/>
      <c r="T7" s="64" t="s">
        <v>959</v>
      </c>
      <c r="U7" s="66">
        <v>43726.53938657408</v>
      </c>
      <c r="V7" s="67" t="s">
        <v>1241</v>
      </c>
      <c r="W7" s="64"/>
      <c r="X7" s="64"/>
      <c r="Y7" s="70" t="s">
        <v>1406</v>
      </c>
      <c r="Z7" s="64"/>
      <c r="AA7" s="110">
        <v>1</v>
      </c>
      <c r="AB7" s="48"/>
      <c r="AC7" s="49"/>
      <c r="AD7" s="48"/>
      <c r="AE7" s="49"/>
      <c r="AF7" s="48"/>
      <c r="AG7" s="49"/>
      <c r="AH7" s="48"/>
      <c r="AI7" s="49"/>
      <c r="AJ7" s="48"/>
      <c r="AK7" s="117"/>
      <c r="AL7" s="67" t="s">
        <v>1027</v>
      </c>
      <c r="AM7" s="64" t="b">
        <v>0</v>
      </c>
      <c r="AN7" s="64">
        <v>0</v>
      </c>
      <c r="AO7" s="70" t="s">
        <v>287</v>
      </c>
      <c r="AP7" s="64" t="b">
        <v>0</v>
      </c>
      <c r="AQ7" s="64" t="s">
        <v>288</v>
      </c>
      <c r="AR7" s="64"/>
      <c r="AS7" s="70" t="s">
        <v>287</v>
      </c>
      <c r="AT7" s="64" t="b">
        <v>0</v>
      </c>
      <c r="AU7" s="64">
        <v>6</v>
      </c>
      <c r="AV7" s="70" t="s">
        <v>1544</v>
      </c>
      <c r="AW7" s="64" t="s">
        <v>342</v>
      </c>
      <c r="AX7" s="64" t="b">
        <v>0</v>
      </c>
      <c r="AY7" s="70" t="s">
        <v>1544</v>
      </c>
      <c r="AZ7" s="64" t="s">
        <v>185</v>
      </c>
      <c r="BA7" s="64">
        <v>0</v>
      </c>
      <c r="BB7" s="64">
        <v>0</v>
      </c>
      <c r="BC7" s="64"/>
      <c r="BD7" s="64"/>
      <c r="BE7" s="64"/>
      <c r="BF7" s="64"/>
      <c r="BG7" s="64"/>
      <c r="BH7" s="64"/>
      <c r="BI7" s="64"/>
      <c r="BJ7" s="64"/>
      <c r="BK7" s="63" t="str">
        <f>REPLACE(INDEX(GroupVertices[Group],MATCH(Edges[[#This Row],[Vertex 1]],GroupVertices[Vertex],0)),1,1,"")</f>
        <v>4</v>
      </c>
      <c r="BL7" s="63" t="str">
        <f>REPLACE(INDEX(GroupVertices[Group],MATCH(Edges[[#This Row],[Vertex 2]],GroupVertices[Vertex],0)),1,1,"")</f>
        <v>2</v>
      </c>
      <c r="BM7" s="137">
        <v>43726</v>
      </c>
      <c r="BN7" s="70" t="s">
        <v>1073</v>
      </c>
    </row>
    <row r="8" spans="1:66" ht="15">
      <c r="A8" s="62" t="s">
        <v>762</v>
      </c>
      <c r="B8" s="62" t="s">
        <v>812</v>
      </c>
      <c r="C8" s="87" t="s">
        <v>284</v>
      </c>
      <c r="D8" s="94">
        <v>5</v>
      </c>
      <c r="E8" s="95" t="s">
        <v>132</v>
      </c>
      <c r="F8" s="96">
        <v>16</v>
      </c>
      <c r="G8" s="87"/>
      <c r="H8" s="77"/>
      <c r="I8" s="97"/>
      <c r="J8" s="97"/>
      <c r="K8" s="34" t="s">
        <v>65</v>
      </c>
      <c r="L8" s="100">
        <v>8</v>
      </c>
      <c r="M8" s="100"/>
      <c r="N8" s="99"/>
      <c r="O8" s="64" t="s">
        <v>195</v>
      </c>
      <c r="P8" s="66">
        <v>43726.53938657408</v>
      </c>
      <c r="Q8" s="64" t="s">
        <v>823</v>
      </c>
      <c r="R8" s="64"/>
      <c r="S8" s="64"/>
      <c r="T8" s="64" t="s">
        <v>959</v>
      </c>
      <c r="U8" s="66">
        <v>43726.53938657408</v>
      </c>
      <c r="V8" s="67" t="s">
        <v>1241</v>
      </c>
      <c r="W8" s="64"/>
      <c r="X8" s="64"/>
      <c r="Y8" s="70" t="s">
        <v>1406</v>
      </c>
      <c r="Z8" s="64"/>
      <c r="AA8" s="110">
        <v>1</v>
      </c>
      <c r="AB8" s="48">
        <v>0</v>
      </c>
      <c r="AC8" s="49">
        <v>0</v>
      </c>
      <c r="AD8" s="48">
        <v>0</v>
      </c>
      <c r="AE8" s="49">
        <v>0</v>
      </c>
      <c r="AF8" s="48">
        <v>0</v>
      </c>
      <c r="AG8" s="49">
        <v>0</v>
      </c>
      <c r="AH8" s="48">
        <v>18</v>
      </c>
      <c r="AI8" s="49">
        <v>100</v>
      </c>
      <c r="AJ8" s="48">
        <v>18</v>
      </c>
      <c r="AK8" s="117"/>
      <c r="AL8" s="67" t="s">
        <v>1027</v>
      </c>
      <c r="AM8" s="64" t="b">
        <v>0</v>
      </c>
      <c r="AN8" s="64">
        <v>0</v>
      </c>
      <c r="AO8" s="70" t="s">
        <v>287</v>
      </c>
      <c r="AP8" s="64" t="b">
        <v>0</v>
      </c>
      <c r="AQ8" s="64" t="s">
        <v>288</v>
      </c>
      <c r="AR8" s="64"/>
      <c r="AS8" s="70" t="s">
        <v>287</v>
      </c>
      <c r="AT8" s="64" t="b">
        <v>0</v>
      </c>
      <c r="AU8" s="64">
        <v>6</v>
      </c>
      <c r="AV8" s="70" t="s">
        <v>1544</v>
      </c>
      <c r="AW8" s="64" t="s">
        <v>342</v>
      </c>
      <c r="AX8" s="64" t="b">
        <v>0</v>
      </c>
      <c r="AY8" s="70" t="s">
        <v>1544</v>
      </c>
      <c r="AZ8" s="64" t="s">
        <v>185</v>
      </c>
      <c r="BA8" s="64">
        <v>0</v>
      </c>
      <c r="BB8" s="64">
        <v>0</v>
      </c>
      <c r="BC8" s="64"/>
      <c r="BD8" s="64"/>
      <c r="BE8" s="64"/>
      <c r="BF8" s="64"/>
      <c r="BG8" s="64"/>
      <c r="BH8" s="64"/>
      <c r="BI8" s="64"/>
      <c r="BJ8" s="64"/>
      <c r="BK8" s="63" t="str">
        <f>REPLACE(INDEX(GroupVertices[Group],MATCH(Edges[[#This Row],[Vertex 1]],GroupVertices[Vertex],0)),1,1,"")</f>
        <v>4</v>
      </c>
      <c r="BL8" s="63" t="str">
        <f>REPLACE(INDEX(GroupVertices[Group],MATCH(Edges[[#This Row],[Vertex 2]],GroupVertices[Vertex],0)),1,1,"")</f>
        <v>4</v>
      </c>
      <c r="BM8" s="137">
        <v>43726</v>
      </c>
      <c r="BN8" s="70" t="s">
        <v>1073</v>
      </c>
    </row>
    <row r="9" spans="1:66" ht="15">
      <c r="A9" s="62" t="s">
        <v>763</v>
      </c>
      <c r="B9" s="62" t="s">
        <v>423</v>
      </c>
      <c r="C9" s="87" t="s">
        <v>284</v>
      </c>
      <c r="D9" s="94">
        <v>5</v>
      </c>
      <c r="E9" s="95" t="s">
        <v>132</v>
      </c>
      <c r="F9" s="96">
        <v>16</v>
      </c>
      <c r="G9" s="87"/>
      <c r="H9" s="77"/>
      <c r="I9" s="97"/>
      <c r="J9" s="97"/>
      <c r="K9" s="34" t="s">
        <v>65</v>
      </c>
      <c r="L9" s="100">
        <v>9</v>
      </c>
      <c r="M9" s="100"/>
      <c r="N9" s="99"/>
      <c r="O9" s="64" t="s">
        <v>353</v>
      </c>
      <c r="P9" s="66">
        <v>43726.56002314815</v>
      </c>
      <c r="Q9" s="64" t="s">
        <v>823</v>
      </c>
      <c r="R9" s="64"/>
      <c r="S9" s="64"/>
      <c r="T9" s="64" t="s">
        <v>959</v>
      </c>
      <c r="U9" s="66">
        <v>43726.56002314815</v>
      </c>
      <c r="V9" s="67" t="s">
        <v>1242</v>
      </c>
      <c r="W9" s="64"/>
      <c r="X9" s="64"/>
      <c r="Y9" s="70" t="s">
        <v>1407</v>
      </c>
      <c r="Z9" s="64"/>
      <c r="AA9" s="110">
        <v>1</v>
      </c>
      <c r="AB9" s="48"/>
      <c r="AC9" s="49"/>
      <c r="AD9" s="48"/>
      <c r="AE9" s="49"/>
      <c r="AF9" s="48"/>
      <c r="AG9" s="49"/>
      <c r="AH9" s="48"/>
      <c r="AI9" s="49"/>
      <c r="AJ9" s="48"/>
      <c r="AK9" s="117"/>
      <c r="AL9" s="67" t="s">
        <v>1028</v>
      </c>
      <c r="AM9" s="64" t="b">
        <v>0</v>
      </c>
      <c r="AN9" s="64">
        <v>0</v>
      </c>
      <c r="AO9" s="70" t="s">
        <v>287</v>
      </c>
      <c r="AP9" s="64" t="b">
        <v>0</v>
      </c>
      <c r="AQ9" s="64" t="s">
        <v>288</v>
      </c>
      <c r="AR9" s="64"/>
      <c r="AS9" s="70" t="s">
        <v>287</v>
      </c>
      <c r="AT9" s="64" t="b">
        <v>0</v>
      </c>
      <c r="AU9" s="64">
        <v>6</v>
      </c>
      <c r="AV9" s="70" t="s">
        <v>1544</v>
      </c>
      <c r="AW9" s="64" t="s">
        <v>368</v>
      </c>
      <c r="AX9" s="64" t="b">
        <v>0</v>
      </c>
      <c r="AY9" s="70" t="s">
        <v>1544</v>
      </c>
      <c r="AZ9" s="64" t="s">
        <v>185</v>
      </c>
      <c r="BA9" s="64">
        <v>0</v>
      </c>
      <c r="BB9" s="64">
        <v>0</v>
      </c>
      <c r="BC9" s="64"/>
      <c r="BD9" s="64"/>
      <c r="BE9" s="64"/>
      <c r="BF9" s="64"/>
      <c r="BG9" s="64"/>
      <c r="BH9" s="64"/>
      <c r="BI9" s="64"/>
      <c r="BJ9" s="64"/>
      <c r="BK9" s="63" t="str">
        <f>REPLACE(INDEX(GroupVertices[Group],MATCH(Edges[[#This Row],[Vertex 1]],GroupVertices[Vertex],0)),1,1,"")</f>
        <v>4</v>
      </c>
      <c r="BL9" s="63" t="str">
        <f>REPLACE(INDEX(GroupVertices[Group],MATCH(Edges[[#This Row],[Vertex 2]],GroupVertices[Vertex],0)),1,1,"")</f>
        <v>2</v>
      </c>
      <c r="BM9" s="137">
        <v>43726</v>
      </c>
      <c r="BN9" s="70" t="s">
        <v>1074</v>
      </c>
    </row>
    <row r="10" spans="1:66" ht="15">
      <c r="A10" s="62" t="s">
        <v>763</v>
      </c>
      <c r="B10" s="62" t="s">
        <v>812</v>
      </c>
      <c r="C10" s="87" t="s">
        <v>284</v>
      </c>
      <c r="D10" s="94">
        <v>5</v>
      </c>
      <c r="E10" s="95" t="s">
        <v>132</v>
      </c>
      <c r="F10" s="96">
        <v>16</v>
      </c>
      <c r="G10" s="87"/>
      <c r="H10" s="77"/>
      <c r="I10" s="97"/>
      <c r="J10" s="97"/>
      <c r="K10" s="34" t="s">
        <v>65</v>
      </c>
      <c r="L10" s="100">
        <v>10</v>
      </c>
      <c r="M10" s="100"/>
      <c r="N10" s="99"/>
      <c r="O10" s="64" t="s">
        <v>195</v>
      </c>
      <c r="P10" s="66">
        <v>43726.56002314815</v>
      </c>
      <c r="Q10" s="64" t="s">
        <v>823</v>
      </c>
      <c r="R10" s="64"/>
      <c r="S10" s="64"/>
      <c r="T10" s="64" t="s">
        <v>959</v>
      </c>
      <c r="U10" s="66">
        <v>43726.56002314815</v>
      </c>
      <c r="V10" s="67" t="s">
        <v>1242</v>
      </c>
      <c r="W10" s="64"/>
      <c r="X10" s="64"/>
      <c r="Y10" s="70" t="s">
        <v>1407</v>
      </c>
      <c r="Z10" s="64"/>
      <c r="AA10" s="110">
        <v>1</v>
      </c>
      <c r="AB10" s="48">
        <v>0</v>
      </c>
      <c r="AC10" s="49">
        <v>0</v>
      </c>
      <c r="AD10" s="48">
        <v>0</v>
      </c>
      <c r="AE10" s="49">
        <v>0</v>
      </c>
      <c r="AF10" s="48">
        <v>0</v>
      </c>
      <c r="AG10" s="49">
        <v>0</v>
      </c>
      <c r="AH10" s="48">
        <v>18</v>
      </c>
      <c r="AI10" s="49">
        <v>100</v>
      </c>
      <c r="AJ10" s="48">
        <v>18</v>
      </c>
      <c r="AK10" s="117"/>
      <c r="AL10" s="67" t="s">
        <v>1028</v>
      </c>
      <c r="AM10" s="64" t="b">
        <v>0</v>
      </c>
      <c r="AN10" s="64">
        <v>0</v>
      </c>
      <c r="AO10" s="70" t="s">
        <v>287</v>
      </c>
      <c r="AP10" s="64" t="b">
        <v>0</v>
      </c>
      <c r="AQ10" s="64" t="s">
        <v>288</v>
      </c>
      <c r="AR10" s="64"/>
      <c r="AS10" s="70" t="s">
        <v>287</v>
      </c>
      <c r="AT10" s="64" t="b">
        <v>0</v>
      </c>
      <c r="AU10" s="64">
        <v>6</v>
      </c>
      <c r="AV10" s="70" t="s">
        <v>1544</v>
      </c>
      <c r="AW10" s="64" t="s">
        <v>368</v>
      </c>
      <c r="AX10" s="64" t="b">
        <v>0</v>
      </c>
      <c r="AY10" s="70" t="s">
        <v>1544</v>
      </c>
      <c r="AZ10" s="64" t="s">
        <v>185</v>
      </c>
      <c r="BA10" s="64">
        <v>0</v>
      </c>
      <c r="BB10" s="64">
        <v>0</v>
      </c>
      <c r="BC10" s="64"/>
      <c r="BD10" s="64"/>
      <c r="BE10" s="64"/>
      <c r="BF10" s="64"/>
      <c r="BG10" s="64"/>
      <c r="BH10" s="64"/>
      <c r="BI10" s="64"/>
      <c r="BJ10" s="64"/>
      <c r="BK10" s="63" t="str">
        <f>REPLACE(INDEX(GroupVertices[Group],MATCH(Edges[[#This Row],[Vertex 1]],GroupVertices[Vertex],0)),1,1,"")</f>
        <v>4</v>
      </c>
      <c r="BL10" s="63" t="str">
        <f>REPLACE(INDEX(GroupVertices[Group],MATCH(Edges[[#This Row],[Vertex 2]],GroupVertices[Vertex],0)),1,1,"")</f>
        <v>4</v>
      </c>
      <c r="BM10" s="137">
        <v>43726</v>
      </c>
      <c r="BN10" s="70" t="s">
        <v>1074</v>
      </c>
    </row>
    <row r="11" spans="1:66" ht="15">
      <c r="A11" s="62" t="s">
        <v>764</v>
      </c>
      <c r="B11" s="62" t="s">
        <v>423</v>
      </c>
      <c r="C11" s="87" t="s">
        <v>284</v>
      </c>
      <c r="D11" s="94">
        <v>5</v>
      </c>
      <c r="E11" s="95" t="s">
        <v>132</v>
      </c>
      <c r="F11" s="96">
        <v>16</v>
      </c>
      <c r="G11" s="87"/>
      <c r="H11" s="77"/>
      <c r="I11" s="97"/>
      <c r="J11" s="97"/>
      <c r="K11" s="34" t="s">
        <v>65</v>
      </c>
      <c r="L11" s="100">
        <v>11</v>
      </c>
      <c r="M11" s="100"/>
      <c r="N11" s="99"/>
      <c r="O11" s="64" t="s">
        <v>353</v>
      </c>
      <c r="P11" s="66">
        <v>43726.60990740741</v>
      </c>
      <c r="Q11" s="64" t="s">
        <v>823</v>
      </c>
      <c r="R11" s="64"/>
      <c r="S11" s="64"/>
      <c r="T11" s="64" t="s">
        <v>959</v>
      </c>
      <c r="U11" s="66">
        <v>43726.60990740741</v>
      </c>
      <c r="V11" s="67" t="s">
        <v>1243</v>
      </c>
      <c r="W11" s="64"/>
      <c r="X11" s="64"/>
      <c r="Y11" s="70" t="s">
        <v>1408</v>
      </c>
      <c r="Z11" s="64"/>
      <c r="AA11" s="110">
        <v>1</v>
      </c>
      <c r="AB11" s="48"/>
      <c r="AC11" s="49"/>
      <c r="AD11" s="48"/>
      <c r="AE11" s="49"/>
      <c r="AF11" s="48"/>
      <c r="AG11" s="49"/>
      <c r="AH11" s="48"/>
      <c r="AI11" s="49"/>
      <c r="AJ11" s="48"/>
      <c r="AK11" s="117"/>
      <c r="AL11" s="67" t="s">
        <v>1029</v>
      </c>
      <c r="AM11" s="64" t="b">
        <v>0</v>
      </c>
      <c r="AN11" s="64">
        <v>0</v>
      </c>
      <c r="AO11" s="70" t="s">
        <v>287</v>
      </c>
      <c r="AP11" s="64" t="b">
        <v>0</v>
      </c>
      <c r="AQ11" s="64" t="s">
        <v>288</v>
      </c>
      <c r="AR11" s="64"/>
      <c r="AS11" s="70" t="s">
        <v>287</v>
      </c>
      <c r="AT11" s="64" t="b">
        <v>0</v>
      </c>
      <c r="AU11" s="64">
        <v>6</v>
      </c>
      <c r="AV11" s="70" t="s">
        <v>1544</v>
      </c>
      <c r="AW11" s="64" t="s">
        <v>342</v>
      </c>
      <c r="AX11" s="64" t="b">
        <v>0</v>
      </c>
      <c r="AY11" s="70" t="s">
        <v>1544</v>
      </c>
      <c r="AZ11" s="64" t="s">
        <v>185</v>
      </c>
      <c r="BA11" s="64">
        <v>0</v>
      </c>
      <c r="BB11" s="64">
        <v>0</v>
      </c>
      <c r="BC11" s="64"/>
      <c r="BD11" s="64"/>
      <c r="BE11" s="64"/>
      <c r="BF11" s="64"/>
      <c r="BG11" s="64"/>
      <c r="BH11" s="64"/>
      <c r="BI11" s="64"/>
      <c r="BJ11" s="64"/>
      <c r="BK11" s="63" t="str">
        <f>REPLACE(INDEX(GroupVertices[Group],MATCH(Edges[[#This Row],[Vertex 1]],GroupVertices[Vertex],0)),1,1,"")</f>
        <v>4</v>
      </c>
      <c r="BL11" s="63" t="str">
        <f>REPLACE(INDEX(GroupVertices[Group],MATCH(Edges[[#This Row],[Vertex 2]],GroupVertices[Vertex],0)),1,1,"")</f>
        <v>2</v>
      </c>
      <c r="BM11" s="137">
        <v>43726</v>
      </c>
      <c r="BN11" s="70" t="s">
        <v>1075</v>
      </c>
    </row>
    <row r="12" spans="1:66" ht="15">
      <c r="A12" s="62" t="s">
        <v>764</v>
      </c>
      <c r="B12" s="62" t="s">
        <v>812</v>
      </c>
      <c r="C12" s="87" t="s">
        <v>284</v>
      </c>
      <c r="D12" s="94">
        <v>5</v>
      </c>
      <c r="E12" s="95" t="s">
        <v>132</v>
      </c>
      <c r="F12" s="96">
        <v>16</v>
      </c>
      <c r="G12" s="87"/>
      <c r="H12" s="77"/>
      <c r="I12" s="97"/>
      <c r="J12" s="97"/>
      <c r="K12" s="34" t="s">
        <v>65</v>
      </c>
      <c r="L12" s="100">
        <v>12</v>
      </c>
      <c r="M12" s="100"/>
      <c r="N12" s="99"/>
      <c r="O12" s="64" t="s">
        <v>195</v>
      </c>
      <c r="P12" s="66">
        <v>43726.60990740741</v>
      </c>
      <c r="Q12" s="64" t="s">
        <v>823</v>
      </c>
      <c r="R12" s="64"/>
      <c r="S12" s="64"/>
      <c r="T12" s="64" t="s">
        <v>959</v>
      </c>
      <c r="U12" s="66">
        <v>43726.60990740741</v>
      </c>
      <c r="V12" s="67" t="s">
        <v>1243</v>
      </c>
      <c r="W12" s="64"/>
      <c r="X12" s="64"/>
      <c r="Y12" s="70" t="s">
        <v>1408</v>
      </c>
      <c r="Z12" s="64"/>
      <c r="AA12" s="110">
        <v>1</v>
      </c>
      <c r="AB12" s="48">
        <v>0</v>
      </c>
      <c r="AC12" s="49">
        <v>0</v>
      </c>
      <c r="AD12" s="48">
        <v>0</v>
      </c>
      <c r="AE12" s="49">
        <v>0</v>
      </c>
      <c r="AF12" s="48">
        <v>0</v>
      </c>
      <c r="AG12" s="49">
        <v>0</v>
      </c>
      <c r="AH12" s="48">
        <v>18</v>
      </c>
      <c r="AI12" s="49">
        <v>100</v>
      </c>
      <c r="AJ12" s="48">
        <v>18</v>
      </c>
      <c r="AK12" s="117"/>
      <c r="AL12" s="67" t="s">
        <v>1029</v>
      </c>
      <c r="AM12" s="64" t="b">
        <v>0</v>
      </c>
      <c r="AN12" s="64">
        <v>0</v>
      </c>
      <c r="AO12" s="70" t="s">
        <v>287</v>
      </c>
      <c r="AP12" s="64" t="b">
        <v>0</v>
      </c>
      <c r="AQ12" s="64" t="s">
        <v>288</v>
      </c>
      <c r="AR12" s="64"/>
      <c r="AS12" s="70" t="s">
        <v>287</v>
      </c>
      <c r="AT12" s="64" t="b">
        <v>0</v>
      </c>
      <c r="AU12" s="64">
        <v>6</v>
      </c>
      <c r="AV12" s="70" t="s">
        <v>1544</v>
      </c>
      <c r="AW12" s="64" t="s">
        <v>342</v>
      </c>
      <c r="AX12" s="64" t="b">
        <v>0</v>
      </c>
      <c r="AY12" s="70" t="s">
        <v>1544</v>
      </c>
      <c r="AZ12" s="64" t="s">
        <v>185</v>
      </c>
      <c r="BA12" s="64">
        <v>0</v>
      </c>
      <c r="BB12" s="64">
        <v>0</v>
      </c>
      <c r="BC12" s="64"/>
      <c r="BD12" s="64"/>
      <c r="BE12" s="64"/>
      <c r="BF12" s="64"/>
      <c r="BG12" s="64"/>
      <c r="BH12" s="64"/>
      <c r="BI12" s="64"/>
      <c r="BJ12" s="64"/>
      <c r="BK12" s="63" t="str">
        <f>REPLACE(INDEX(GroupVertices[Group],MATCH(Edges[[#This Row],[Vertex 1]],GroupVertices[Vertex],0)),1,1,"")</f>
        <v>4</v>
      </c>
      <c r="BL12" s="63" t="str">
        <f>REPLACE(INDEX(GroupVertices[Group],MATCH(Edges[[#This Row],[Vertex 2]],GroupVertices[Vertex],0)),1,1,"")</f>
        <v>4</v>
      </c>
      <c r="BM12" s="137">
        <v>43726</v>
      </c>
      <c r="BN12" s="70" t="s">
        <v>1075</v>
      </c>
    </row>
    <row r="13" spans="1:66" ht="15">
      <c r="A13" s="62" t="s">
        <v>765</v>
      </c>
      <c r="B13" s="62" t="s">
        <v>765</v>
      </c>
      <c r="C13" s="87" t="s">
        <v>284</v>
      </c>
      <c r="D13" s="94">
        <v>5</v>
      </c>
      <c r="E13" s="95" t="s">
        <v>132</v>
      </c>
      <c r="F13" s="96">
        <v>16</v>
      </c>
      <c r="G13" s="87"/>
      <c r="H13" s="77"/>
      <c r="I13" s="97"/>
      <c r="J13" s="97"/>
      <c r="K13" s="34" t="s">
        <v>65</v>
      </c>
      <c r="L13" s="100">
        <v>13</v>
      </c>
      <c r="M13" s="100"/>
      <c r="N13" s="99"/>
      <c r="O13" s="64" t="s">
        <v>185</v>
      </c>
      <c r="P13" s="66">
        <v>43726.73998842593</v>
      </c>
      <c r="Q13" s="64" t="s">
        <v>824</v>
      </c>
      <c r="R13" s="64"/>
      <c r="S13" s="64"/>
      <c r="T13" s="64" t="s">
        <v>959</v>
      </c>
      <c r="U13" s="66">
        <v>43726.73998842593</v>
      </c>
      <c r="V13" s="67" t="s">
        <v>1244</v>
      </c>
      <c r="W13" s="64"/>
      <c r="X13" s="64"/>
      <c r="Y13" s="70" t="s">
        <v>1409</v>
      </c>
      <c r="Z13" s="64"/>
      <c r="AA13" s="110">
        <v>1</v>
      </c>
      <c r="AB13" s="48">
        <v>0</v>
      </c>
      <c r="AC13" s="49">
        <v>0</v>
      </c>
      <c r="AD13" s="48">
        <v>0</v>
      </c>
      <c r="AE13" s="49">
        <v>0</v>
      </c>
      <c r="AF13" s="48">
        <v>0</v>
      </c>
      <c r="AG13" s="49">
        <v>0</v>
      </c>
      <c r="AH13" s="48">
        <v>30</v>
      </c>
      <c r="AI13" s="49">
        <v>100</v>
      </c>
      <c r="AJ13" s="48">
        <v>30</v>
      </c>
      <c r="AK13" s="135" t="s">
        <v>984</v>
      </c>
      <c r="AL13" s="67" t="s">
        <v>984</v>
      </c>
      <c r="AM13" s="64" t="b">
        <v>0</v>
      </c>
      <c r="AN13" s="64">
        <v>2</v>
      </c>
      <c r="AO13" s="70" t="s">
        <v>287</v>
      </c>
      <c r="AP13" s="64" t="b">
        <v>0</v>
      </c>
      <c r="AQ13" s="64" t="s">
        <v>288</v>
      </c>
      <c r="AR13" s="64"/>
      <c r="AS13" s="70" t="s">
        <v>287</v>
      </c>
      <c r="AT13" s="64" t="b">
        <v>0</v>
      </c>
      <c r="AU13" s="64">
        <v>0</v>
      </c>
      <c r="AV13" s="70" t="s">
        <v>287</v>
      </c>
      <c r="AW13" s="64" t="s">
        <v>368</v>
      </c>
      <c r="AX13" s="64" t="b">
        <v>0</v>
      </c>
      <c r="AY13" s="70" t="s">
        <v>1409</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137">
        <v>43726</v>
      </c>
      <c r="BN13" s="70" t="s">
        <v>1076</v>
      </c>
    </row>
    <row r="14" spans="1:66" ht="15">
      <c r="A14" s="62" t="s">
        <v>766</v>
      </c>
      <c r="B14" s="62" t="s">
        <v>766</v>
      </c>
      <c r="C14" s="87" t="s">
        <v>284</v>
      </c>
      <c r="D14" s="94">
        <v>5</v>
      </c>
      <c r="E14" s="95" t="s">
        <v>132</v>
      </c>
      <c r="F14" s="96">
        <v>16</v>
      </c>
      <c r="G14" s="87"/>
      <c r="H14" s="77"/>
      <c r="I14" s="97"/>
      <c r="J14" s="97"/>
      <c r="K14" s="34" t="s">
        <v>65</v>
      </c>
      <c r="L14" s="100">
        <v>14</v>
      </c>
      <c r="M14" s="100"/>
      <c r="N14" s="99"/>
      <c r="O14" s="64" t="s">
        <v>185</v>
      </c>
      <c r="P14" s="66">
        <v>43726.88474537037</v>
      </c>
      <c r="Q14" s="64" t="s">
        <v>825</v>
      </c>
      <c r="R14" s="64"/>
      <c r="S14" s="64"/>
      <c r="T14" s="64" t="s">
        <v>959</v>
      </c>
      <c r="U14" s="66">
        <v>43726.88474537037</v>
      </c>
      <c r="V14" s="67" t="s">
        <v>1245</v>
      </c>
      <c r="W14" s="64"/>
      <c r="X14" s="64"/>
      <c r="Y14" s="70" t="s">
        <v>1410</v>
      </c>
      <c r="Z14" s="64"/>
      <c r="AA14" s="110">
        <v>1</v>
      </c>
      <c r="AB14" s="48">
        <v>0</v>
      </c>
      <c r="AC14" s="49">
        <v>0</v>
      </c>
      <c r="AD14" s="48">
        <v>0</v>
      </c>
      <c r="AE14" s="49">
        <v>0</v>
      </c>
      <c r="AF14" s="48">
        <v>0</v>
      </c>
      <c r="AG14" s="49">
        <v>0</v>
      </c>
      <c r="AH14" s="48">
        <v>7</v>
      </c>
      <c r="AI14" s="49">
        <v>100</v>
      </c>
      <c r="AJ14" s="48">
        <v>7</v>
      </c>
      <c r="AK14" s="135" t="s">
        <v>985</v>
      </c>
      <c r="AL14" s="67" t="s">
        <v>985</v>
      </c>
      <c r="AM14" s="64" t="b">
        <v>0</v>
      </c>
      <c r="AN14" s="64">
        <v>66</v>
      </c>
      <c r="AO14" s="70" t="s">
        <v>287</v>
      </c>
      <c r="AP14" s="64" t="b">
        <v>0</v>
      </c>
      <c r="AQ14" s="64" t="s">
        <v>288</v>
      </c>
      <c r="AR14" s="64"/>
      <c r="AS14" s="70" t="s">
        <v>287</v>
      </c>
      <c r="AT14" s="64" t="b">
        <v>0</v>
      </c>
      <c r="AU14" s="64">
        <v>0</v>
      </c>
      <c r="AV14" s="70" t="s">
        <v>287</v>
      </c>
      <c r="AW14" s="64" t="s">
        <v>342</v>
      </c>
      <c r="AX14" s="64" t="b">
        <v>0</v>
      </c>
      <c r="AY14" s="70" t="s">
        <v>1410</v>
      </c>
      <c r="AZ14" s="64" t="s">
        <v>185</v>
      </c>
      <c r="BA14" s="64">
        <v>0</v>
      </c>
      <c r="BB14" s="64">
        <v>0</v>
      </c>
      <c r="BC14" s="64" t="s">
        <v>1580</v>
      </c>
      <c r="BD14" s="64" t="s">
        <v>1583</v>
      </c>
      <c r="BE14" s="64" t="s">
        <v>1585</v>
      </c>
      <c r="BF14" s="64" t="s">
        <v>1587</v>
      </c>
      <c r="BG14" s="64" t="s">
        <v>1590</v>
      </c>
      <c r="BH14" s="64" t="s">
        <v>1593</v>
      </c>
      <c r="BI14" s="64" t="s">
        <v>1595</v>
      </c>
      <c r="BJ14" s="67" t="s">
        <v>1597</v>
      </c>
      <c r="BK14" s="63" t="str">
        <f>REPLACE(INDEX(GroupVertices[Group],MATCH(Edges[[#This Row],[Vertex 1]],GroupVertices[Vertex],0)),1,1,"")</f>
        <v>1</v>
      </c>
      <c r="BL14" s="63" t="str">
        <f>REPLACE(INDEX(GroupVertices[Group],MATCH(Edges[[#This Row],[Vertex 2]],GroupVertices[Vertex],0)),1,1,"")</f>
        <v>1</v>
      </c>
      <c r="BM14" s="137">
        <v>43726</v>
      </c>
      <c r="BN14" s="70" t="s">
        <v>1077</v>
      </c>
    </row>
    <row r="15" spans="1:66" ht="15">
      <c r="A15" s="62" t="s">
        <v>767</v>
      </c>
      <c r="B15" s="62" t="s">
        <v>767</v>
      </c>
      <c r="C15" s="87" t="s">
        <v>284</v>
      </c>
      <c r="D15" s="94">
        <v>5</v>
      </c>
      <c r="E15" s="95" t="s">
        <v>132</v>
      </c>
      <c r="F15" s="96">
        <v>16</v>
      </c>
      <c r="G15" s="87"/>
      <c r="H15" s="77"/>
      <c r="I15" s="97"/>
      <c r="J15" s="97"/>
      <c r="K15" s="34" t="s">
        <v>65</v>
      </c>
      <c r="L15" s="100">
        <v>15</v>
      </c>
      <c r="M15" s="100"/>
      <c r="N15" s="99"/>
      <c r="O15" s="64" t="s">
        <v>185</v>
      </c>
      <c r="P15" s="66">
        <v>43726.978680555556</v>
      </c>
      <c r="Q15" s="64" t="s">
        <v>826</v>
      </c>
      <c r="R15" s="64"/>
      <c r="S15" s="64"/>
      <c r="T15" s="64" t="s">
        <v>960</v>
      </c>
      <c r="U15" s="66">
        <v>43726.978680555556</v>
      </c>
      <c r="V15" s="67" t="s">
        <v>1246</v>
      </c>
      <c r="W15" s="64"/>
      <c r="X15" s="64"/>
      <c r="Y15" s="70" t="s">
        <v>1411</v>
      </c>
      <c r="Z15" s="64"/>
      <c r="AA15" s="110">
        <v>1</v>
      </c>
      <c r="AB15" s="48">
        <v>0</v>
      </c>
      <c r="AC15" s="49">
        <v>0</v>
      </c>
      <c r="AD15" s="48">
        <v>0</v>
      </c>
      <c r="AE15" s="49">
        <v>0</v>
      </c>
      <c r="AF15" s="48">
        <v>0</v>
      </c>
      <c r="AG15" s="49">
        <v>0</v>
      </c>
      <c r="AH15" s="48">
        <v>5</v>
      </c>
      <c r="AI15" s="49">
        <v>100</v>
      </c>
      <c r="AJ15" s="48">
        <v>5</v>
      </c>
      <c r="AK15" s="135" t="s">
        <v>986</v>
      </c>
      <c r="AL15" s="67" t="s">
        <v>986</v>
      </c>
      <c r="AM15" s="64" t="b">
        <v>0</v>
      </c>
      <c r="AN15" s="64">
        <v>1</v>
      </c>
      <c r="AO15" s="70" t="s">
        <v>287</v>
      </c>
      <c r="AP15" s="64" t="b">
        <v>0</v>
      </c>
      <c r="AQ15" s="64" t="s">
        <v>1575</v>
      </c>
      <c r="AR15" s="64"/>
      <c r="AS15" s="70" t="s">
        <v>287</v>
      </c>
      <c r="AT15" s="64" t="b">
        <v>0</v>
      </c>
      <c r="AU15" s="64">
        <v>0</v>
      </c>
      <c r="AV15" s="70" t="s">
        <v>287</v>
      </c>
      <c r="AW15" s="64" t="s">
        <v>352</v>
      </c>
      <c r="AX15" s="64" t="b">
        <v>0</v>
      </c>
      <c r="AY15" s="70" t="s">
        <v>1411</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37">
        <v>43726</v>
      </c>
      <c r="BN15" s="70" t="s">
        <v>1078</v>
      </c>
    </row>
    <row r="16" spans="1:66" ht="15">
      <c r="A16" s="62" t="s">
        <v>768</v>
      </c>
      <c r="B16" s="62" t="s">
        <v>808</v>
      </c>
      <c r="C16" s="87" t="s">
        <v>284</v>
      </c>
      <c r="D16" s="94">
        <v>5</v>
      </c>
      <c r="E16" s="95" t="s">
        <v>132</v>
      </c>
      <c r="F16" s="96">
        <v>16</v>
      </c>
      <c r="G16" s="87"/>
      <c r="H16" s="77"/>
      <c r="I16" s="97"/>
      <c r="J16" s="97"/>
      <c r="K16" s="34" t="s">
        <v>65</v>
      </c>
      <c r="L16" s="100">
        <v>16</v>
      </c>
      <c r="M16" s="100"/>
      <c r="N16" s="99"/>
      <c r="O16" s="64" t="s">
        <v>353</v>
      </c>
      <c r="P16" s="66">
        <v>43727.76609953704</v>
      </c>
      <c r="Q16" s="64" t="s">
        <v>827</v>
      </c>
      <c r="R16" s="67" t="s">
        <v>927</v>
      </c>
      <c r="S16" s="64" t="s">
        <v>949</v>
      </c>
      <c r="T16" s="64" t="s">
        <v>959</v>
      </c>
      <c r="U16" s="66">
        <v>43727.76609953704</v>
      </c>
      <c r="V16" s="67" t="s">
        <v>1247</v>
      </c>
      <c r="W16" s="64"/>
      <c r="X16" s="64"/>
      <c r="Y16" s="70" t="s">
        <v>1412</v>
      </c>
      <c r="Z16" s="64"/>
      <c r="AA16" s="110">
        <v>1</v>
      </c>
      <c r="AB16" s="48">
        <v>0</v>
      </c>
      <c r="AC16" s="49">
        <v>0</v>
      </c>
      <c r="AD16" s="48">
        <v>0</v>
      </c>
      <c r="AE16" s="49">
        <v>0</v>
      </c>
      <c r="AF16" s="48">
        <v>0</v>
      </c>
      <c r="AG16" s="49">
        <v>0</v>
      </c>
      <c r="AH16" s="48">
        <v>11</v>
      </c>
      <c r="AI16" s="49">
        <v>100</v>
      </c>
      <c r="AJ16" s="48">
        <v>11</v>
      </c>
      <c r="AK16" s="117"/>
      <c r="AL16" s="67" t="s">
        <v>1030</v>
      </c>
      <c r="AM16" s="64" t="b">
        <v>0</v>
      </c>
      <c r="AN16" s="64">
        <v>0</v>
      </c>
      <c r="AO16" s="70" t="s">
        <v>287</v>
      </c>
      <c r="AP16" s="64" t="b">
        <v>0</v>
      </c>
      <c r="AQ16" s="64" t="s">
        <v>288</v>
      </c>
      <c r="AR16" s="64"/>
      <c r="AS16" s="70" t="s">
        <v>287</v>
      </c>
      <c r="AT16" s="64" t="b">
        <v>0</v>
      </c>
      <c r="AU16" s="64">
        <v>3</v>
      </c>
      <c r="AV16" s="70" t="s">
        <v>1551</v>
      </c>
      <c r="AW16" s="64" t="s">
        <v>342</v>
      </c>
      <c r="AX16" s="64" t="b">
        <v>0</v>
      </c>
      <c r="AY16" s="70" t="s">
        <v>1551</v>
      </c>
      <c r="AZ16" s="64" t="s">
        <v>185</v>
      </c>
      <c r="BA16" s="64">
        <v>0</v>
      </c>
      <c r="BB16" s="64">
        <v>0</v>
      </c>
      <c r="BC16" s="64"/>
      <c r="BD16" s="64"/>
      <c r="BE16" s="64"/>
      <c r="BF16" s="64"/>
      <c r="BG16" s="64"/>
      <c r="BH16" s="64"/>
      <c r="BI16" s="64"/>
      <c r="BJ16" s="64"/>
      <c r="BK16" s="63" t="str">
        <f>REPLACE(INDEX(GroupVertices[Group],MATCH(Edges[[#This Row],[Vertex 1]],GroupVertices[Vertex],0)),1,1,"")</f>
        <v>2</v>
      </c>
      <c r="BL16" s="63" t="str">
        <f>REPLACE(INDEX(GroupVertices[Group],MATCH(Edges[[#This Row],[Vertex 2]],GroupVertices[Vertex],0)),1,1,"")</f>
        <v>2</v>
      </c>
      <c r="BM16" s="137">
        <v>43727</v>
      </c>
      <c r="BN16" s="70" t="s">
        <v>1079</v>
      </c>
    </row>
    <row r="17" spans="1:66" ht="15">
      <c r="A17" s="62" t="s">
        <v>769</v>
      </c>
      <c r="B17" s="62" t="s">
        <v>769</v>
      </c>
      <c r="C17" s="87" t="s">
        <v>2508</v>
      </c>
      <c r="D17" s="94">
        <v>6</v>
      </c>
      <c r="E17" s="95" t="s">
        <v>136</v>
      </c>
      <c r="F17" s="96">
        <v>15</v>
      </c>
      <c r="G17" s="87"/>
      <c r="H17" s="77"/>
      <c r="I17" s="97"/>
      <c r="J17" s="97"/>
      <c r="K17" s="34" t="s">
        <v>65</v>
      </c>
      <c r="L17" s="100">
        <v>17</v>
      </c>
      <c r="M17" s="100"/>
      <c r="N17" s="99"/>
      <c r="O17" s="64" t="s">
        <v>185</v>
      </c>
      <c r="P17" s="66">
        <v>43726.97010416666</v>
      </c>
      <c r="Q17" s="64" t="s">
        <v>828</v>
      </c>
      <c r="R17" s="67" t="s">
        <v>928</v>
      </c>
      <c r="S17" s="64" t="s">
        <v>950</v>
      </c>
      <c r="T17" s="64" t="s">
        <v>959</v>
      </c>
      <c r="U17" s="66">
        <v>43726.97010416666</v>
      </c>
      <c r="V17" s="67" t="s">
        <v>1248</v>
      </c>
      <c r="W17" s="64"/>
      <c r="X17" s="64"/>
      <c r="Y17" s="70" t="s">
        <v>1413</v>
      </c>
      <c r="Z17" s="64"/>
      <c r="AA17" s="110">
        <v>2</v>
      </c>
      <c r="AB17" s="48">
        <v>0</v>
      </c>
      <c r="AC17" s="49">
        <v>0</v>
      </c>
      <c r="AD17" s="48">
        <v>0</v>
      </c>
      <c r="AE17" s="49">
        <v>0</v>
      </c>
      <c r="AF17" s="48">
        <v>0</v>
      </c>
      <c r="AG17" s="49">
        <v>0</v>
      </c>
      <c r="AH17" s="48">
        <v>52</v>
      </c>
      <c r="AI17" s="49">
        <v>100</v>
      </c>
      <c r="AJ17" s="48">
        <v>52</v>
      </c>
      <c r="AK17" s="117"/>
      <c r="AL17" s="67" t="s">
        <v>1031</v>
      </c>
      <c r="AM17" s="64" t="b">
        <v>0</v>
      </c>
      <c r="AN17" s="64">
        <v>2</v>
      </c>
      <c r="AO17" s="70" t="s">
        <v>287</v>
      </c>
      <c r="AP17" s="64" t="b">
        <v>1</v>
      </c>
      <c r="AQ17" s="64" t="s">
        <v>288</v>
      </c>
      <c r="AR17" s="64"/>
      <c r="AS17" s="70" t="s">
        <v>1527</v>
      </c>
      <c r="AT17" s="64" t="b">
        <v>0</v>
      </c>
      <c r="AU17" s="64">
        <v>0</v>
      </c>
      <c r="AV17" s="70" t="s">
        <v>287</v>
      </c>
      <c r="AW17" s="64" t="s">
        <v>342</v>
      </c>
      <c r="AX17" s="64" t="b">
        <v>0</v>
      </c>
      <c r="AY17" s="70" t="s">
        <v>1413</v>
      </c>
      <c r="AZ17" s="64" t="s">
        <v>185</v>
      </c>
      <c r="BA17" s="64">
        <v>0</v>
      </c>
      <c r="BB17" s="64">
        <v>0</v>
      </c>
      <c r="BC17" s="64"/>
      <c r="BD17" s="64"/>
      <c r="BE17" s="64"/>
      <c r="BF17" s="64"/>
      <c r="BG17" s="64"/>
      <c r="BH17" s="64"/>
      <c r="BI17" s="64"/>
      <c r="BJ17" s="64"/>
      <c r="BK17" s="63" t="str">
        <f>REPLACE(INDEX(GroupVertices[Group],MATCH(Edges[[#This Row],[Vertex 1]],GroupVertices[Vertex],0)),1,1,"")</f>
        <v>4</v>
      </c>
      <c r="BL17" s="63" t="str">
        <f>REPLACE(INDEX(GroupVertices[Group],MATCH(Edges[[#This Row],[Vertex 2]],GroupVertices[Vertex],0)),1,1,"")</f>
        <v>4</v>
      </c>
      <c r="BM17" s="137">
        <v>43726</v>
      </c>
      <c r="BN17" s="70" t="s">
        <v>1080</v>
      </c>
    </row>
    <row r="18" spans="1:66" ht="15">
      <c r="A18" s="62" t="s">
        <v>769</v>
      </c>
      <c r="B18" s="62" t="s">
        <v>808</v>
      </c>
      <c r="C18" s="87" t="s">
        <v>2508</v>
      </c>
      <c r="D18" s="94">
        <v>6</v>
      </c>
      <c r="E18" s="95" t="s">
        <v>136</v>
      </c>
      <c r="F18" s="96">
        <v>15</v>
      </c>
      <c r="G18" s="87"/>
      <c r="H18" s="77"/>
      <c r="I18" s="97"/>
      <c r="J18" s="97"/>
      <c r="K18" s="34" t="s">
        <v>65</v>
      </c>
      <c r="L18" s="100">
        <v>18</v>
      </c>
      <c r="M18" s="100"/>
      <c r="N18" s="99"/>
      <c r="O18" s="64" t="s">
        <v>353</v>
      </c>
      <c r="P18" s="66">
        <v>43727.64197916666</v>
      </c>
      <c r="Q18" s="64" t="s">
        <v>829</v>
      </c>
      <c r="R18" s="64"/>
      <c r="S18" s="64"/>
      <c r="T18" s="64" t="s">
        <v>961</v>
      </c>
      <c r="U18" s="66">
        <v>43727.64197916666</v>
      </c>
      <c r="V18" s="67" t="s">
        <v>1249</v>
      </c>
      <c r="W18" s="64"/>
      <c r="X18" s="64"/>
      <c r="Y18" s="70" t="s">
        <v>1414</v>
      </c>
      <c r="Z18" s="64"/>
      <c r="AA18" s="110">
        <v>2</v>
      </c>
      <c r="AB18" s="48"/>
      <c r="AC18" s="49"/>
      <c r="AD18" s="48"/>
      <c r="AE18" s="49"/>
      <c r="AF18" s="48"/>
      <c r="AG18" s="49"/>
      <c r="AH18" s="48"/>
      <c r="AI18" s="49"/>
      <c r="AJ18" s="48"/>
      <c r="AK18" s="117"/>
      <c r="AL18" s="67" t="s">
        <v>1031</v>
      </c>
      <c r="AM18" s="64" t="b">
        <v>0</v>
      </c>
      <c r="AN18" s="64">
        <v>0</v>
      </c>
      <c r="AO18" s="70" t="s">
        <v>287</v>
      </c>
      <c r="AP18" s="64" t="b">
        <v>0</v>
      </c>
      <c r="AQ18" s="64" t="s">
        <v>288</v>
      </c>
      <c r="AR18" s="64"/>
      <c r="AS18" s="70" t="s">
        <v>287</v>
      </c>
      <c r="AT18" s="64" t="b">
        <v>0</v>
      </c>
      <c r="AU18" s="64">
        <v>1</v>
      </c>
      <c r="AV18" s="70" t="s">
        <v>1539</v>
      </c>
      <c r="AW18" s="64" t="s">
        <v>342</v>
      </c>
      <c r="AX18" s="64" t="b">
        <v>0</v>
      </c>
      <c r="AY18" s="70" t="s">
        <v>1539</v>
      </c>
      <c r="AZ18" s="64" t="s">
        <v>185</v>
      </c>
      <c r="BA18" s="64">
        <v>0</v>
      </c>
      <c r="BB18" s="64">
        <v>0</v>
      </c>
      <c r="BC18" s="64"/>
      <c r="BD18" s="64"/>
      <c r="BE18" s="64"/>
      <c r="BF18" s="64"/>
      <c r="BG18" s="64"/>
      <c r="BH18" s="64"/>
      <c r="BI18" s="64"/>
      <c r="BJ18" s="64"/>
      <c r="BK18" s="63" t="str">
        <f>REPLACE(INDEX(GroupVertices[Group],MATCH(Edges[[#This Row],[Vertex 1]],GroupVertices[Vertex],0)),1,1,"")</f>
        <v>4</v>
      </c>
      <c r="BL18" s="63" t="str">
        <f>REPLACE(INDEX(GroupVertices[Group],MATCH(Edges[[#This Row],[Vertex 2]],GroupVertices[Vertex],0)),1,1,"")</f>
        <v>2</v>
      </c>
      <c r="BM18" s="137">
        <v>43727</v>
      </c>
      <c r="BN18" s="70" t="s">
        <v>1081</v>
      </c>
    </row>
    <row r="19" spans="1:66" ht="15">
      <c r="A19" s="62" t="s">
        <v>769</v>
      </c>
      <c r="B19" s="62" t="s">
        <v>812</v>
      </c>
      <c r="C19" s="87" t="s">
        <v>284</v>
      </c>
      <c r="D19" s="94">
        <v>5</v>
      </c>
      <c r="E19" s="95" t="s">
        <v>132</v>
      </c>
      <c r="F19" s="96">
        <v>16</v>
      </c>
      <c r="G19" s="87"/>
      <c r="H19" s="77"/>
      <c r="I19" s="97"/>
      <c r="J19" s="97"/>
      <c r="K19" s="34" t="s">
        <v>65</v>
      </c>
      <c r="L19" s="100">
        <v>19</v>
      </c>
      <c r="M19" s="100"/>
      <c r="N19" s="99"/>
      <c r="O19" s="64" t="s">
        <v>195</v>
      </c>
      <c r="P19" s="66">
        <v>43727.64197916666</v>
      </c>
      <c r="Q19" s="64" t="s">
        <v>829</v>
      </c>
      <c r="R19" s="64"/>
      <c r="S19" s="64"/>
      <c r="T19" s="64" t="s">
        <v>961</v>
      </c>
      <c r="U19" s="66">
        <v>43727.64197916666</v>
      </c>
      <c r="V19" s="67" t="s">
        <v>1249</v>
      </c>
      <c r="W19" s="64"/>
      <c r="X19" s="64"/>
      <c r="Y19" s="70" t="s">
        <v>1414</v>
      </c>
      <c r="Z19" s="64"/>
      <c r="AA19" s="110">
        <v>1</v>
      </c>
      <c r="AB19" s="48">
        <v>0</v>
      </c>
      <c r="AC19" s="49">
        <v>0</v>
      </c>
      <c r="AD19" s="48">
        <v>0</v>
      </c>
      <c r="AE19" s="49">
        <v>0</v>
      </c>
      <c r="AF19" s="48">
        <v>0</v>
      </c>
      <c r="AG19" s="49">
        <v>0</v>
      </c>
      <c r="AH19" s="48">
        <v>27</v>
      </c>
      <c r="AI19" s="49">
        <v>100</v>
      </c>
      <c r="AJ19" s="48">
        <v>27</v>
      </c>
      <c r="AK19" s="117"/>
      <c r="AL19" s="67" t="s">
        <v>1031</v>
      </c>
      <c r="AM19" s="64" t="b">
        <v>0</v>
      </c>
      <c r="AN19" s="64">
        <v>0</v>
      </c>
      <c r="AO19" s="70" t="s">
        <v>287</v>
      </c>
      <c r="AP19" s="64" t="b">
        <v>0</v>
      </c>
      <c r="AQ19" s="64" t="s">
        <v>288</v>
      </c>
      <c r="AR19" s="64"/>
      <c r="AS19" s="70" t="s">
        <v>287</v>
      </c>
      <c r="AT19" s="64" t="b">
        <v>0</v>
      </c>
      <c r="AU19" s="64">
        <v>1</v>
      </c>
      <c r="AV19" s="70" t="s">
        <v>1539</v>
      </c>
      <c r="AW19" s="64" t="s">
        <v>342</v>
      </c>
      <c r="AX19" s="64" t="b">
        <v>0</v>
      </c>
      <c r="AY19" s="70" t="s">
        <v>1539</v>
      </c>
      <c r="AZ19" s="64" t="s">
        <v>185</v>
      </c>
      <c r="BA19" s="64">
        <v>0</v>
      </c>
      <c r="BB19" s="64">
        <v>0</v>
      </c>
      <c r="BC19" s="64"/>
      <c r="BD19" s="64"/>
      <c r="BE19" s="64"/>
      <c r="BF19" s="64"/>
      <c r="BG19" s="64"/>
      <c r="BH19" s="64"/>
      <c r="BI19" s="64"/>
      <c r="BJ19" s="64"/>
      <c r="BK19" s="63" t="str">
        <f>REPLACE(INDEX(GroupVertices[Group],MATCH(Edges[[#This Row],[Vertex 1]],GroupVertices[Vertex],0)),1,1,"")</f>
        <v>4</v>
      </c>
      <c r="BL19" s="63" t="str">
        <f>REPLACE(INDEX(GroupVertices[Group],MATCH(Edges[[#This Row],[Vertex 2]],GroupVertices[Vertex],0)),1,1,"")</f>
        <v>4</v>
      </c>
      <c r="BM19" s="137">
        <v>43727</v>
      </c>
      <c r="BN19" s="70" t="s">
        <v>1081</v>
      </c>
    </row>
    <row r="20" spans="1:66" ht="15">
      <c r="A20" s="62" t="s">
        <v>769</v>
      </c>
      <c r="B20" s="62" t="s">
        <v>808</v>
      </c>
      <c r="C20" s="87" t="s">
        <v>2508</v>
      </c>
      <c r="D20" s="94">
        <v>6</v>
      </c>
      <c r="E20" s="95" t="s">
        <v>136</v>
      </c>
      <c r="F20" s="96">
        <v>15</v>
      </c>
      <c r="G20" s="87"/>
      <c r="H20" s="77"/>
      <c r="I20" s="97"/>
      <c r="J20" s="97"/>
      <c r="K20" s="34" t="s">
        <v>65</v>
      </c>
      <c r="L20" s="100">
        <v>20</v>
      </c>
      <c r="M20" s="100"/>
      <c r="N20" s="99"/>
      <c r="O20" s="64" t="s">
        <v>353</v>
      </c>
      <c r="P20" s="66">
        <v>43727.77025462963</v>
      </c>
      <c r="Q20" s="64" t="s">
        <v>827</v>
      </c>
      <c r="R20" s="67" t="s">
        <v>927</v>
      </c>
      <c r="S20" s="64" t="s">
        <v>949</v>
      </c>
      <c r="T20" s="64" t="s">
        <v>959</v>
      </c>
      <c r="U20" s="66">
        <v>43727.77025462963</v>
      </c>
      <c r="V20" s="67" t="s">
        <v>1250</v>
      </c>
      <c r="W20" s="64"/>
      <c r="X20" s="64"/>
      <c r="Y20" s="70" t="s">
        <v>1415</v>
      </c>
      <c r="Z20" s="64"/>
      <c r="AA20" s="110">
        <v>2</v>
      </c>
      <c r="AB20" s="48">
        <v>0</v>
      </c>
      <c r="AC20" s="49">
        <v>0</v>
      </c>
      <c r="AD20" s="48">
        <v>0</v>
      </c>
      <c r="AE20" s="49">
        <v>0</v>
      </c>
      <c r="AF20" s="48">
        <v>0</v>
      </c>
      <c r="AG20" s="49">
        <v>0</v>
      </c>
      <c r="AH20" s="48">
        <v>11</v>
      </c>
      <c r="AI20" s="49">
        <v>100</v>
      </c>
      <c r="AJ20" s="48">
        <v>11</v>
      </c>
      <c r="AK20" s="117"/>
      <c r="AL20" s="67" t="s">
        <v>1031</v>
      </c>
      <c r="AM20" s="64" t="b">
        <v>0</v>
      </c>
      <c r="AN20" s="64">
        <v>0</v>
      </c>
      <c r="AO20" s="70" t="s">
        <v>287</v>
      </c>
      <c r="AP20" s="64" t="b">
        <v>0</v>
      </c>
      <c r="AQ20" s="64" t="s">
        <v>288</v>
      </c>
      <c r="AR20" s="64"/>
      <c r="AS20" s="70" t="s">
        <v>287</v>
      </c>
      <c r="AT20" s="64" t="b">
        <v>0</v>
      </c>
      <c r="AU20" s="64">
        <v>3</v>
      </c>
      <c r="AV20" s="70" t="s">
        <v>1551</v>
      </c>
      <c r="AW20" s="64" t="s">
        <v>342</v>
      </c>
      <c r="AX20" s="64" t="b">
        <v>0</v>
      </c>
      <c r="AY20" s="70" t="s">
        <v>1551</v>
      </c>
      <c r="AZ20" s="64" t="s">
        <v>185</v>
      </c>
      <c r="BA20" s="64">
        <v>0</v>
      </c>
      <c r="BB20" s="64">
        <v>0</v>
      </c>
      <c r="BC20" s="64"/>
      <c r="BD20" s="64"/>
      <c r="BE20" s="64"/>
      <c r="BF20" s="64"/>
      <c r="BG20" s="64"/>
      <c r="BH20" s="64"/>
      <c r="BI20" s="64"/>
      <c r="BJ20" s="64"/>
      <c r="BK20" s="63" t="str">
        <f>REPLACE(INDEX(GroupVertices[Group],MATCH(Edges[[#This Row],[Vertex 1]],GroupVertices[Vertex],0)),1,1,"")</f>
        <v>4</v>
      </c>
      <c r="BL20" s="63" t="str">
        <f>REPLACE(INDEX(GroupVertices[Group],MATCH(Edges[[#This Row],[Vertex 2]],GroupVertices[Vertex],0)),1,1,"")</f>
        <v>2</v>
      </c>
      <c r="BM20" s="137">
        <v>43727</v>
      </c>
      <c r="BN20" s="70" t="s">
        <v>1082</v>
      </c>
    </row>
    <row r="21" spans="1:66" ht="15">
      <c r="A21" s="62" t="s">
        <v>769</v>
      </c>
      <c r="B21" s="62" t="s">
        <v>769</v>
      </c>
      <c r="C21" s="87" t="s">
        <v>2508</v>
      </c>
      <c r="D21" s="94">
        <v>6</v>
      </c>
      <c r="E21" s="95" t="s">
        <v>136</v>
      </c>
      <c r="F21" s="96">
        <v>15</v>
      </c>
      <c r="G21" s="87"/>
      <c r="H21" s="77"/>
      <c r="I21" s="97"/>
      <c r="J21" s="97"/>
      <c r="K21" s="34" t="s">
        <v>65</v>
      </c>
      <c r="L21" s="100">
        <v>21</v>
      </c>
      <c r="M21" s="100"/>
      <c r="N21" s="99"/>
      <c r="O21" s="64" t="s">
        <v>185</v>
      </c>
      <c r="P21" s="66">
        <v>43727.77465277778</v>
      </c>
      <c r="Q21" s="64" t="s">
        <v>830</v>
      </c>
      <c r="R21" s="67" t="s">
        <v>929</v>
      </c>
      <c r="S21" s="64" t="s">
        <v>950</v>
      </c>
      <c r="T21" s="64" t="s">
        <v>959</v>
      </c>
      <c r="U21" s="66">
        <v>43727.77465277778</v>
      </c>
      <c r="V21" s="67" t="s">
        <v>1251</v>
      </c>
      <c r="W21" s="64"/>
      <c r="X21" s="64"/>
      <c r="Y21" s="70" t="s">
        <v>1416</v>
      </c>
      <c r="Z21" s="64"/>
      <c r="AA21" s="110">
        <v>2</v>
      </c>
      <c r="AB21" s="48">
        <v>0</v>
      </c>
      <c r="AC21" s="49">
        <v>0</v>
      </c>
      <c r="AD21" s="48">
        <v>0</v>
      </c>
      <c r="AE21" s="49">
        <v>0</v>
      </c>
      <c r="AF21" s="48">
        <v>0</v>
      </c>
      <c r="AG21" s="49">
        <v>0</v>
      </c>
      <c r="AH21" s="48">
        <v>44</v>
      </c>
      <c r="AI21" s="49">
        <v>100</v>
      </c>
      <c r="AJ21" s="48">
        <v>44</v>
      </c>
      <c r="AK21" s="117"/>
      <c r="AL21" s="67" t="s">
        <v>1031</v>
      </c>
      <c r="AM21" s="64" t="b">
        <v>0</v>
      </c>
      <c r="AN21" s="64">
        <v>3</v>
      </c>
      <c r="AO21" s="70" t="s">
        <v>287</v>
      </c>
      <c r="AP21" s="64" t="b">
        <v>1</v>
      </c>
      <c r="AQ21" s="64" t="s">
        <v>288</v>
      </c>
      <c r="AR21" s="64"/>
      <c r="AS21" s="70" t="s">
        <v>1551</v>
      </c>
      <c r="AT21" s="64" t="b">
        <v>0</v>
      </c>
      <c r="AU21" s="64">
        <v>0</v>
      </c>
      <c r="AV21" s="70" t="s">
        <v>287</v>
      </c>
      <c r="AW21" s="64" t="s">
        <v>342</v>
      </c>
      <c r="AX21" s="64" t="b">
        <v>0</v>
      </c>
      <c r="AY21" s="70" t="s">
        <v>1416</v>
      </c>
      <c r="AZ21" s="64" t="s">
        <v>185</v>
      </c>
      <c r="BA21" s="64">
        <v>0</v>
      </c>
      <c r="BB21" s="64">
        <v>0</v>
      </c>
      <c r="BC21" s="64"/>
      <c r="BD21" s="64"/>
      <c r="BE21" s="64"/>
      <c r="BF21" s="64"/>
      <c r="BG21" s="64"/>
      <c r="BH21" s="64"/>
      <c r="BI21" s="64"/>
      <c r="BJ21" s="64"/>
      <c r="BK21" s="63" t="str">
        <f>REPLACE(INDEX(GroupVertices[Group],MATCH(Edges[[#This Row],[Vertex 1]],GroupVertices[Vertex],0)),1,1,"")</f>
        <v>4</v>
      </c>
      <c r="BL21" s="63" t="str">
        <f>REPLACE(INDEX(GroupVertices[Group],MATCH(Edges[[#This Row],[Vertex 2]],GroupVertices[Vertex],0)),1,1,"")</f>
        <v>4</v>
      </c>
      <c r="BM21" s="137">
        <v>43727</v>
      </c>
      <c r="BN21" s="70" t="s">
        <v>1083</v>
      </c>
    </row>
    <row r="22" spans="1:66" ht="15">
      <c r="A22" s="62" t="s">
        <v>770</v>
      </c>
      <c r="B22" s="62" t="s">
        <v>423</v>
      </c>
      <c r="C22" s="87" t="s">
        <v>284</v>
      </c>
      <c r="D22" s="94">
        <v>5</v>
      </c>
      <c r="E22" s="95" t="s">
        <v>132</v>
      </c>
      <c r="F22" s="96">
        <v>16</v>
      </c>
      <c r="G22" s="87"/>
      <c r="H22" s="77"/>
      <c r="I22" s="97"/>
      <c r="J22" s="97"/>
      <c r="K22" s="34" t="s">
        <v>65</v>
      </c>
      <c r="L22" s="100">
        <v>22</v>
      </c>
      <c r="M22" s="100"/>
      <c r="N22" s="99"/>
      <c r="O22" s="64" t="s">
        <v>353</v>
      </c>
      <c r="P22" s="66">
        <v>43727.81112268518</v>
      </c>
      <c r="Q22" s="64" t="s">
        <v>831</v>
      </c>
      <c r="R22" s="67" t="s">
        <v>927</v>
      </c>
      <c r="S22" s="64" t="s">
        <v>949</v>
      </c>
      <c r="T22" s="64" t="s">
        <v>959</v>
      </c>
      <c r="U22" s="66">
        <v>43727.81112268518</v>
      </c>
      <c r="V22" s="67" t="s">
        <v>1252</v>
      </c>
      <c r="W22" s="64"/>
      <c r="X22" s="64"/>
      <c r="Y22" s="70" t="s">
        <v>1417</v>
      </c>
      <c r="Z22" s="64"/>
      <c r="AA22" s="110">
        <v>1</v>
      </c>
      <c r="AB22" s="48"/>
      <c r="AC22" s="49"/>
      <c r="AD22" s="48"/>
      <c r="AE22" s="49"/>
      <c r="AF22" s="48"/>
      <c r="AG22" s="49"/>
      <c r="AH22" s="48"/>
      <c r="AI22" s="49"/>
      <c r="AJ22" s="48"/>
      <c r="AK22" s="135" t="s">
        <v>987</v>
      </c>
      <c r="AL22" s="67" t="s">
        <v>987</v>
      </c>
      <c r="AM22" s="64" t="b">
        <v>0</v>
      </c>
      <c r="AN22" s="64">
        <v>0</v>
      </c>
      <c r="AO22" s="70" t="s">
        <v>287</v>
      </c>
      <c r="AP22" s="64" t="b">
        <v>0</v>
      </c>
      <c r="AQ22" s="64" t="s">
        <v>288</v>
      </c>
      <c r="AR22" s="64"/>
      <c r="AS22" s="70" t="s">
        <v>287</v>
      </c>
      <c r="AT22" s="64" t="b">
        <v>0</v>
      </c>
      <c r="AU22" s="64">
        <v>1</v>
      </c>
      <c r="AV22" s="70" t="s">
        <v>1547</v>
      </c>
      <c r="AW22" s="64" t="s">
        <v>368</v>
      </c>
      <c r="AX22" s="64" t="b">
        <v>0</v>
      </c>
      <c r="AY22" s="70" t="s">
        <v>1547</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137">
        <v>43727</v>
      </c>
      <c r="BN22" s="70" t="s">
        <v>1084</v>
      </c>
    </row>
    <row r="23" spans="1:66" ht="15">
      <c r="A23" s="62" t="s">
        <v>770</v>
      </c>
      <c r="B23" s="62" t="s">
        <v>808</v>
      </c>
      <c r="C23" s="87" t="s">
        <v>284</v>
      </c>
      <c r="D23" s="94">
        <v>5</v>
      </c>
      <c r="E23" s="95" t="s">
        <v>132</v>
      </c>
      <c r="F23" s="96">
        <v>16</v>
      </c>
      <c r="G23" s="87"/>
      <c r="H23" s="77"/>
      <c r="I23" s="97"/>
      <c r="J23" s="97"/>
      <c r="K23" s="34" t="s">
        <v>65</v>
      </c>
      <c r="L23" s="100">
        <v>23</v>
      </c>
      <c r="M23" s="100"/>
      <c r="N23" s="99"/>
      <c r="O23" s="64" t="s">
        <v>195</v>
      </c>
      <c r="P23" s="66">
        <v>43727.81112268518</v>
      </c>
      <c r="Q23" s="64" t="s">
        <v>831</v>
      </c>
      <c r="R23" s="67" t="s">
        <v>927</v>
      </c>
      <c r="S23" s="64" t="s">
        <v>949</v>
      </c>
      <c r="T23" s="64" t="s">
        <v>959</v>
      </c>
      <c r="U23" s="66">
        <v>43727.81112268518</v>
      </c>
      <c r="V23" s="67" t="s">
        <v>1252</v>
      </c>
      <c r="W23" s="64"/>
      <c r="X23" s="64"/>
      <c r="Y23" s="70" t="s">
        <v>1417</v>
      </c>
      <c r="Z23" s="64"/>
      <c r="AA23" s="110">
        <v>1</v>
      </c>
      <c r="AB23" s="48"/>
      <c r="AC23" s="49"/>
      <c r="AD23" s="48"/>
      <c r="AE23" s="49"/>
      <c r="AF23" s="48"/>
      <c r="AG23" s="49"/>
      <c r="AH23" s="48"/>
      <c r="AI23" s="49"/>
      <c r="AJ23" s="48"/>
      <c r="AK23" s="135" t="s">
        <v>987</v>
      </c>
      <c r="AL23" s="67" t="s">
        <v>987</v>
      </c>
      <c r="AM23" s="64" t="b">
        <v>0</v>
      </c>
      <c r="AN23" s="64">
        <v>0</v>
      </c>
      <c r="AO23" s="70" t="s">
        <v>287</v>
      </c>
      <c r="AP23" s="64" t="b">
        <v>0</v>
      </c>
      <c r="AQ23" s="64" t="s">
        <v>288</v>
      </c>
      <c r="AR23" s="64"/>
      <c r="AS23" s="70" t="s">
        <v>287</v>
      </c>
      <c r="AT23" s="64" t="b">
        <v>0</v>
      </c>
      <c r="AU23" s="64">
        <v>1</v>
      </c>
      <c r="AV23" s="70" t="s">
        <v>1547</v>
      </c>
      <c r="AW23" s="64" t="s">
        <v>368</v>
      </c>
      <c r="AX23" s="64" t="b">
        <v>0</v>
      </c>
      <c r="AY23" s="70" t="s">
        <v>1547</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2</v>
      </c>
      <c r="BM23" s="137">
        <v>43727</v>
      </c>
      <c r="BN23" s="70" t="s">
        <v>1084</v>
      </c>
    </row>
    <row r="24" spans="1:66" ht="15">
      <c r="A24" s="62" t="s">
        <v>770</v>
      </c>
      <c r="B24" s="62" t="s">
        <v>812</v>
      </c>
      <c r="C24" s="87" t="s">
        <v>284</v>
      </c>
      <c r="D24" s="94">
        <v>5</v>
      </c>
      <c r="E24" s="95" t="s">
        <v>132</v>
      </c>
      <c r="F24" s="96">
        <v>16</v>
      </c>
      <c r="G24" s="87"/>
      <c r="H24" s="77"/>
      <c r="I24" s="97"/>
      <c r="J24" s="97"/>
      <c r="K24" s="34" t="s">
        <v>65</v>
      </c>
      <c r="L24" s="100">
        <v>24</v>
      </c>
      <c r="M24" s="100"/>
      <c r="N24" s="99"/>
      <c r="O24" s="64" t="s">
        <v>195</v>
      </c>
      <c r="P24" s="66">
        <v>43727.81112268518</v>
      </c>
      <c r="Q24" s="64" t="s">
        <v>831</v>
      </c>
      <c r="R24" s="67" t="s">
        <v>927</v>
      </c>
      <c r="S24" s="64" t="s">
        <v>949</v>
      </c>
      <c r="T24" s="64" t="s">
        <v>959</v>
      </c>
      <c r="U24" s="66">
        <v>43727.81112268518</v>
      </c>
      <c r="V24" s="67" t="s">
        <v>1252</v>
      </c>
      <c r="W24" s="64"/>
      <c r="X24" s="64"/>
      <c r="Y24" s="70" t="s">
        <v>1417</v>
      </c>
      <c r="Z24" s="64"/>
      <c r="AA24" s="110">
        <v>1</v>
      </c>
      <c r="AB24" s="48">
        <v>0</v>
      </c>
      <c r="AC24" s="49">
        <v>0</v>
      </c>
      <c r="AD24" s="48">
        <v>0</v>
      </c>
      <c r="AE24" s="49">
        <v>0</v>
      </c>
      <c r="AF24" s="48">
        <v>0</v>
      </c>
      <c r="AG24" s="49">
        <v>0</v>
      </c>
      <c r="AH24" s="48">
        <v>8</v>
      </c>
      <c r="AI24" s="49">
        <v>100</v>
      </c>
      <c r="AJ24" s="48">
        <v>8</v>
      </c>
      <c r="AK24" s="135" t="s">
        <v>987</v>
      </c>
      <c r="AL24" s="67" t="s">
        <v>987</v>
      </c>
      <c r="AM24" s="64" t="b">
        <v>0</v>
      </c>
      <c r="AN24" s="64">
        <v>0</v>
      </c>
      <c r="AO24" s="70" t="s">
        <v>287</v>
      </c>
      <c r="AP24" s="64" t="b">
        <v>0</v>
      </c>
      <c r="AQ24" s="64" t="s">
        <v>288</v>
      </c>
      <c r="AR24" s="64"/>
      <c r="AS24" s="70" t="s">
        <v>287</v>
      </c>
      <c r="AT24" s="64" t="b">
        <v>0</v>
      </c>
      <c r="AU24" s="64">
        <v>1</v>
      </c>
      <c r="AV24" s="70" t="s">
        <v>1547</v>
      </c>
      <c r="AW24" s="64" t="s">
        <v>368</v>
      </c>
      <c r="AX24" s="64" t="b">
        <v>0</v>
      </c>
      <c r="AY24" s="70" t="s">
        <v>1547</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4</v>
      </c>
      <c r="BM24" s="137">
        <v>43727</v>
      </c>
      <c r="BN24" s="70" t="s">
        <v>1084</v>
      </c>
    </row>
    <row r="25" spans="1:66" ht="15">
      <c r="A25" s="62" t="s">
        <v>771</v>
      </c>
      <c r="B25" s="62" t="s">
        <v>771</v>
      </c>
      <c r="C25" s="87" t="s">
        <v>284</v>
      </c>
      <c r="D25" s="94">
        <v>5</v>
      </c>
      <c r="E25" s="95" t="s">
        <v>132</v>
      </c>
      <c r="F25" s="96">
        <v>16</v>
      </c>
      <c r="G25" s="87"/>
      <c r="H25" s="77"/>
      <c r="I25" s="97"/>
      <c r="J25" s="97"/>
      <c r="K25" s="34" t="s">
        <v>65</v>
      </c>
      <c r="L25" s="100">
        <v>25</v>
      </c>
      <c r="M25" s="100"/>
      <c r="N25" s="99"/>
      <c r="O25" s="64" t="s">
        <v>185</v>
      </c>
      <c r="P25" s="66">
        <v>43727.813738425924</v>
      </c>
      <c r="Q25" s="64" t="s">
        <v>832</v>
      </c>
      <c r="R25" s="64"/>
      <c r="S25" s="64"/>
      <c r="T25" s="64" t="s">
        <v>959</v>
      </c>
      <c r="U25" s="66">
        <v>43727.813738425924</v>
      </c>
      <c r="V25" s="67" t="s">
        <v>1253</v>
      </c>
      <c r="W25" s="64"/>
      <c r="X25" s="64"/>
      <c r="Y25" s="70" t="s">
        <v>1418</v>
      </c>
      <c r="Z25" s="64"/>
      <c r="AA25" s="110">
        <v>1</v>
      </c>
      <c r="AB25" s="48">
        <v>0</v>
      </c>
      <c r="AC25" s="49">
        <v>0</v>
      </c>
      <c r="AD25" s="48">
        <v>0</v>
      </c>
      <c r="AE25" s="49">
        <v>0</v>
      </c>
      <c r="AF25" s="48">
        <v>0</v>
      </c>
      <c r="AG25" s="49">
        <v>0</v>
      </c>
      <c r="AH25" s="48">
        <v>6</v>
      </c>
      <c r="AI25" s="49">
        <v>100</v>
      </c>
      <c r="AJ25" s="48">
        <v>6</v>
      </c>
      <c r="AK25" s="117"/>
      <c r="AL25" s="67" t="s">
        <v>1032</v>
      </c>
      <c r="AM25" s="64" t="b">
        <v>0</v>
      </c>
      <c r="AN25" s="64">
        <v>2</v>
      </c>
      <c r="AO25" s="70" t="s">
        <v>287</v>
      </c>
      <c r="AP25" s="64" t="b">
        <v>0</v>
      </c>
      <c r="AQ25" s="64" t="s">
        <v>288</v>
      </c>
      <c r="AR25" s="64"/>
      <c r="AS25" s="70" t="s">
        <v>287</v>
      </c>
      <c r="AT25" s="64" t="b">
        <v>0</v>
      </c>
      <c r="AU25" s="64">
        <v>0</v>
      </c>
      <c r="AV25" s="70" t="s">
        <v>287</v>
      </c>
      <c r="AW25" s="64" t="s">
        <v>342</v>
      </c>
      <c r="AX25" s="64" t="b">
        <v>0</v>
      </c>
      <c r="AY25" s="70" t="s">
        <v>1418</v>
      </c>
      <c r="AZ25" s="64" t="s">
        <v>185</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1</v>
      </c>
      <c r="BM25" s="137">
        <v>43727</v>
      </c>
      <c r="BN25" s="70" t="s">
        <v>1085</v>
      </c>
    </row>
    <row r="26" spans="1:66" ht="15">
      <c r="A26" s="62" t="s">
        <v>772</v>
      </c>
      <c r="B26" s="62" t="s">
        <v>772</v>
      </c>
      <c r="C26" s="87" t="s">
        <v>284</v>
      </c>
      <c r="D26" s="94">
        <v>5</v>
      </c>
      <c r="E26" s="95" t="s">
        <v>132</v>
      </c>
      <c r="F26" s="96">
        <v>16</v>
      </c>
      <c r="G26" s="87"/>
      <c r="H26" s="77"/>
      <c r="I26" s="97"/>
      <c r="J26" s="97"/>
      <c r="K26" s="34" t="s">
        <v>65</v>
      </c>
      <c r="L26" s="100">
        <v>26</v>
      </c>
      <c r="M26" s="100"/>
      <c r="N26" s="99"/>
      <c r="O26" s="64" t="s">
        <v>185</v>
      </c>
      <c r="P26" s="66">
        <v>43727.81827546296</v>
      </c>
      <c r="Q26" s="64" t="s">
        <v>833</v>
      </c>
      <c r="R26" s="64"/>
      <c r="S26" s="64"/>
      <c r="T26" s="64" t="s">
        <v>959</v>
      </c>
      <c r="U26" s="66">
        <v>43727.81827546296</v>
      </c>
      <c r="V26" s="67" t="s">
        <v>1254</v>
      </c>
      <c r="W26" s="64"/>
      <c r="X26" s="64"/>
      <c r="Y26" s="70" t="s">
        <v>1419</v>
      </c>
      <c r="Z26" s="64"/>
      <c r="AA26" s="110">
        <v>1</v>
      </c>
      <c r="AB26" s="48">
        <v>0</v>
      </c>
      <c r="AC26" s="49">
        <v>0</v>
      </c>
      <c r="AD26" s="48">
        <v>0</v>
      </c>
      <c r="AE26" s="49">
        <v>0</v>
      </c>
      <c r="AF26" s="48">
        <v>0</v>
      </c>
      <c r="AG26" s="49">
        <v>0</v>
      </c>
      <c r="AH26" s="48">
        <v>1</v>
      </c>
      <c r="AI26" s="49">
        <v>100</v>
      </c>
      <c r="AJ26" s="48">
        <v>1</v>
      </c>
      <c r="AK26" s="135" t="s">
        <v>988</v>
      </c>
      <c r="AL26" s="67" t="s">
        <v>988</v>
      </c>
      <c r="AM26" s="64" t="b">
        <v>0</v>
      </c>
      <c r="AN26" s="64">
        <v>3</v>
      </c>
      <c r="AO26" s="70" t="s">
        <v>287</v>
      </c>
      <c r="AP26" s="64" t="b">
        <v>0</v>
      </c>
      <c r="AQ26" s="64" t="s">
        <v>367</v>
      </c>
      <c r="AR26" s="64"/>
      <c r="AS26" s="70" t="s">
        <v>287</v>
      </c>
      <c r="AT26" s="64" t="b">
        <v>0</v>
      </c>
      <c r="AU26" s="64">
        <v>0</v>
      </c>
      <c r="AV26" s="70" t="s">
        <v>287</v>
      </c>
      <c r="AW26" s="64" t="s">
        <v>342</v>
      </c>
      <c r="AX26" s="64" t="b">
        <v>0</v>
      </c>
      <c r="AY26" s="70" t="s">
        <v>1419</v>
      </c>
      <c r="AZ26" s="64" t="s">
        <v>185</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1</v>
      </c>
      <c r="BM26" s="137">
        <v>43727</v>
      </c>
      <c r="BN26" s="70" t="s">
        <v>1086</v>
      </c>
    </row>
    <row r="27" spans="1:66" ht="15">
      <c r="A27" s="62" t="s">
        <v>773</v>
      </c>
      <c r="B27" s="62" t="s">
        <v>773</v>
      </c>
      <c r="C27" s="87" t="s">
        <v>284</v>
      </c>
      <c r="D27" s="94">
        <v>5</v>
      </c>
      <c r="E27" s="95" t="s">
        <v>132</v>
      </c>
      <c r="F27" s="96">
        <v>16</v>
      </c>
      <c r="G27" s="87"/>
      <c r="H27" s="77"/>
      <c r="I27" s="97"/>
      <c r="J27" s="97"/>
      <c r="K27" s="34" t="s">
        <v>65</v>
      </c>
      <c r="L27" s="100">
        <v>27</v>
      </c>
      <c r="M27" s="100"/>
      <c r="N27" s="99"/>
      <c r="O27" s="64" t="s">
        <v>185</v>
      </c>
      <c r="P27" s="66">
        <v>43727.81888888889</v>
      </c>
      <c r="Q27" s="64" t="s">
        <v>834</v>
      </c>
      <c r="R27" s="64"/>
      <c r="S27" s="64"/>
      <c r="T27" s="64" t="s">
        <v>962</v>
      </c>
      <c r="U27" s="66">
        <v>43727.81888888889</v>
      </c>
      <c r="V27" s="67" t="s">
        <v>1255</v>
      </c>
      <c r="W27" s="64"/>
      <c r="X27" s="64"/>
      <c r="Y27" s="70" t="s">
        <v>1420</v>
      </c>
      <c r="Z27" s="64"/>
      <c r="AA27" s="110">
        <v>1</v>
      </c>
      <c r="AB27" s="48">
        <v>0</v>
      </c>
      <c r="AC27" s="49">
        <v>0</v>
      </c>
      <c r="AD27" s="48">
        <v>0</v>
      </c>
      <c r="AE27" s="49">
        <v>0</v>
      </c>
      <c r="AF27" s="48">
        <v>0</v>
      </c>
      <c r="AG27" s="49">
        <v>0</v>
      </c>
      <c r="AH27" s="48">
        <v>7</v>
      </c>
      <c r="AI27" s="49">
        <v>100</v>
      </c>
      <c r="AJ27" s="48">
        <v>7</v>
      </c>
      <c r="AK27" s="117"/>
      <c r="AL27" s="67" t="s">
        <v>1033</v>
      </c>
      <c r="AM27" s="64" t="b">
        <v>0</v>
      </c>
      <c r="AN27" s="64">
        <v>1</v>
      </c>
      <c r="AO27" s="70" t="s">
        <v>287</v>
      </c>
      <c r="AP27" s="64" t="b">
        <v>0</v>
      </c>
      <c r="AQ27" s="64" t="s">
        <v>288</v>
      </c>
      <c r="AR27" s="64"/>
      <c r="AS27" s="70" t="s">
        <v>287</v>
      </c>
      <c r="AT27" s="64" t="b">
        <v>0</v>
      </c>
      <c r="AU27" s="64">
        <v>0</v>
      </c>
      <c r="AV27" s="70" t="s">
        <v>287</v>
      </c>
      <c r="AW27" s="64" t="s">
        <v>368</v>
      </c>
      <c r="AX27" s="64" t="b">
        <v>0</v>
      </c>
      <c r="AY27" s="70" t="s">
        <v>1420</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1</v>
      </c>
      <c r="BM27" s="137">
        <v>43727</v>
      </c>
      <c r="BN27" s="70" t="s">
        <v>1087</v>
      </c>
    </row>
    <row r="28" spans="1:66" ht="15">
      <c r="A28" s="62" t="s">
        <v>774</v>
      </c>
      <c r="B28" s="62" t="s">
        <v>774</v>
      </c>
      <c r="C28" s="87" t="s">
        <v>2508</v>
      </c>
      <c r="D28" s="94">
        <v>6</v>
      </c>
      <c r="E28" s="95" t="s">
        <v>136</v>
      </c>
      <c r="F28" s="96">
        <v>15</v>
      </c>
      <c r="G28" s="87"/>
      <c r="H28" s="77"/>
      <c r="I28" s="97"/>
      <c r="J28" s="97"/>
      <c r="K28" s="34" t="s">
        <v>65</v>
      </c>
      <c r="L28" s="100">
        <v>28</v>
      </c>
      <c r="M28" s="100"/>
      <c r="N28" s="99"/>
      <c r="O28" s="64" t="s">
        <v>185</v>
      </c>
      <c r="P28" s="66">
        <v>43726.946550925924</v>
      </c>
      <c r="Q28" s="64" t="s">
        <v>835</v>
      </c>
      <c r="R28" s="64"/>
      <c r="S28" s="64"/>
      <c r="T28" s="64" t="s">
        <v>959</v>
      </c>
      <c r="U28" s="66">
        <v>43726.946550925924</v>
      </c>
      <c r="V28" s="67" t="s">
        <v>1256</v>
      </c>
      <c r="W28" s="64"/>
      <c r="X28" s="64"/>
      <c r="Y28" s="70" t="s">
        <v>1421</v>
      </c>
      <c r="Z28" s="64"/>
      <c r="AA28" s="110">
        <v>2</v>
      </c>
      <c r="AB28" s="48">
        <v>0</v>
      </c>
      <c r="AC28" s="49">
        <v>0</v>
      </c>
      <c r="AD28" s="48">
        <v>0</v>
      </c>
      <c r="AE28" s="49">
        <v>0</v>
      </c>
      <c r="AF28" s="48">
        <v>0</v>
      </c>
      <c r="AG28" s="49">
        <v>0</v>
      </c>
      <c r="AH28" s="48">
        <v>27</v>
      </c>
      <c r="AI28" s="49">
        <v>100</v>
      </c>
      <c r="AJ28" s="48">
        <v>27</v>
      </c>
      <c r="AK28" s="135" t="s">
        <v>989</v>
      </c>
      <c r="AL28" s="67" t="s">
        <v>989</v>
      </c>
      <c r="AM28" s="64" t="b">
        <v>0</v>
      </c>
      <c r="AN28" s="64">
        <v>4</v>
      </c>
      <c r="AO28" s="70" t="s">
        <v>287</v>
      </c>
      <c r="AP28" s="64" t="b">
        <v>0</v>
      </c>
      <c r="AQ28" s="64" t="s">
        <v>288</v>
      </c>
      <c r="AR28" s="64"/>
      <c r="AS28" s="70" t="s">
        <v>287</v>
      </c>
      <c r="AT28" s="64" t="b">
        <v>0</v>
      </c>
      <c r="AU28" s="64">
        <v>0</v>
      </c>
      <c r="AV28" s="70" t="s">
        <v>287</v>
      </c>
      <c r="AW28" s="64" t="s">
        <v>342</v>
      </c>
      <c r="AX28" s="64" t="b">
        <v>0</v>
      </c>
      <c r="AY28" s="70" t="s">
        <v>1421</v>
      </c>
      <c r="AZ28" s="64" t="s">
        <v>185</v>
      </c>
      <c r="BA28" s="64">
        <v>0</v>
      </c>
      <c r="BB28" s="64">
        <v>0</v>
      </c>
      <c r="BC28" s="64"/>
      <c r="BD28" s="64"/>
      <c r="BE28" s="64"/>
      <c r="BF28" s="64"/>
      <c r="BG28" s="64"/>
      <c r="BH28" s="64"/>
      <c r="BI28" s="64"/>
      <c r="BJ28" s="64"/>
      <c r="BK28" s="63" t="str">
        <f>REPLACE(INDEX(GroupVertices[Group],MATCH(Edges[[#This Row],[Vertex 1]],GroupVertices[Vertex],0)),1,1,"")</f>
        <v>1</v>
      </c>
      <c r="BL28" s="63" t="str">
        <f>REPLACE(INDEX(GroupVertices[Group],MATCH(Edges[[#This Row],[Vertex 2]],GroupVertices[Vertex],0)),1,1,"")</f>
        <v>1</v>
      </c>
      <c r="BM28" s="137">
        <v>43726</v>
      </c>
      <c r="BN28" s="70" t="s">
        <v>1088</v>
      </c>
    </row>
    <row r="29" spans="1:66" ht="15">
      <c r="A29" s="62" t="s">
        <v>774</v>
      </c>
      <c r="B29" s="62" t="s">
        <v>774</v>
      </c>
      <c r="C29" s="87" t="s">
        <v>2508</v>
      </c>
      <c r="D29" s="94">
        <v>6</v>
      </c>
      <c r="E29" s="95" t="s">
        <v>136</v>
      </c>
      <c r="F29" s="96">
        <v>15</v>
      </c>
      <c r="G29" s="87"/>
      <c r="H29" s="77"/>
      <c r="I29" s="97"/>
      <c r="J29" s="97"/>
      <c r="K29" s="34" t="s">
        <v>65</v>
      </c>
      <c r="L29" s="100">
        <v>29</v>
      </c>
      <c r="M29" s="100"/>
      <c r="N29" s="99"/>
      <c r="O29" s="64" t="s">
        <v>185</v>
      </c>
      <c r="P29" s="66">
        <v>43727.823229166665</v>
      </c>
      <c r="Q29" s="64" t="s">
        <v>836</v>
      </c>
      <c r="R29" s="67" t="s">
        <v>930</v>
      </c>
      <c r="S29" s="64" t="s">
        <v>950</v>
      </c>
      <c r="T29" s="64" t="s">
        <v>959</v>
      </c>
      <c r="U29" s="66">
        <v>43727.823229166665</v>
      </c>
      <c r="V29" s="67" t="s">
        <v>1257</v>
      </c>
      <c r="W29" s="64"/>
      <c r="X29" s="64"/>
      <c r="Y29" s="70" t="s">
        <v>1422</v>
      </c>
      <c r="Z29" s="64"/>
      <c r="AA29" s="110">
        <v>2</v>
      </c>
      <c r="AB29" s="48">
        <v>0</v>
      </c>
      <c r="AC29" s="49">
        <v>0</v>
      </c>
      <c r="AD29" s="48">
        <v>0</v>
      </c>
      <c r="AE29" s="49">
        <v>0</v>
      </c>
      <c r="AF29" s="48">
        <v>0</v>
      </c>
      <c r="AG29" s="49">
        <v>0</v>
      </c>
      <c r="AH29" s="48">
        <v>34</v>
      </c>
      <c r="AI29" s="49">
        <v>100</v>
      </c>
      <c r="AJ29" s="48">
        <v>34</v>
      </c>
      <c r="AK29" s="117"/>
      <c r="AL29" s="67" t="s">
        <v>1034</v>
      </c>
      <c r="AM29" s="64" t="b">
        <v>0</v>
      </c>
      <c r="AN29" s="64">
        <v>4</v>
      </c>
      <c r="AO29" s="70" t="s">
        <v>287</v>
      </c>
      <c r="AP29" s="64" t="b">
        <v>1</v>
      </c>
      <c r="AQ29" s="64" t="s">
        <v>288</v>
      </c>
      <c r="AR29" s="64"/>
      <c r="AS29" s="70" t="s">
        <v>1551</v>
      </c>
      <c r="AT29" s="64" t="b">
        <v>0</v>
      </c>
      <c r="AU29" s="64">
        <v>0</v>
      </c>
      <c r="AV29" s="70" t="s">
        <v>287</v>
      </c>
      <c r="AW29" s="64" t="s">
        <v>342</v>
      </c>
      <c r="AX29" s="64" t="b">
        <v>0</v>
      </c>
      <c r="AY29" s="70" t="s">
        <v>1422</v>
      </c>
      <c r="AZ29" s="64" t="s">
        <v>185</v>
      </c>
      <c r="BA29" s="64">
        <v>0</v>
      </c>
      <c r="BB29" s="64">
        <v>0</v>
      </c>
      <c r="BC29" s="64"/>
      <c r="BD29" s="64"/>
      <c r="BE29" s="64"/>
      <c r="BF29" s="64"/>
      <c r="BG29" s="64"/>
      <c r="BH29" s="64"/>
      <c r="BI29" s="64"/>
      <c r="BJ29" s="64"/>
      <c r="BK29" s="63" t="str">
        <f>REPLACE(INDEX(GroupVertices[Group],MATCH(Edges[[#This Row],[Vertex 1]],GroupVertices[Vertex],0)),1,1,"")</f>
        <v>1</v>
      </c>
      <c r="BL29" s="63" t="str">
        <f>REPLACE(INDEX(GroupVertices[Group],MATCH(Edges[[#This Row],[Vertex 2]],GroupVertices[Vertex],0)),1,1,"")</f>
        <v>1</v>
      </c>
      <c r="BM29" s="137">
        <v>43727</v>
      </c>
      <c r="BN29" s="70" t="s">
        <v>1089</v>
      </c>
    </row>
    <row r="30" spans="1:66" ht="15">
      <c r="A30" s="62" t="s">
        <v>775</v>
      </c>
      <c r="B30" s="62" t="s">
        <v>775</v>
      </c>
      <c r="C30" s="87" t="s">
        <v>284</v>
      </c>
      <c r="D30" s="94">
        <v>5</v>
      </c>
      <c r="E30" s="95" t="s">
        <v>132</v>
      </c>
      <c r="F30" s="96">
        <v>16</v>
      </c>
      <c r="G30" s="87"/>
      <c r="H30" s="77"/>
      <c r="I30" s="97"/>
      <c r="J30" s="97"/>
      <c r="K30" s="34" t="s">
        <v>65</v>
      </c>
      <c r="L30" s="100">
        <v>30</v>
      </c>
      <c r="M30" s="100"/>
      <c r="N30" s="99"/>
      <c r="O30" s="64" t="s">
        <v>185</v>
      </c>
      <c r="P30" s="66">
        <v>43727.83111111111</v>
      </c>
      <c r="Q30" s="64" t="s">
        <v>837</v>
      </c>
      <c r="R30" s="64"/>
      <c r="S30" s="64"/>
      <c r="T30" s="64" t="s">
        <v>959</v>
      </c>
      <c r="U30" s="66">
        <v>43727.83111111111</v>
      </c>
      <c r="V30" s="67" t="s">
        <v>1258</v>
      </c>
      <c r="W30" s="64"/>
      <c r="X30" s="64"/>
      <c r="Y30" s="70" t="s">
        <v>1423</v>
      </c>
      <c r="Z30" s="64"/>
      <c r="AA30" s="110">
        <v>1</v>
      </c>
      <c r="AB30" s="48">
        <v>0</v>
      </c>
      <c r="AC30" s="49">
        <v>0</v>
      </c>
      <c r="AD30" s="48">
        <v>0</v>
      </c>
      <c r="AE30" s="49">
        <v>0</v>
      </c>
      <c r="AF30" s="48">
        <v>0</v>
      </c>
      <c r="AG30" s="49">
        <v>0</v>
      </c>
      <c r="AH30" s="48">
        <v>9</v>
      </c>
      <c r="AI30" s="49">
        <v>100</v>
      </c>
      <c r="AJ30" s="48">
        <v>9</v>
      </c>
      <c r="AK30" s="117"/>
      <c r="AL30" s="67" t="s">
        <v>1035</v>
      </c>
      <c r="AM30" s="64" t="b">
        <v>0</v>
      </c>
      <c r="AN30" s="64">
        <v>0</v>
      </c>
      <c r="AO30" s="70" t="s">
        <v>287</v>
      </c>
      <c r="AP30" s="64" t="b">
        <v>0</v>
      </c>
      <c r="AQ30" s="64" t="s">
        <v>288</v>
      </c>
      <c r="AR30" s="64"/>
      <c r="AS30" s="70" t="s">
        <v>287</v>
      </c>
      <c r="AT30" s="64" t="b">
        <v>0</v>
      </c>
      <c r="AU30" s="64">
        <v>0</v>
      </c>
      <c r="AV30" s="70" t="s">
        <v>287</v>
      </c>
      <c r="AW30" s="64" t="s">
        <v>342</v>
      </c>
      <c r="AX30" s="64" t="b">
        <v>0</v>
      </c>
      <c r="AY30" s="70" t="s">
        <v>1423</v>
      </c>
      <c r="AZ30" s="64" t="s">
        <v>185</v>
      </c>
      <c r="BA30" s="64">
        <v>0</v>
      </c>
      <c r="BB30" s="64">
        <v>0</v>
      </c>
      <c r="BC30" s="64"/>
      <c r="BD30" s="64"/>
      <c r="BE30" s="64"/>
      <c r="BF30" s="64"/>
      <c r="BG30" s="64"/>
      <c r="BH30" s="64"/>
      <c r="BI30" s="64"/>
      <c r="BJ30" s="64"/>
      <c r="BK30" s="63" t="str">
        <f>REPLACE(INDEX(GroupVertices[Group],MATCH(Edges[[#This Row],[Vertex 1]],GroupVertices[Vertex],0)),1,1,"")</f>
        <v>1</v>
      </c>
      <c r="BL30" s="63" t="str">
        <f>REPLACE(INDEX(GroupVertices[Group],MATCH(Edges[[#This Row],[Vertex 2]],GroupVertices[Vertex],0)),1,1,"")</f>
        <v>1</v>
      </c>
      <c r="BM30" s="137">
        <v>43727</v>
      </c>
      <c r="BN30" s="70" t="s">
        <v>1090</v>
      </c>
    </row>
    <row r="31" spans="1:66" ht="15">
      <c r="A31" s="62" t="s">
        <v>776</v>
      </c>
      <c r="B31" s="62" t="s">
        <v>776</v>
      </c>
      <c r="C31" s="87" t="s">
        <v>284</v>
      </c>
      <c r="D31" s="94">
        <v>5</v>
      </c>
      <c r="E31" s="95" t="s">
        <v>132</v>
      </c>
      <c r="F31" s="96">
        <v>16</v>
      </c>
      <c r="G31" s="87"/>
      <c r="H31" s="77"/>
      <c r="I31" s="97"/>
      <c r="J31" s="97"/>
      <c r="K31" s="34" t="s">
        <v>65</v>
      </c>
      <c r="L31" s="100">
        <v>31</v>
      </c>
      <c r="M31" s="100"/>
      <c r="N31" s="99"/>
      <c r="O31" s="64" t="s">
        <v>185</v>
      </c>
      <c r="P31" s="66">
        <v>43727.84128472222</v>
      </c>
      <c r="Q31" s="64" t="s">
        <v>838</v>
      </c>
      <c r="R31" s="64"/>
      <c r="S31" s="64"/>
      <c r="T31" s="64" t="s">
        <v>959</v>
      </c>
      <c r="U31" s="66">
        <v>43727.84128472222</v>
      </c>
      <c r="V31" s="67" t="s">
        <v>1259</v>
      </c>
      <c r="W31" s="64"/>
      <c r="X31" s="64"/>
      <c r="Y31" s="70" t="s">
        <v>1424</v>
      </c>
      <c r="Z31" s="64"/>
      <c r="AA31" s="110">
        <v>1</v>
      </c>
      <c r="AB31" s="48">
        <v>0</v>
      </c>
      <c r="AC31" s="49">
        <v>0</v>
      </c>
      <c r="AD31" s="48">
        <v>0</v>
      </c>
      <c r="AE31" s="49">
        <v>0</v>
      </c>
      <c r="AF31" s="48">
        <v>0</v>
      </c>
      <c r="AG31" s="49">
        <v>0</v>
      </c>
      <c r="AH31" s="48">
        <v>26</v>
      </c>
      <c r="AI31" s="49">
        <v>100</v>
      </c>
      <c r="AJ31" s="48">
        <v>26</v>
      </c>
      <c r="AK31" s="117"/>
      <c r="AL31" s="67" t="s">
        <v>1036</v>
      </c>
      <c r="AM31" s="64" t="b">
        <v>0</v>
      </c>
      <c r="AN31" s="64">
        <v>1</v>
      </c>
      <c r="AO31" s="70" t="s">
        <v>287</v>
      </c>
      <c r="AP31" s="64" t="b">
        <v>0</v>
      </c>
      <c r="AQ31" s="64" t="s">
        <v>288</v>
      </c>
      <c r="AR31" s="64"/>
      <c r="AS31" s="70" t="s">
        <v>287</v>
      </c>
      <c r="AT31" s="64" t="b">
        <v>0</v>
      </c>
      <c r="AU31" s="64">
        <v>0</v>
      </c>
      <c r="AV31" s="70" t="s">
        <v>287</v>
      </c>
      <c r="AW31" s="64" t="s">
        <v>352</v>
      </c>
      <c r="AX31" s="64" t="b">
        <v>0</v>
      </c>
      <c r="AY31" s="70" t="s">
        <v>1424</v>
      </c>
      <c r="AZ31" s="64" t="s">
        <v>185</v>
      </c>
      <c r="BA31" s="64">
        <v>0</v>
      </c>
      <c r="BB31" s="64">
        <v>0</v>
      </c>
      <c r="BC31" s="64"/>
      <c r="BD31" s="64"/>
      <c r="BE31" s="64"/>
      <c r="BF31" s="64"/>
      <c r="BG31" s="64"/>
      <c r="BH31" s="64"/>
      <c r="BI31" s="64"/>
      <c r="BJ31" s="64"/>
      <c r="BK31" s="63" t="str">
        <f>REPLACE(INDEX(GroupVertices[Group],MATCH(Edges[[#This Row],[Vertex 1]],GroupVertices[Vertex],0)),1,1,"")</f>
        <v>1</v>
      </c>
      <c r="BL31" s="63" t="str">
        <f>REPLACE(INDEX(GroupVertices[Group],MATCH(Edges[[#This Row],[Vertex 2]],GroupVertices[Vertex],0)),1,1,"")</f>
        <v>1</v>
      </c>
      <c r="BM31" s="137">
        <v>43727</v>
      </c>
      <c r="BN31" s="70" t="s">
        <v>1091</v>
      </c>
    </row>
    <row r="32" spans="1:66" ht="15">
      <c r="A32" s="62" t="s">
        <v>777</v>
      </c>
      <c r="B32" s="62" t="s">
        <v>813</v>
      </c>
      <c r="C32" s="87" t="s">
        <v>284</v>
      </c>
      <c r="D32" s="94">
        <v>5</v>
      </c>
      <c r="E32" s="95" t="s">
        <v>132</v>
      </c>
      <c r="F32" s="96">
        <v>16</v>
      </c>
      <c r="G32" s="87"/>
      <c r="H32" s="77"/>
      <c r="I32" s="97"/>
      <c r="J32" s="97"/>
      <c r="K32" s="34" t="s">
        <v>65</v>
      </c>
      <c r="L32" s="100">
        <v>32</v>
      </c>
      <c r="M32" s="100"/>
      <c r="N32" s="99"/>
      <c r="O32" s="64" t="s">
        <v>195</v>
      </c>
      <c r="P32" s="66">
        <v>43727.82913194445</v>
      </c>
      <c r="Q32" s="64" t="s">
        <v>839</v>
      </c>
      <c r="R32" s="64"/>
      <c r="S32" s="64"/>
      <c r="T32" s="64" t="s">
        <v>959</v>
      </c>
      <c r="U32" s="66">
        <v>43727.82913194445</v>
      </c>
      <c r="V32" s="67" t="s">
        <v>1260</v>
      </c>
      <c r="W32" s="64"/>
      <c r="X32" s="64"/>
      <c r="Y32" s="70" t="s">
        <v>1425</v>
      </c>
      <c r="Z32" s="64"/>
      <c r="AA32" s="110">
        <v>1</v>
      </c>
      <c r="AB32" s="48">
        <v>0</v>
      </c>
      <c r="AC32" s="49">
        <v>0</v>
      </c>
      <c r="AD32" s="48">
        <v>0</v>
      </c>
      <c r="AE32" s="49">
        <v>0</v>
      </c>
      <c r="AF32" s="48">
        <v>0</v>
      </c>
      <c r="AG32" s="49">
        <v>0</v>
      </c>
      <c r="AH32" s="48">
        <v>16</v>
      </c>
      <c r="AI32" s="49">
        <v>100</v>
      </c>
      <c r="AJ32" s="48">
        <v>16</v>
      </c>
      <c r="AK32" s="117"/>
      <c r="AL32" s="67" t="s">
        <v>1037</v>
      </c>
      <c r="AM32" s="64" t="b">
        <v>0</v>
      </c>
      <c r="AN32" s="64">
        <v>2</v>
      </c>
      <c r="AO32" s="70" t="s">
        <v>287</v>
      </c>
      <c r="AP32" s="64" t="b">
        <v>0</v>
      </c>
      <c r="AQ32" s="64" t="s">
        <v>288</v>
      </c>
      <c r="AR32" s="64"/>
      <c r="AS32" s="70" t="s">
        <v>287</v>
      </c>
      <c r="AT32" s="64" t="b">
        <v>0</v>
      </c>
      <c r="AU32" s="64">
        <v>0</v>
      </c>
      <c r="AV32" s="70" t="s">
        <v>287</v>
      </c>
      <c r="AW32" s="64" t="s">
        <v>368</v>
      </c>
      <c r="AX32" s="64" t="b">
        <v>0</v>
      </c>
      <c r="AY32" s="70" t="s">
        <v>1425</v>
      </c>
      <c r="AZ32" s="64" t="s">
        <v>185</v>
      </c>
      <c r="BA32" s="64">
        <v>0</v>
      </c>
      <c r="BB32" s="64">
        <v>0</v>
      </c>
      <c r="BC32" s="64"/>
      <c r="BD32" s="64"/>
      <c r="BE32" s="64"/>
      <c r="BF32" s="64"/>
      <c r="BG32" s="64"/>
      <c r="BH32" s="64"/>
      <c r="BI32" s="64"/>
      <c r="BJ32" s="64"/>
      <c r="BK32" s="63" t="str">
        <f>REPLACE(INDEX(GroupVertices[Group],MATCH(Edges[[#This Row],[Vertex 1]],GroupVertices[Vertex],0)),1,1,"")</f>
        <v>7</v>
      </c>
      <c r="BL32" s="63" t="str">
        <f>REPLACE(INDEX(GroupVertices[Group],MATCH(Edges[[#This Row],[Vertex 2]],GroupVertices[Vertex],0)),1,1,"")</f>
        <v>7</v>
      </c>
      <c r="BM32" s="137">
        <v>43727</v>
      </c>
      <c r="BN32" s="70" t="s">
        <v>1092</v>
      </c>
    </row>
    <row r="33" spans="1:66" ht="15">
      <c r="A33" s="62" t="s">
        <v>778</v>
      </c>
      <c r="B33" s="62" t="s">
        <v>814</v>
      </c>
      <c r="C33" s="87" t="s">
        <v>284</v>
      </c>
      <c r="D33" s="94">
        <v>5</v>
      </c>
      <c r="E33" s="95" t="s">
        <v>132</v>
      </c>
      <c r="F33" s="96">
        <v>16</v>
      </c>
      <c r="G33" s="87"/>
      <c r="H33" s="77"/>
      <c r="I33" s="97"/>
      <c r="J33" s="97"/>
      <c r="K33" s="34" t="s">
        <v>65</v>
      </c>
      <c r="L33" s="100">
        <v>33</v>
      </c>
      <c r="M33" s="100"/>
      <c r="N33" s="99"/>
      <c r="O33" s="64" t="s">
        <v>195</v>
      </c>
      <c r="P33" s="66">
        <v>43727.817928240744</v>
      </c>
      <c r="Q33" s="64" t="s">
        <v>840</v>
      </c>
      <c r="R33" s="64"/>
      <c r="S33" s="64"/>
      <c r="T33" s="64" t="s">
        <v>959</v>
      </c>
      <c r="U33" s="66">
        <v>43727.817928240744</v>
      </c>
      <c r="V33" s="67" t="s">
        <v>1261</v>
      </c>
      <c r="W33" s="64"/>
      <c r="X33" s="64"/>
      <c r="Y33" s="70" t="s">
        <v>1426</v>
      </c>
      <c r="Z33" s="64"/>
      <c r="AA33" s="110">
        <v>1</v>
      </c>
      <c r="AB33" s="48"/>
      <c r="AC33" s="49"/>
      <c r="AD33" s="48"/>
      <c r="AE33" s="49"/>
      <c r="AF33" s="48"/>
      <c r="AG33" s="49"/>
      <c r="AH33" s="48"/>
      <c r="AI33" s="49"/>
      <c r="AJ33" s="48"/>
      <c r="AK33" s="117"/>
      <c r="AL33" s="67" t="s">
        <v>1038</v>
      </c>
      <c r="AM33" s="64" t="b">
        <v>0</v>
      </c>
      <c r="AN33" s="64">
        <v>1</v>
      </c>
      <c r="AO33" s="70" t="s">
        <v>287</v>
      </c>
      <c r="AP33" s="64" t="b">
        <v>0</v>
      </c>
      <c r="AQ33" s="64" t="s">
        <v>288</v>
      </c>
      <c r="AR33" s="64"/>
      <c r="AS33" s="70" t="s">
        <v>287</v>
      </c>
      <c r="AT33" s="64" t="b">
        <v>0</v>
      </c>
      <c r="AU33" s="64">
        <v>0</v>
      </c>
      <c r="AV33" s="70" t="s">
        <v>287</v>
      </c>
      <c r="AW33" s="64" t="s">
        <v>368</v>
      </c>
      <c r="AX33" s="64" t="b">
        <v>0</v>
      </c>
      <c r="AY33" s="70" t="s">
        <v>1426</v>
      </c>
      <c r="AZ33" s="64" t="s">
        <v>185</v>
      </c>
      <c r="BA33" s="64">
        <v>0</v>
      </c>
      <c r="BB33" s="64">
        <v>0</v>
      </c>
      <c r="BC33" s="64"/>
      <c r="BD33" s="64"/>
      <c r="BE33" s="64"/>
      <c r="BF33" s="64"/>
      <c r="BG33" s="64"/>
      <c r="BH33" s="64"/>
      <c r="BI33" s="64"/>
      <c r="BJ33" s="64"/>
      <c r="BK33" s="63" t="str">
        <f>REPLACE(INDEX(GroupVertices[Group],MATCH(Edges[[#This Row],[Vertex 1]],GroupVertices[Vertex],0)),1,1,"")</f>
        <v>5</v>
      </c>
      <c r="BL33" s="63" t="str">
        <f>REPLACE(INDEX(GroupVertices[Group],MATCH(Edges[[#This Row],[Vertex 2]],GroupVertices[Vertex],0)),1,1,"")</f>
        <v>5</v>
      </c>
      <c r="BM33" s="137">
        <v>43727</v>
      </c>
      <c r="BN33" s="70" t="s">
        <v>1093</v>
      </c>
    </row>
    <row r="34" spans="1:66" ht="15">
      <c r="A34" s="62" t="s">
        <v>778</v>
      </c>
      <c r="B34" s="62" t="s">
        <v>815</v>
      </c>
      <c r="C34" s="87" t="s">
        <v>284</v>
      </c>
      <c r="D34" s="94">
        <v>5</v>
      </c>
      <c r="E34" s="95" t="s">
        <v>132</v>
      </c>
      <c r="F34" s="96">
        <v>16</v>
      </c>
      <c r="G34" s="87"/>
      <c r="H34" s="77"/>
      <c r="I34" s="97"/>
      <c r="J34" s="97"/>
      <c r="K34" s="34" t="s">
        <v>65</v>
      </c>
      <c r="L34" s="100">
        <v>34</v>
      </c>
      <c r="M34" s="100"/>
      <c r="N34" s="99"/>
      <c r="O34" s="64" t="s">
        <v>195</v>
      </c>
      <c r="P34" s="66">
        <v>43727.817928240744</v>
      </c>
      <c r="Q34" s="64" t="s">
        <v>840</v>
      </c>
      <c r="R34" s="64"/>
      <c r="S34" s="64"/>
      <c r="T34" s="64" t="s">
        <v>959</v>
      </c>
      <c r="U34" s="66">
        <v>43727.817928240744</v>
      </c>
      <c r="V34" s="67" t="s">
        <v>1261</v>
      </c>
      <c r="W34" s="64"/>
      <c r="X34" s="64"/>
      <c r="Y34" s="70" t="s">
        <v>1426</v>
      </c>
      <c r="Z34" s="64"/>
      <c r="AA34" s="110">
        <v>1</v>
      </c>
      <c r="AB34" s="48">
        <v>0</v>
      </c>
      <c r="AC34" s="49">
        <v>0</v>
      </c>
      <c r="AD34" s="48">
        <v>0</v>
      </c>
      <c r="AE34" s="49">
        <v>0</v>
      </c>
      <c r="AF34" s="48">
        <v>0</v>
      </c>
      <c r="AG34" s="49">
        <v>0</v>
      </c>
      <c r="AH34" s="48">
        <v>19</v>
      </c>
      <c r="AI34" s="49">
        <v>100</v>
      </c>
      <c r="AJ34" s="48">
        <v>19</v>
      </c>
      <c r="AK34" s="117"/>
      <c r="AL34" s="67" t="s">
        <v>1038</v>
      </c>
      <c r="AM34" s="64" t="b">
        <v>0</v>
      </c>
      <c r="AN34" s="64">
        <v>1</v>
      </c>
      <c r="AO34" s="70" t="s">
        <v>287</v>
      </c>
      <c r="AP34" s="64" t="b">
        <v>0</v>
      </c>
      <c r="AQ34" s="64" t="s">
        <v>288</v>
      </c>
      <c r="AR34" s="64"/>
      <c r="AS34" s="70" t="s">
        <v>287</v>
      </c>
      <c r="AT34" s="64" t="b">
        <v>0</v>
      </c>
      <c r="AU34" s="64">
        <v>0</v>
      </c>
      <c r="AV34" s="70" t="s">
        <v>287</v>
      </c>
      <c r="AW34" s="64" t="s">
        <v>368</v>
      </c>
      <c r="AX34" s="64" t="b">
        <v>0</v>
      </c>
      <c r="AY34" s="70" t="s">
        <v>1426</v>
      </c>
      <c r="AZ34" s="64" t="s">
        <v>185</v>
      </c>
      <c r="BA34" s="64">
        <v>0</v>
      </c>
      <c r="BB34" s="64">
        <v>0</v>
      </c>
      <c r="BC34" s="64"/>
      <c r="BD34" s="64"/>
      <c r="BE34" s="64"/>
      <c r="BF34" s="64"/>
      <c r="BG34" s="64"/>
      <c r="BH34" s="64"/>
      <c r="BI34" s="64"/>
      <c r="BJ34" s="64"/>
      <c r="BK34" s="63" t="str">
        <f>REPLACE(INDEX(GroupVertices[Group],MATCH(Edges[[#This Row],[Vertex 1]],GroupVertices[Vertex],0)),1,1,"")</f>
        <v>5</v>
      </c>
      <c r="BL34" s="63" t="str">
        <f>REPLACE(INDEX(GroupVertices[Group],MATCH(Edges[[#This Row],[Vertex 2]],GroupVertices[Vertex],0)),1,1,"")</f>
        <v>5</v>
      </c>
      <c r="BM34" s="137">
        <v>43727</v>
      </c>
      <c r="BN34" s="70" t="s">
        <v>1093</v>
      </c>
    </row>
    <row r="35" spans="1:66" ht="15">
      <c r="A35" s="62" t="s">
        <v>777</v>
      </c>
      <c r="B35" s="62" t="s">
        <v>812</v>
      </c>
      <c r="C35" s="87" t="s">
        <v>2508</v>
      </c>
      <c r="D35" s="94">
        <v>6</v>
      </c>
      <c r="E35" s="95" t="s">
        <v>136</v>
      </c>
      <c r="F35" s="96">
        <v>15</v>
      </c>
      <c r="G35" s="87"/>
      <c r="H35" s="77"/>
      <c r="I35" s="97"/>
      <c r="J35" s="97"/>
      <c r="K35" s="34" t="s">
        <v>65</v>
      </c>
      <c r="L35" s="100">
        <v>35</v>
      </c>
      <c r="M35" s="100"/>
      <c r="N35" s="99"/>
      <c r="O35" s="64" t="s">
        <v>195</v>
      </c>
      <c r="P35" s="66">
        <v>43727.82293981482</v>
      </c>
      <c r="Q35" s="64" t="s">
        <v>841</v>
      </c>
      <c r="R35" s="64"/>
      <c r="S35" s="64"/>
      <c r="T35" s="64" t="s">
        <v>959</v>
      </c>
      <c r="U35" s="66">
        <v>43727.82293981482</v>
      </c>
      <c r="V35" s="67" t="s">
        <v>1262</v>
      </c>
      <c r="W35" s="64"/>
      <c r="X35" s="64"/>
      <c r="Y35" s="70" t="s">
        <v>1427</v>
      </c>
      <c r="Z35" s="64"/>
      <c r="AA35" s="110">
        <v>2</v>
      </c>
      <c r="AB35" s="48"/>
      <c r="AC35" s="49"/>
      <c r="AD35" s="48"/>
      <c r="AE35" s="49"/>
      <c r="AF35" s="48"/>
      <c r="AG35" s="49"/>
      <c r="AH35" s="48"/>
      <c r="AI35" s="49"/>
      <c r="AJ35" s="48"/>
      <c r="AK35" s="117"/>
      <c r="AL35" s="67" t="s">
        <v>1037</v>
      </c>
      <c r="AM35" s="64" t="b">
        <v>0</v>
      </c>
      <c r="AN35" s="64">
        <v>6</v>
      </c>
      <c r="AO35" s="70" t="s">
        <v>287</v>
      </c>
      <c r="AP35" s="64" t="b">
        <v>0</v>
      </c>
      <c r="AQ35" s="64" t="s">
        <v>288</v>
      </c>
      <c r="AR35" s="64"/>
      <c r="AS35" s="70" t="s">
        <v>287</v>
      </c>
      <c r="AT35" s="64" t="b">
        <v>0</v>
      </c>
      <c r="AU35" s="64">
        <v>1</v>
      </c>
      <c r="AV35" s="70" t="s">
        <v>287</v>
      </c>
      <c r="AW35" s="64" t="s">
        <v>368</v>
      </c>
      <c r="AX35" s="64" t="b">
        <v>0</v>
      </c>
      <c r="AY35" s="70" t="s">
        <v>1427</v>
      </c>
      <c r="AZ35" s="64" t="s">
        <v>185</v>
      </c>
      <c r="BA35" s="64">
        <v>0</v>
      </c>
      <c r="BB35" s="64">
        <v>0</v>
      </c>
      <c r="BC35" s="64"/>
      <c r="BD35" s="64"/>
      <c r="BE35" s="64"/>
      <c r="BF35" s="64"/>
      <c r="BG35" s="64"/>
      <c r="BH35" s="64"/>
      <c r="BI35" s="64"/>
      <c r="BJ35" s="64"/>
      <c r="BK35" s="63" t="str">
        <f>REPLACE(INDEX(GroupVertices[Group],MATCH(Edges[[#This Row],[Vertex 1]],GroupVertices[Vertex],0)),1,1,"")</f>
        <v>7</v>
      </c>
      <c r="BL35" s="63" t="str">
        <f>REPLACE(INDEX(GroupVertices[Group],MATCH(Edges[[#This Row],[Vertex 2]],GroupVertices[Vertex],0)),1,1,"")</f>
        <v>4</v>
      </c>
      <c r="BM35" s="137">
        <v>43727</v>
      </c>
      <c r="BN35" s="70" t="s">
        <v>1094</v>
      </c>
    </row>
    <row r="36" spans="1:66" ht="15">
      <c r="A36" s="62" t="s">
        <v>777</v>
      </c>
      <c r="B36" s="62" t="s">
        <v>808</v>
      </c>
      <c r="C36" s="87" t="s">
        <v>284</v>
      </c>
      <c r="D36" s="94">
        <v>5</v>
      </c>
      <c r="E36" s="95" t="s">
        <v>132</v>
      </c>
      <c r="F36" s="96">
        <v>16</v>
      </c>
      <c r="G36" s="87"/>
      <c r="H36" s="77"/>
      <c r="I36" s="97"/>
      <c r="J36" s="97"/>
      <c r="K36" s="34" t="s">
        <v>65</v>
      </c>
      <c r="L36" s="100">
        <v>36</v>
      </c>
      <c r="M36" s="100"/>
      <c r="N36" s="99"/>
      <c r="O36" s="64" t="s">
        <v>195</v>
      </c>
      <c r="P36" s="66">
        <v>43727.82293981482</v>
      </c>
      <c r="Q36" s="64" t="s">
        <v>841</v>
      </c>
      <c r="R36" s="64"/>
      <c r="S36" s="64"/>
      <c r="T36" s="64" t="s">
        <v>959</v>
      </c>
      <c r="U36" s="66">
        <v>43727.82293981482</v>
      </c>
      <c r="V36" s="67" t="s">
        <v>1262</v>
      </c>
      <c r="W36" s="64"/>
      <c r="X36" s="64"/>
      <c r="Y36" s="70" t="s">
        <v>1427</v>
      </c>
      <c r="Z36" s="64"/>
      <c r="AA36" s="110">
        <v>1</v>
      </c>
      <c r="AB36" s="48">
        <v>0</v>
      </c>
      <c r="AC36" s="49">
        <v>0</v>
      </c>
      <c r="AD36" s="48">
        <v>0</v>
      </c>
      <c r="AE36" s="49">
        <v>0</v>
      </c>
      <c r="AF36" s="48">
        <v>0</v>
      </c>
      <c r="AG36" s="49">
        <v>0</v>
      </c>
      <c r="AH36" s="48">
        <v>17</v>
      </c>
      <c r="AI36" s="49">
        <v>100</v>
      </c>
      <c r="AJ36" s="48">
        <v>17</v>
      </c>
      <c r="AK36" s="117"/>
      <c r="AL36" s="67" t="s">
        <v>1037</v>
      </c>
      <c r="AM36" s="64" t="b">
        <v>0</v>
      </c>
      <c r="AN36" s="64">
        <v>6</v>
      </c>
      <c r="AO36" s="70" t="s">
        <v>287</v>
      </c>
      <c r="AP36" s="64" t="b">
        <v>0</v>
      </c>
      <c r="AQ36" s="64" t="s">
        <v>288</v>
      </c>
      <c r="AR36" s="64"/>
      <c r="AS36" s="70" t="s">
        <v>287</v>
      </c>
      <c r="AT36" s="64" t="b">
        <v>0</v>
      </c>
      <c r="AU36" s="64">
        <v>1</v>
      </c>
      <c r="AV36" s="70" t="s">
        <v>287</v>
      </c>
      <c r="AW36" s="64" t="s">
        <v>368</v>
      </c>
      <c r="AX36" s="64" t="b">
        <v>0</v>
      </c>
      <c r="AY36" s="70" t="s">
        <v>1427</v>
      </c>
      <c r="AZ36" s="64" t="s">
        <v>185</v>
      </c>
      <c r="BA36" s="64">
        <v>0</v>
      </c>
      <c r="BB36" s="64">
        <v>0</v>
      </c>
      <c r="BC36" s="64"/>
      <c r="BD36" s="64"/>
      <c r="BE36" s="64"/>
      <c r="BF36" s="64"/>
      <c r="BG36" s="64"/>
      <c r="BH36" s="64"/>
      <c r="BI36" s="64"/>
      <c r="BJ36" s="64"/>
      <c r="BK36" s="63" t="str">
        <f>REPLACE(INDEX(GroupVertices[Group],MATCH(Edges[[#This Row],[Vertex 1]],GroupVertices[Vertex],0)),1,1,"")</f>
        <v>7</v>
      </c>
      <c r="BL36" s="63" t="str">
        <f>REPLACE(INDEX(GroupVertices[Group],MATCH(Edges[[#This Row],[Vertex 2]],GroupVertices[Vertex],0)),1,1,"")</f>
        <v>2</v>
      </c>
      <c r="BM36" s="137">
        <v>43727</v>
      </c>
      <c r="BN36" s="70" t="s">
        <v>1094</v>
      </c>
    </row>
    <row r="37" spans="1:66" ht="15">
      <c r="A37" s="62" t="s">
        <v>777</v>
      </c>
      <c r="B37" s="62" t="s">
        <v>777</v>
      </c>
      <c r="C37" s="87" t="s">
        <v>2508</v>
      </c>
      <c r="D37" s="94">
        <v>6</v>
      </c>
      <c r="E37" s="95" t="s">
        <v>136</v>
      </c>
      <c r="F37" s="96">
        <v>15</v>
      </c>
      <c r="G37" s="87"/>
      <c r="H37" s="77"/>
      <c r="I37" s="97"/>
      <c r="J37" s="97"/>
      <c r="K37" s="34" t="s">
        <v>65</v>
      </c>
      <c r="L37" s="100">
        <v>37</v>
      </c>
      <c r="M37" s="100"/>
      <c r="N37" s="99"/>
      <c r="O37" s="64" t="s">
        <v>185</v>
      </c>
      <c r="P37" s="66">
        <v>43727.83363425926</v>
      </c>
      <c r="Q37" s="64" t="s">
        <v>842</v>
      </c>
      <c r="R37" s="64"/>
      <c r="S37" s="64"/>
      <c r="T37" s="64" t="s">
        <v>959</v>
      </c>
      <c r="U37" s="66">
        <v>43727.83363425926</v>
      </c>
      <c r="V37" s="67" t="s">
        <v>1263</v>
      </c>
      <c r="W37" s="64"/>
      <c r="X37" s="64"/>
      <c r="Y37" s="70" t="s">
        <v>1428</v>
      </c>
      <c r="Z37" s="64"/>
      <c r="AA37" s="110">
        <v>2</v>
      </c>
      <c r="AB37" s="48">
        <v>0</v>
      </c>
      <c r="AC37" s="49">
        <v>0</v>
      </c>
      <c r="AD37" s="48">
        <v>0</v>
      </c>
      <c r="AE37" s="49">
        <v>0</v>
      </c>
      <c r="AF37" s="48">
        <v>0</v>
      </c>
      <c r="AG37" s="49">
        <v>0</v>
      </c>
      <c r="AH37" s="48">
        <v>19</v>
      </c>
      <c r="AI37" s="49">
        <v>100</v>
      </c>
      <c r="AJ37" s="48">
        <v>19</v>
      </c>
      <c r="AK37" s="135" t="s">
        <v>990</v>
      </c>
      <c r="AL37" s="67" t="s">
        <v>990</v>
      </c>
      <c r="AM37" s="64" t="b">
        <v>0</v>
      </c>
      <c r="AN37" s="64">
        <v>3</v>
      </c>
      <c r="AO37" s="70" t="s">
        <v>287</v>
      </c>
      <c r="AP37" s="64" t="b">
        <v>0</v>
      </c>
      <c r="AQ37" s="64" t="s">
        <v>288</v>
      </c>
      <c r="AR37" s="64"/>
      <c r="AS37" s="70" t="s">
        <v>287</v>
      </c>
      <c r="AT37" s="64" t="b">
        <v>0</v>
      </c>
      <c r="AU37" s="64">
        <v>0</v>
      </c>
      <c r="AV37" s="70" t="s">
        <v>287</v>
      </c>
      <c r="AW37" s="64" t="s">
        <v>368</v>
      </c>
      <c r="AX37" s="64" t="b">
        <v>0</v>
      </c>
      <c r="AY37" s="70" t="s">
        <v>1428</v>
      </c>
      <c r="AZ37" s="64" t="s">
        <v>185</v>
      </c>
      <c r="BA37" s="64">
        <v>0</v>
      </c>
      <c r="BB37" s="64">
        <v>0</v>
      </c>
      <c r="BC37" s="64"/>
      <c r="BD37" s="64"/>
      <c r="BE37" s="64"/>
      <c r="BF37" s="64"/>
      <c r="BG37" s="64"/>
      <c r="BH37" s="64"/>
      <c r="BI37" s="64"/>
      <c r="BJ37" s="64"/>
      <c r="BK37" s="63" t="str">
        <f>REPLACE(INDEX(GroupVertices[Group],MATCH(Edges[[#This Row],[Vertex 1]],GroupVertices[Vertex],0)),1,1,"")</f>
        <v>7</v>
      </c>
      <c r="BL37" s="63" t="str">
        <f>REPLACE(INDEX(GroupVertices[Group],MATCH(Edges[[#This Row],[Vertex 2]],GroupVertices[Vertex],0)),1,1,"")</f>
        <v>7</v>
      </c>
      <c r="BM37" s="137">
        <v>43727</v>
      </c>
      <c r="BN37" s="70" t="s">
        <v>1095</v>
      </c>
    </row>
    <row r="38" spans="1:66" ht="15">
      <c r="A38" s="62" t="s">
        <v>777</v>
      </c>
      <c r="B38" s="62" t="s">
        <v>803</v>
      </c>
      <c r="C38" s="87" t="s">
        <v>284</v>
      </c>
      <c r="D38" s="94">
        <v>5</v>
      </c>
      <c r="E38" s="95" t="s">
        <v>132</v>
      </c>
      <c r="F38" s="96">
        <v>16</v>
      </c>
      <c r="G38" s="87"/>
      <c r="H38" s="77"/>
      <c r="I38" s="97"/>
      <c r="J38" s="97"/>
      <c r="K38" s="34" t="s">
        <v>65</v>
      </c>
      <c r="L38" s="100">
        <v>38</v>
      </c>
      <c r="M38" s="100"/>
      <c r="N38" s="99"/>
      <c r="O38" s="64" t="s">
        <v>353</v>
      </c>
      <c r="P38" s="66">
        <v>43727.83431712963</v>
      </c>
      <c r="Q38" s="64" t="s">
        <v>843</v>
      </c>
      <c r="R38" s="64"/>
      <c r="S38" s="64"/>
      <c r="T38" s="64"/>
      <c r="U38" s="66">
        <v>43727.83431712963</v>
      </c>
      <c r="V38" s="67" t="s">
        <v>1264</v>
      </c>
      <c r="W38" s="64"/>
      <c r="X38" s="64"/>
      <c r="Y38" s="70" t="s">
        <v>1429</v>
      </c>
      <c r="Z38" s="64"/>
      <c r="AA38" s="110">
        <v>1</v>
      </c>
      <c r="AB38" s="48">
        <v>0</v>
      </c>
      <c r="AC38" s="49">
        <v>0</v>
      </c>
      <c r="AD38" s="48">
        <v>0</v>
      </c>
      <c r="AE38" s="49">
        <v>0</v>
      </c>
      <c r="AF38" s="48">
        <v>0</v>
      </c>
      <c r="AG38" s="49">
        <v>0</v>
      </c>
      <c r="AH38" s="48">
        <v>21</v>
      </c>
      <c r="AI38" s="49">
        <v>100</v>
      </c>
      <c r="AJ38" s="48">
        <v>21</v>
      </c>
      <c r="AK38" s="117"/>
      <c r="AL38" s="67" t="s">
        <v>1037</v>
      </c>
      <c r="AM38" s="64" t="b">
        <v>0</v>
      </c>
      <c r="AN38" s="64">
        <v>0</v>
      </c>
      <c r="AO38" s="70" t="s">
        <v>287</v>
      </c>
      <c r="AP38" s="64" t="b">
        <v>0</v>
      </c>
      <c r="AQ38" s="64" t="s">
        <v>288</v>
      </c>
      <c r="AR38" s="64"/>
      <c r="AS38" s="70" t="s">
        <v>287</v>
      </c>
      <c r="AT38" s="64" t="b">
        <v>0</v>
      </c>
      <c r="AU38" s="64">
        <v>3</v>
      </c>
      <c r="AV38" s="70" t="s">
        <v>1494</v>
      </c>
      <c r="AW38" s="64" t="s">
        <v>368</v>
      </c>
      <c r="AX38" s="64" t="b">
        <v>0</v>
      </c>
      <c r="AY38" s="70" t="s">
        <v>1494</v>
      </c>
      <c r="AZ38" s="64" t="s">
        <v>185</v>
      </c>
      <c r="BA38" s="64">
        <v>0</v>
      </c>
      <c r="BB38" s="64">
        <v>0</v>
      </c>
      <c r="BC38" s="64"/>
      <c r="BD38" s="64"/>
      <c r="BE38" s="64"/>
      <c r="BF38" s="64"/>
      <c r="BG38" s="64"/>
      <c r="BH38" s="64"/>
      <c r="BI38" s="64"/>
      <c r="BJ38" s="64"/>
      <c r="BK38" s="63" t="str">
        <f>REPLACE(INDEX(GroupVertices[Group],MATCH(Edges[[#This Row],[Vertex 1]],GroupVertices[Vertex],0)),1,1,"")</f>
        <v>7</v>
      </c>
      <c r="BL38" s="63" t="str">
        <f>REPLACE(INDEX(GroupVertices[Group],MATCH(Edges[[#This Row],[Vertex 2]],GroupVertices[Vertex],0)),1,1,"")</f>
        <v>6</v>
      </c>
      <c r="BM38" s="137">
        <v>43727</v>
      </c>
      <c r="BN38" s="70" t="s">
        <v>1096</v>
      </c>
    </row>
    <row r="39" spans="1:66" ht="15">
      <c r="A39" s="62" t="s">
        <v>777</v>
      </c>
      <c r="B39" s="62" t="s">
        <v>812</v>
      </c>
      <c r="C39" s="87" t="s">
        <v>2508</v>
      </c>
      <c r="D39" s="94">
        <v>6</v>
      </c>
      <c r="E39" s="95" t="s">
        <v>136</v>
      </c>
      <c r="F39" s="96">
        <v>15</v>
      </c>
      <c r="G39" s="87"/>
      <c r="H39" s="77"/>
      <c r="I39" s="97"/>
      <c r="J39" s="97"/>
      <c r="K39" s="34" t="s">
        <v>65</v>
      </c>
      <c r="L39" s="100">
        <v>39</v>
      </c>
      <c r="M39" s="100"/>
      <c r="N39" s="99"/>
      <c r="O39" s="64" t="s">
        <v>195</v>
      </c>
      <c r="P39" s="66">
        <v>43727.83431712963</v>
      </c>
      <c r="Q39" s="64" t="s">
        <v>843</v>
      </c>
      <c r="R39" s="64"/>
      <c r="S39" s="64"/>
      <c r="T39" s="64"/>
      <c r="U39" s="66">
        <v>43727.83431712963</v>
      </c>
      <c r="V39" s="67" t="s">
        <v>1264</v>
      </c>
      <c r="W39" s="64"/>
      <c r="X39" s="64"/>
      <c r="Y39" s="70" t="s">
        <v>1429</v>
      </c>
      <c r="Z39" s="64"/>
      <c r="AA39" s="110">
        <v>2</v>
      </c>
      <c r="AB39" s="48"/>
      <c r="AC39" s="49"/>
      <c r="AD39" s="48"/>
      <c r="AE39" s="49"/>
      <c r="AF39" s="48"/>
      <c r="AG39" s="49"/>
      <c r="AH39" s="48"/>
      <c r="AI39" s="49"/>
      <c r="AJ39" s="48"/>
      <c r="AK39" s="117"/>
      <c r="AL39" s="67" t="s">
        <v>1037</v>
      </c>
      <c r="AM39" s="64" t="b">
        <v>0</v>
      </c>
      <c r="AN39" s="64">
        <v>0</v>
      </c>
      <c r="AO39" s="70" t="s">
        <v>287</v>
      </c>
      <c r="AP39" s="64" t="b">
        <v>0</v>
      </c>
      <c r="AQ39" s="64" t="s">
        <v>288</v>
      </c>
      <c r="AR39" s="64"/>
      <c r="AS39" s="70" t="s">
        <v>287</v>
      </c>
      <c r="AT39" s="64" t="b">
        <v>0</v>
      </c>
      <c r="AU39" s="64">
        <v>3</v>
      </c>
      <c r="AV39" s="70" t="s">
        <v>1494</v>
      </c>
      <c r="AW39" s="64" t="s">
        <v>368</v>
      </c>
      <c r="AX39" s="64" t="b">
        <v>0</v>
      </c>
      <c r="AY39" s="70" t="s">
        <v>1494</v>
      </c>
      <c r="AZ39" s="64" t="s">
        <v>185</v>
      </c>
      <c r="BA39" s="64">
        <v>0</v>
      </c>
      <c r="BB39" s="64">
        <v>0</v>
      </c>
      <c r="BC39" s="64"/>
      <c r="BD39" s="64"/>
      <c r="BE39" s="64"/>
      <c r="BF39" s="64"/>
      <c r="BG39" s="64"/>
      <c r="BH39" s="64"/>
      <c r="BI39" s="64"/>
      <c r="BJ39" s="64"/>
      <c r="BK39" s="63" t="str">
        <f>REPLACE(INDEX(GroupVertices[Group],MATCH(Edges[[#This Row],[Vertex 1]],GroupVertices[Vertex],0)),1,1,"")</f>
        <v>7</v>
      </c>
      <c r="BL39" s="63" t="str">
        <f>REPLACE(INDEX(GroupVertices[Group],MATCH(Edges[[#This Row],[Vertex 2]],GroupVertices[Vertex],0)),1,1,"")</f>
        <v>4</v>
      </c>
      <c r="BM39" s="137">
        <v>43727</v>
      </c>
      <c r="BN39" s="70" t="s">
        <v>1096</v>
      </c>
    </row>
    <row r="40" spans="1:66" ht="15">
      <c r="A40" s="62" t="s">
        <v>777</v>
      </c>
      <c r="B40" s="62" t="s">
        <v>777</v>
      </c>
      <c r="C40" s="87" t="s">
        <v>2508</v>
      </c>
      <c r="D40" s="94">
        <v>6</v>
      </c>
      <c r="E40" s="95" t="s">
        <v>136</v>
      </c>
      <c r="F40" s="96">
        <v>15</v>
      </c>
      <c r="G40" s="87"/>
      <c r="H40" s="77"/>
      <c r="I40" s="97"/>
      <c r="J40" s="97"/>
      <c r="K40" s="34" t="s">
        <v>65</v>
      </c>
      <c r="L40" s="100">
        <v>40</v>
      </c>
      <c r="M40" s="100"/>
      <c r="N40" s="99"/>
      <c r="O40" s="64" t="s">
        <v>185</v>
      </c>
      <c r="P40" s="66">
        <v>43727.83666666667</v>
      </c>
      <c r="Q40" s="64" t="s">
        <v>844</v>
      </c>
      <c r="R40" s="64"/>
      <c r="S40" s="64"/>
      <c r="T40" s="64" t="s">
        <v>959</v>
      </c>
      <c r="U40" s="66">
        <v>43727.83666666667</v>
      </c>
      <c r="V40" s="67" t="s">
        <v>1265</v>
      </c>
      <c r="W40" s="64"/>
      <c r="X40" s="64"/>
      <c r="Y40" s="70" t="s">
        <v>1430</v>
      </c>
      <c r="Z40" s="64"/>
      <c r="AA40" s="110">
        <v>2</v>
      </c>
      <c r="AB40" s="48">
        <v>0</v>
      </c>
      <c r="AC40" s="49">
        <v>0</v>
      </c>
      <c r="AD40" s="48">
        <v>0</v>
      </c>
      <c r="AE40" s="49">
        <v>0</v>
      </c>
      <c r="AF40" s="48">
        <v>0</v>
      </c>
      <c r="AG40" s="49">
        <v>0</v>
      </c>
      <c r="AH40" s="48">
        <v>21</v>
      </c>
      <c r="AI40" s="49">
        <v>100</v>
      </c>
      <c r="AJ40" s="48">
        <v>21</v>
      </c>
      <c r="AK40" s="117"/>
      <c r="AL40" s="67" t="s">
        <v>1037</v>
      </c>
      <c r="AM40" s="64" t="b">
        <v>0</v>
      </c>
      <c r="AN40" s="64">
        <v>2</v>
      </c>
      <c r="AO40" s="70" t="s">
        <v>287</v>
      </c>
      <c r="AP40" s="64" t="b">
        <v>0</v>
      </c>
      <c r="AQ40" s="64" t="s">
        <v>288</v>
      </c>
      <c r="AR40" s="64"/>
      <c r="AS40" s="70" t="s">
        <v>287</v>
      </c>
      <c r="AT40" s="64" t="b">
        <v>0</v>
      </c>
      <c r="AU40" s="64">
        <v>0</v>
      </c>
      <c r="AV40" s="70" t="s">
        <v>287</v>
      </c>
      <c r="AW40" s="64" t="s">
        <v>368</v>
      </c>
      <c r="AX40" s="64" t="b">
        <v>0</v>
      </c>
      <c r="AY40" s="70" t="s">
        <v>1430</v>
      </c>
      <c r="AZ40" s="64" t="s">
        <v>185</v>
      </c>
      <c r="BA40" s="64">
        <v>0</v>
      </c>
      <c r="BB40" s="64">
        <v>0</v>
      </c>
      <c r="BC40" s="64"/>
      <c r="BD40" s="64"/>
      <c r="BE40" s="64"/>
      <c r="BF40" s="64"/>
      <c r="BG40" s="64"/>
      <c r="BH40" s="64"/>
      <c r="BI40" s="64"/>
      <c r="BJ40" s="64"/>
      <c r="BK40" s="63" t="str">
        <f>REPLACE(INDEX(GroupVertices[Group],MATCH(Edges[[#This Row],[Vertex 1]],GroupVertices[Vertex],0)),1,1,"")</f>
        <v>7</v>
      </c>
      <c r="BL40" s="63" t="str">
        <f>REPLACE(INDEX(GroupVertices[Group],MATCH(Edges[[#This Row],[Vertex 2]],GroupVertices[Vertex],0)),1,1,"")</f>
        <v>7</v>
      </c>
      <c r="BM40" s="137">
        <v>43727</v>
      </c>
      <c r="BN40" s="70" t="s">
        <v>1097</v>
      </c>
    </row>
    <row r="41" spans="1:66" ht="15">
      <c r="A41" s="62" t="s">
        <v>777</v>
      </c>
      <c r="B41" s="62" t="s">
        <v>801</v>
      </c>
      <c r="C41" s="87" t="s">
        <v>284</v>
      </c>
      <c r="D41" s="94">
        <v>5</v>
      </c>
      <c r="E41" s="95" t="s">
        <v>132</v>
      </c>
      <c r="F41" s="96">
        <v>16</v>
      </c>
      <c r="G41" s="87"/>
      <c r="H41" s="77"/>
      <c r="I41" s="97"/>
      <c r="J41" s="97"/>
      <c r="K41" s="34" t="s">
        <v>65</v>
      </c>
      <c r="L41" s="100">
        <v>41</v>
      </c>
      <c r="M41" s="100"/>
      <c r="N41" s="99"/>
      <c r="O41" s="64" t="s">
        <v>195</v>
      </c>
      <c r="P41" s="66">
        <v>43727.845</v>
      </c>
      <c r="Q41" s="64" t="s">
        <v>845</v>
      </c>
      <c r="R41" s="64"/>
      <c r="S41" s="64"/>
      <c r="T41" s="64" t="s">
        <v>959</v>
      </c>
      <c r="U41" s="66">
        <v>43727.845</v>
      </c>
      <c r="V41" s="67" t="s">
        <v>1266</v>
      </c>
      <c r="W41" s="64"/>
      <c r="X41" s="64"/>
      <c r="Y41" s="70" t="s">
        <v>1431</v>
      </c>
      <c r="Z41" s="64"/>
      <c r="AA41" s="110">
        <v>1</v>
      </c>
      <c r="AB41" s="48">
        <v>0</v>
      </c>
      <c r="AC41" s="49">
        <v>0</v>
      </c>
      <c r="AD41" s="48">
        <v>0</v>
      </c>
      <c r="AE41" s="49">
        <v>0</v>
      </c>
      <c r="AF41" s="48">
        <v>0</v>
      </c>
      <c r="AG41" s="49">
        <v>0</v>
      </c>
      <c r="AH41" s="48">
        <v>18</v>
      </c>
      <c r="AI41" s="49">
        <v>100</v>
      </c>
      <c r="AJ41" s="48">
        <v>18</v>
      </c>
      <c r="AK41" s="117"/>
      <c r="AL41" s="67" t="s">
        <v>1037</v>
      </c>
      <c r="AM41" s="64" t="b">
        <v>0</v>
      </c>
      <c r="AN41" s="64">
        <v>2</v>
      </c>
      <c r="AO41" s="70" t="s">
        <v>287</v>
      </c>
      <c r="AP41" s="64" t="b">
        <v>0</v>
      </c>
      <c r="AQ41" s="64" t="s">
        <v>288</v>
      </c>
      <c r="AR41" s="64"/>
      <c r="AS41" s="70" t="s">
        <v>287</v>
      </c>
      <c r="AT41" s="64" t="b">
        <v>0</v>
      </c>
      <c r="AU41" s="64">
        <v>0</v>
      </c>
      <c r="AV41" s="70" t="s">
        <v>287</v>
      </c>
      <c r="AW41" s="64" t="s">
        <v>368</v>
      </c>
      <c r="AX41" s="64" t="b">
        <v>0</v>
      </c>
      <c r="AY41" s="70" t="s">
        <v>1431</v>
      </c>
      <c r="AZ41" s="64" t="s">
        <v>185</v>
      </c>
      <c r="BA41" s="64">
        <v>0</v>
      </c>
      <c r="BB41" s="64">
        <v>0</v>
      </c>
      <c r="BC41" s="64"/>
      <c r="BD41" s="64"/>
      <c r="BE41" s="64"/>
      <c r="BF41" s="64"/>
      <c r="BG41" s="64"/>
      <c r="BH41" s="64"/>
      <c r="BI41" s="64"/>
      <c r="BJ41" s="64"/>
      <c r="BK41" s="63" t="str">
        <f>REPLACE(INDEX(GroupVertices[Group],MATCH(Edges[[#This Row],[Vertex 1]],GroupVertices[Vertex],0)),1,1,"")</f>
        <v>7</v>
      </c>
      <c r="BL41" s="63" t="str">
        <f>REPLACE(INDEX(GroupVertices[Group],MATCH(Edges[[#This Row],[Vertex 2]],GroupVertices[Vertex],0)),1,1,"")</f>
        <v>7</v>
      </c>
      <c r="BM41" s="137">
        <v>43727</v>
      </c>
      <c r="BN41" s="70" t="s">
        <v>1098</v>
      </c>
    </row>
    <row r="42" spans="1:66" ht="15">
      <c r="A42" s="62" t="s">
        <v>778</v>
      </c>
      <c r="B42" s="62" t="s">
        <v>777</v>
      </c>
      <c r="C42" s="87" t="s">
        <v>284</v>
      </c>
      <c r="D42" s="94">
        <v>5</v>
      </c>
      <c r="E42" s="95" t="s">
        <v>132</v>
      </c>
      <c r="F42" s="96">
        <v>16</v>
      </c>
      <c r="G42" s="87"/>
      <c r="H42" s="77"/>
      <c r="I42" s="97"/>
      <c r="J42" s="97"/>
      <c r="K42" s="34" t="s">
        <v>65</v>
      </c>
      <c r="L42" s="100">
        <v>42</v>
      </c>
      <c r="M42" s="100"/>
      <c r="N42" s="99"/>
      <c r="O42" s="64" t="s">
        <v>353</v>
      </c>
      <c r="P42" s="66">
        <v>43727.82488425926</v>
      </c>
      <c r="Q42" s="64" t="s">
        <v>841</v>
      </c>
      <c r="R42" s="64"/>
      <c r="S42" s="64"/>
      <c r="T42" s="64" t="s">
        <v>959</v>
      </c>
      <c r="U42" s="66">
        <v>43727.82488425926</v>
      </c>
      <c r="V42" s="67" t="s">
        <v>1267</v>
      </c>
      <c r="W42" s="64"/>
      <c r="X42" s="64"/>
      <c r="Y42" s="70" t="s">
        <v>1432</v>
      </c>
      <c r="Z42" s="64"/>
      <c r="AA42" s="110">
        <v>1</v>
      </c>
      <c r="AB42" s="48"/>
      <c r="AC42" s="49"/>
      <c r="AD42" s="48"/>
      <c r="AE42" s="49"/>
      <c r="AF42" s="48"/>
      <c r="AG42" s="49"/>
      <c r="AH42" s="48"/>
      <c r="AI42" s="49"/>
      <c r="AJ42" s="48"/>
      <c r="AK42" s="117"/>
      <c r="AL42" s="67" t="s">
        <v>1038</v>
      </c>
      <c r="AM42" s="64" t="b">
        <v>0</v>
      </c>
      <c r="AN42" s="64">
        <v>0</v>
      </c>
      <c r="AO42" s="70" t="s">
        <v>287</v>
      </c>
      <c r="AP42" s="64" t="b">
        <v>0</v>
      </c>
      <c r="AQ42" s="64" t="s">
        <v>288</v>
      </c>
      <c r="AR42" s="64"/>
      <c r="AS42" s="70" t="s">
        <v>287</v>
      </c>
      <c r="AT42" s="64" t="b">
        <v>0</v>
      </c>
      <c r="AU42" s="64">
        <v>1</v>
      </c>
      <c r="AV42" s="70" t="s">
        <v>1427</v>
      </c>
      <c r="AW42" s="64" t="s">
        <v>368</v>
      </c>
      <c r="AX42" s="64" t="b">
        <v>0</v>
      </c>
      <c r="AY42" s="70" t="s">
        <v>1427</v>
      </c>
      <c r="AZ42" s="64" t="s">
        <v>185</v>
      </c>
      <c r="BA42" s="64">
        <v>0</v>
      </c>
      <c r="BB42" s="64">
        <v>0</v>
      </c>
      <c r="BC42" s="64"/>
      <c r="BD42" s="64"/>
      <c r="BE42" s="64"/>
      <c r="BF42" s="64"/>
      <c r="BG42" s="64"/>
      <c r="BH42" s="64"/>
      <c r="BI42" s="64"/>
      <c r="BJ42" s="64"/>
      <c r="BK42" s="63" t="str">
        <f>REPLACE(INDEX(GroupVertices[Group],MATCH(Edges[[#This Row],[Vertex 1]],GroupVertices[Vertex],0)),1,1,"")</f>
        <v>5</v>
      </c>
      <c r="BL42" s="63" t="str">
        <f>REPLACE(INDEX(GroupVertices[Group],MATCH(Edges[[#This Row],[Vertex 2]],GroupVertices[Vertex],0)),1,1,"")</f>
        <v>7</v>
      </c>
      <c r="BM42" s="137">
        <v>43727</v>
      </c>
      <c r="BN42" s="70" t="s">
        <v>1099</v>
      </c>
    </row>
    <row r="43" spans="1:66" ht="15">
      <c r="A43" s="62" t="s">
        <v>779</v>
      </c>
      <c r="B43" s="62" t="s">
        <v>779</v>
      </c>
      <c r="C43" s="87" t="s">
        <v>2508</v>
      </c>
      <c r="D43" s="94">
        <v>6</v>
      </c>
      <c r="E43" s="95" t="s">
        <v>136</v>
      </c>
      <c r="F43" s="96">
        <v>15</v>
      </c>
      <c r="G43" s="87"/>
      <c r="H43" s="77"/>
      <c r="I43" s="97"/>
      <c r="J43" s="97"/>
      <c r="K43" s="34" t="s">
        <v>65</v>
      </c>
      <c r="L43" s="100">
        <v>43</v>
      </c>
      <c r="M43" s="100"/>
      <c r="N43" s="99"/>
      <c r="O43" s="64" t="s">
        <v>185</v>
      </c>
      <c r="P43" s="66">
        <v>43727.81215277778</v>
      </c>
      <c r="Q43" s="64" t="s">
        <v>846</v>
      </c>
      <c r="R43" s="64"/>
      <c r="S43" s="64"/>
      <c r="T43" s="64" t="s">
        <v>959</v>
      </c>
      <c r="U43" s="66">
        <v>43727.81215277778</v>
      </c>
      <c r="V43" s="67" t="s">
        <v>1268</v>
      </c>
      <c r="W43" s="64"/>
      <c r="X43" s="64"/>
      <c r="Y43" s="70" t="s">
        <v>1433</v>
      </c>
      <c r="Z43" s="64"/>
      <c r="AA43" s="110">
        <v>2</v>
      </c>
      <c r="AB43" s="48">
        <v>0</v>
      </c>
      <c r="AC43" s="49">
        <v>0</v>
      </c>
      <c r="AD43" s="48">
        <v>0</v>
      </c>
      <c r="AE43" s="49">
        <v>0</v>
      </c>
      <c r="AF43" s="48">
        <v>0</v>
      </c>
      <c r="AG43" s="49">
        <v>0</v>
      </c>
      <c r="AH43" s="48">
        <v>5</v>
      </c>
      <c r="AI43" s="49">
        <v>100</v>
      </c>
      <c r="AJ43" s="48">
        <v>5</v>
      </c>
      <c r="AK43" s="117"/>
      <c r="AL43" s="67" t="s">
        <v>1039</v>
      </c>
      <c r="AM43" s="64" t="b">
        <v>0</v>
      </c>
      <c r="AN43" s="64">
        <v>4</v>
      </c>
      <c r="AO43" s="70" t="s">
        <v>287</v>
      </c>
      <c r="AP43" s="64" t="b">
        <v>0</v>
      </c>
      <c r="AQ43" s="64" t="s">
        <v>288</v>
      </c>
      <c r="AR43" s="64"/>
      <c r="AS43" s="70" t="s">
        <v>287</v>
      </c>
      <c r="AT43" s="64" t="b">
        <v>0</v>
      </c>
      <c r="AU43" s="64">
        <v>0</v>
      </c>
      <c r="AV43" s="70" t="s">
        <v>287</v>
      </c>
      <c r="AW43" s="64" t="s">
        <v>368</v>
      </c>
      <c r="AX43" s="64" t="b">
        <v>0</v>
      </c>
      <c r="AY43" s="70" t="s">
        <v>1433</v>
      </c>
      <c r="AZ43" s="64" t="s">
        <v>185</v>
      </c>
      <c r="BA43" s="64">
        <v>0</v>
      </c>
      <c r="BB43" s="64">
        <v>0</v>
      </c>
      <c r="BC43" s="64"/>
      <c r="BD43" s="64"/>
      <c r="BE43" s="64"/>
      <c r="BF43" s="64"/>
      <c r="BG43" s="64"/>
      <c r="BH43" s="64"/>
      <c r="BI43" s="64"/>
      <c r="BJ43" s="64"/>
      <c r="BK43" s="63" t="str">
        <f>REPLACE(INDEX(GroupVertices[Group],MATCH(Edges[[#This Row],[Vertex 1]],GroupVertices[Vertex],0)),1,1,"")</f>
        <v>5</v>
      </c>
      <c r="BL43" s="63" t="str">
        <f>REPLACE(INDEX(GroupVertices[Group],MATCH(Edges[[#This Row],[Vertex 2]],GroupVertices[Vertex],0)),1,1,"")</f>
        <v>5</v>
      </c>
      <c r="BM43" s="137">
        <v>43727</v>
      </c>
      <c r="BN43" s="70" t="s">
        <v>1100</v>
      </c>
    </row>
    <row r="44" spans="1:66" ht="15">
      <c r="A44" s="62" t="s">
        <v>779</v>
      </c>
      <c r="B44" s="62" t="s">
        <v>779</v>
      </c>
      <c r="C44" s="87" t="s">
        <v>2508</v>
      </c>
      <c r="D44" s="94">
        <v>6</v>
      </c>
      <c r="E44" s="95" t="s">
        <v>136</v>
      </c>
      <c r="F44" s="96">
        <v>15</v>
      </c>
      <c r="G44" s="87"/>
      <c r="H44" s="77"/>
      <c r="I44" s="97"/>
      <c r="J44" s="97"/>
      <c r="K44" s="34" t="s">
        <v>65</v>
      </c>
      <c r="L44" s="100">
        <v>44</v>
      </c>
      <c r="M44" s="100"/>
      <c r="N44" s="99"/>
      <c r="O44" s="64" t="s">
        <v>185</v>
      </c>
      <c r="P44" s="66">
        <v>43727.827731481484</v>
      </c>
      <c r="Q44" s="64" t="s">
        <v>847</v>
      </c>
      <c r="R44" s="64"/>
      <c r="S44" s="64"/>
      <c r="T44" s="64" t="s">
        <v>959</v>
      </c>
      <c r="U44" s="66">
        <v>43727.827731481484</v>
      </c>
      <c r="V44" s="67" t="s">
        <v>1269</v>
      </c>
      <c r="W44" s="64"/>
      <c r="X44" s="64"/>
      <c r="Y44" s="70" t="s">
        <v>1434</v>
      </c>
      <c r="Z44" s="64"/>
      <c r="AA44" s="110">
        <v>2</v>
      </c>
      <c r="AB44" s="48">
        <v>0</v>
      </c>
      <c r="AC44" s="49">
        <v>0</v>
      </c>
      <c r="AD44" s="48">
        <v>0</v>
      </c>
      <c r="AE44" s="49">
        <v>0</v>
      </c>
      <c r="AF44" s="48">
        <v>0</v>
      </c>
      <c r="AG44" s="49">
        <v>0</v>
      </c>
      <c r="AH44" s="48">
        <v>30</v>
      </c>
      <c r="AI44" s="49">
        <v>100</v>
      </c>
      <c r="AJ44" s="48">
        <v>30</v>
      </c>
      <c r="AK44" s="117"/>
      <c r="AL44" s="67" t="s">
        <v>1039</v>
      </c>
      <c r="AM44" s="64" t="b">
        <v>0</v>
      </c>
      <c r="AN44" s="64">
        <v>7</v>
      </c>
      <c r="AO44" s="70" t="s">
        <v>287</v>
      </c>
      <c r="AP44" s="64" t="b">
        <v>0</v>
      </c>
      <c r="AQ44" s="64" t="s">
        <v>288</v>
      </c>
      <c r="AR44" s="64"/>
      <c r="AS44" s="70" t="s">
        <v>287</v>
      </c>
      <c r="AT44" s="64" t="b">
        <v>0</v>
      </c>
      <c r="AU44" s="64">
        <v>0</v>
      </c>
      <c r="AV44" s="70" t="s">
        <v>287</v>
      </c>
      <c r="AW44" s="64" t="s">
        <v>368</v>
      </c>
      <c r="AX44" s="64" t="b">
        <v>0</v>
      </c>
      <c r="AY44" s="70" t="s">
        <v>1434</v>
      </c>
      <c r="AZ44" s="64" t="s">
        <v>185</v>
      </c>
      <c r="BA44" s="64">
        <v>0</v>
      </c>
      <c r="BB44" s="64">
        <v>0</v>
      </c>
      <c r="BC44" s="64"/>
      <c r="BD44" s="64"/>
      <c r="BE44" s="64"/>
      <c r="BF44" s="64"/>
      <c r="BG44" s="64"/>
      <c r="BH44" s="64"/>
      <c r="BI44" s="64"/>
      <c r="BJ44" s="64"/>
      <c r="BK44" s="63" t="str">
        <f>REPLACE(INDEX(GroupVertices[Group],MATCH(Edges[[#This Row],[Vertex 1]],GroupVertices[Vertex],0)),1,1,"")</f>
        <v>5</v>
      </c>
      <c r="BL44" s="63" t="str">
        <f>REPLACE(INDEX(GroupVertices[Group],MATCH(Edges[[#This Row],[Vertex 2]],GroupVertices[Vertex],0)),1,1,"")</f>
        <v>5</v>
      </c>
      <c r="BM44" s="137">
        <v>43727</v>
      </c>
      <c r="BN44" s="70" t="s">
        <v>1101</v>
      </c>
    </row>
    <row r="45" spans="1:66" ht="15">
      <c r="A45" s="62" t="s">
        <v>778</v>
      </c>
      <c r="B45" s="62" t="s">
        <v>779</v>
      </c>
      <c r="C45" s="87" t="s">
        <v>284</v>
      </c>
      <c r="D45" s="94">
        <v>5</v>
      </c>
      <c r="E45" s="95" t="s">
        <v>132</v>
      </c>
      <c r="F45" s="96">
        <v>16</v>
      </c>
      <c r="G45" s="87"/>
      <c r="H45" s="77"/>
      <c r="I45" s="97"/>
      <c r="J45" s="97"/>
      <c r="K45" s="34" t="s">
        <v>65</v>
      </c>
      <c r="L45" s="100">
        <v>45</v>
      </c>
      <c r="M45" s="100"/>
      <c r="N45" s="99"/>
      <c r="O45" s="64" t="s">
        <v>196</v>
      </c>
      <c r="P45" s="66">
        <v>43727.82890046296</v>
      </c>
      <c r="Q45" s="64" t="s">
        <v>848</v>
      </c>
      <c r="R45" s="64"/>
      <c r="S45" s="64"/>
      <c r="T45" s="64" t="s">
        <v>959</v>
      </c>
      <c r="U45" s="66">
        <v>43727.82890046296</v>
      </c>
      <c r="V45" s="67" t="s">
        <v>1270</v>
      </c>
      <c r="W45" s="64"/>
      <c r="X45" s="64"/>
      <c r="Y45" s="70" t="s">
        <v>1435</v>
      </c>
      <c r="Z45" s="70" t="s">
        <v>1434</v>
      </c>
      <c r="AA45" s="110">
        <v>1</v>
      </c>
      <c r="AB45" s="48">
        <v>0</v>
      </c>
      <c r="AC45" s="49">
        <v>0</v>
      </c>
      <c r="AD45" s="48">
        <v>0</v>
      </c>
      <c r="AE45" s="49">
        <v>0</v>
      </c>
      <c r="AF45" s="48">
        <v>0</v>
      </c>
      <c r="AG45" s="49">
        <v>0</v>
      </c>
      <c r="AH45" s="48">
        <v>2</v>
      </c>
      <c r="AI45" s="49">
        <v>100</v>
      </c>
      <c r="AJ45" s="48">
        <v>2</v>
      </c>
      <c r="AK45" s="135" t="s">
        <v>991</v>
      </c>
      <c r="AL45" s="67" t="s">
        <v>991</v>
      </c>
      <c r="AM45" s="64" t="b">
        <v>0</v>
      </c>
      <c r="AN45" s="64">
        <v>0</v>
      </c>
      <c r="AO45" s="70" t="s">
        <v>1573</v>
      </c>
      <c r="AP45" s="64" t="b">
        <v>0</v>
      </c>
      <c r="AQ45" s="64" t="s">
        <v>367</v>
      </c>
      <c r="AR45" s="64"/>
      <c r="AS45" s="70" t="s">
        <v>287</v>
      </c>
      <c r="AT45" s="64" t="b">
        <v>0</v>
      </c>
      <c r="AU45" s="64">
        <v>0</v>
      </c>
      <c r="AV45" s="70" t="s">
        <v>287</v>
      </c>
      <c r="AW45" s="64" t="s">
        <v>368</v>
      </c>
      <c r="AX45" s="64" t="b">
        <v>0</v>
      </c>
      <c r="AY45" s="70" t="s">
        <v>1434</v>
      </c>
      <c r="AZ45" s="64" t="s">
        <v>185</v>
      </c>
      <c r="BA45" s="64">
        <v>0</v>
      </c>
      <c r="BB45" s="64">
        <v>0</v>
      </c>
      <c r="BC45" s="64"/>
      <c r="BD45" s="64"/>
      <c r="BE45" s="64"/>
      <c r="BF45" s="64"/>
      <c r="BG45" s="64"/>
      <c r="BH45" s="64"/>
      <c r="BI45" s="64"/>
      <c r="BJ45" s="64"/>
      <c r="BK45" s="63" t="str">
        <f>REPLACE(INDEX(GroupVertices[Group],MATCH(Edges[[#This Row],[Vertex 1]],GroupVertices[Vertex],0)),1,1,"")</f>
        <v>5</v>
      </c>
      <c r="BL45" s="63" t="str">
        <f>REPLACE(INDEX(GroupVertices[Group],MATCH(Edges[[#This Row],[Vertex 2]],GroupVertices[Vertex],0)),1,1,"")</f>
        <v>5</v>
      </c>
      <c r="BM45" s="137">
        <v>43727</v>
      </c>
      <c r="BN45" s="70" t="s">
        <v>1102</v>
      </c>
    </row>
    <row r="46" spans="1:66" ht="15">
      <c r="A46" s="62" t="s">
        <v>780</v>
      </c>
      <c r="B46" s="62" t="s">
        <v>780</v>
      </c>
      <c r="C46" s="87" t="s">
        <v>2509</v>
      </c>
      <c r="D46" s="94">
        <v>8</v>
      </c>
      <c r="E46" s="95" t="s">
        <v>136</v>
      </c>
      <c r="F46" s="96">
        <v>13</v>
      </c>
      <c r="G46" s="87"/>
      <c r="H46" s="77"/>
      <c r="I46" s="97"/>
      <c r="J46" s="97"/>
      <c r="K46" s="34" t="s">
        <v>65</v>
      </c>
      <c r="L46" s="100">
        <v>46</v>
      </c>
      <c r="M46" s="100"/>
      <c r="N46" s="99"/>
      <c r="O46" s="64" t="s">
        <v>185</v>
      </c>
      <c r="P46" s="66">
        <v>43727.82050925926</v>
      </c>
      <c r="Q46" s="64" t="s">
        <v>849</v>
      </c>
      <c r="R46" s="64"/>
      <c r="S46" s="64"/>
      <c r="T46" s="64" t="s">
        <v>959</v>
      </c>
      <c r="U46" s="66">
        <v>43727.82050925926</v>
      </c>
      <c r="V46" s="67" t="s">
        <v>1271</v>
      </c>
      <c r="W46" s="64"/>
      <c r="X46" s="64"/>
      <c r="Y46" s="70" t="s">
        <v>1436</v>
      </c>
      <c r="Z46" s="64"/>
      <c r="AA46" s="110">
        <v>4</v>
      </c>
      <c r="AB46" s="48">
        <v>0</v>
      </c>
      <c r="AC46" s="49">
        <v>0</v>
      </c>
      <c r="AD46" s="48">
        <v>0</v>
      </c>
      <c r="AE46" s="49">
        <v>0</v>
      </c>
      <c r="AF46" s="48">
        <v>0</v>
      </c>
      <c r="AG46" s="49">
        <v>0</v>
      </c>
      <c r="AH46" s="48">
        <v>16</v>
      </c>
      <c r="AI46" s="49">
        <v>100</v>
      </c>
      <c r="AJ46" s="48">
        <v>16</v>
      </c>
      <c r="AK46" s="135" t="s">
        <v>992</v>
      </c>
      <c r="AL46" s="67" t="s">
        <v>992</v>
      </c>
      <c r="AM46" s="64" t="b">
        <v>0</v>
      </c>
      <c r="AN46" s="64">
        <v>4</v>
      </c>
      <c r="AO46" s="70" t="s">
        <v>287</v>
      </c>
      <c r="AP46" s="64" t="b">
        <v>0</v>
      </c>
      <c r="AQ46" s="64" t="s">
        <v>288</v>
      </c>
      <c r="AR46" s="64"/>
      <c r="AS46" s="70" t="s">
        <v>287</v>
      </c>
      <c r="AT46" s="64" t="b">
        <v>0</v>
      </c>
      <c r="AU46" s="64">
        <v>0</v>
      </c>
      <c r="AV46" s="70" t="s">
        <v>287</v>
      </c>
      <c r="AW46" s="64" t="s">
        <v>342</v>
      </c>
      <c r="AX46" s="64" t="b">
        <v>0</v>
      </c>
      <c r="AY46" s="70" t="s">
        <v>1436</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2</v>
      </c>
      <c r="BM46" s="137">
        <v>43727</v>
      </c>
      <c r="BN46" s="70" t="s">
        <v>1103</v>
      </c>
    </row>
    <row r="47" spans="1:66" ht="15">
      <c r="A47" s="62" t="s">
        <v>780</v>
      </c>
      <c r="B47" s="62" t="s">
        <v>780</v>
      </c>
      <c r="C47" s="87" t="s">
        <v>2509</v>
      </c>
      <c r="D47" s="94">
        <v>8</v>
      </c>
      <c r="E47" s="95" t="s">
        <v>136</v>
      </c>
      <c r="F47" s="96">
        <v>13</v>
      </c>
      <c r="G47" s="87"/>
      <c r="H47" s="77"/>
      <c r="I47" s="97"/>
      <c r="J47" s="97"/>
      <c r="K47" s="34" t="s">
        <v>65</v>
      </c>
      <c r="L47" s="100">
        <v>47</v>
      </c>
      <c r="M47" s="100"/>
      <c r="N47" s="99"/>
      <c r="O47" s="64" t="s">
        <v>185</v>
      </c>
      <c r="P47" s="66">
        <v>43727.82730324074</v>
      </c>
      <c r="Q47" s="64" t="s">
        <v>850</v>
      </c>
      <c r="R47" s="64"/>
      <c r="S47" s="64"/>
      <c r="T47" s="64" t="s">
        <v>959</v>
      </c>
      <c r="U47" s="66">
        <v>43727.82730324074</v>
      </c>
      <c r="V47" s="67" t="s">
        <v>1272</v>
      </c>
      <c r="W47" s="64"/>
      <c r="X47" s="64"/>
      <c r="Y47" s="70" t="s">
        <v>1437</v>
      </c>
      <c r="Z47" s="64"/>
      <c r="AA47" s="110">
        <v>4</v>
      </c>
      <c r="AB47" s="48">
        <v>0</v>
      </c>
      <c r="AC47" s="49">
        <v>0</v>
      </c>
      <c r="AD47" s="48">
        <v>0</v>
      </c>
      <c r="AE47" s="49">
        <v>0</v>
      </c>
      <c r="AF47" s="48">
        <v>0</v>
      </c>
      <c r="AG47" s="49">
        <v>0</v>
      </c>
      <c r="AH47" s="48">
        <v>25</v>
      </c>
      <c r="AI47" s="49">
        <v>100</v>
      </c>
      <c r="AJ47" s="48">
        <v>25</v>
      </c>
      <c r="AK47" s="117"/>
      <c r="AL47" s="67" t="s">
        <v>1040</v>
      </c>
      <c r="AM47" s="64" t="b">
        <v>0</v>
      </c>
      <c r="AN47" s="64">
        <v>3</v>
      </c>
      <c r="AO47" s="70" t="s">
        <v>287</v>
      </c>
      <c r="AP47" s="64" t="b">
        <v>0</v>
      </c>
      <c r="AQ47" s="64" t="s">
        <v>288</v>
      </c>
      <c r="AR47" s="64"/>
      <c r="AS47" s="70" t="s">
        <v>287</v>
      </c>
      <c r="AT47" s="64" t="b">
        <v>0</v>
      </c>
      <c r="AU47" s="64">
        <v>0</v>
      </c>
      <c r="AV47" s="70" t="s">
        <v>287</v>
      </c>
      <c r="AW47" s="64" t="s">
        <v>342</v>
      </c>
      <c r="AX47" s="64" t="b">
        <v>0</v>
      </c>
      <c r="AY47" s="70" t="s">
        <v>1437</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2</v>
      </c>
      <c r="BM47" s="137">
        <v>43727</v>
      </c>
      <c r="BN47" s="70" t="s">
        <v>1104</v>
      </c>
    </row>
    <row r="48" spans="1:66" ht="15">
      <c r="A48" s="62" t="s">
        <v>780</v>
      </c>
      <c r="B48" s="62" t="s">
        <v>780</v>
      </c>
      <c r="C48" s="87" t="s">
        <v>2509</v>
      </c>
      <c r="D48" s="94">
        <v>8</v>
      </c>
      <c r="E48" s="95" t="s">
        <v>136</v>
      </c>
      <c r="F48" s="96">
        <v>13</v>
      </c>
      <c r="G48" s="87"/>
      <c r="H48" s="77"/>
      <c r="I48" s="97"/>
      <c r="J48" s="97"/>
      <c r="K48" s="34" t="s">
        <v>65</v>
      </c>
      <c r="L48" s="100">
        <v>48</v>
      </c>
      <c r="M48" s="100"/>
      <c r="N48" s="99"/>
      <c r="O48" s="64" t="s">
        <v>185</v>
      </c>
      <c r="P48" s="66">
        <v>43727.83980324074</v>
      </c>
      <c r="Q48" s="64" t="s">
        <v>851</v>
      </c>
      <c r="R48" s="64"/>
      <c r="S48" s="64"/>
      <c r="T48" s="64" t="s">
        <v>959</v>
      </c>
      <c r="U48" s="66">
        <v>43727.83980324074</v>
      </c>
      <c r="V48" s="67" t="s">
        <v>1273</v>
      </c>
      <c r="W48" s="64"/>
      <c r="X48" s="64"/>
      <c r="Y48" s="70" t="s">
        <v>1438</v>
      </c>
      <c r="Z48" s="64"/>
      <c r="AA48" s="110">
        <v>4</v>
      </c>
      <c r="AB48" s="48">
        <v>0</v>
      </c>
      <c r="AC48" s="49">
        <v>0</v>
      </c>
      <c r="AD48" s="48">
        <v>0</v>
      </c>
      <c r="AE48" s="49">
        <v>0</v>
      </c>
      <c r="AF48" s="48">
        <v>0</v>
      </c>
      <c r="AG48" s="49">
        <v>0</v>
      </c>
      <c r="AH48" s="48">
        <v>1</v>
      </c>
      <c r="AI48" s="49">
        <v>100</v>
      </c>
      <c r="AJ48" s="48">
        <v>1</v>
      </c>
      <c r="AK48" s="135" t="s">
        <v>993</v>
      </c>
      <c r="AL48" s="67" t="s">
        <v>993</v>
      </c>
      <c r="AM48" s="64" t="b">
        <v>0</v>
      </c>
      <c r="AN48" s="64">
        <v>3</v>
      </c>
      <c r="AO48" s="70" t="s">
        <v>287</v>
      </c>
      <c r="AP48" s="64" t="b">
        <v>0</v>
      </c>
      <c r="AQ48" s="64" t="s">
        <v>367</v>
      </c>
      <c r="AR48" s="64"/>
      <c r="AS48" s="70" t="s">
        <v>287</v>
      </c>
      <c r="AT48" s="64" t="b">
        <v>0</v>
      </c>
      <c r="AU48" s="64">
        <v>0</v>
      </c>
      <c r="AV48" s="70" t="s">
        <v>287</v>
      </c>
      <c r="AW48" s="64" t="s">
        <v>342</v>
      </c>
      <c r="AX48" s="64" t="b">
        <v>0</v>
      </c>
      <c r="AY48" s="70" t="s">
        <v>1438</v>
      </c>
      <c r="AZ48" s="64" t="s">
        <v>185</v>
      </c>
      <c r="BA48" s="64">
        <v>0</v>
      </c>
      <c r="BB48" s="64">
        <v>0</v>
      </c>
      <c r="BC48" s="64"/>
      <c r="BD48" s="64"/>
      <c r="BE48" s="64"/>
      <c r="BF48" s="64"/>
      <c r="BG48" s="64"/>
      <c r="BH48" s="64"/>
      <c r="BI48" s="64"/>
      <c r="BJ48" s="64"/>
      <c r="BK48" s="63" t="str">
        <f>REPLACE(INDEX(GroupVertices[Group],MATCH(Edges[[#This Row],[Vertex 1]],GroupVertices[Vertex],0)),1,1,"")</f>
        <v>2</v>
      </c>
      <c r="BL48" s="63" t="str">
        <f>REPLACE(INDEX(GroupVertices[Group],MATCH(Edges[[#This Row],[Vertex 2]],GroupVertices[Vertex],0)),1,1,"")</f>
        <v>2</v>
      </c>
      <c r="BM48" s="137">
        <v>43727</v>
      </c>
      <c r="BN48" s="70" t="s">
        <v>1105</v>
      </c>
    </row>
    <row r="49" spans="1:66" ht="15">
      <c r="A49" s="62" t="s">
        <v>780</v>
      </c>
      <c r="B49" s="62" t="s">
        <v>780</v>
      </c>
      <c r="C49" s="87" t="s">
        <v>2509</v>
      </c>
      <c r="D49" s="94">
        <v>8</v>
      </c>
      <c r="E49" s="95" t="s">
        <v>136</v>
      </c>
      <c r="F49" s="96">
        <v>13</v>
      </c>
      <c r="G49" s="87"/>
      <c r="H49" s="77"/>
      <c r="I49" s="97"/>
      <c r="J49" s="97"/>
      <c r="K49" s="34" t="s">
        <v>65</v>
      </c>
      <c r="L49" s="100">
        <v>49</v>
      </c>
      <c r="M49" s="100"/>
      <c r="N49" s="99"/>
      <c r="O49" s="64" t="s">
        <v>185</v>
      </c>
      <c r="P49" s="66">
        <v>43727.84783564815</v>
      </c>
      <c r="Q49" s="64" t="s">
        <v>852</v>
      </c>
      <c r="R49" s="64"/>
      <c r="S49" s="64"/>
      <c r="T49" s="64" t="s">
        <v>959</v>
      </c>
      <c r="U49" s="66">
        <v>43727.84783564815</v>
      </c>
      <c r="V49" s="67" t="s">
        <v>1274</v>
      </c>
      <c r="W49" s="64"/>
      <c r="X49" s="64"/>
      <c r="Y49" s="70" t="s">
        <v>1439</v>
      </c>
      <c r="Z49" s="64"/>
      <c r="AA49" s="110">
        <v>4</v>
      </c>
      <c r="AB49" s="48">
        <v>0</v>
      </c>
      <c r="AC49" s="49">
        <v>0</v>
      </c>
      <c r="AD49" s="48">
        <v>0</v>
      </c>
      <c r="AE49" s="49">
        <v>0</v>
      </c>
      <c r="AF49" s="48">
        <v>0</v>
      </c>
      <c r="AG49" s="49">
        <v>0</v>
      </c>
      <c r="AH49" s="48">
        <v>28</v>
      </c>
      <c r="AI49" s="49">
        <v>100</v>
      </c>
      <c r="AJ49" s="48">
        <v>28</v>
      </c>
      <c r="AK49" s="117"/>
      <c r="AL49" s="67" t="s">
        <v>1040</v>
      </c>
      <c r="AM49" s="64" t="b">
        <v>0</v>
      </c>
      <c r="AN49" s="64">
        <v>2</v>
      </c>
      <c r="AO49" s="70" t="s">
        <v>287</v>
      </c>
      <c r="AP49" s="64" t="b">
        <v>0</v>
      </c>
      <c r="AQ49" s="64" t="s">
        <v>288</v>
      </c>
      <c r="AR49" s="64"/>
      <c r="AS49" s="70" t="s">
        <v>287</v>
      </c>
      <c r="AT49" s="64" t="b">
        <v>0</v>
      </c>
      <c r="AU49" s="64">
        <v>0</v>
      </c>
      <c r="AV49" s="70" t="s">
        <v>287</v>
      </c>
      <c r="AW49" s="64" t="s">
        <v>342</v>
      </c>
      <c r="AX49" s="64" t="b">
        <v>0</v>
      </c>
      <c r="AY49" s="70" t="s">
        <v>1439</v>
      </c>
      <c r="AZ49" s="64" t="s">
        <v>185</v>
      </c>
      <c r="BA49" s="64">
        <v>0</v>
      </c>
      <c r="BB49" s="64">
        <v>0</v>
      </c>
      <c r="BC49" s="64"/>
      <c r="BD49" s="64"/>
      <c r="BE49" s="64"/>
      <c r="BF49" s="64"/>
      <c r="BG49" s="64"/>
      <c r="BH49" s="64"/>
      <c r="BI49" s="64"/>
      <c r="BJ49" s="64"/>
      <c r="BK49" s="63" t="str">
        <f>REPLACE(INDEX(GroupVertices[Group],MATCH(Edges[[#This Row],[Vertex 1]],GroupVertices[Vertex],0)),1,1,"")</f>
        <v>2</v>
      </c>
      <c r="BL49" s="63" t="str">
        <f>REPLACE(INDEX(GroupVertices[Group],MATCH(Edges[[#This Row],[Vertex 2]],GroupVertices[Vertex],0)),1,1,"")</f>
        <v>2</v>
      </c>
      <c r="BM49" s="137">
        <v>43727</v>
      </c>
      <c r="BN49" s="70" t="s">
        <v>1106</v>
      </c>
    </row>
    <row r="50" spans="1:66" ht="15">
      <c r="A50" s="62" t="s">
        <v>780</v>
      </c>
      <c r="B50" s="62" t="s">
        <v>423</v>
      </c>
      <c r="C50" s="87" t="s">
        <v>284</v>
      </c>
      <c r="D50" s="94">
        <v>5</v>
      </c>
      <c r="E50" s="95" t="s">
        <v>132</v>
      </c>
      <c r="F50" s="96">
        <v>16</v>
      </c>
      <c r="G50" s="87"/>
      <c r="H50" s="77"/>
      <c r="I50" s="97"/>
      <c r="J50" s="97"/>
      <c r="K50" s="34" t="s">
        <v>65</v>
      </c>
      <c r="L50" s="100">
        <v>50</v>
      </c>
      <c r="M50" s="100"/>
      <c r="N50" s="99"/>
      <c r="O50" s="64" t="s">
        <v>195</v>
      </c>
      <c r="P50" s="66">
        <v>43727.85962962963</v>
      </c>
      <c r="Q50" s="64" t="s">
        <v>853</v>
      </c>
      <c r="R50" s="64"/>
      <c r="S50" s="64"/>
      <c r="T50" s="64" t="s">
        <v>959</v>
      </c>
      <c r="U50" s="66">
        <v>43727.85962962963</v>
      </c>
      <c r="V50" s="67" t="s">
        <v>937</v>
      </c>
      <c r="W50" s="64"/>
      <c r="X50" s="64"/>
      <c r="Y50" s="70" t="s">
        <v>1440</v>
      </c>
      <c r="Z50" s="64"/>
      <c r="AA50" s="110">
        <v>1</v>
      </c>
      <c r="AB50" s="48">
        <v>0</v>
      </c>
      <c r="AC50" s="49">
        <v>0</v>
      </c>
      <c r="AD50" s="48">
        <v>0</v>
      </c>
      <c r="AE50" s="49">
        <v>0</v>
      </c>
      <c r="AF50" s="48">
        <v>0</v>
      </c>
      <c r="AG50" s="49">
        <v>0</v>
      </c>
      <c r="AH50" s="48">
        <v>24</v>
      </c>
      <c r="AI50" s="49">
        <v>100</v>
      </c>
      <c r="AJ50" s="48">
        <v>24</v>
      </c>
      <c r="AK50" s="135" t="s">
        <v>994</v>
      </c>
      <c r="AL50" s="67" t="s">
        <v>994</v>
      </c>
      <c r="AM50" s="64" t="b">
        <v>0</v>
      </c>
      <c r="AN50" s="64">
        <v>1</v>
      </c>
      <c r="AO50" s="70" t="s">
        <v>287</v>
      </c>
      <c r="AP50" s="64" t="b">
        <v>0</v>
      </c>
      <c r="AQ50" s="64" t="s">
        <v>288</v>
      </c>
      <c r="AR50" s="64"/>
      <c r="AS50" s="70" t="s">
        <v>287</v>
      </c>
      <c r="AT50" s="64" t="b">
        <v>0</v>
      </c>
      <c r="AU50" s="64">
        <v>0</v>
      </c>
      <c r="AV50" s="70" t="s">
        <v>287</v>
      </c>
      <c r="AW50" s="64" t="s">
        <v>342</v>
      </c>
      <c r="AX50" s="64" t="b">
        <v>0</v>
      </c>
      <c r="AY50" s="70" t="s">
        <v>1440</v>
      </c>
      <c r="AZ50" s="64" t="s">
        <v>185</v>
      </c>
      <c r="BA50" s="64">
        <v>0</v>
      </c>
      <c r="BB50" s="64">
        <v>0</v>
      </c>
      <c r="BC50" s="64"/>
      <c r="BD50" s="64"/>
      <c r="BE50" s="64"/>
      <c r="BF50" s="64"/>
      <c r="BG50" s="64"/>
      <c r="BH50" s="64"/>
      <c r="BI50" s="64"/>
      <c r="BJ50" s="64"/>
      <c r="BK50" s="63" t="str">
        <f>REPLACE(INDEX(GroupVertices[Group],MATCH(Edges[[#This Row],[Vertex 1]],GroupVertices[Vertex],0)),1,1,"")</f>
        <v>2</v>
      </c>
      <c r="BL50" s="63" t="str">
        <f>REPLACE(INDEX(GroupVertices[Group],MATCH(Edges[[#This Row],[Vertex 2]],GroupVertices[Vertex],0)),1,1,"")</f>
        <v>2</v>
      </c>
      <c r="BM50" s="137">
        <v>43727</v>
      </c>
      <c r="BN50" s="70" t="s">
        <v>1107</v>
      </c>
    </row>
    <row r="51" spans="1:66" ht="15">
      <c r="A51" s="62" t="s">
        <v>781</v>
      </c>
      <c r="B51" s="62" t="s">
        <v>812</v>
      </c>
      <c r="C51" s="87" t="s">
        <v>2510</v>
      </c>
      <c r="D51" s="94">
        <v>10</v>
      </c>
      <c r="E51" s="95" t="s">
        <v>136</v>
      </c>
      <c r="F51" s="96">
        <v>10</v>
      </c>
      <c r="G51" s="87"/>
      <c r="H51" s="77"/>
      <c r="I51" s="97"/>
      <c r="J51" s="97"/>
      <c r="K51" s="34" t="s">
        <v>65</v>
      </c>
      <c r="L51" s="100">
        <v>51</v>
      </c>
      <c r="M51" s="100"/>
      <c r="N51" s="99"/>
      <c r="O51" s="64" t="s">
        <v>195</v>
      </c>
      <c r="P51" s="66">
        <v>43725.83320601852</v>
      </c>
      <c r="Q51" s="64" t="s">
        <v>822</v>
      </c>
      <c r="R51" s="64"/>
      <c r="S51" s="64"/>
      <c r="T51" s="64" t="s">
        <v>959</v>
      </c>
      <c r="U51" s="66">
        <v>43725.83320601852</v>
      </c>
      <c r="V51" s="67" t="s">
        <v>1275</v>
      </c>
      <c r="W51" s="64"/>
      <c r="X51" s="64"/>
      <c r="Y51" s="70" t="s">
        <v>1441</v>
      </c>
      <c r="Z51" s="64"/>
      <c r="AA51" s="110">
        <v>7</v>
      </c>
      <c r="AB51" s="48">
        <v>0</v>
      </c>
      <c r="AC51" s="49">
        <v>0</v>
      </c>
      <c r="AD51" s="48">
        <v>0</v>
      </c>
      <c r="AE51" s="49">
        <v>0</v>
      </c>
      <c r="AF51" s="48">
        <v>0</v>
      </c>
      <c r="AG51" s="49">
        <v>0</v>
      </c>
      <c r="AH51" s="48">
        <v>40</v>
      </c>
      <c r="AI51" s="49">
        <v>100</v>
      </c>
      <c r="AJ51" s="48">
        <v>40</v>
      </c>
      <c r="AK51" s="135" t="s">
        <v>995</v>
      </c>
      <c r="AL51" s="67" t="s">
        <v>995</v>
      </c>
      <c r="AM51" s="64" t="b">
        <v>0</v>
      </c>
      <c r="AN51" s="64">
        <v>3</v>
      </c>
      <c r="AO51" s="70" t="s">
        <v>287</v>
      </c>
      <c r="AP51" s="64" t="b">
        <v>0</v>
      </c>
      <c r="AQ51" s="64" t="s">
        <v>288</v>
      </c>
      <c r="AR51" s="64"/>
      <c r="AS51" s="70" t="s">
        <v>287</v>
      </c>
      <c r="AT51" s="64" t="b">
        <v>0</v>
      </c>
      <c r="AU51" s="64">
        <v>1</v>
      </c>
      <c r="AV51" s="70" t="s">
        <v>287</v>
      </c>
      <c r="AW51" s="64" t="s">
        <v>368</v>
      </c>
      <c r="AX51" s="64" t="b">
        <v>0</v>
      </c>
      <c r="AY51" s="70" t="s">
        <v>1441</v>
      </c>
      <c r="AZ51" s="64" t="s">
        <v>185</v>
      </c>
      <c r="BA51" s="64">
        <v>0</v>
      </c>
      <c r="BB51" s="64">
        <v>0</v>
      </c>
      <c r="BC51" s="64"/>
      <c r="BD51" s="64"/>
      <c r="BE51" s="64"/>
      <c r="BF51" s="64"/>
      <c r="BG51" s="64"/>
      <c r="BH51" s="64"/>
      <c r="BI51" s="64"/>
      <c r="BJ51" s="64"/>
      <c r="BK51" s="63" t="str">
        <f>REPLACE(INDEX(GroupVertices[Group],MATCH(Edges[[#This Row],[Vertex 1]],GroupVertices[Vertex],0)),1,1,"")</f>
        <v>4</v>
      </c>
      <c r="BL51" s="63" t="str">
        <f>REPLACE(INDEX(GroupVertices[Group],MATCH(Edges[[#This Row],[Vertex 2]],GroupVertices[Vertex],0)),1,1,"")</f>
        <v>4</v>
      </c>
      <c r="BM51" s="137">
        <v>43725</v>
      </c>
      <c r="BN51" s="70" t="s">
        <v>1108</v>
      </c>
    </row>
    <row r="52" spans="1:66" ht="15">
      <c r="A52" s="62" t="s">
        <v>781</v>
      </c>
      <c r="B52" s="62" t="s">
        <v>423</v>
      </c>
      <c r="C52" s="87" t="s">
        <v>2509</v>
      </c>
      <c r="D52" s="94">
        <v>8</v>
      </c>
      <c r="E52" s="95" t="s">
        <v>136</v>
      </c>
      <c r="F52" s="96">
        <v>13</v>
      </c>
      <c r="G52" s="87"/>
      <c r="H52" s="77"/>
      <c r="I52" s="97"/>
      <c r="J52" s="97"/>
      <c r="K52" s="34" t="s">
        <v>65</v>
      </c>
      <c r="L52" s="100">
        <v>52</v>
      </c>
      <c r="M52" s="100"/>
      <c r="N52" s="99"/>
      <c r="O52" s="64" t="s">
        <v>353</v>
      </c>
      <c r="P52" s="66">
        <v>43726.75717592592</v>
      </c>
      <c r="Q52" s="64" t="s">
        <v>823</v>
      </c>
      <c r="R52" s="64"/>
      <c r="S52" s="64"/>
      <c r="T52" s="64" t="s">
        <v>959</v>
      </c>
      <c r="U52" s="66">
        <v>43726.75717592592</v>
      </c>
      <c r="V52" s="67" t="s">
        <v>1276</v>
      </c>
      <c r="W52" s="64"/>
      <c r="X52" s="64"/>
      <c r="Y52" s="70" t="s">
        <v>1442</v>
      </c>
      <c r="Z52" s="64"/>
      <c r="AA52" s="110">
        <v>4</v>
      </c>
      <c r="AB52" s="48"/>
      <c r="AC52" s="49"/>
      <c r="AD52" s="48"/>
      <c r="AE52" s="49"/>
      <c r="AF52" s="48"/>
      <c r="AG52" s="49"/>
      <c r="AH52" s="48"/>
      <c r="AI52" s="49"/>
      <c r="AJ52" s="48"/>
      <c r="AK52" s="117"/>
      <c r="AL52" s="67" t="s">
        <v>1041</v>
      </c>
      <c r="AM52" s="64" t="b">
        <v>0</v>
      </c>
      <c r="AN52" s="64">
        <v>0</v>
      </c>
      <c r="AO52" s="70" t="s">
        <v>287</v>
      </c>
      <c r="AP52" s="64" t="b">
        <v>0</v>
      </c>
      <c r="AQ52" s="64" t="s">
        <v>288</v>
      </c>
      <c r="AR52" s="64"/>
      <c r="AS52" s="70" t="s">
        <v>287</v>
      </c>
      <c r="AT52" s="64" t="b">
        <v>0</v>
      </c>
      <c r="AU52" s="64">
        <v>6</v>
      </c>
      <c r="AV52" s="70" t="s">
        <v>1544</v>
      </c>
      <c r="AW52" s="64" t="s">
        <v>368</v>
      </c>
      <c r="AX52" s="64" t="b">
        <v>0</v>
      </c>
      <c r="AY52" s="70" t="s">
        <v>1544</v>
      </c>
      <c r="AZ52" s="64" t="s">
        <v>185</v>
      </c>
      <c r="BA52" s="64">
        <v>0</v>
      </c>
      <c r="BB52" s="64">
        <v>0</v>
      </c>
      <c r="BC52" s="64"/>
      <c r="BD52" s="64"/>
      <c r="BE52" s="64"/>
      <c r="BF52" s="64"/>
      <c r="BG52" s="64"/>
      <c r="BH52" s="64"/>
      <c r="BI52" s="64"/>
      <c r="BJ52" s="64"/>
      <c r="BK52" s="63" t="str">
        <f>REPLACE(INDEX(GroupVertices[Group],MATCH(Edges[[#This Row],[Vertex 1]],GroupVertices[Vertex],0)),1,1,"")</f>
        <v>4</v>
      </c>
      <c r="BL52" s="63" t="str">
        <f>REPLACE(INDEX(GroupVertices[Group],MATCH(Edges[[#This Row],[Vertex 2]],GroupVertices[Vertex],0)),1,1,"")</f>
        <v>2</v>
      </c>
      <c r="BM52" s="137">
        <v>43726</v>
      </c>
      <c r="BN52" s="70" t="s">
        <v>1109</v>
      </c>
    </row>
    <row r="53" spans="1:66" ht="15">
      <c r="A53" s="62" t="s">
        <v>781</v>
      </c>
      <c r="B53" s="62" t="s">
        <v>812</v>
      </c>
      <c r="C53" s="87" t="s">
        <v>2510</v>
      </c>
      <c r="D53" s="94">
        <v>10</v>
      </c>
      <c r="E53" s="95" t="s">
        <v>136</v>
      </c>
      <c r="F53" s="96">
        <v>10</v>
      </c>
      <c r="G53" s="87"/>
      <c r="H53" s="77"/>
      <c r="I53" s="97"/>
      <c r="J53" s="97"/>
      <c r="K53" s="34" t="s">
        <v>65</v>
      </c>
      <c r="L53" s="100">
        <v>53</v>
      </c>
      <c r="M53" s="100"/>
      <c r="N53" s="99"/>
      <c r="O53" s="64" t="s">
        <v>195</v>
      </c>
      <c r="P53" s="66">
        <v>43726.75717592592</v>
      </c>
      <c r="Q53" s="64" t="s">
        <v>823</v>
      </c>
      <c r="R53" s="64"/>
      <c r="S53" s="64"/>
      <c r="T53" s="64" t="s">
        <v>959</v>
      </c>
      <c r="U53" s="66">
        <v>43726.75717592592</v>
      </c>
      <c r="V53" s="67" t="s">
        <v>1276</v>
      </c>
      <c r="W53" s="64"/>
      <c r="X53" s="64"/>
      <c r="Y53" s="70" t="s">
        <v>1442</v>
      </c>
      <c r="Z53" s="64"/>
      <c r="AA53" s="110">
        <v>7</v>
      </c>
      <c r="AB53" s="48">
        <v>0</v>
      </c>
      <c r="AC53" s="49">
        <v>0</v>
      </c>
      <c r="AD53" s="48">
        <v>0</v>
      </c>
      <c r="AE53" s="49">
        <v>0</v>
      </c>
      <c r="AF53" s="48">
        <v>0</v>
      </c>
      <c r="AG53" s="49">
        <v>0</v>
      </c>
      <c r="AH53" s="48">
        <v>18</v>
      </c>
      <c r="AI53" s="49">
        <v>100</v>
      </c>
      <c r="AJ53" s="48">
        <v>18</v>
      </c>
      <c r="AK53" s="117"/>
      <c r="AL53" s="67" t="s">
        <v>1041</v>
      </c>
      <c r="AM53" s="64" t="b">
        <v>0</v>
      </c>
      <c r="AN53" s="64">
        <v>0</v>
      </c>
      <c r="AO53" s="70" t="s">
        <v>287</v>
      </c>
      <c r="AP53" s="64" t="b">
        <v>0</v>
      </c>
      <c r="AQ53" s="64" t="s">
        <v>288</v>
      </c>
      <c r="AR53" s="64"/>
      <c r="AS53" s="70" t="s">
        <v>287</v>
      </c>
      <c r="AT53" s="64" t="b">
        <v>0</v>
      </c>
      <c r="AU53" s="64">
        <v>6</v>
      </c>
      <c r="AV53" s="70" t="s">
        <v>1544</v>
      </c>
      <c r="AW53" s="64" t="s">
        <v>368</v>
      </c>
      <c r="AX53" s="64" t="b">
        <v>0</v>
      </c>
      <c r="AY53" s="70" t="s">
        <v>1544</v>
      </c>
      <c r="AZ53" s="64" t="s">
        <v>185</v>
      </c>
      <c r="BA53" s="64">
        <v>0</v>
      </c>
      <c r="BB53" s="64">
        <v>0</v>
      </c>
      <c r="BC53" s="64"/>
      <c r="BD53" s="64"/>
      <c r="BE53" s="64"/>
      <c r="BF53" s="64"/>
      <c r="BG53" s="64"/>
      <c r="BH53" s="64"/>
      <c r="BI53" s="64"/>
      <c r="BJ53" s="64"/>
      <c r="BK53" s="63" t="str">
        <f>REPLACE(INDEX(GroupVertices[Group],MATCH(Edges[[#This Row],[Vertex 1]],GroupVertices[Vertex],0)),1,1,"")</f>
        <v>4</v>
      </c>
      <c r="BL53" s="63" t="str">
        <f>REPLACE(INDEX(GroupVertices[Group],MATCH(Edges[[#This Row],[Vertex 2]],GroupVertices[Vertex],0)),1,1,"")</f>
        <v>4</v>
      </c>
      <c r="BM53" s="137">
        <v>43726</v>
      </c>
      <c r="BN53" s="70" t="s">
        <v>1109</v>
      </c>
    </row>
    <row r="54" spans="1:66" ht="15">
      <c r="A54" s="62" t="s">
        <v>781</v>
      </c>
      <c r="B54" s="62" t="s">
        <v>812</v>
      </c>
      <c r="C54" s="87" t="s">
        <v>2510</v>
      </c>
      <c r="D54" s="94">
        <v>10</v>
      </c>
      <c r="E54" s="95" t="s">
        <v>136</v>
      </c>
      <c r="F54" s="96">
        <v>10</v>
      </c>
      <c r="G54" s="87"/>
      <c r="H54" s="77"/>
      <c r="I54" s="97"/>
      <c r="J54" s="97"/>
      <c r="K54" s="34" t="s">
        <v>65</v>
      </c>
      <c r="L54" s="100">
        <v>54</v>
      </c>
      <c r="M54" s="100"/>
      <c r="N54" s="99"/>
      <c r="O54" s="64" t="s">
        <v>195</v>
      </c>
      <c r="P54" s="66">
        <v>43726.769375</v>
      </c>
      <c r="Q54" s="64" t="s">
        <v>854</v>
      </c>
      <c r="R54" s="64"/>
      <c r="S54" s="64"/>
      <c r="T54" s="64" t="s">
        <v>959</v>
      </c>
      <c r="U54" s="66">
        <v>43726.769375</v>
      </c>
      <c r="V54" s="67" t="s">
        <v>1277</v>
      </c>
      <c r="W54" s="64"/>
      <c r="X54" s="64"/>
      <c r="Y54" s="70" t="s">
        <v>1443</v>
      </c>
      <c r="Z54" s="64"/>
      <c r="AA54" s="110">
        <v>7</v>
      </c>
      <c r="AB54" s="48">
        <v>0</v>
      </c>
      <c r="AC54" s="49">
        <v>0</v>
      </c>
      <c r="AD54" s="48">
        <v>0</v>
      </c>
      <c r="AE54" s="49">
        <v>0</v>
      </c>
      <c r="AF54" s="48">
        <v>0</v>
      </c>
      <c r="AG54" s="49">
        <v>0</v>
      </c>
      <c r="AH54" s="48">
        <v>41</v>
      </c>
      <c r="AI54" s="49">
        <v>100</v>
      </c>
      <c r="AJ54" s="48">
        <v>41</v>
      </c>
      <c r="AK54" s="117"/>
      <c r="AL54" s="67" t="s">
        <v>1041</v>
      </c>
      <c r="AM54" s="64" t="b">
        <v>0</v>
      </c>
      <c r="AN54" s="64">
        <v>3</v>
      </c>
      <c r="AO54" s="70" t="s">
        <v>287</v>
      </c>
      <c r="AP54" s="64" t="b">
        <v>0</v>
      </c>
      <c r="AQ54" s="64" t="s">
        <v>288</v>
      </c>
      <c r="AR54" s="64"/>
      <c r="AS54" s="70" t="s">
        <v>287</v>
      </c>
      <c r="AT54" s="64" t="b">
        <v>0</v>
      </c>
      <c r="AU54" s="64">
        <v>0</v>
      </c>
      <c r="AV54" s="70" t="s">
        <v>287</v>
      </c>
      <c r="AW54" s="64" t="s">
        <v>368</v>
      </c>
      <c r="AX54" s="64" t="b">
        <v>0</v>
      </c>
      <c r="AY54" s="70" t="s">
        <v>1443</v>
      </c>
      <c r="AZ54" s="64" t="s">
        <v>185</v>
      </c>
      <c r="BA54" s="64">
        <v>0</v>
      </c>
      <c r="BB54" s="64">
        <v>0</v>
      </c>
      <c r="BC54" s="64"/>
      <c r="BD54" s="64"/>
      <c r="BE54" s="64"/>
      <c r="BF54" s="64"/>
      <c r="BG54" s="64"/>
      <c r="BH54" s="64"/>
      <c r="BI54" s="64"/>
      <c r="BJ54" s="64"/>
      <c r="BK54" s="63" t="str">
        <f>REPLACE(INDEX(GroupVertices[Group],MATCH(Edges[[#This Row],[Vertex 1]],GroupVertices[Vertex],0)),1,1,"")</f>
        <v>4</v>
      </c>
      <c r="BL54" s="63" t="str">
        <f>REPLACE(INDEX(GroupVertices[Group],MATCH(Edges[[#This Row],[Vertex 2]],GroupVertices[Vertex],0)),1,1,"")</f>
        <v>4</v>
      </c>
      <c r="BM54" s="137">
        <v>43726</v>
      </c>
      <c r="BN54" s="70" t="s">
        <v>1110</v>
      </c>
    </row>
    <row r="55" spans="1:66" ht="15">
      <c r="A55" s="62" t="s">
        <v>781</v>
      </c>
      <c r="B55" s="62" t="s">
        <v>423</v>
      </c>
      <c r="C55" s="87" t="s">
        <v>2509</v>
      </c>
      <c r="D55" s="94">
        <v>8</v>
      </c>
      <c r="E55" s="95" t="s">
        <v>136</v>
      </c>
      <c r="F55" s="96">
        <v>13</v>
      </c>
      <c r="G55" s="87"/>
      <c r="H55" s="77"/>
      <c r="I55" s="97"/>
      <c r="J55" s="97"/>
      <c r="K55" s="34" t="s">
        <v>65</v>
      </c>
      <c r="L55" s="100">
        <v>55</v>
      </c>
      <c r="M55" s="100"/>
      <c r="N55" s="99"/>
      <c r="O55" s="64" t="s">
        <v>353</v>
      </c>
      <c r="P55" s="66">
        <v>43726.87815972222</v>
      </c>
      <c r="Q55" s="64" t="s">
        <v>855</v>
      </c>
      <c r="R55" s="64"/>
      <c r="S55" s="64"/>
      <c r="T55" s="64" t="s">
        <v>959</v>
      </c>
      <c r="U55" s="66">
        <v>43726.87815972222</v>
      </c>
      <c r="V55" s="67" t="s">
        <v>1278</v>
      </c>
      <c r="W55" s="64"/>
      <c r="X55" s="64"/>
      <c r="Y55" s="70" t="s">
        <v>1444</v>
      </c>
      <c r="Z55" s="64"/>
      <c r="AA55" s="110">
        <v>4</v>
      </c>
      <c r="AB55" s="48"/>
      <c r="AC55" s="49"/>
      <c r="AD55" s="48"/>
      <c r="AE55" s="49"/>
      <c r="AF55" s="48"/>
      <c r="AG55" s="49"/>
      <c r="AH55" s="48"/>
      <c r="AI55" s="49"/>
      <c r="AJ55" s="48"/>
      <c r="AK55" s="135" t="s">
        <v>996</v>
      </c>
      <c r="AL55" s="67" t="s">
        <v>996</v>
      </c>
      <c r="AM55" s="64" t="b">
        <v>0</v>
      </c>
      <c r="AN55" s="64">
        <v>0</v>
      </c>
      <c r="AO55" s="70" t="s">
        <v>287</v>
      </c>
      <c r="AP55" s="64" t="b">
        <v>0</v>
      </c>
      <c r="AQ55" s="64" t="s">
        <v>288</v>
      </c>
      <c r="AR55" s="64"/>
      <c r="AS55" s="70" t="s">
        <v>287</v>
      </c>
      <c r="AT55" s="64" t="b">
        <v>0</v>
      </c>
      <c r="AU55" s="64">
        <v>5</v>
      </c>
      <c r="AV55" s="70" t="s">
        <v>1545</v>
      </c>
      <c r="AW55" s="64" t="s">
        <v>342</v>
      </c>
      <c r="AX55" s="64" t="b">
        <v>0</v>
      </c>
      <c r="AY55" s="70" t="s">
        <v>1545</v>
      </c>
      <c r="AZ55" s="64" t="s">
        <v>185</v>
      </c>
      <c r="BA55" s="64">
        <v>0</v>
      </c>
      <c r="BB55" s="64">
        <v>0</v>
      </c>
      <c r="BC55" s="64"/>
      <c r="BD55" s="64"/>
      <c r="BE55" s="64"/>
      <c r="BF55" s="64"/>
      <c r="BG55" s="64"/>
      <c r="BH55" s="64"/>
      <c r="BI55" s="64"/>
      <c r="BJ55" s="64"/>
      <c r="BK55" s="63" t="str">
        <f>REPLACE(INDEX(GroupVertices[Group],MATCH(Edges[[#This Row],[Vertex 1]],GroupVertices[Vertex],0)),1,1,"")</f>
        <v>4</v>
      </c>
      <c r="BL55" s="63" t="str">
        <f>REPLACE(INDEX(GroupVertices[Group],MATCH(Edges[[#This Row],[Vertex 2]],GroupVertices[Vertex],0)),1,1,"")</f>
        <v>2</v>
      </c>
      <c r="BM55" s="137">
        <v>43726</v>
      </c>
      <c r="BN55" s="70" t="s">
        <v>1111</v>
      </c>
    </row>
    <row r="56" spans="1:66" ht="15">
      <c r="A56" s="62" t="s">
        <v>781</v>
      </c>
      <c r="B56" s="62" t="s">
        <v>812</v>
      </c>
      <c r="C56" s="87" t="s">
        <v>2510</v>
      </c>
      <c r="D56" s="94">
        <v>10</v>
      </c>
      <c r="E56" s="95" t="s">
        <v>136</v>
      </c>
      <c r="F56" s="96">
        <v>10</v>
      </c>
      <c r="G56" s="87"/>
      <c r="H56" s="77"/>
      <c r="I56" s="97"/>
      <c r="J56" s="97"/>
      <c r="K56" s="34" t="s">
        <v>65</v>
      </c>
      <c r="L56" s="100">
        <v>56</v>
      </c>
      <c r="M56" s="100"/>
      <c r="N56" s="99"/>
      <c r="O56" s="64" t="s">
        <v>195</v>
      </c>
      <c r="P56" s="66">
        <v>43726.87815972222</v>
      </c>
      <c r="Q56" s="64" t="s">
        <v>855</v>
      </c>
      <c r="R56" s="64"/>
      <c r="S56" s="64"/>
      <c r="T56" s="64" t="s">
        <v>959</v>
      </c>
      <c r="U56" s="66">
        <v>43726.87815972222</v>
      </c>
      <c r="V56" s="67" t="s">
        <v>1278</v>
      </c>
      <c r="W56" s="64"/>
      <c r="X56" s="64"/>
      <c r="Y56" s="70" t="s">
        <v>1444</v>
      </c>
      <c r="Z56" s="64"/>
      <c r="AA56" s="110">
        <v>7</v>
      </c>
      <c r="AB56" s="48"/>
      <c r="AC56" s="49"/>
      <c r="AD56" s="48"/>
      <c r="AE56" s="49"/>
      <c r="AF56" s="48"/>
      <c r="AG56" s="49"/>
      <c r="AH56" s="48"/>
      <c r="AI56" s="49"/>
      <c r="AJ56" s="48"/>
      <c r="AK56" s="135" t="s">
        <v>996</v>
      </c>
      <c r="AL56" s="67" t="s">
        <v>996</v>
      </c>
      <c r="AM56" s="64" t="b">
        <v>0</v>
      </c>
      <c r="AN56" s="64">
        <v>0</v>
      </c>
      <c r="AO56" s="70" t="s">
        <v>287</v>
      </c>
      <c r="AP56" s="64" t="b">
        <v>0</v>
      </c>
      <c r="AQ56" s="64" t="s">
        <v>288</v>
      </c>
      <c r="AR56" s="64"/>
      <c r="AS56" s="70" t="s">
        <v>287</v>
      </c>
      <c r="AT56" s="64" t="b">
        <v>0</v>
      </c>
      <c r="AU56" s="64">
        <v>5</v>
      </c>
      <c r="AV56" s="70" t="s">
        <v>1545</v>
      </c>
      <c r="AW56" s="64" t="s">
        <v>342</v>
      </c>
      <c r="AX56" s="64" t="b">
        <v>0</v>
      </c>
      <c r="AY56" s="70" t="s">
        <v>1545</v>
      </c>
      <c r="AZ56" s="64" t="s">
        <v>185</v>
      </c>
      <c r="BA56" s="64">
        <v>0</v>
      </c>
      <c r="BB56" s="64">
        <v>0</v>
      </c>
      <c r="BC56" s="64"/>
      <c r="BD56" s="64"/>
      <c r="BE56" s="64"/>
      <c r="BF56" s="64"/>
      <c r="BG56" s="64"/>
      <c r="BH56" s="64"/>
      <c r="BI56" s="64"/>
      <c r="BJ56" s="64"/>
      <c r="BK56" s="63" t="str">
        <f>REPLACE(INDEX(GroupVertices[Group],MATCH(Edges[[#This Row],[Vertex 1]],GroupVertices[Vertex],0)),1,1,"")</f>
        <v>4</v>
      </c>
      <c r="BL56" s="63" t="str">
        <f>REPLACE(INDEX(GroupVertices[Group],MATCH(Edges[[#This Row],[Vertex 2]],GroupVertices[Vertex],0)),1,1,"")</f>
        <v>4</v>
      </c>
      <c r="BM56" s="137">
        <v>43726</v>
      </c>
      <c r="BN56" s="70" t="s">
        <v>1111</v>
      </c>
    </row>
    <row r="57" spans="1:66" ht="15">
      <c r="A57" s="62" t="s">
        <v>781</v>
      </c>
      <c r="B57" s="62" t="s">
        <v>808</v>
      </c>
      <c r="C57" s="87" t="s">
        <v>757</v>
      </c>
      <c r="D57" s="94">
        <v>7</v>
      </c>
      <c r="E57" s="95" t="s">
        <v>136</v>
      </c>
      <c r="F57" s="96">
        <v>14</v>
      </c>
      <c r="G57" s="87"/>
      <c r="H57" s="77"/>
      <c r="I57" s="97"/>
      <c r="J57" s="97"/>
      <c r="K57" s="34" t="s">
        <v>65</v>
      </c>
      <c r="L57" s="100">
        <v>57</v>
      </c>
      <c r="M57" s="100"/>
      <c r="N57" s="99"/>
      <c r="O57" s="64" t="s">
        <v>195</v>
      </c>
      <c r="P57" s="66">
        <v>43726.87815972222</v>
      </c>
      <c r="Q57" s="64" t="s">
        <v>855</v>
      </c>
      <c r="R57" s="64"/>
      <c r="S57" s="64"/>
      <c r="T57" s="64" t="s">
        <v>959</v>
      </c>
      <c r="U57" s="66">
        <v>43726.87815972222</v>
      </c>
      <c r="V57" s="67" t="s">
        <v>1278</v>
      </c>
      <c r="W57" s="64"/>
      <c r="X57" s="64"/>
      <c r="Y57" s="70" t="s">
        <v>1444</v>
      </c>
      <c r="Z57" s="64"/>
      <c r="AA57" s="110">
        <v>3</v>
      </c>
      <c r="AB57" s="48">
        <v>0</v>
      </c>
      <c r="AC57" s="49">
        <v>0</v>
      </c>
      <c r="AD57" s="48">
        <v>0</v>
      </c>
      <c r="AE57" s="49">
        <v>0</v>
      </c>
      <c r="AF57" s="48">
        <v>0</v>
      </c>
      <c r="AG57" s="49">
        <v>0</v>
      </c>
      <c r="AH57" s="48">
        <v>14</v>
      </c>
      <c r="AI57" s="49">
        <v>100</v>
      </c>
      <c r="AJ57" s="48">
        <v>14</v>
      </c>
      <c r="AK57" s="135" t="s">
        <v>996</v>
      </c>
      <c r="AL57" s="67" t="s">
        <v>996</v>
      </c>
      <c r="AM57" s="64" t="b">
        <v>0</v>
      </c>
      <c r="AN57" s="64">
        <v>0</v>
      </c>
      <c r="AO57" s="70" t="s">
        <v>287</v>
      </c>
      <c r="AP57" s="64" t="b">
        <v>0</v>
      </c>
      <c r="AQ57" s="64" t="s">
        <v>288</v>
      </c>
      <c r="AR57" s="64"/>
      <c r="AS57" s="70" t="s">
        <v>287</v>
      </c>
      <c r="AT57" s="64" t="b">
        <v>0</v>
      </c>
      <c r="AU57" s="64">
        <v>5</v>
      </c>
      <c r="AV57" s="70" t="s">
        <v>1545</v>
      </c>
      <c r="AW57" s="64" t="s">
        <v>342</v>
      </c>
      <c r="AX57" s="64" t="b">
        <v>0</v>
      </c>
      <c r="AY57" s="70" t="s">
        <v>1545</v>
      </c>
      <c r="AZ57" s="64" t="s">
        <v>185</v>
      </c>
      <c r="BA57" s="64">
        <v>0</v>
      </c>
      <c r="BB57" s="64">
        <v>0</v>
      </c>
      <c r="BC57" s="64"/>
      <c r="BD57" s="64"/>
      <c r="BE57" s="64"/>
      <c r="BF57" s="64"/>
      <c r="BG57" s="64"/>
      <c r="BH57" s="64"/>
      <c r="BI57" s="64"/>
      <c r="BJ57" s="64"/>
      <c r="BK57" s="63" t="str">
        <f>REPLACE(INDEX(GroupVertices[Group],MATCH(Edges[[#This Row],[Vertex 1]],GroupVertices[Vertex],0)),1,1,"")</f>
        <v>4</v>
      </c>
      <c r="BL57" s="63" t="str">
        <f>REPLACE(INDEX(GroupVertices[Group],MATCH(Edges[[#This Row],[Vertex 2]],GroupVertices[Vertex],0)),1,1,"")</f>
        <v>2</v>
      </c>
      <c r="BM57" s="137">
        <v>43726</v>
      </c>
      <c r="BN57" s="70" t="s">
        <v>1111</v>
      </c>
    </row>
    <row r="58" spans="1:66" ht="15">
      <c r="A58" s="62" t="s">
        <v>781</v>
      </c>
      <c r="B58" s="62" t="s">
        <v>423</v>
      </c>
      <c r="C58" s="87" t="s">
        <v>2509</v>
      </c>
      <c r="D58" s="94">
        <v>8</v>
      </c>
      <c r="E58" s="95" t="s">
        <v>136</v>
      </c>
      <c r="F58" s="96">
        <v>13</v>
      </c>
      <c r="G58" s="87"/>
      <c r="H58" s="77"/>
      <c r="I58" s="97"/>
      <c r="J58" s="97"/>
      <c r="K58" s="34" t="s">
        <v>65</v>
      </c>
      <c r="L58" s="100">
        <v>58</v>
      </c>
      <c r="M58" s="100"/>
      <c r="N58" s="99"/>
      <c r="O58" s="64" t="s">
        <v>353</v>
      </c>
      <c r="P58" s="66">
        <v>43727.80081018519</v>
      </c>
      <c r="Q58" s="64" t="s">
        <v>856</v>
      </c>
      <c r="R58" s="64"/>
      <c r="S58" s="64"/>
      <c r="T58" s="64" t="s">
        <v>963</v>
      </c>
      <c r="U58" s="66">
        <v>43727.80081018519</v>
      </c>
      <c r="V58" s="67" t="s">
        <v>1279</v>
      </c>
      <c r="W58" s="64"/>
      <c r="X58" s="64"/>
      <c r="Y58" s="70" t="s">
        <v>1445</v>
      </c>
      <c r="Z58" s="64"/>
      <c r="AA58" s="110">
        <v>4</v>
      </c>
      <c r="AB58" s="48"/>
      <c r="AC58" s="49"/>
      <c r="AD58" s="48"/>
      <c r="AE58" s="49"/>
      <c r="AF58" s="48"/>
      <c r="AG58" s="49"/>
      <c r="AH58" s="48"/>
      <c r="AI58" s="49"/>
      <c r="AJ58" s="48"/>
      <c r="AK58" s="117"/>
      <c r="AL58" s="67" t="s">
        <v>1041</v>
      </c>
      <c r="AM58" s="64" t="b">
        <v>0</v>
      </c>
      <c r="AN58" s="64">
        <v>0</v>
      </c>
      <c r="AO58" s="70" t="s">
        <v>287</v>
      </c>
      <c r="AP58" s="64" t="b">
        <v>0</v>
      </c>
      <c r="AQ58" s="64" t="s">
        <v>288</v>
      </c>
      <c r="AR58" s="64"/>
      <c r="AS58" s="70" t="s">
        <v>287</v>
      </c>
      <c r="AT58" s="64" t="b">
        <v>0</v>
      </c>
      <c r="AU58" s="64">
        <v>3</v>
      </c>
      <c r="AV58" s="70" t="s">
        <v>1546</v>
      </c>
      <c r="AW58" s="64" t="s">
        <v>342</v>
      </c>
      <c r="AX58" s="64" t="b">
        <v>0</v>
      </c>
      <c r="AY58" s="70" t="s">
        <v>1546</v>
      </c>
      <c r="AZ58" s="64" t="s">
        <v>185</v>
      </c>
      <c r="BA58" s="64">
        <v>0</v>
      </c>
      <c r="BB58" s="64">
        <v>0</v>
      </c>
      <c r="BC58" s="64"/>
      <c r="BD58" s="64"/>
      <c r="BE58" s="64"/>
      <c r="BF58" s="64"/>
      <c r="BG58" s="64"/>
      <c r="BH58" s="64"/>
      <c r="BI58" s="64"/>
      <c r="BJ58" s="64"/>
      <c r="BK58" s="63" t="str">
        <f>REPLACE(INDEX(GroupVertices[Group],MATCH(Edges[[#This Row],[Vertex 1]],GroupVertices[Vertex],0)),1,1,"")</f>
        <v>4</v>
      </c>
      <c r="BL58" s="63" t="str">
        <f>REPLACE(INDEX(GroupVertices[Group],MATCH(Edges[[#This Row],[Vertex 2]],GroupVertices[Vertex],0)),1,1,"")</f>
        <v>2</v>
      </c>
      <c r="BM58" s="137">
        <v>43727</v>
      </c>
      <c r="BN58" s="70" t="s">
        <v>1112</v>
      </c>
    </row>
    <row r="59" spans="1:66" ht="15">
      <c r="A59" s="62" t="s">
        <v>781</v>
      </c>
      <c r="B59" s="62" t="s">
        <v>808</v>
      </c>
      <c r="C59" s="87" t="s">
        <v>757</v>
      </c>
      <c r="D59" s="94">
        <v>7</v>
      </c>
      <c r="E59" s="95" t="s">
        <v>136</v>
      </c>
      <c r="F59" s="96">
        <v>14</v>
      </c>
      <c r="G59" s="87"/>
      <c r="H59" s="77"/>
      <c r="I59" s="97"/>
      <c r="J59" s="97"/>
      <c r="K59" s="34" t="s">
        <v>65</v>
      </c>
      <c r="L59" s="100">
        <v>59</v>
      </c>
      <c r="M59" s="100"/>
      <c r="N59" s="99"/>
      <c r="O59" s="64" t="s">
        <v>195</v>
      </c>
      <c r="P59" s="66">
        <v>43727.80081018519</v>
      </c>
      <c r="Q59" s="64" t="s">
        <v>856</v>
      </c>
      <c r="R59" s="64"/>
      <c r="S59" s="64"/>
      <c r="T59" s="64" t="s">
        <v>963</v>
      </c>
      <c r="U59" s="66">
        <v>43727.80081018519</v>
      </c>
      <c r="V59" s="67" t="s">
        <v>1279</v>
      </c>
      <c r="W59" s="64"/>
      <c r="X59" s="64"/>
      <c r="Y59" s="70" t="s">
        <v>1445</v>
      </c>
      <c r="Z59" s="64"/>
      <c r="AA59" s="110">
        <v>3</v>
      </c>
      <c r="AB59" s="48">
        <v>0</v>
      </c>
      <c r="AC59" s="49">
        <v>0</v>
      </c>
      <c r="AD59" s="48">
        <v>0</v>
      </c>
      <c r="AE59" s="49">
        <v>0</v>
      </c>
      <c r="AF59" s="48">
        <v>0</v>
      </c>
      <c r="AG59" s="49">
        <v>0</v>
      </c>
      <c r="AH59" s="48">
        <v>21</v>
      </c>
      <c r="AI59" s="49">
        <v>100</v>
      </c>
      <c r="AJ59" s="48">
        <v>21</v>
      </c>
      <c r="AK59" s="117"/>
      <c r="AL59" s="67" t="s">
        <v>1041</v>
      </c>
      <c r="AM59" s="64" t="b">
        <v>0</v>
      </c>
      <c r="AN59" s="64">
        <v>0</v>
      </c>
      <c r="AO59" s="70" t="s">
        <v>287</v>
      </c>
      <c r="AP59" s="64" t="b">
        <v>0</v>
      </c>
      <c r="AQ59" s="64" t="s">
        <v>288</v>
      </c>
      <c r="AR59" s="64"/>
      <c r="AS59" s="70" t="s">
        <v>287</v>
      </c>
      <c r="AT59" s="64" t="b">
        <v>0</v>
      </c>
      <c r="AU59" s="64">
        <v>3</v>
      </c>
      <c r="AV59" s="70" t="s">
        <v>1546</v>
      </c>
      <c r="AW59" s="64" t="s">
        <v>342</v>
      </c>
      <c r="AX59" s="64" t="b">
        <v>0</v>
      </c>
      <c r="AY59" s="70" t="s">
        <v>1546</v>
      </c>
      <c r="AZ59" s="64" t="s">
        <v>185</v>
      </c>
      <c r="BA59" s="64">
        <v>0</v>
      </c>
      <c r="BB59" s="64">
        <v>0</v>
      </c>
      <c r="BC59" s="64"/>
      <c r="BD59" s="64"/>
      <c r="BE59" s="64"/>
      <c r="BF59" s="64"/>
      <c r="BG59" s="64"/>
      <c r="BH59" s="64"/>
      <c r="BI59" s="64"/>
      <c r="BJ59" s="64"/>
      <c r="BK59" s="63" t="str">
        <f>REPLACE(INDEX(GroupVertices[Group],MATCH(Edges[[#This Row],[Vertex 1]],GroupVertices[Vertex],0)),1,1,"")</f>
        <v>4</v>
      </c>
      <c r="BL59" s="63" t="str">
        <f>REPLACE(INDEX(GroupVertices[Group],MATCH(Edges[[#This Row],[Vertex 2]],GroupVertices[Vertex],0)),1,1,"")</f>
        <v>2</v>
      </c>
      <c r="BM59" s="137">
        <v>43727</v>
      </c>
      <c r="BN59" s="70" t="s">
        <v>1112</v>
      </c>
    </row>
    <row r="60" spans="1:66" ht="15">
      <c r="A60" s="62" t="s">
        <v>781</v>
      </c>
      <c r="B60" s="62" t="s">
        <v>812</v>
      </c>
      <c r="C60" s="87" t="s">
        <v>2510</v>
      </c>
      <c r="D60" s="94">
        <v>10</v>
      </c>
      <c r="E60" s="95" t="s">
        <v>136</v>
      </c>
      <c r="F60" s="96">
        <v>10</v>
      </c>
      <c r="G60" s="87"/>
      <c r="H60" s="77"/>
      <c r="I60" s="97"/>
      <c r="J60" s="97"/>
      <c r="K60" s="34" t="s">
        <v>65</v>
      </c>
      <c r="L60" s="100">
        <v>60</v>
      </c>
      <c r="M60" s="100"/>
      <c r="N60" s="99"/>
      <c r="O60" s="64" t="s">
        <v>195</v>
      </c>
      <c r="P60" s="66">
        <v>43727.80081018519</v>
      </c>
      <c r="Q60" s="64" t="s">
        <v>856</v>
      </c>
      <c r="R60" s="64"/>
      <c r="S60" s="64"/>
      <c r="T60" s="64" t="s">
        <v>963</v>
      </c>
      <c r="U60" s="66">
        <v>43727.80081018519</v>
      </c>
      <c r="V60" s="67" t="s">
        <v>1279</v>
      </c>
      <c r="W60" s="64"/>
      <c r="X60" s="64"/>
      <c r="Y60" s="70" t="s">
        <v>1445</v>
      </c>
      <c r="Z60" s="64"/>
      <c r="AA60" s="110">
        <v>7</v>
      </c>
      <c r="AB60" s="48"/>
      <c r="AC60" s="49"/>
      <c r="AD60" s="48"/>
      <c r="AE60" s="49"/>
      <c r="AF60" s="48"/>
      <c r="AG60" s="49"/>
      <c r="AH60" s="48"/>
      <c r="AI60" s="49"/>
      <c r="AJ60" s="48"/>
      <c r="AK60" s="117"/>
      <c r="AL60" s="67" t="s">
        <v>1041</v>
      </c>
      <c r="AM60" s="64" t="b">
        <v>0</v>
      </c>
      <c r="AN60" s="64">
        <v>0</v>
      </c>
      <c r="AO60" s="70" t="s">
        <v>287</v>
      </c>
      <c r="AP60" s="64" t="b">
        <v>0</v>
      </c>
      <c r="AQ60" s="64" t="s">
        <v>288</v>
      </c>
      <c r="AR60" s="64"/>
      <c r="AS60" s="70" t="s">
        <v>287</v>
      </c>
      <c r="AT60" s="64" t="b">
        <v>0</v>
      </c>
      <c r="AU60" s="64">
        <v>3</v>
      </c>
      <c r="AV60" s="70" t="s">
        <v>1546</v>
      </c>
      <c r="AW60" s="64" t="s">
        <v>342</v>
      </c>
      <c r="AX60" s="64" t="b">
        <v>0</v>
      </c>
      <c r="AY60" s="70" t="s">
        <v>1546</v>
      </c>
      <c r="AZ60" s="64" t="s">
        <v>185</v>
      </c>
      <c r="BA60" s="64">
        <v>0</v>
      </c>
      <c r="BB60" s="64">
        <v>0</v>
      </c>
      <c r="BC60" s="64"/>
      <c r="BD60" s="64"/>
      <c r="BE60" s="64"/>
      <c r="BF60" s="64"/>
      <c r="BG60" s="64"/>
      <c r="BH60" s="64"/>
      <c r="BI60" s="64"/>
      <c r="BJ60" s="64"/>
      <c r="BK60" s="63" t="str">
        <f>REPLACE(INDEX(GroupVertices[Group],MATCH(Edges[[#This Row],[Vertex 1]],GroupVertices[Vertex],0)),1,1,"")</f>
        <v>4</v>
      </c>
      <c r="BL60" s="63" t="str">
        <f>REPLACE(INDEX(GroupVertices[Group],MATCH(Edges[[#This Row],[Vertex 2]],GroupVertices[Vertex],0)),1,1,"")</f>
        <v>4</v>
      </c>
      <c r="BM60" s="137">
        <v>43727</v>
      </c>
      <c r="BN60" s="70" t="s">
        <v>1112</v>
      </c>
    </row>
    <row r="61" spans="1:66" ht="15">
      <c r="A61" s="62" t="s">
        <v>781</v>
      </c>
      <c r="B61" s="62" t="s">
        <v>812</v>
      </c>
      <c r="C61" s="87" t="s">
        <v>2510</v>
      </c>
      <c r="D61" s="94">
        <v>10</v>
      </c>
      <c r="E61" s="95" t="s">
        <v>136</v>
      </c>
      <c r="F61" s="96">
        <v>10</v>
      </c>
      <c r="G61" s="87"/>
      <c r="H61" s="77"/>
      <c r="I61" s="97"/>
      <c r="J61" s="97"/>
      <c r="K61" s="34" t="s">
        <v>65</v>
      </c>
      <c r="L61" s="100">
        <v>61</v>
      </c>
      <c r="M61" s="100"/>
      <c r="N61" s="99"/>
      <c r="O61" s="64" t="s">
        <v>195</v>
      </c>
      <c r="P61" s="66">
        <v>43727.85878472222</v>
      </c>
      <c r="Q61" s="64" t="s">
        <v>857</v>
      </c>
      <c r="R61" s="64"/>
      <c r="S61" s="64"/>
      <c r="T61" s="64" t="s">
        <v>959</v>
      </c>
      <c r="U61" s="66">
        <v>43727.85878472222</v>
      </c>
      <c r="V61" s="67" t="s">
        <v>1280</v>
      </c>
      <c r="W61" s="64"/>
      <c r="X61" s="64"/>
      <c r="Y61" s="70" t="s">
        <v>1446</v>
      </c>
      <c r="Z61" s="64"/>
      <c r="AA61" s="110">
        <v>7</v>
      </c>
      <c r="AB61" s="48">
        <v>0</v>
      </c>
      <c r="AC61" s="49">
        <v>0</v>
      </c>
      <c r="AD61" s="48">
        <v>0</v>
      </c>
      <c r="AE61" s="49">
        <v>0</v>
      </c>
      <c r="AF61" s="48">
        <v>0</v>
      </c>
      <c r="AG61" s="49">
        <v>0</v>
      </c>
      <c r="AH61" s="48">
        <v>17</v>
      </c>
      <c r="AI61" s="49">
        <v>100</v>
      </c>
      <c r="AJ61" s="48">
        <v>17</v>
      </c>
      <c r="AK61" s="135" t="s">
        <v>997</v>
      </c>
      <c r="AL61" s="67" t="s">
        <v>997</v>
      </c>
      <c r="AM61" s="64" t="b">
        <v>0</v>
      </c>
      <c r="AN61" s="64">
        <v>2</v>
      </c>
      <c r="AO61" s="70" t="s">
        <v>287</v>
      </c>
      <c r="AP61" s="64" t="b">
        <v>0</v>
      </c>
      <c r="AQ61" s="64" t="s">
        <v>288</v>
      </c>
      <c r="AR61" s="64"/>
      <c r="AS61" s="70" t="s">
        <v>287</v>
      </c>
      <c r="AT61" s="64" t="b">
        <v>0</v>
      </c>
      <c r="AU61" s="64">
        <v>0</v>
      </c>
      <c r="AV61" s="70" t="s">
        <v>287</v>
      </c>
      <c r="AW61" s="64" t="s">
        <v>342</v>
      </c>
      <c r="AX61" s="64" t="b">
        <v>0</v>
      </c>
      <c r="AY61" s="70" t="s">
        <v>1446</v>
      </c>
      <c r="AZ61" s="64" t="s">
        <v>185</v>
      </c>
      <c r="BA61" s="64">
        <v>0</v>
      </c>
      <c r="BB61" s="64">
        <v>0</v>
      </c>
      <c r="BC61" s="64"/>
      <c r="BD61" s="64"/>
      <c r="BE61" s="64"/>
      <c r="BF61" s="64"/>
      <c r="BG61" s="64"/>
      <c r="BH61" s="64"/>
      <c r="BI61" s="64"/>
      <c r="BJ61" s="64"/>
      <c r="BK61" s="63" t="str">
        <f>REPLACE(INDEX(GroupVertices[Group],MATCH(Edges[[#This Row],[Vertex 1]],GroupVertices[Vertex],0)),1,1,"")</f>
        <v>4</v>
      </c>
      <c r="BL61" s="63" t="str">
        <f>REPLACE(INDEX(GroupVertices[Group],MATCH(Edges[[#This Row],[Vertex 2]],GroupVertices[Vertex],0)),1,1,"")</f>
        <v>4</v>
      </c>
      <c r="BM61" s="137">
        <v>43727</v>
      </c>
      <c r="BN61" s="70" t="s">
        <v>1113</v>
      </c>
    </row>
    <row r="62" spans="1:66" ht="15">
      <c r="A62" s="62" t="s">
        <v>781</v>
      </c>
      <c r="B62" s="62" t="s">
        <v>423</v>
      </c>
      <c r="C62" s="87" t="s">
        <v>2509</v>
      </c>
      <c r="D62" s="94">
        <v>8</v>
      </c>
      <c r="E62" s="95" t="s">
        <v>136</v>
      </c>
      <c r="F62" s="96">
        <v>13</v>
      </c>
      <c r="G62" s="87"/>
      <c r="H62" s="77"/>
      <c r="I62" s="97"/>
      <c r="J62" s="97"/>
      <c r="K62" s="34" t="s">
        <v>65</v>
      </c>
      <c r="L62" s="100">
        <v>62</v>
      </c>
      <c r="M62" s="100"/>
      <c r="N62" s="99"/>
      <c r="O62" s="64" t="s">
        <v>353</v>
      </c>
      <c r="P62" s="66">
        <v>43727.961122685185</v>
      </c>
      <c r="Q62" s="64" t="s">
        <v>858</v>
      </c>
      <c r="R62" s="64"/>
      <c r="S62" s="64"/>
      <c r="T62" s="64" t="s">
        <v>959</v>
      </c>
      <c r="U62" s="66">
        <v>43727.961122685185</v>
      </c>
      <c r="V62" s="67" t="s">
        <v>1281</v>
      </c>
      <c r="W62" s="64"/>
      <c r="X62" s="64"/>
      <c r="Y62" s="70" t="s">
        <v>1447</v>
      </c>
      <c r="Z62" s="64"/>
      <c r="AA62" s="110">
        <v>4</v>
      </c>
      <c r="AB62" s="48"/>
      <c r="AC62" s="49"/>
      <c r="AD62" s="48"/>
      <c r="AE62" s="49"/>
      <c r="AF62" s="48"/>
      <c r="AG62" s="49"/>
      <c r="AH62" s="48"/>
      <c r="AI62" s="49"/>
      <c r="AJ62" s="48"/>
      <c r="AK62" s="117"/>
      <c r="AL62" s="67" t="s">
        <v>1041</v>
      </c>
      <c r="AM62" s="64" t="b">
        <v>0</v>
      </c>
      <c r="AN62" s="64">
        <v>0</v>
      </c>
      <c r="AO62" s="70" t="s">
        <v>287</v>
      </c>
      <c r="AP62" s="64" t="b">
        <v>0</v>
      </c>
      <c r="AQ62" s="64" t="s">
        <v>288</v>
      </c>
      <c r="AR62" s="64"/>
      <c r="AS62" s="70" t="s">
        <v>287</v>
      </c>
      <c r="AT62" s="64" t="b">
        <v>0</v>
      </c>
      <c r="AU62" s="64">
        <v>4</v>
      </c>
      <c r="AV62" s="70" t="s">
        <v>1548</v>
      </c>
      <c r="AW62" s="64" t="s">
        <v>342</v>
      </c>
      <c r="AX62" s="64" t="b">
        <v>0</v>
      </c>
      <c r="AY62" s="70" t="s">
        <v>1548</v>
      </c>
      <c r="AZ62" s="64" t="s">
        <v>185</v>
      </c>
      <c r="BA62" s="64">
        <v>0</v>
      </c>
      <c r="BB62" s="64">
        <v>0</v>
      </c>
      <c r="BC62" s="64"/>
      <c r="BD62" s="64"/>
      <c r="BE62" s="64"/>
      <c r="BF62" s="64"/>
      <c r="BG62" s="64"/>
      <c r="BH62" s="64"/>
      <c r="BI62" s="64"/>
      <c r="BJ62" s="64"/>
      <c r="BK62" s="63" t="str">
        <f>REPLACE(INDEX(GroupVertices[Group],MATCH(Edges[[#This Row],[Vertex 1]],GroupVertices[Vertex],0)),1,1,"")</f>
        <v>4</v>
      </c>
      <c r="BL62" s="63" t="str">
        <f>REPLACE(INDEX(GroupVertices[Group],MATCH(Edges[[#This Row],[Vertex 2]],GroupVertices[Vertex],0)),1,1,"")</f>
        <v>2</v>
      </c>
      <c r="BM62" s="137">
        <v>43727</v>
      </c>
      <c r="BN62" s="70" t="s">
        <v>1114</v>
      </c>
    </row>
    <row r="63" spans="1:66" ht="15">
      <c r="A63" s="62" t="s">
        <v>781</v>
      </c>
      <c r="B63" s="62" t="s">
        <v>812</v>
      </c>
      <c r="C63" s="87" t="s">
        <v>2510</v>
      </c>
      <c r="D63" s="94">
        <v>10</v>
      </c>
      <c r="E63" s="95" t="s">
        <v>136</v>
      </c>
      <c r="F63" s="96">
        <v>10</v>
      </c>
      <c r="G63" s="87"/>
      <c r="H63" s="77"/>
      <c r="I63" s="97"/>
      <c r="J63" s="97"/>
      <c r="K63" s="34" t="s">
        <v>65</v>
      </c>
      <c r="L63" s="100">
        <v>63</v>
      </c>
      <c r="M63" s="100"/>
      <c r="N63" s="99"/>
      <c r="O63" s="64" t="s">
        <v>195</v>
      </c>
      <c r="P63" s="66">
        <v>43727.961122685185</v>
      </c>
      <c r="Q63" s="64" t="s">
        <v>858</v>
      </c>
      <c r="R63" s="64"/>
      <c r="S63" s="64"/>
      <c r="T63" s="64" t="s">
        <v>959</v>
      </c>
      <c r="U63" s="66">
        <v>43727.961122685185</v>
      </c>
      <c r="V63" s="67" t="s">
        <v>1281</v>
      </c>
      <c r="W63" s="64"/>
      <c r="X63" s="64"/>
      <c r="Y63" s="70" t="s">
        <v>1447</v>
      </c>
      <c r="Z63" s="64"/>
      <c r="AA63" s="110">
        <v>7</v>
      </c>
      <c r="AB63" s="48"/>
      <c r="AC63" s="49"/>
      <c r="AD63" s="48"/>
      <c r="AE63" s="49"/>
      <c r="AF63" s="48"/>
      <c r="AG63" s="49"/>
      <c r="AH63" s="48"/>
      <c r="AI63" s="49"/>
      <c r="AJ63" s="48"/>
      <c r="AK63" s="117"/>
      <c r="AL63" s="67" t="s">
        <v>1041</v>
      </c>
      <c r="AM63" s="64" t="b">
        <v>0</v>
      </c>
      <c r="AN63" s="64">
        <v>0</v>
      </c>
      <c r="AO63" s="70" t="s">
        <v>287</v>
      </c>
      <c r="AP63" s="64" t="b">
        <v>0</v>
      </c>
      <c r="AQ63" s="64" t="s">
        <v>288</v>
      </c>
      <c r="AR63" s="64"/>
      <c r="AS63" s="70" t="s">
        <v>287</v>
      </c>
      <c r="AT63" s="64" t="b">
        <v>0</v>
      </c>
      <c r="AU63" s="64">
        <v>4</v>
      </c>
      <c r="AV63" s="70" t="s">
        <v>1548</v>
      </c>
      <c r="AW63" s="64" t="s">
        <v>342</v>
      </c>
      <c r="AX63" s="64" t="b">
        <v>0</v>
      </c>
      <c r="AY63" s="70" t="s">
        <v>1548</v>
      </c>
      <c r="AZ63" s="64" t="s">
        <v>185</v>
      </c>
      <c r="BA63" s="64">
        <v>0</v>
      </c>
      <c r="BB63" s="64">
        <v>0</v>
      </c>
      <c r="BC63" s="64"/>
      <c r="BD63" s="64"/>
      <c r="BE63" s="64"/>
      <c r="BF63" s="64"/>
      <c r="BG63" s="64"/>
      <c r="BH63" s="64"/>
      <c r="BI63" s="64"/>
      <c r="BJ63" s="64"/>
      <c r="BK63" s="63" t="str">
        <f>REPLACE(INDEX(GroupVertices[Group],MATCH(Edges[[#This Row],[Vertex 1]],GroupVertices[Vertex],0)),1,1,"")</f>
        <v>4</v>
      </c>
      <c r="BL63" s="63" t="str">
        <f>REPLACE(INDEX(GroupVertices[Group],MATCH(Edges[[#This Row],[Vertex 2]],GroupVertices[Vertex],0)),1,1,"")</f>
        <v>4</v>
      </c>
      <c r="BM63" s="137">
        <v>43727</v>
      </c>
      <c r="BN63" s="70" t="s">
        <v>1114</v>
      </c>
    </row>
    <row r="64" spans="1:66" ht="15">
      <c r="A64" s="62" t="s">
        <v>781</v>
      </c>
      <c r="B64" s="62" t="s">
        <v>808</v>
      </c>
      <c r="C64" s="87" t="s">
        <v>757</v>
      </c>
      <c r="D64" s="94">
        <v>7</v>
      </c>
      <c r="E64" s="95" t="s">
        <v>136</v>
      </c>
      <c r="F64" s="96">
        <v>14</v>
      </c>
      <c r="G64" s="87"/>
      <c r="H64" s="77"/>
      <c r="I64" s="97"/>
      <c r="J64" s="97"/>
      <c r="K64" s="34" t="s">
        <v>65</v>
      </c>
      <c r="L64" s="100">
        <v>64</v>
      </c>
      <c r="M64" s="100"/>
      <c r="N64" s="99"/>
      <c r="O64" s="64" t="s">
        <v>195</v>
      </c>
      <c r="P64" s="66">
        <v>43727.961122685185</v>
      </c>
      <c r="Q64" s="64" t="s">
        <v>858</v>
      </c>
      <c r="R64" s="64"/>
      <c r="S64" s="64"/>
      <c r="T64" s="64" t="s">
        <v>959</v>
      </c>
      <c r="U64" s="66">
        <v>43727.961122685185</v>
      </c>
      <c r="V64" s="67" t="s">
        <v>1281</v>
      </c>
      <c r="W64" s="64"/>
      <c r="X64" s="64"/>
      <c r="Y64" s="70" t="s">
        <v>1447</v>
      </c>
      <c r="Z64" s="64"/>
      <c r="AA64" s="110">
        <v>3</v>
      </c>
      <c r="AB64" s="48">
        <v>0</v>
      </c>
      <c r="AC64" s="49">
        <v>0</v>
      </c>
      <c r="AD64" s="48">
        <v>0</v>
      </c>
      <c r="AE64" s="49">
        <v>0</v>
      </c>
      <c r="AF64" s="48">
        <v>0</v>
      </c>
      <c r="AG64" s="49">
        <v>0</v>
      </c>
      <c r="AH64" s="48">
        <v>19</v>
      </c>
      <c r="AI64" s="49">
        <v>100</v>
      </c>
      <c r="AJ64" s="48">
        <v>19</v>
      </c>
      <c r="AK64" s="117"/>
      <c r="AL64" s="67" t="s">
        <v>1041</v>
      </c>
      <c r="AM64" s="64" t="b">
        <v>0</v>
      </c>
      <c r="AN64" s="64">
        <v>0</v>
      </c>
      <c r="AO64" s="70" t="s">
        <v>287</v>
      </c>
      <c r="AP64" s="64" t="b">
        <v>0</v>
      </c>
      <c r="AQ64" s="64" t="s">
        <v>288</v>
      </c>
      <c r="AR64" s="64"/>
      <c r="AS64" s="70" t="s">
        <v>287</v>
      </c>
      <c r="AT64" s="64" t="b">
        <v>0</v>
      </c>
      <c r="AU64" s="64">
        <v>4</v>
      </c>
      <c r="AV64" s="70" t="s">
        <v>1548</v>
      </c>
      <c r="AW64" s="64" t="s">
        <v>342</v>
      </c>
      <c r="AX64" s="64" t="b">
        <v>0</v>
      </c>
      <c r="AY64" s="70" t="s">
        <v>1548</v>
      </c>
      <c r="AZ64" s="64" t="s">
        <v>185</v>
      </c>
      <c r="BA64" s="64">
        <v>0</v>
      </c>
      <c r="BB64" s="64">
        <v>0</v>
      </c>
      <c r="BC64" s="64"/>
      <c r="BD64" s="64"/>
      <c r="BE64" s="64"/>
      <c r="BF64" s="64"/>
      <c r="BG64" s="64"/>
      <c r="BH64" s="64"/>
      <c r="BI64" s="64"/>
      <c r="BJ64" s="64"/>
      <c r="BK64" s="63" t="str">
        <f>REPLACE(INDEX(GroupVertices[Group],MATCH(Edges[[#This Row],[Vertex 1]],GroupVertices[Vertex],0)),1,1,"")</f>
        <v>4</v>
      </c>
      <c r="BL64" s="63" t="str">
        <f>REPLACE(INDEX(GroupVertices[Group],MATCH(Edges[[#This Row],[Vertex 2]],GroupVertices[Vertex],0)),1,1,"")</f>
        <v>2</v>
      </c>
      <c r="BM64" s="137">
        <v>43727</v>
      </c>
      <c r="BN64" s="70" t="s">
        <v>1114</v>
      </c>
    </row>
    <row r="65" spans="1:66" ht="15">
      <c r="A65" s="62" t="s">
        <v>782</v>
      </c>
      <c r="B65" s="62" t="s">
        <v>423</v>
      </c>
      <c r="C65" s="87" t="s">
        <v>757</v>
      </c>
      <c r="D65" s="94">
        <v>7</v>
      </c>
      <c r="E65" s="95" t="s">
        <v>136</v>
      </c>
      <c r="F65" s="96">
        <v>14</v>
      </c>
      <c r="G65" s="87"/>
      <c r="H65" s="77"/>
      <c r="I65" s="97"/>
      <c r="J65" s="97"/>
      <c r="K65" s="34" t="s">
        <v>65</v>
      </c>
      <c r="L65" s="100">
        <v>65</v>
      </c>
      <c r="M65" s="100"/>
      <c r="N65" s="99"/>
      <c r="O65" s="64" t="s">
        <v>353</v>
      </c>
      <c r="P65" s="66">
        <v>43726.90412037037</v>
      </c>
      <c r="Q65" s="64" t="s">
        <v>855</v>
      </c>
      <c r="R65" s="64"/>
      <c r="S65" s="64"/>
      <c r="T65" s="64" t="s">
        <v>959</v>
      </c>
      <c r="U65" s="66">
        <v>43726.90412037037</v>
      </c>
      <c r="V65" s="67" t="s">
        <v>1282</v>
      </c>
      <c r="W65" s="64"/>
      <c r="X65" s="64"/>
      <c r="Y65" s="70" t="s">
        <v>1448</v>
      </c>
      <c r="Z65" s="64"/>
      <c r="AA65" s="110">
        <v>3</v>
      </c>
      <c r="AB65" s="48"/>
      <c r="AC65" s="49"/>
      <c r="AD65" s="48"/>
      <c r="AE65" s="49"/>
      <c r="AF65" s="48"/>
      <c r="AG65" s="49"/>
      <c r="AH65" s="48"/>
      <c r="AI65" s="49"/>
      <c r="AJ65" s="48"/>
      <c r="AK65" s="135" t="s">
        <v>996</v>
      </c>
      <c r="AL65" s="67" t="s">
        <v>996</v>
      </c>
      <c r="AM65" s="64" t="b">
        <v>0</v>
      </c>
      <c r="AN65" s="64">
        <v>0</v>
      </c>
      <c r="AO65" s="70" t="s">
        <v>287</v>
      </c>
      <c r="AP65" s="64" t="b">
        <v>0</v>
      </c>
      <c r="AQ65" s="64" t="s">
        <v>288</v>
      </c>
      <c r="AR65" s="64"/>
      <c r="AS65" s="70" t="s">
        <v>287</v>
      </c>
      <c r="AT65" s="64" t="b">
        <v>0</v>
      </c>
      <c r="AU65" s="64">
        <v>5</v>
      </c>
      <c r="AV65" s="70" t="s">
        <v>1545</v>
      </c>
      <c r="AW65" s="64" t="s">
        <v>342</v>
      </c>
      <c r="AX65" s="64" t="b">
        <v>0</v>
      </c>
      <c r="AY65" s="70" t="s">
        <v>1545</v>
      </c>
      <c r="AZ65" s="64" t="s">
        <v>185</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2</v>
      </c>
      <c r="BM65" s="137">
        <v>43726</v>
      </c>
      <c r="BN65" s="70" t="s">
        <v>1115</v>
      </c>
    </row>
    <row r="66" spans="1:66" ht="15">
      <c r="A66" s="62" t="s">
        <v>782</v>
      </c>
      <c r="B66" s="62" t="s">
        <v>812</v>
      </c>
      <c r="C66" s="87" t="s">
        <v>757</v>
      </c>
      <c r="D66" s="94">
        <v>7</v>
      </c>
      <c r="E66" s="95" t="s">
        <v>136</v>
      </c>
      <c r="F66" s="96">
        <v>14</v>
      </c>
      <c r="G66" s="87"/>
      <c r="H66" s="77"/>
      <c r="I66" s="97"/>
      <c r="J66" s="97"/>
      <c r="K66" s="34" t="s">
        <v>65</v>
      </c>
      <c r="L66" s="100">
        <v>66</v>
      </c>
      <c r="M66" s="100"/>
      <c r="N66" s="99"/>
      <c r="O66" s="64" t="s">
        <v>195</v>
      </c>
      <c r="P66" s="66">
        <v>43726.90412037037</v>
      </c>
      <c r="Q66" s="64" t="s">
        <v>855</v>
      </c>
      <c r="R66" s="64"/>
      <c r="S66" s="64"/>
      <c r="T66" s="64" t="s">
        <v>959</v>
      </c>
      <c r="U66" s="66">
        <v>43726.90412037037</v>
      </c>
      <c r="V66" s="67" t="s">
        <v>1282</v>
      </c>
      <c r="W66" s="64"/>
      <c r="X66" s="64"/>
      <c r="Y66" s="70" t="s">
        <v>1448</v>
      </c>
      <c r="Z66" s="64"/>
      <c r="AA66" s="110">
        <v>3</v>
      </c>
      <c r="AB66" s="48"/>
      <c r="AC66" s="49"/>
      <c r="AD66" s="48"/>
      <c r="AE66" s="49"/>
      <c r="AF66" s="48"/>
      <c r="AG66" s="49"/>
      <c r="AH66" s="48"/>
      <c r="AI66" s="49"/>
      <c r="AJ66" s="48"/>
      <c r="AK66" s="135" t="s">
        <v>996</v>
      </c>
      <c r="AL66" s="67" t="s">
        <v>996</v>
      </c>
      <c r="AM66" s="64" t="b">
        <v>0</v>
      </c>
      <c r="AN66" s="64">
        <v>0</v>
      </c>
      <c r="AO66" s="70" t="s">
        <v>287</v>
      </c>
      <c r="AP66" s="64" t="b">
        <v>0</v>
      </c>
      <c r="AQ66" s="64" t="s">
        <v>288</v>
      </c>
      <c r="AR66" s="64"/>
      <c r="AS66" s="70" t="s">
        <v>287</v>
      </c>
      <c r="AT66" s="64" t="b">
        <v>0</v>
      </c>
      <c r="AU66" s="64">
        <v>5</v>
      </c>
      <c r="AV66" s="70" t="s">
        <v>1545</v>
      </c>
      <c r="AW66" s="64" t="s">
        <v>342</v>
      </c>
      <c r="AX66" s="64" t="b">
        <v>0</v>
      </c>
      <c r="AY66" s="70" t="s">
        <v>1545</v>
      </c>
      <c r="AZ66" s="64" t="s">
        <v>185</v>
      </c>
      <c r="BA66" s="64">
        <v>0</v>
      </c>
      <c r="BB66" s="64">
        <v>0</v>
      </c>
      <c r="BC66" s="64"/>
      <c r="BD66" s="64"/>
      <c r="BE66" s="64"/>
      <c r="BF66" s="64"/>
      <c r="BG66" s="64"/>
      <c r="BH66" s="64"/>
      <c r="BI66" s="64"/>
      <c r="BJ66" s="64"/>
      <c r="BK66" s="63" t="str">
        <f>REPLACE(INDEX(GroupVertices[Group],MATCH(Edges[[#This Row],[Vertex 1]],GroupVertices[Vertex],0)),1,1,"")</f>
        <v>2</v>
      </c>
      <c r="BL66" s="63" t="str">
        <f>REPLACE(INDEX(GroupVertices[Group],MATCH(Edges[[#This Row],[Vertex 2]],GroupVertices[Vertex],0)),1,1,"")</f>
        <v>4</v>
      </c>
      <c r="BM66" s="137">
        <v>43726</v>
      </c>
      <c r="BN66" s="70" t="s">
        <v>1115</v>
      </c>
    </row>
    <row r="67" spans="1:66" ht="15">
      <c r="A67" s="62" t="s">
        <v>782</v>
      </c>
      <c r="B67" s="62" t="s">
        <v>808</v>
      </c>
      <c r="C67" s="87" t="s">
        <v>757</v>
      </c>
      <c r="D67" s="94">
        <v>7</v>
      </c>
      <c r="E67" s="95" t="s">
        <v>136</v>
      </c>
      <c r="F67" s="96">
        <v>14</v>
      </c>
      <c r="G67" s="87"/>
      <c r="H67" s="77"/>
      <c r="I67" s="97"/>
      <c r="J67" s="97"/>
      <c r="K67" s="34" t="s">
        <v>65</v>
      </c>
      <c r="L67" s="100">
        <v>67</v>
      </c>
      <c r="M67" s="100"/>
      <c r="N67" s="99"/>
      <c r="O67" s="64" t="s">
        <v>195</v>
      </c>
      <c r="P67" s="66">
        <v>43726.90412037037</v>
      </c>
      <c r="Q67" s="64" t="s">
        <v>855</v>
      </c>
      <c r="R67" s="64"/>
      <c r="S67" s="64"/>
      <c r="T67" s="64" t="s">
        <v>959</v>
      </c>
      <c r="U67" s="66">
        <v>43726.90412037037</v>
      </c>
      <c r="V67" s="67" t="s">
        <v>1282</v>
      </c>
      <c r="W67" s="64"/>
      <c r="X67" s="64"/>
      <c r="Y67" s="70" t="s">
        <v>1448</v>
      </c>
      <c r="Z67" s="64"/>
      <c r="AA67" s="110">
        <v>3</v>
      </c>
      <c r="AB67" s="48">
        <v>0</v>
      </c>
      <c r="AC67" s="49">
        <v>0</v>
      </c>
      <c r="AD67" s="48">
        <v>0</v>
      </c>
      <c r="AE67" s="49">
        <v>0</v>
      </c>
      <c r="AF67" s="48">
        <v>0</v>
      </c>
      <c r="AG67" s="49">
        <v>0</v>
      </c>
      <c r="AH67" s="48">
        <v>14</v>
      </c>
      <c r="AI67" s="49">
        <v>100</v>
      </c>
      <c r="AJ67" s="48">
        <v>14</v>
      </c>
      <c r="AK67" s="135" t="s">
        <v>996</v>
      </c>
      <c r="AL67" s="67" t="s">
        <v>996</v>
      </c>
      <c r="AM67" s="64" t="b">
        <v>0</v>
      </c>
      <c r="AN67" s="64">
        <v>0</v>
      </c>
      <c r="AO67" s="70" t="s">
        <v>287</v>
      </c>
      <c r="AP67" s="64" t="b">
        <v>0</v>
      </c>
      <c r="AQ67" s="64" t="s">
        <v>288</v>
      </c>
      <c r="AR67" s="64"/>
      <c r="AS67" s="70" t="s">
        <v>287</v>
      </c>
      <c r="AT67" s="64" t="b">
        <v>0</v>
      </c>
      <c r="AU67" s="64">
        <v>5</v>
      </c>
      <c r="AV67" s="70" t="s">
        <v>1545</v>
      </c>
      <c r="AW67" s="64" t="s">
        <v>342</v>
      </c>
      <c r="AX67" s="64" t="b">
        <v>0</v>
      </c>
      <c r="AY67" s="70" t="s">
        <v>1545</v>
      </c>
      <c r="AZ67" s="64" t="s">
        <v>185</v>
      </c>
      <c r="BA67" s="64">
        <v>0</v>
      </c>
      <c r="BB67" s="64">
        <v>0</v>
      </c>
      <c r="BC67" s="64"/>
      <c r="BD67" s="64"/>
      <c r="BE67" s="64"/>
      <c r="BF67" s="64"/>
      <c r="BG67" s="64"/>
      <c r="BH67" s="64"/>
      <c r="BI67" s="64"/>
      <c r="BJ67" s="64"/>
      <c r="BK67" s="63" t="str">
        <f>REPLACE(INDEX(GroupVertices[Group],MATCH(Edges[[#This Row],[Vertex 1]],GroupVertices[Vertex],0)),1,1,"")</f>
        <v>2</v>
      </c>
      <c r="BL67" s="63" t="str">
        <f>REPLACE(INDEX(GroupVertices[Group],MATCH(Edges[[#This Row],[Vertex 2]],GroupVertices[Vertex],0)),1,1,"")</f>
        <v>2</v>
      </c>
      <c r="BM67" s="137">
        <v>43726</v>
      </c>
      <c r="BN67" s="70" t="s">
        <v>1115</v>
      </c>
    </row>
    <row r="68" spans="1:66" ht="15">
      <c r="A68" s="62" t="s">
        <v>782</v>
      </c>
      <c r="B68" s="62" t="s">
        <v>423</v>
      </c>
      <c r="C68" s="87" t="s">
        <v>757</v>
      </c>
      <c r="D68" s="94">
        <v>7</v>
      </c>
      <c r="E68" s="95" t="s">
        <v>136</v>
      </c>
      <c r="F68" s="96">
        <v>14</v>
      </c>
      <c r="G68" s="87"/>
      <c r="H68" s="77"/>
      <c r="I68" s="97"/>
      <c r="J68" s="97"/>
      <c r="K68" s="34" t="s">
        <v>65</v>
      </c>
      <c r="L68" s="100">
        <v>68</v>
      </c>
      <c r="M68" s="100"/>
      <c r="N68" s="99"/>
      <c r="O68" s="64" t="s">
        <v>353</v>
      </c>
      <c r="P68" s="66">
        <v>43727.66465277778</v>
      </c>
      <c r="Q68" s="64" t="s">
        <v>856</v>
      </c>
      <c r="R68" s="64"/>
      <c r="S68" s="64"/>
      <c r="T68" s="64" t="s">
        <v>963</v>
      </c>
      <c r="U68" s="66">
        <v>43727.66465277778</v>
      </c>
      <c r="V68" s="67" t="s">
        <v>1283</v>
      </c>
      <c r="W68" s="64"/>
      <c r="X68" s="64"/>
      <c r="Y68" s="70" t="s">
        <v>1449</v>
      </c>
      <c r="Z68" s="64"/>
      <c r="AA68" s="110">
        <v>3</v>
      </c>
      <c r="AB68" s="48"/>
      <c r="AC68" s="49"/>
      <c r="AD68" s="48"/>
      <c r="AE68" s="49"/>
      <c r="AF68" s="48"/>
      <c r="AG68" s="49"/>
      <c r="AH68" s="48"/>
      <c r="AI68" s="49"/>
      <c r="AJ68" s="48"/>
      <c r="AK68" s="117"/>
      <c r="AL68" s="67" t="s">
        <v>1042</v>
      </c>
      <c r="AM68" s="64" t="b">
        <v>0</v>
      </c>
      <c r="AN68" s="64">
        <v>0</v>
      </c>
      <c r="AO68" s="70" t="s">
        <v>287</v>
      </c>
      <c r="AP68" s="64" t="b">
        <v>0</v>
      </c>
      <c r="AQ68" s="64" t="s">
        <v>288</v>
      </c>
      <c r="AR68" s="64"/>
      <c r="AS68" s="70" t="s">
        <v>287</v>
      </c>
      <c r="AT68" s="64" t="b">
        <v>0</v>
      </c>
      <c r="AU68" s="64">
        <v>3</v>
      </c>
      <c r="AV68" s="70" t="s">
        <v>1546</v>
      </c>
      <c r="AW68" s="64" t="s">
        <v>342</v>
      </c>
      <c r="AX68" s="64" t="b">
        <v>0</v>
      </c>
      <c r="AY68" s="70" t="s">
        <v>1546</v>
      </c>
      <c r="AZ68" s="64" t="s">
        <v>185</v>
      </c>
      <c r="BA68" s="64">
        <v>0</v>
      </c>
      <c r="BB68" s="64">
        <v>0</v>
      </c>
      <c r="BC68" s="64"/>
      <c r="BD68" s="64"/>
      <c r="BE68" s="64"/>
      <c r="BF68" s="64"/>
      <c r="BG68" s="64"/>
      <c r="BH68" s="64"/>
      <c r="BI68" s="64"/>
      <c r="BJ68" s="64"/>
      <c r="BK68" s="63" t="str">
        <f>REPLACE(INDEX(GroupVertices[Group],MATCH(Edges[[#This Row],[Vertex 1]],GroupVertices[Vertex],0)),1,1,"")</f>
        <v>2</v>
      </c>
      <c r="BL68" s="63" t="str">
        <f>REPLACE(INDEX(GroupVertices[Group],MATCH(Edges[[#This Row],[Vertex 2]],GroupVertices[Vertex],0)),1,1,"")</f>
        <v>2</v>
      </c>
      <c r="BM68" s="137">
        <v>43727</v>
      </c>
      <c r="BN68" s="70" t="s">
        <v>1116</v>
      </c>
    </row>
    <row r="69" spans="1:66" ht="15">
      <c r="A69" s="62" t="s">
        <v>782</v>
      </c>
      <c r="B69" s="62" t="s">
        <v>808</v>
      </c>
      <c r="C69" s="87" t="s">
        <v>757</v>
      </c>
      <c r="D69" s="94">
        <v>7</v>
      </c>
      <c r="E69" s="95" t="s">
        <v>136</v>
      </c>
      <c r="F69" s="96">
        <v>14</v>
      </c>
      <c r="G69" s="87"/>
      <c r="H69" s="77"/>
      <c r="I69" s="97"/>
      <c r="J69" s="97"/>
      <c r="K69" s="34" t="s">
        <v>65</v>
      </c>
      <c r="L69" s="100">
        <v>69</v>
      </c>
      <c r="M69" s="100"/>
      <c r="N69" s="99"/>
      <c r="O69" s="64" t="s">
        <v>195</v>
      </c>
      <c r="P69" s="66">
        <v>43727.66465277778</v>
      </c>
      <c r="Q69" s="64" t="s">
        <v>856</v>
      </c>
      <c r="R69" s="64"/>
      <c r="S69" s="64"/>
      <c r="T69" s="64" t="s">
        <v>963</v>
      </c>
      <c r="U69" s="66">
        <v>43727.66465277778</v>
      </c>
      <c r="V69" s="67" t="s">
        <v>1283</v>
      </c>
      <c r="W69" s="64"/>
      <c r="X69" s="64"/>
      <c r="Y69" s="70" t="s">
        <v>1449</v>
      </c>
      <c r="Z69" s="64"/>
      <c r="AA69" s="110">
        <v>3</v>
      </c>
      <c r="AB69" s="48"/>
      <c r="AC69" s="49"/>
      <c r="AD69" s="48"/>
      <c r="AE69" s="49"/>
      <c r="AF69" s="48"/>
      <c r="AG69" s="49"/>
      <c r="AH69" s="48"/>
      <c r="AI69" s="49"/>
      <c r="AJ69" s="48"/>
      <c r="AK69" s="117"/>
      <c r="AL69" s="67" t="s">
        <v>1042</v>
      </c>
      <c r="AM69" s="64" t="b">
        <v>0</v>
      </c>
      <c r="AN69" s="64">
        <v>0</v>
      </c>
      <c r="AO69" s="70" t="s">
        <v>287</v>
      </c>
      <c r="AP69" s="64" t="b">
        <v>0</v>
      </c>
      <c r="AQ69" s="64" t="s">
        <v>288</v>
      </c>
      <c r="AR69" s="64"/>
      <c r="AS69" s="70" t="s">
        <v>287</v>
      </c>
      <c r="AT69" s="64" t="b">
        <v>0</v>
      </c>
      <c r="AU69" s="64">
        <v>3</v>
      </c>
      <c r="AV69" s="70" t="s">
        <v>1546</v>
      </c>
      <c r="AW69" s="64" t="s">
        <v>342</v>
      </c>
      <c r="AX69" s="64" t="b">
        <v>0</v>
      </c>
      <c r="AY69" s="70" t="s">
        <v>1546</v>
      </c>
      <c r="AZ69" s="64" t="s">
        <v>185</v>
      </c>
      <c r="BA69" s="64">
        <v>0</v>
      </c>
      <c r="BB69" s="64">
        <v>0</v>
      </c>
      <c r="BC69" s="64"/>
      <c r="BD69" s="64"/>
      <c r="BE69" s="64"/>
      <c r="BF69" s="64"/>
      <c r="BG69" s="64"/>
      <c r="BH69" s="64"/>
      <c r="BI69" s="64"/>
      <c r="BJ69" s="64"/>
      <c r="BK69" s="63" t="str">
        <f>REPLACE(INDEX(GroupVertices[Group],MATCH(Edges[[#This Row],[Vertex 1]],GroupVertices[Vertex],0)),1,1,"")</f>
        <v>2</v>
      </c>
      <c r="BL69" s="63" t="str">
        <f>REPLACE(INDEX(GroupVertices[Group],MATCH(Edges[[#This Row],[Vertex 2]],GroupVertices[Vertex],0)),1,1,"")</f>
        <v>2</v>
      </c>
      <c r="BM69" s="137">
        <v>43727</v>
      </c>
      <c r="BN69" s="70" t="s">
        <v>1116</v>
      </c>
    </row>
    <row r="70" spans="1:66" ht="15">
      <c r="A70" s="62" t="s">
        <v>782</v>
      </c>
      <c r="B70" s="62" t="s">
        <v>812</v>
      </c>
      <c r="C70" s="87" t="s">
        <v>757</v>
      </c>
      <c r="D70" s="94">
        <v>7</v>
      </c>
      <c r="E70" s="95" t="s">
        <v>136</v>
      </c>
      <c r="F70" s="96">
        <v>14</v>
      </c>
      <c r="G70" s="87"/>
      <c r="H70" s="77"/>
      <c r="I70" s="97"/>
      <c r="J70" s="97"/>
      <c r="K70" s="34" t="s">
        <v>65</v>
      </c>
      <c r="L70" s="100">
        <v>70</v>
      </c>
      <c r="M70" s="100"/>
      <c r="N70" s="99"/>
      <c r="O70" s="64" t="s">
        <v>195</v>
      </c>
      <c r="P70" s="66">
        <v>43727.66465277778</v>
      </c>
      <c r="Q70" s="64" t="s">
        <v>856</v>
      </c>
      <c r="R70" s="64"/>
      <c r="S70" s="64"/>
      <c r="T70" s="64" t="s">
        <v>963</v>
      </c>
      <c r="U70" s="66">
        <v>43727.66465277778</v>
      </c>
      <c r="V70" s="67" t="s">
        <v>1283</v>
      </c>
      <c r="W70" s="64"/>
      <c r="X70" s="64"/>
      <c r="Y70" s="70" t="s">
        <v>1449</v>
      </c>
      <c r="Z70" s="64"/>
      <c r="AA70" s="110">
        <v>3</v>
      </c>
      <c r="AB70" s="48">
        <v>0</v>
      </c>
      <c r="AC70" s="49">
        <v>0</v>
      </c>
      <c r="AD70" s="48">
        <v>0</v>
      </c>
      <c r="AE70" s="49">
        <v>0</v>
      </c>
      <c r="AF70" s="48">
        <v>0</v>
      </c>
      <c r="AG70" s="49">
        <v>0</v>
      </c>
      <c r="AH70" s="48">
        <v>21</v>
      </c>
      <c r="AI70" s="49">
        <v>100</v>
      </c>
      <c r="AJ70" s="48">
        <v>21</v>
      </c>
      <c r="AK70" s="117"/>
      <c r="AL70" s="67" t="s">
        <v>1042</v>
      </c>
      <c r="AM70" s="64" t="b">
        <v>0</v>
      </c>
      <c r="AN70" s="64">
        <v>0</v>
      </c>
      <c r="AO70" s="70" t="s">
        <v>287</v>
      </c>
      <c r="AP70" s="64" t="b">
        <v>0</v>
      </c>
      <c r="AQ70" s="64" t="s">
        <v>288</v>
      </c>
      <c r="AR70" s="64"/>
      <c r="AS70" s="70" t="s">
        <v>287</v>
      </c>
      <c r="AT70" s="64" t="b">
        <v>0</v>
      </c>
      <c r="AU70" s="64">
        <v>3</v>
      </c>
      <c r="AV70" s="70" t="s">
        <v>1546</v>
      </c>
      <c r="AW70" s="64" t="s">
        <v>342</v>
      </c>
      <c r="AX70" s="64" t="b">
        <v>0</v>
      </c>
      <c r="AY70" s="70" t="s">
        <v>1546</v>
      </c>
      <c r="AZ70" s="64" t="s">
        <v>185</v>
      </c>
      <c r="BA70" s="64">
        <v>0</v>
      </c>
      <c r="BB70" s="64">
        <v>0</v>
      </c>
      <c r="BC70" s="64"/>
      <c r="BD70" s="64"/>
      <c r="BE70" s="64"/>
      <c r="BF70" s="64"/>
      <c r="BG70" s="64"/>
      <c r="BH70" s="64"/>
      <c r="BI70" s="64"/>
      <c r="BJ70" s="64"/>
      <c r="BK70" s="63" t="str">
        <f>REPLACE(INDEX(GroupVertices[Group],MATCH(Edges[[#This Row],[Vertex 1]],GroupVertices[Vertex],0)),1,1,"")</f>
        <v>2</v>
      </c>
      <c r="BL70" s="63" t="str">
        <f>REPLACE(INDEX(GroupVertices[Group],MATCH(Edges[[#This Row],[Vertex 2]],GroupVertices[Vertex],0)),1,1,"")</f>
        <v>4</v>
      </c>
      <c r="BM70" s="137">
        <v>43727</v>
      </c>
      <c r="BN70" s="70" t="s">
        <v>1116</v>
      </c>
    </row>
    <row r="71" spans="1:66" ht="15">
      <c r="A71" s="62" t="s">
        <v>782</v>
      </c>
      <c r="B71" s="62" t="s">
        <v>807</v>
      </c>
      <c r="C71" s="87" t="s">
        <v>284</v>
      </c>
      <c r="D71" s="94">
        <v>5</v>
      </c>
      <c r="E71" s="95" t="s">
        <v>132</v>
      </c>
      <c r="F71" s="96">
        <v>16</v>
      </c>
      <c r="G71" s="87"/>
      <c r="H71" s="77"/>
      <c r="I71" s="97"/>
      <c r="J71" s="97"/>
      <c r="K71" s="34" t="s">
        <v>65</v>
      </c>
      <c r="L71" s="100">
        <v>71</v>
      </c>
      <c r="M71" s="100"/>
      <c r="N71" s="99"/>
      <c r="O71" s="64" t="s">
        <v>353</v>
      </c>
      <c r="P71" s="66">
        <v>43727.858402777776</v>
      </c>
      <c r="Q71" s="64" t="s">
        <v>859</v>
      </c>
      <c r="R71" s="64"/>
      <c r="S71" s="64"/>
      <c r="T71" s="64" t="s">
        <v>959</v>
      </c>
      <c r="U71" s="66">
        <v>43727.858402777776</v>
      </c>
      <c r="V71" s="67" t="s">
        <v>1284</v>
      </c>
      <c r="W71" s="64"/>
      <c r="X71" s="64"/>
      <c r="Y71" s="70" t="s">
        <v>1450</v>
      </c>
      <c r="Z71" s="64"/>
      <c r="AA71" s="110">
        <v>1</v>
      </c>
      <c r="AB71" s="48">
        <v>0</v>
      </c>
      <c r="AC71" s="49">
        <v>0</v>
      </c>
      <c r="AD71" s="48">
        <v>0</v>
      </c>
      <c r="AE71" s="49">
        <v>0</v>
      </c>
      <c r="AF71" s="48">
        <v>0</v>
      </c>
      <c r="AG71" s="49">
        <v>0</v>
      </c>
      <c r="AH71" s="48">
        <v>20</v>
      </c>
      <c r="AI71" s="49">
        <v>100</v>
      </c>
      <c r="AJ71" s="48">
        <v>20</v>
      </c>
      <c r="AK71" s="117"/>
      <c r="AL71" s="67" t="s">
        <v>1042</v>
      </c>
      <c r="AM71" s="64" t="b">
        <v>0</v>
      </c>
      <c r="AN71" s="64">
        <v>0</v>
      </c>
      <c r="AO71" s="70" t="s">
        <v>287</v>
      </c>
      <c r="AP71" s="64" t="b">
        <v>0</v>
      </c>
      <c r="AQ71" s="64" t="s">
        <v>288</v>
      </c>
      <c r="AR71" s="64"/>
      <c r="AS71" s="70" t="s">
        <v>287</v>
      </c>
      <c r="AT71" s="64" t="b">
        <v>0</v>
      </c>
      <c r="AU71" s="64">
        <v>2</v>
      </c>
      <c r="AV71" s="70" t="s">
        <v>1511</v>
      </c>
      <c r="AW71" s="64" t="s">
        <v>368</v>
      </c>
      <c r="AX71" s="64" t="b">
        <v>0</v>
      </c>
      <c r="AY71" s="70" t="s">
        <v>1511</v>
      </c>
      <c r="AZ71" s="64" t="s">
        <v>185</v>
      </c>
      <c r="BA71" s="64">
        <v>0</v>
      </c>
      <c r="BB71" s="64">
        <v>0</v>
      </c>
      <c r="BC71" s="64"/>
      <c r="BD71" s="64"/>
      <c r="BE71" s="64"/>
      <c r="BF71" s="64"/>
      <c r="BG71" s="64"/>
      <c r="BH71" s="64"/>
      <c r="BI71" s="64"/>
      <c r="BJ71" s="64"/>
      <c r="BK71" s="63" t="str">
        <f>REPLACE(INDEX(GroupVertices[Group],MATCH(Edges[[#This Row],[Vertex 1]],GroupVertices[Vertex],0)),1,1,"")</f>
        <v>2</v>
      </c>
      <c r="BL71" s="63" t="str">
        <f>REPLACE(INDEX(GroupVertices[Group],MATCH(Edges[[#This Row],[Vertex 2]],GroupVertices[Vertex],0)),1,1,"")</f>
        <v>2</v>
      </c>
      <c r="BM71" s="137">
        <v>43727</v>
      </c>
      <c r="BN71" s="70" t="s">
        <v>1117</v>
      </c>
    </row>
    <row r="72" spans="1:66" ht="15">
      <c r="A72" s="62" t="s">
        <v>782</v>
      </c>
      <c r="B72" s="62" t="s">
        <v>423</v>
      </c>
      <c r="C72" s="87" t="s">
        <v>757</v>
      </c>
      <c r="D72" s="94">
        <v>7</v>
      </c>
      <c r="E72" s="95" t="s">
        <v>136</v>
      </c>
      <c r="F72" s="96">
        <v>14</v>
      </c>
      <c r="G72" s="87"/>
      <c r="H72" s="77"/>
      <c r="I72" s="97"/>
      <c r="J72" s="97"/>
      <c r="K72" s="34" t="s">
        <v>65</v>
      </c>
      <c r="L72" s="100">
        <v>72</v>
      </c>
      <c r="M72" s="100"/>
      <c r="N72" s="99"/>
      <c r="O72" s="64" t="s">
        <v>353</v>
      </c>
      <c r="P72" s="66">
        <v>43728.02365740741</v>
      </c>
      <c r="Q72" s="64" t="s">
        <v>860</v>
      </c>
      <c r="R72" s="64"/>
      <c r="S72" s="64"/>
      <c r="T72" s="64" t="s">
        <v>964</v>
      </c>
      <c r="U72" s="66">
        <v>43728.02365740741</v>
      </c>
      <c r="V72" s="67" t="s">
        <v>1285</v>
      </c>
      <c r="W72" s="64"/>
      <c r="X72" s="64"/>
      <c r="Y72" s="70" t="s">
        <v>1451</v>
      </c>
      <c r="Z72" s="64"/>
      <c r="AA72" s="110">
        <v>3</v>
      </c>
      <c r="AB72" s="48"/>
      <c r="AC72" s="49"/>
      <c r="AD72" s="48"/>
      <c r="AE72" s="49"/>
      <c r="AF72" s="48"/>
      <c r="AG72" s="49"/>
      <c r="AH72" s="48"/>
      <c r="AI72" s="49"/>
      <c r="AJ72" s="48"/>
      <c r="AK72" s="117"/>
      <c r="AL72" s="67" t="s">
        <v>1042</v>
      </c>
      <c r="AM72" s="64" t="b">
        <v>0</v>
      </c>
      <c r="AN72" s="64">
        <v>0</v>
      </c>
      <c r="AO72" s="70" t="s">
        <v>287</v>
      </c>
      <c r="AP72" s="64" t="b">
        <v>0</v>
      </c>
      <c r="AQ72" s="64" t="s">
        <v>1576</v>
      </c>
      <c r="AR72" s="64"/>
      <c r="AS72" s="70" t="s">
        <v>287</v>
      </c>
      <c r="AT72" s="64" t="b">
        <v>0</v>
      </c>
      <c r="AU72" s="64">
        <v>2</v>
      </c>
      <c r="AV72" s="70" t="s">
        <v>1549</v>
      </c>
      <c r="AW72" s="64" t="s">
        <v>342</v>
      </c>
      <c r="AX72" s="64" t="b">
        <v>0</v>
      </c>
      <c r="AY72" s="70" t="s">
        <v>1549</v>
      </c>
      <c r="AZ72" s="64" t="s">
        <v>185</v>
      </c>
      <c r="BA72" s="64">
        <v>0</v>
      </c>
      <c r="BB72" s="64">
        <v>0</v>
      </c>
      <c r="BC72" s="64"/>
      <c r="BD72" s="64"/>
      <c r="BE72" s="64"/>
      <c r="BF72" s="64"/>
      <c r="BG72" s="64"/>
      <c r="BH72" s="64"/>
      <c r="BI72" s="64"/>
      <c r="BJ72" s="64"/>
      <c r="BK72" s="63" t="str">
        <f>REPLACE(INDEX(GroupVertices[Group],MATCH(Edges[[#This Row],[Vertex 1]],GroupVertices[Vertex],0)),1,1,"")</f>
        <v>2</v>
      </c>
      <c r="BL72" s="63" t="str">
        <f>REPLACE(INDEX(GroupVertices[Group],MATCH(Edges[[#This Row],[Vertex 2]],GroupVertices[Vertex],0)),1,1,"")</f>
        <v>2</v>
      </c>
      <c r="BM72" s="137">
        <v>43728</v>
      </c>
      <c r="BN72" s="70" t="s">
        <v>1118</v>
      </c>
    </row>
    <row r="73" spans="1:66" ht="15">
      <c r="A73" s="62" t="s">
        <v>782</v>
      </c>
      <c r="B73" s="62" t="s">
        <v>808</v>
      </c>
      <c r="C73" s="87" t="s">
        <v>757</v>
      </c>
      <c r="D73" s="94">
        <v>7</v>
      </c>
      <c r="E73" s="95" t="s">
        <v>136</v>
      </c>
      <c r="F73" s="96">
        <v>14</v>
      </c>
      <c r="G73" s="87"/>
      <c r="H73" s="77"/>
      <c r="I73" s="97"/>
      <c r="J73" s="97"/>
      <c r="K73" s="34" t="s">
        <v>65</v>
      </c>
      <c r="L73" s="100">
        <v>73</v>
      </c>
      <c r="M73" s="100"/>
      <c r="N73" s="99"/>
      <c r="O73" s="64" t="s">
        <v>195</v>
      </c>
      <c r="P73" s="66">
        <v>43728.02365740741</v>
      </c>
      <c r="Q73" s="64" t="s">
        <v>860</v>
      </c>
      <c r="R73" s="64"/>
      <c r="S73" s="64"/>
      <c r="T73" s="64" t="s">
        <v>964</v>
      </c>
      <c r="U73" s="66">
        <v>43728.02365740741</v>
      </c>
      <c r="V73" s="67" t="s">
        <v>1285</v>
      </c>
      <c r="W73" s="64"/>
      <c r="X73" s="64"/>
      <c r="Y73" s="70" t="s">
        <v>1451</v>
      </c>
      <c r="Z73" s="64"/>
      <c r="AA73" s="110">
        <v>3</v>
      </c>
      <c r="AB73" s="48"/>
      <c r="AC73" s="49"/>
      <c r="AD73" s="48"/>
      <c r="AE73" s="49"/>
      <c r="AF73" s="48"/>
      <c r="AG73" s="49"/>
      <c r="AH73" s="48"/>
      <c r="AI73" s="49"/>
      <c r="AJ73" s="48"/>
      <c r="AK73" s="117"/>
      <c r="AL73" s="67" t="s">
        <v>1042</v>
      </c>
      <c r="AM73" s="64" t="b">
        <v>0</v>
      </c>
      <c r="AN73" s="64">
        <v>0</v>
      </c>
      <c r="AO73" s="70" t="s">
        <v>287</v>
      </c>
      <c r="AP73" s="64" t="b">
        <v>0</v>
      </c>
      <c r="AQ73" s="64" t="s">
        <v>1576</v>
      </c>
      <c r="AR73" s="64"/>
      <c r="AS73" s="70" t="s">
        <v>287</v>
      </c>
      <c r="AT73" s="64" t="b">
        <v>0</v>
      </c>
      <c r="AU73" s="64">
        <v>2</v>
      </c>
      <c r="AV73" s="70" t="s">
        <v>1549</v>
      </c>
      <c r="AW73" s="64" t="s">
        <v>342</v>
      </c>
      <c r="AX73" s="64" t="b">
        <v>0</v>
      </c>
      <c r="AY73" s="70" t="s">
        <v>1549</v>
      </c>
      <c r="AZ73" s="64" t="s">
        <v>185</v>
      </c>
      <c r="BA73" s="64">
        <v>0</v>
      </c>
      <c r="BB73" s="64">
        <v>0</v>
      </c>
      <c r="BC73" s="64"/>
      <c r="BD73" s="64"/>
      <c r="BE73" s="64"/>
      <c r="BF73" s="64"/>
      <c r="BG73" s="64"/>
      <c r="BH73" s="64"/>
      <c r="BI73" s="64"/>
      <c r="BJ73" s="64"/>
      <c r="BK73" s="63" t="str">
        <f>REPLACE(INDEX(GroupVertices[Group],MATCH(Edges[[#This Row],[Vertex 1]],GroupVertices[Vertex],0)),1,1,"")</f>
        <v>2</v>
      </c>
      <c r="BL73" s="63" t="str">
        <f>REPLACE(INDEX(GroupVertices[Group],MATCH(Edges[[#This Row],[Vertex 2]],GroupVertices[Vertex],0)),1,1,"")</f>
        <v>2</v>
      </c>
      <c r="BM73" s="137">
        <v>43728</v>
      </c>
      <c r="BN73" s="70" t="s">
        <v>1118</v>
      </c>
    </row>
    <row r="74" spans="1:66" ht="15">
      <c r="A74" s="62" t="s">
        <v>782</v>
      </c>
      <c r="B74" s="62" t="s">
        <v>812</v>
      </c>
      <c r="C74" s="87" t="s">
        <v>757</v>
      </c>
      <c r="D74" s="94">
        <v>7</v>
      </c>
      <c r="E74" s="95" t="s">
        <v>136</v>
      </c>
      <c r="F74" s="96">
        <v>14</v>
      </c>
      <c r="G74" s="87"/>
      <c r="H74" s="77"/>
      <c r="I74" s="97"/>
      <c r="J74" s="97"/>
      <c r="K74" s="34" t="s">
        <v>65</v>
      </c>
      <c r="L74" s="100">
        <v>74</v>
      </c>
      <c r="M74" s="100"/>
      <c r="N74" s="99"/>
      <c r="O74" s="64" t="s">
        <v>195</v>
      </c>
      <c r="P74" s="66">
        <v>43728.02365740741</v>
      </c>
      <c r="Q74" s="64" t="s">
        <v>860</v>
      </c>
      <c r="R74" s="64"/>
      <c r="S74" s="64"/>
      <c r="T74" s="64" t="s">
        <v>964</v>
      </c>
      <c r="U74" s="66">
        <v>43728.02365740741</v>
      </c>
      <c r="V74" s="67" t="s">
        <v>1285</v>
      </c>
      <c r="W74" s="64"/>
      <c r="X74" s="64"/>
      <c r="Y74" s="70" t="s">
        <v>1451</v>
      </c>
      <c r="Z74" s="64"/>
      <c r="AA74" s="110">
        <v>3</v>
      </c>
      <c r="AB74" s="48">
        <v>0</v>
      </c>
      <c r="AC74" s="49">
        <v>0</v>
      </c>
      <c r="AD74" s="48">
        <v>0</v>
      </c>
      <c r="AE74" s="49">
        <v>0</v>
      </c>
      <c r="AF74" s="48">
        <v>0</v>
      </c>
      <c r="AG74" s="49">
        <v>0</v>
      </c>
      <c r="AH74" s="48">
        <v>11</v>
      </c>
      <c r="AI74" s="49">
        <v>100</v>
      </c>
      <c r="AJ74" s="48">
        <v>11</v>
      </c>
      <c r="AK74" s="117"/>
      <c r="AL74" s="67" t="s">
        <v>1042</v>
      </c>
      <c r="AM74" s="64" t="b">
        <v>0</v>
      </c>
      <c r="AN74" s="64">
        <v>0</v>
      </c>
      <c r="AO74" s="70" t="s">
        <v>287</v>
      </c>
      <c r="AP74" s="64" t="b">
        <v>0</v>
      </c>
      <c r="AQ74" s="64" t="s">
        <v>1576</v>
      </c>
      <c r="AR74" s="64"/>
      <c r="AS74" s="70" t="s">
        <v>287</v>
      </c>
      <c r="AT74" s="64" t="b">
        <v>0</v>
      </c>
      <c r="AU74" s="64">
        <v>2</v>
      </c>
      <c r="AV74" s="70" t="s">
        <v>1549</v>
      </c>
      <c r="AW74" s="64" t="s">
        <v>342</v>
      </c>
      <c r="AX74" s="64" t="b">
        <v>0</v>
      </c>
      <c r="AY74" s="70" t="s">
        <v>1549</v>
      </c>
      <c r="AZ74" s="64" t="s">
        <v>185</v>
      </c>
      <c r="BA74" s="64">
        <v>0</v>
      </c>
      <c r="BB74" s="64">
        <v>0</v>
      </c>
      <c r="BC74" s="64"/>
      <c r="BD74" s="64"/>
      <c r="BE74" s="64"/>
      <c r="BF74" s="64"/>
      <c r="BG74" s="64"/>
      <c r="BH74" s="64"/>
      <c r="BI74" s="64"/>
      <c r="BJ74" s="64"/>
      <c r="BK74" s="63" t="str">
        <f>REPLACE(INDEX(GroupVertices[Group],MATCH(Edges[[#This Row],[Vertex 1]],GroupVertices[Vertex],0)),1,1,"")</f>
        <v>2</v>
      </c>
      <c r="BL74" s="63" t="str">
        <f>REPLACE(INDEX(GroupVertices[Group],MATCH(Edges[[#This Row],[Vertex 2]],GroupVertices[Vertex],0)),1,1,"")</f>
        <v>4</v>
      </c>
      <c r="BM74" s="137">
        <v>43728</v>
      </c>
      <c r="BN74" s="70" t="s">
        <v>1118</v>
      </c>
    </row>
    <row r="75" spans="1:66" ht="15">
      <c r="A75" s="62" t="s">
        <v>783</v>
      </c>
      <c r="B75" s="62" t="s">
        <v>423</v>
      </c>
      <c r="C75" s="87" t="s">
        <v>284</v>
      </c>
      <c r="D75" s="94">
        <v>5</v>
      </c>
      <c r="E75" s="95" t="s">
        <v>132</v>
      </c>
      <c r="F75" s="96">
        <v>16</v>
      </c>
      <c r="G75" s="87"/>
      <c r="H75" s="77"/>
      <c r="I75" s="97"/>
      <c r="J75" s="97"/>
      <c r="K75" s="34" t="s">
        <v>65</v>
      </c>
      <c r="L75" s="100">
        <v>75</v>
      </c>
      <c r="M75" s="100"/>
      <c r="N75" s="99"/>
      <c r="O75" s="64" t="s">
        <v>353</v>
      </c>
      <c r="P75" s="66">
        <v>43728.13921296296</v>
      </c>
      <c r="Q75" s="64" t="s">
        <v>855</v>
      </c>
      <c r="R75" s="64"/>
      <c r="S75" s="64"/>
      <c r="T75" s="64" t="s">
        <v>959</v>
      </c>
      <c r="U75" s="66">
        <v>43728.13921296296</v>
      </c>
      <c r="V75" s="67" t="s">
        <v>1286</v>
      </c>
      <c r="W75" s="64"/>
      <c r="X75" s="64"/>
      <c r="Y75" s="70" t="s">
        <v>1452</v>
      </c>
      <c r="Z75" s="64"/>
      <c r="AA75" s="110">
        <v>1</v>
      </c>
      <c r="AB75" s="48"/>
      <c r="AC75" s="49"/>
      <c r="AD75" s="48"/>
      <c r="AE75" s="49"/>
      <c r="AF75" s="48"/>
      <c r="AG75" s="49"/>
      <c r="AH75" s="48"/>
      <c r="AI75" s="49"/>
      <c r="AJ75" s="48"/>
      <c r="AK75" s="135" t="s">
        <v>996</v>
      </c>
      <c r="AL75" s="67" t="s">
        <v>996</v>
      </c>
      <c r="AM75" s="64" t="b">
        <v>0</v>
      </c>
      <c r="AN75" s="64">
        <v>0</v>
      </c>
      <c r="AO75" s="70" t="s">
        <v>287</v>
      </c>
      <c r="AP75" s="64" t="b">
        <v>0</v>
      </c>
      <c r="AQ75" s="64" t="s">
        <v>288</v>
      </c>
      <c r="AR75" s="64"/>
      <c r="AS75" s="70" t="s">
        <v>287</v>
      </c>
      <c r="AT75" s="64" t="b">
        <v>0</v>
      </c>
      <c r="AU75" s="64">
        <v>5</v>
      </c>
      <c r="AV75" s="70" t="s">
        <v>1545</v>
      </c>
      <c r="AW75" s="64" t="s">
        <v>368</v>
      </c>
      <c r="AX75" s="64" t="b">
        <v>0</v>
      </c>
      <c r="AY75" s="70" t="s">
        <v>1545</v>
      </c>
      <c r="AZ75" s="64" t="s">
        <v>185</v>
      </c>
      <c r="BA75" s="64">
        <v>0</v>
      </c>
      <c r="BB75" s="64">
        <v>0</v>
      </c>
      <c r="BC75" s="64"/>
      <c r="BD75" s="64"/>
      <c r="BE75" s="64"/>
      <c r="BF75" s="64"/>
      <c r="BG75" s="64"/>
      <c r="BH75" s="64"/>
      <c r="BI75" s="64"/>
      <c r="BJ75" s="64"/>
      <c r="BK75" s="63" t="str">
        <f>REPLACE(INDEX(GroupVertices[Group],MATCH(Edges[[#This Row],[Vertex 1]],GroupVertices[Vertex],0)),1,1,"")</f>
        <v>2</v>
      </c>
      <c r="BL75" s="63" t="str">
        <f>REPLACE(INDEX(GroupVertices[Group],MATCH(Edges[[#This Row],[Vertex 2]],GroupVertices[Vertex],0)),1,1,"")</f>
        <v>2</v>
      </c>
      <c r="BM75" s="137">
        <v>43728</v>
      </c>
      <c r="BN75" s="70" t="s">
        <v>1119</v>
      </c>
    </row>
    <row r="76" spans="1:66" ht="15">
      <c r="A76" s="62" t="s">
        <v>783</v>
      </c>
      <c r="B76" s="62" t="s">
        <v>812</v>
      </c>
      <c r="C76" s="87" t="s">
        <v>284</v>
      </c>
      <c r="D76" s="94">
        <v>5</v>
      </c>
      <c r="E76" s="95" t="s">
        <v>132</v>
      </c>
      <c r="F76" s="96">
        <v>16</v>
      </c>
      <c r="G76" s="87"/>
      <c r="H76" s="77"/>
      <c r="I76" s="97"/>
      <c r="J76" s="97"/>
      <c r="K76" s="34" t="s">
        <v>65</v>
      </c>
      <c r="L76" s="100">
        <v>76</v>
      </c>
      <c r="M76" s="100"/>
      <c r="N76" s="99"/>
      <c r="O76" s="64" t="s">
        <v>195</v>
      </c>
      <c r="P76" s="66">
        <v>43728.13921296296</v>
      </c>
      <c r="Q76" s="64" t="s">
        <v>855</v>
      </c>
      <c r="R76" s="64"/>
      <c r="S76" s="64"/>
      <c r="T76" s="64" t="s">
        <v>959</v>
      </c>
      <c r="U76" s="66">
        <v>43728.13921296296</v>
      </c>
      <c r="V76" s="67" t="s">
        <v>1286</v>
      </c>
      <c r="W76" s="64"/>
      <c r="X76" s="64"/>
      <c r="Y76" s="70" t="s">
        <v>1452</v>
      </c>
      <c r="Z76" s="64"/>
      <c r="AA76" s="110">
        <v>1</v>
      </c>
      <c r="AB76" s="48"/>
      <c r="AC76" s="49"/>
      <c r="AD76" s="48"/>
      <c r="AE76" s="49"/>
      <c r="AF76" s="48"/>
      <c r="AG76" s="49"/>
      <c r="AH76" s="48"/>
      <c r="AI76" s="49"/>
      <c r="AJ76" s="48"/>
      <c r="AK76" s="135" t="s">
        <v>996</v>
      </c>
      <c r="AL76" s="67" t="s">
        <v>996</v>
      </c>
      <c r="AM76" s="64" t="b">
        <v>0</v>
      </c>
      <c r="AN76" s="64">
        <v>0</v>
      </c>
      <c r="AO76" s="70" t="s">
        <v>287</v>
      </c>
      <c r="AP76" s="64" t="b">
        <v>0</v>
      </c>
      <c r="AQ76" s="64" t="s">
        <v>288</v>
      </c>
      <c r="AR76" s="64"/>
      <c r="AS76" s="70" t="s">
        <v>287</v>
      </c>
      <c r="AT76" s="64" t="b">
        <v>0</v>
      </c>
      <c r="AU76" s="64">
        <v>5</v>
      </c>
      <c r="AV76" s="70" t="s">
        <v>1545</v>
      </c>
      <c r="AW76" s="64" t="s">
        <v>368</v>
      </c>
      <c r="AX76" s="64" t="b">
        <v>0</v>
      </c>
      <c r="AY76" s="70" t="s">
        <v>1545</v>
      </c>
      <c r="AZ76" s="64" t="s">
        <v>185</v>
      </c>
      <c r="BA76" s="64">
        <v>0</v>
      </c>
      <c r="BB76" s="64">
        <v>0</v>
      </c>
      <c r="BC76" s="64"/>
      <c r="BD76" s="64"/>
      <c r="BE76" s="64"/>
      <c r="BF76" s="64"/>
      <c r="BG76" s="64"/>
      <c r="BH76" s="64"/>
      <c r="BI76" s="64"/>
      <c r="BJ76" s="64"/>
      <c r="BK76" s="63" t="str">
        <f>REPLACE(INDEX(GroupVertices[Group],MATCH(Edges[[#This Row],[Vertex 1]],GroupVertices[Vertex],0)),1,1,"")</f>
        <v>2</v>
      </c>
      <c r="BL76" s="63" t="str">
        <f>REPLACE(INDEX(GroupVertices[Group],MATCH(Edges[[#This Row],[Vertex 2]],GroupVertices[Vertex],0)),1,1,"")</f>
        <v>4</v>
      </c>
      <c r="BM76" s="137">
        <v>43728</v>
      </c>
      <c r="BN76" s="70" t="s">
        <v>1119</v>
      </c>
    </row>
    <row r="77" spans="1:66" ht="15">
      <c r="A77" s="62" t="s">
        <v>783</v>
      </c>
      <c r="B77" s="62" t="s">
        <v>808</v>
      </c>
      <c r="C77" s="87" t="s">
        <v>284</v>
      </c>
      <c r="D77" s="94">
        <v>5</v>
      </c>
      <c r="E77" s="95" t="s">
        <v>132</v>
      </c>
      <c r="F77" s="96">
        <v>16</v>
      </c>
      <c r="G77" s="87"/>
      <c r="H77" s="77"/>
      <c r="I77" s="97"/>
      <c r="J77" s="97"/>
      <c r="K77" s="34" t="s">
        <v>65</v>
      </c>
      <c r="L77" s="100">
        <v>77</v>
      </c>
      <c r="M77" s="100"/>
      <c r="N77" s="99"/>
      <c r="O77" s="64" t="s">
        <v>195</v>
      </c>
      <c r="P77" s="66">
        <v>43728.13921296296</v>
      </c>
      <c r="Q77" s="64" t="s">
        <v>855</v>
      </c>
      <c r="R77" s="64"/>
      <c r="S77" s="64"/>
      <c r="T77" s="64" t="s">
        <v>959</v>
      </c>
      <c r="U77" s="66">
        <v>43728.13921296296</v>
      </c>
      <c r="V77" s="67" t="s">
        <v>1286</v>
      </c>
      <c r="W77" s="64"/>
      <c r="X77" s="64"/>
      <c r="Y77" s="70" t="s">
        <v>1452</v>
      </c>
      <c r="Z77" s="64"/>
      <c r="AA77" s="110">
        <v>1</v>
      </c>
      <c r="AB77" s="48">
        <v>0</v>
      </c>
      <c r="AC77" s="49">
        <v>0</v>
      </c>
      <c r="AD77" s="48">
        <v>0</v>
      </c>
      <c r="AE77" s="49">
        <v>0</v>
      </c>
      <c r="AF77" s="48">
        <v>0</v>
      </c>
      <c r="AG77" s="49">
        <v>0</v>
      </c>
      <c r="AH77" s="48">
        <v>14</v>
      </c>
      <c r="AI77" s="49">
        <v>100</v>
      </c>
      <c r="AJ77" s="48">
        <v>14</v>
      </c>
      <c r="AK77" s="135" t="s">
        <v>996</v>
      </c>
      <c r="AL77" s="67" t="s">
        <v>996</v>
      </c>
      <c r="AM77" s="64" t="b">
        <v>0</v>
      </c>
      <c r="AN77" s="64">
        <v>0</v>
      </c>
      <c r="AO77" s="70" t="s">
        <v>287</v>
      </c>
      <c r="AP77" s="64" t="b">
        <v>0</v>
      </c>
      <c r="AQ77" s="64" t="s">
        <v>288</v>
      </c>
      <c r="AR77" s="64"/>
      <c r="AS77" s="70" t="s">
        <v>287</v>
      </c>
      <c r="AT77" s="64" t="b">
        <v>0</v>
      </c>
      <c r="AU77" s="64">
        <v>5</v>
      </c>
      <c r="AV77" s="70" t="s">
        <v>1545</v>
      </c>
      <c r="AW77" s="64" t="s">
        <v>368</v>
      </c>
      <c r="AX77" s="64" t="b">
        <v>0</v>
      </c>
      <c r="AY77" s="70" t="s">
        <v>1545</v>
      </c>
      <c r="AZ77" s="64" t="s">
        <v>185</v>
      </c>
      <c r="BA77" s="64">
        <v>0</v>
      </c>
      <c r="BB77" s="64">
        <v>0</v>
      </c>
      <c r="BC77" s="64"/>
      <c r="BD77" s="64"/>
      <c r="BE77" s="64"/>
      <c r="BF77" s="64"/>
      <c r="BG77" s="64"/>
      <c r="BH77" s="64"/>
      <c r="BI77" s="64"/>
      <c r="BJ77" s="64"/>
      <c r="BK77" s="63" t="str">
        <f>REPLACE(INDEX(GroupVertices[Group],MATCH(Edges[[#This Row],[Vertex 1]],GroupVertices[Vertex],0)),1,1,"")</f>
        <v>2</v>
      </c>
      <c r="BL77" s="63" t="str">
        <f>REPLACE(INDEX(GroupVertices[Group],MATCH(Edges[[#This Row],[Vertex 2]],GroupVertices[Vertex],0)),1,1,"")</f>
        <v>2</v>
      </c>
      <c r="BM77" s="137">
        <v>43728</v>
      </c>
      <c r="BN77" s="70" t="s">
        <v>1119</v>
      </c>
    </row>
    <row r="78" spans="1:66" ht="15">
      <c r="A78" s="62" t="s">
        <v>784</v>
      </c>
      <c r="B78" s="62" t="s">
        <v>784</v>
      </c>
      <c r="C78" s="87" t="s">
        <v>284</v>
      </c>
      <c r="D78" s="94">
        <v>5</v>
      </c>
      <c r="E78" s="95" t="s">
        <v>132</v>
      </c>
      <c r="F78" s="96">
        <v>16</v>
      </c>
      <c r="G78" s="87"/>
      <c r="H78" s="77"/>
      <c r="I78" s="97"/>
      <c r="J78" s="97"/>
      <c r="K78" s="34" t="s">
        <v>65</v>
      </c>
      <c r="L78" s="100">
        <v>78</v>
      </c>
      <c r="M78" s="100"/>
      <c r="N78" s="99"/>
      <c r="O78" s="64" t="s">
        <v>185</v>
      </c>
      <c r="P78" s="66">
        <v>43728.180243055554</v>
      </c>
      <c r="Q78" s="64" t="s">
        <v>861</v>
      </c>
      <c r="R78" s="64"/>
      <c r="S78" s="64"/>
      <c r="T78" s="64" t="s">
        <v>965</v>
      </c>
      <c r="U78" s="66">
        <v>43728.180243055554</v>
      </c>
      <c r="V78" s="67" t="s">
        <v>1287</v>
      </c>
      <c r="W78" s="64"/>
      <c r="X78" s="64"/>
      <c r="Y78" s="70" t="s">
        <v>1453</v>
      </c>
      <c r="Z78" s="64"/>
      <c r="AA78" s="110">
        <v>1</v>
      </c>
      <c r="AB78" s="48">
        <v>0</v>
      </c>
      <c r="AC78" s="49">
        <v>0</v>
      </c>
      <c r="AD78" s="48">
        <v>0</v>
      </c>
      <c r="AE78" s="49">
        <v>0</v>
      </c>
      <c r="AF78" s="48">
        <v>0</v>
      </c>
      <c r="AG78" s="49">
        <v>0</v>
      </c>
      <c r="AH78" s="48">
        <v>18</v>
      </c>
      <c r="AI78" s="49">
        <v>100</v>
      </c>
      <c r="AJ78" s="48">
        <v>18</v>
      </c>
      <c r="AK78" s="117"/>
      <c r="AL78" s="67" t="s">
        <v>1043</v>
      </c>
      <c r="AM78" s="64" t="b">
        <v>0</v>
      </c>
      <c r="AN78" s="64">
        <v>1</v>
      </c>
      <c r="AO78" s="70" t="s">
        <v>287</v>
      </c>
      <c r="AP78" s="64" t="b">
        <v>0</v>
      </c>
      <c r="AQ78" s="64" t="s">
        <v>288</v>
      </c>
      <c r="AR78" s="64"/>
      <c r="AS78" s="70" t="s">
        <v>287</v>
      </c>
      <c r="AT78" s="64" t="b">
        <v>0</v>
      </c>
      <c r="AU78" s="64">
        <v>0</v>
      </c>
      <c r="AV78" s="70" t="s">
        <v>287</v>
      </c>
      <c r="AW78" s="64" t="s">
        <v>368</v>
      </c>
      <c r="AX78" s="64" t="b">
        <v>0</v>
      </c>
      <c r="AY78" s="70" t="s">
        <v>1453</v>
      </c>
      <c r="AZ78" s="64" t="s">
        <v>185</v>
      </c>
      <c r="BA78" s="64">
        <v>0</v>
      </c>
      <c r="BB78" s="64">
        <v>0</v>
      </c>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1</v>
      </c>
      <c r="BM78" s="137">
        <v>43728</v>
      </c>
      <c r="BN78" s="70" t="s">
        <v>1120</v>
      </c>
    </row>
    <row r="79" spans="1:66" ht="15">
      <c r="A79" s="62" t="s">
        <v>785</v>
      </c>
      <c r="B79" s="62" t="s">
        <v>785</v>
      </c>
      <c r="C79" s="87" t="s">
        <v>2509</v>
      </c>
      <c r="D79" s="94">
        <v>8</v>
      </c>
      <c r="E79" s="95" t="s">
        <v>136</v>
      </c>
      <c r="F79" s="96">
        <v>13</v>
      </c>
      <c r="G79" s="87"/>
      <c r="H79" s="77"/>
      <c r="I79" s="97"/>
      <c r="J79" s="97"/>
      <c r="K79" s="34" t="s">
        <v>65</v>
      </c>
      <c r="L79" s="100">
        <v>79</v>
      </c>
      <c r="M79" s="100"/>
      <c r="N79" s="99"/>
      <c r="O79" s="64" t="s">
        <v>185</v>
      </c>
      <c r="P79" s="66">
        <v>43727.82402777778</v>
      </c>
      <c r="Q79" s="64" t="s">
        <v>862</v>
      </c>
      <c r="R79" s="64"/>
      <c r="S79" s="64"/>
      <c r="T79" s="64" t="s">
        <v>965</v>
      </c>
      <c r="U79" s="66">
        <v>43727.82402777778</v>
      </c>
      <c r="V79" s="67" t="s">
        <v>1288</v>
      </c>
      <c r="W79" s="64"/>
      <c r="X79" s="64"/>
      <c r="Y79" s="70" t="s">
        <v>1454</v>
      </c>
      <c r="Z79" s="64"/>
      <c r="AA79" s="110">
        <v>4</v>
      </c>
      <c r="AB79" s="48">
        <v>0</v>
      </c>
      <c r="AC79" s="49">
        <v>0</v>
      </c>
      <c r="AD79" s="48">
        <v>0</v>
      </c>
      <c r="AE79" s="49">
        <v>0</v>
      </c>
      <c r="AF79" s="48">
        <v>0</v>
      </c>
      <c r="AG79" s="49">
        <v>0</v>
      </c>
      <c r="AH79" s="48">
        <v>29</v>
      </c>
      <c r="AI79" s="49">
        <v>100</v>
      </c>
      <c r="AJ79" s="48">
        <v>29</v>
      </c>
      <c r="AK79" s="135" t="s">
        <v>998</v>
      </c>
      <c r="AL79" s="67" t="s">
        <v>998</v>
      </c>
      <c r="AM79" s="64" t="b">
        <v>0</v>
      </c>
      <c r="AN79" s="64">
        <v>5</v>
      </c>
      <c r="AO79" s="70" t="s">
        <v>287</v>
      </c>
      <c r="AP79" s="64" t="b">
        <v>0</v>
      </c>
      <c r="AQ79" s="64" t="s">
        <v>288</v>
      </c>
      <c r="AR79" s="64"/>
      <c r="AS79" s="70" t="s">
        <v>287</v>
      </c>
      <c r="AT79" s="64" t="b">
        <v>0</v>
      </c>
      <c r="AU79" s="64">
        <v>0</v>
      </c>
      <c r="AV79" s="70" t="s">
        <v>287</v>
      </c>
      <c r="AW79" s="64" t="s">
        <v>368</v>
      </c>
      <c r="AX79" s="64" t="b">
        <v>0</v>
      </c>
      <c r="AY79" s="70" t="s">
        <v>1454</v>
      </c>
      <c r="AZ79" s="64" t="s">
        <v>185</v>
      </c>
      <c r="BA79" s="64">
        <v>0</v>
      </c>
      <c r="BB79" s="64">
        <v>0</v>
      </c>
      <c r="BC79" s="64"/>
      <c r="BD79" s="64"/>
      <c r="BE79" s="64"/>
      <c r="BF79" s="64"/>
      <c r="BG79" s="64"/>
      <c r="BH79" s="64"/>
      <c r="BI79" s="64"/>
      <c r="BJ79" s="64"/>
      <c r="BK79" s="63" t="str">
        <f>REPLACE(INDEX(GroupVertices[Group],MATCH(Edges[[#This Row],[Vertex 1]],GroupVertices[Vertex],0)),1,1,"")</f>
        <v>3</v>
      </c>
      <c r="BL79" s="63" t="str">
        <f>REPLACE(INDEX(GroupVertices[Group],MATCH(Edges[[#This Row],[Vertex 2]],GroupVertices[Vertex],0)),1,1,"")</f>
        <v>3</v>
      </c>
      <c r="BM79" s="137">
        <v>43727</v>
      </c>
      <c r="BN79" s="70" t="s">
        <v>1121</v>
      </c>
    </row>
    <row r="80" spans="1:66" ht="15">
      <c r="A80" s="62" t="s">
        <v>785</v>
      </c>
      <c r="B80" s="62" t="s">
        <v>785</v>
      </c>
      <c r="C80" s="87" t="s">
        <v>2509</v>
      </c>
      <c r="D80" s="94">
        <v>8</v>
      </c>
      <c r="E80" s="95" t="s">
        <v>136</v>
      </c>
      <c r="F80" s="96">
        <v>13</v>
      </c>
      <c r="G80" s="87"/>
      <c r="H80" s="77"/>
      <c r="I80" s="97"/>
      <c r="J80" s="97"/>
      <c r="K80" s="34" t="s">
        <v>65</v>
      </c>
      <c r="L80" s="100">
        <v>80</v>
      </c>
      <c r="M80" s="100"/>
      <c r="N80" s="99"/>
      <c r="O80" s="64" t="s">
        <v>185</v>
      </c>
      <c r="P80" s="66">
        <v>43727.82859953704</v>
      </c>
      <c r="Q80" s="64" t="s">
        <v>863</v>
      </c>
      <c r="R80" s="67" t="s">
        <v>929</v>
      </c>
      <c r="S80" s="64" t="s">
        <v>950</v>
      </c>
      <c r="T80" s="64" t="s">
        <v>965</v>
      </c>
      <c r="U80" s="66">
        <v>43727.82859953704</v>
      </c>
      <c r="V80" s="67" t="s">
        <v>1289</v>
      </c>
      <c r="W80" s="64"/>
      <c r="X80" s="64"/>
      <c r="Y80" s="70" t="s">
        <v>1455</v>
      </c>
      <c r="Z80" s="64"/>
      <c r="AA80" s="110">
        <v>4</v>
      </c>
      <c r="AB80" s="48">
        <v>0</v>
      </c>
      <c r="AC80" s="49">
        <v>0</v>
      </c>
      <c r="AD80" s="48">
        <v>0</v>
      </c>
      <c r="AE80" s="49">
        <v>0</v>
      </c>
      <c r="AF80" s="48">
        <v>0</v>
      </c>
      <c r="AG80" s="49">
        <v>0</v>
      </c>
      <c r="AH80" s="48">
        <v>17</v>
      </c>
      <c r="AI80" s="49">
        <v>100</v>
      </c>
      <c r="AJ80" s="48">
        <v>17</v>
      </c>
      <c r="AK80" s="117"/>
      <c r="AL80" s="67" t="s">
        <v>1044</v>
      </c>
      <c r="AM80" s="64" t="b">
        <v>0</v>
      </c>
      <c r="AN80" s="64">
        <v>2</v>
      </c>
      <c r="AO80" s="70" t="s">
        <v>287</v>
      </c>
      <c r="AP80" s="64" t="b">
        <v>1</v>
      </c>
      <c r="AQ80" s="64" t="s">
        <v>288</v>
      </c>
      <c r="AR80" s="64"/>
      <c r="AS80" s="70" t="s">
        <v>1551</v>
      </c>
      <c r="AT80" s="64" t="b">
        <v>0</v>
      </c>
      <c r="AU80" s="64">
        <v>0</v>
      </c>
      <c r="AV80" s="70" t="s">
        <v>287</v>
      </c>
      <c r="AW80" s="64" t="s">
        <v>368</v>
      </c>
      <c r="AX80" s="64" t="b">
        <v>0</v>
      </c>
      <c r="AY80" s="70" t="s">
        <v>1455</v>
      </c>
      <c r="AZ80" s="64" t="s">
        <v>185</v>
      </c>
      <c r="BA80" s="64">
        <v>0</v>
      </c>
      <c r="BB80" s="64">
        <v>0</v>
      </c>
      <c r="BC80" s="64"/>
      <c r="BD80" s="64"/>
      <c r="BE80" s="64"/>
      <c r="BF80" s="64"/>
      <c r="BG80" s="64"/>
      <c r="BH80" s="64"/>
      <c r="BI80" s="64"/>
      <c r="BJ80" s="64"/>
      <c r="BK80" s="63" t="str">
        <f>REPLACE(INDEX(GroupVertices[Group],MATCH(Edges[[#This Row],[Vertex 1]],GroupVertices[Vertex],0)),1,1,"")</f>
        <v>3</v>
      </c>
      <c r="BL80" s="63" t="str">
        <f>REPLACE(INDEX(GroupVertices[Group],MATCH(Edges[[#This Row],[Vertex 2]],GroupVertices[Vertex],0)),1,1,"")</f>
        <v>3</v>
      </c>
      <c r="BM80" s="137">
        <v>43727</v>
      </c>
      <c r="BN80" s="70" t="s">
        <v>1122</v>
      </c>
    </row>
    <row r="81" spans="1:66" ht="15">
      <c r="A81" s="62" t="s">
        <v>785</v>
      </c>
      <c r="B81" s="62" t="s">
        <v>785</v>
      </c>
      <c r="C81" s="87" t="s">
        <v>2509</v>
      </c>
      <c r="D81" s="94">
        <v>8</v>
      </c>
      <c r="E81" s="95" t="s">
        <v>136</v>
      </c>
      <c r="F81" s="96">
        <v>13</v>
      </c>
      <c r="G81" s="87"/>
      <c r="H81" s="77"/>
      <c r="I81" s="97"/>
      <c r="J81" s="97"/>
      <c r="K81" s="34" t="s">
        <v>65</v>
      </c>
      <c r="L81" s="100">
        <v>81</v>
      </c>
      <c r="M81" s="100"/>
      <c r="N81" s="99"/>
      <c r="O81" s="64" t="s">
        <v>185</v>
      </c>
      <c r="P81" s="66">
        <v>43727.829733796294</v>
      </c>
      <c r="Q81" s="64" t="s">
        <v>864</v>
      </c>
      <c r="R81" s="67" t="s">
        <v>931</v>
      </c>
      <c r="S81" s="64" t="s">
        <v>756</v>
      </c>
      <c r="T81" s="64" t="s">
        <v>965</v>
      </c>
      <c r="U81" s="66">
        <v>43727.829733796294</v>
      </c>
      <c r="V81" s="67" t="s">
        <v>1290</v>
      </c>
      <c r="W81" s="64"/>
      <c r="X81" s="64"/>
      <c r="Y81" s="70" t="s">
        <v>1456</v>
      </c>
      <c r="Z81" s="64"/>
      <c r="AA81" s="110">
        <v>4</v>
      </c>
      <c r="AB81" s="48">
        <v>0</v>
      </c>
      <c r="AC81" s="49">
        <v>0</v>
      </c>
      <c r="AD81" s="48">
        <v>0</v>
      </c>
      <c r="AE81" s="49">
        <v>0</v>
      </c>
      <c r="AF81" s="48">
        <v>0</v>
      </c>
      <c r="AG81" s="49">
        <v>0</v>
      </c>
      <c r="AH81" s="48">
        <v>21</v>
      </c>
      <c r="AI81" s="49">
        <v>100</v>
      </c>
      <c r="AJ81" s="48">
        <v>21</v>
      </c>
      <c r="AK81" s="117"/>
      <c r="AL81" s="67" t="s">
        <v>1044</v>
      </c>
      <c r="AM81" s="64" t="b">
        <v>0</v>
      </c>
      <c r="AN81" s="64">
        <v>1</v>
      </c>
      <c r="AO81" s="70" t="s">
        <v>287</v>
      </c>
      <c r="AP81" s="64" t="b">
        <v>0</v>
      </c>
      <c r="AQ81" s="64" t="s">
        <v>288</v>
      </c>
      <c r="AR81" s="64"/>
      <c r="AS81" s="70" t="s">
        <v>287</v>
      </c>
      <c r="AT81" s="64" t="b">
        <v>0</v>
      </c>
      <c r="AU81" s="64">
        <v>0</v>
      </c>
      <c r="AV81" s="70" t="s">
        <v>287</v>
      </c>
      <c r="AW81" s="64" t="s">
        <v>368</v>
      </c>
      <c r="AX81" s="64" t="b">
        <v>0</v>
      </c>
      <c r="AY81" s="70" t="s">
        <v>1456</v>
      </c>
      <c r="AZ81" s="64" t="s">
        <v>185</v>
      </c>
      <c r="BA81" s="64">
        <v>0</v>
      </c>
      <c r="BB81" s="64">
        <v>0</v>
      </c>
      <c r="BC81" s="64"/>
      <c r="BD81" s="64"/>
      <c r="BE81" s="64"/>
      <c r="BF81" s="64"/>
      <c r="BG81" s="64"/>
      <c r="BH81" s="64"/>
      <c r="BI81" s="64"/>
      <c r="BJ81" s="64"/>
      <c r="BK81" s="63" t="str">
        <f>REPLACE(INDEX(GroupVertices[Group],MATCH(Edges[[#This Row],[Vertex 1]],GroupVertices[Vertex],0)),1,1,"")</f>
        <v>3</v>
      </c>
      <c r="BL81" s="63" t="str">
        <f>REPLACE(INDEX(GroupVertices[Group],MATCH(Edges[[#This Row],[Vertex 2]],GroupVertices[Vertex],0)),1,1,"")</f>
        <v>3</v>
      </c>
      <c r="BM81" s="137">
        <v>43727</v>
      </c>
      <c r="BN81" s="70" t="s">
        <v>430</v>
      </c>
    </row>
    <row r="82" spans="1:66" ht="15">
      <c r="A82" s="62" t="s">
        <v>785</v>
      </c>
      <c r="B82" s="62" t="s">
        <v>785</v>
      </c>
      <c r="C82" s="87" t="s">
        <v>2509</v>
      </c>
      <c r="D82" s="94">
        <v>8</v>
      </c>
      <c r="E82" s="95" t="s">
        <v>136</v>
      </c>
      <c r="F82" s="96">
        <v>13</v>
      </c>
      <c r="G82" s="87"/>
      <c r="H82" s="77"/>
      <c r="I82" s="97"/>
      <c r="J82" s="97"/>
      <c r="K82" s="34" t="s">
        <v>65</v>
      </c>
      <c r="L82" s="100">
        <v>82</v>
      </c>
      <c r="M82" s="100"/>
      <c r="N82" s="99"/>
      <c r="O82" s="64" t="s">
        <v>185</v>
      </c>
      <c r="P82" s="66">
        <v>43727.837175925924</v>
      </c>
      <c r="Q82" s="64" t="s">
        <v>865</v>
      </c>
      <c r="R82" s="64"/>
      <c r="S82" s="64"/>
      <c r="T82" s="64" t="s">
        <v>965</v>
      </c>
      <c r="U82" s="66">
        <v>43727.837175925924</v>
      </c>
      <c r="V82" s="67" t="s">
        <v>1291</v>
      </c>
      <c r="W82" s="64"/>
      <c r="X82" s="64"/>
      <c r="Y82" s="70" t="s">
        <v>1457</v>
      </c>
      <c r="Z82" s="64"/>
      <c r="AA82" s="110">
        <v>4</v>
      </c>
      <c r="AB82" s="48">
        <v>0</v>
      </c>
      <c r="AC82" s="49">
        <v>0</v>
      </c>
      <c r="AD82" s="48">
        <v>0</v>
      </c>
      <c r="AE82" s="49">
        <v>0</v>
      </c>
      <c r="AF82" s="48">
        <v>0</v>
      </c>
      <c r="AG82" s="49">
        <v>0</v>
      </c>
      <c r="AH82" s="48">
        <v>23</v>
      </c>
      <c r="AI82" s="49">
        <v>100</v>
      </c>
      <c r="AJ82" s="48">
        <v>23</v>
      </c>
      <c r="AK82" s="135" t="s">
        <v>999</v>
      </c>
      <c r="AL82" s="67" t="s">
        <v>999</v>
      </c>
      <c r="AM82" s="64" t="b">
        <v>0</v>
      </c>
      <c r="AN82" s="64">
        <v>6</v>
      </c>
      <c r="AO82" s="70" t="s">
        <v>287</v>
      </c>
      <c r="AP82" s="64" t="b">
        <v>0</v>
      </c>
      <c r="AQ82" s="64" t="s">
        <v>288</v>
      </c>
      <c r="AR82" s="64"/>
      <c r="AS82" s="70" t="s">
        <v>287</v>
      </c>
      <c r="AT82" s="64" t="b">
        <v>0</v>
      </c>
      <c r="AU82" s="64">
        <v>1</v>
      </c>
      <c r="AV82" s="70" t="s">
        <v>287</v>
      </c>
      <c r="AW82" s="64" t="s">
        <v>368</v>
      </c>
      <c r="AX82" s="64" t="b">
        <v>0</v>
      </c>
      <c r="AY82" s="70" t="s">
        <v>1457</v>
      </c>
      <c r="AZ82" s="64" t="s">
        <v>185</v>
      </c>
      <c r="BA82" s="64">
        <v>0</v>
      </c>
      <c r="BB82" s="64">
        <v>0</v>
      </c>
      <c r="BC82" s="64"/>
      <c r="BD82" s="64"/>
      <c r="BE82" s="64"/>
      <c r="BF82" s="64"/>
      <c r="BG82" s="64"/>
      <c r="BH82" s="64"/>
      <c r="BI82" s="64"/>
      <c r="BJ82" s="64"/>
      <c r="BK82" s="63" t="str">
        <f>REPLACE(INDEX(GroupVertices[Group],MATCH(Edges[[#This Row],[Vertex 1]],GroupVertices[Vertex],0)),1,1,"")</f>
        <v>3</v>
      </c>
      <c r="BL82" s="63" t="str">
        <f>REPLACE(INDEX(GroupVertices[Group],MATCH(Edges[[#This Row],[Vertex 2]],GroupVertices[Vertex],0)),1,1,"")</f>
        <v>3</v>
      </c>
      <c r="BM82" s="137">
        <v>43727</v>
      </c>
      <c r="BN82" s="70" t="s">
        <v>1123</v>
      </c>
    </row>
    <row r="83" spans="1:66" ht="15">
      <c r="A83" s="62" t="s">
        <v>786</v>
      </c>
      <c r="B83" s="62" t="s">
        <v>785</v>
      </c>
      <c r="C83" s="87" t="s">
        <v>284</v>
      </c>
      <c r="D83" s="94">
        <v>5</v>
      </c>
      <c r="E83" s="95" t="s">
        <v>132</v>
      </c>
      <c r="F83" s="96">
        <v>16</v>
      </c>
      <c r="G83" s="87"/>
      <c r="H83" s="77"/>
      <c r="I83" s="97"/>
      <c r="J83" s="97"/>
      <c r="K83" s="34" t="s">
        <v>65</v>
      </c>
      <c r="L83" s="100">
        <v>83</v>
      </c>
      <c r="M83" s="100"/>
      <c r="N83" s="99"/>
      <c r="O83" s="64" t="s">
        <v>353</v>
      </c>
      <c r="P83" s="66">
        <v>43728.20422453704</v>
      </c>
      <c r="Q83" s="64" t="s">
        <v>865</v>
      </c>
      <c r="R83" s="64"/>
      <c r="S83" s="64"/>
      <c r="T83" s="64"/>
      <c r="U83" s="66">
        <v>43728.20422453704</v>
      </c>
      <c r="V83" s="67" t="s">
        <v>1292</v>
      </c>
      <c r="W83" s="64"/>
      <c r="X83" s="64"/>
      <c r="Y83" s="70" t="s">
        <v>1458</v>
      </c>
      <c r="Z83" s="64"/>
      <c r="AA83" s="110">
        <v>1</v>
      </c>
      <c r="AB83" s="48">
        <v>0</v>
      </c>
      <c r="AC83" s="49">
        <v>0</v>
      </c>
      <c r="AD83" s="48">
        <v>0</v>
      </c>
      <c r="AE83" s="49">
        <v>0</v>
      </c>
      <c r="AF83" s="48">
        <v>0</v>
      </c>
      <c r="AG83" s="49">
        <v>0</v>
      </c>
      <c r="AH83" s="48">
        <v>23</v>
      </c>
      <c r="AI83" s="49">
        <v>100</v>
      </c>
      <c r="AJ83" s="48">
        <v>23</v>
      </c>
      <c r="AK83" s="117"/>
      <c r="AL83" s="67" t="s">
        <v>1045</v>
      </c>
      <c r="AM83" s="64" t="b">
        <v>0</v>
      </c>
      <c r="AN83" s="64">
        <v>0</v>
      </c>
      <c r="AO83" s="70" t="s">
        <v>287</v>
      </c>
      <c r="AP83" s="64" t="b">
        <v>0</v>
      </c>
      <c r="AQ83" s="64" t="s">
        <v>288</v>
      </c>
      <c r="AR83" s="64"/>
      <c r="AS83" s="70" t="s">
        <v>287</v>
      </c>
      <c r="AT83" s="64" t="b">
        <v>0</v>
      </c>
      <c r="AU83" s="64">
        <v>1</v>
      </c>
      <c r="AV83" s="70" t="s">
        <v>1457</v>
      </c>
      <c r="AW83" s="64" t="s">
        <v>352</v>
      </c>
      <c r="AX83" s="64" t="b">
        <v>0</v>
      </c>
      <c r="AY83" s="70" t="s">
        <v>1457</v>
      </c>
      <c r="AZ83" s="64" t="s">
        <v>185</v>
      </c>
      <c r="BA83" s="64">
        <v>0</v>
      </c>
      <c r="BB83" s="64">
        <v>0</v>
      </c>
      <c r="BC83" s="64"/>
      <c r="BD83" s="64"/>
      <c r="BE83" s="64"/>
      <c r="BF83" s="64"/>
      <c r="BG83" s="64"/>
      <c r="BH83" s="64"/>
      <c r="BI83" s="64"/>
      <c r="BJ83" s="64"/>
      <c r="BK83" s="63" t="str">
        <f>REPLACE(INDEX(GroupVertices[Group],MATCH(Edges[[#This Row],[Vertex 1]],GroupVertices[Vertex],0)),1,1,"")</f>
        <v>3</v>
      </c>
      <c r="BL83" s="63" t="str">
        <f>REPLACE(INDEX(GroupVertices[Group],MATCH(Edges[[#This Row],[Vertex 2]],GroupVertices[Vertex],0)),1,1,"")</f>
        <v>3</v>
      </c>
      <c r="BM83" s="137">
        <v>43728</v>
      </c>
      <c r="BN83" s="70" t="s">
        <v>1124</v>
      </c>
    </row>
    <row r="84" spans="1:66" ht="15">
      <c r="A84" s="62" t="s">
        <v>787</v>
      </c>
      <c r="B84" s="62" t="s">
        <v>787</v>
      </c>
      <c r="C84" s="87" t="s">
        <v>284</v>
      </c>
      <c r="D84" s="94">
        <v>5</v>
      </c>
      <c r="E84" s="95" t="s">
        <v>132</v>
      </c>
      <c r="F84" s="96">
        <v>16</v>
      </c>
      <c r="G84" s="87"/>
      <c r="H84" s="77"/>
      <c r="I84" s="97"/>
      <c r="J84" s="97"/>
      <c r="K84" s="34" t="s">
        <v>65</v>
      </c>
      <c r="L84" s="100">
        <v>84</v>
      </c>
      <c r="M84" s="100"/>
      <c r="N84" s="99"/>
      <c r="O84" s="64" t="s">
        <v>185</v>
      </c>
      <c r="P84" s="66">
        <v>43728.133993055555</v>
      </c>
      <c r="Q84" s="64" t="s">
        <v>866</v>
      </c>
      <c r="R84" s="64"/>
      <c r="S84" s="64"/>
      <c r="T84" s="64" t="s">
        <v>959</v>
      </c>
      <c r="U84" s="66">
        <v>43728.133993055555</v>
      </c>
      <c r="V84" s="67" t="s">
        <v>1293</v>
      </c>
      <c r="W84" s="64"/>
      <c r="X84" s="64"/>
      <c r="Y84" s="70" t="s">
        <v>1459</v>
      </c>
      <c r="Z84" s="64"/>
      <c r="AA84" s="110">
        <v>1</v>
      </c>
      <c r="AB84" s="48">
        <v>0</v>
      </c>
      <c r="AC84" s="49">
        <v>0</v>
      </c>
      <c r="AD84" s="48">
        <v>0</v>
      </c>
      <c r="AE84" s="49">
        <v>0</v>
      </c>
      <c r="AF84" s="48">
        <v>0</v>
      </c>
      <c r="AG84" s="49">
        <v>0</v>
      </c>
      <c r="AH84" s="48">
        <v>47</v>
      </c>
      <c r="AI84" s="49">
        <v>100</v>
      </c>
      <c r="AJ84" s="48">
        <v>47</v>
      </c>
      <c r="AK84" s="117"/>
      <c r="AL84" s="67" t="s">
        <v>1046</v>
      </c>
      <c r="AM84" s="64" t="b">
        <v>0</v>
      </c>
      <c r="AN84" s="64">
        <v>0</v>
      </c>
      <c r="AO84" s="70" t="s">
        <v>287</v>
      </c>
      <c r="AP84" s="64" t="b">
        <v>0</v>
      </c>
      <c r="AQ84" s="64" t="s">
        <v>288</v>
      </c>
      <c r="AR84" s="64"/>
      <c r="AS84" s="70" t="s">
        <v>287</v>
      </c>
      <c r="AT84" s="64" t="b">
        <v>0</v>
      </c>
      <c r="AU84" s="64">
        <v>1</v>
      </c>
      <c r="AV84" s="70" t="s">
        <v>287</v>
      </c>
      <c r="AW84" s="64" t="s">
        <v>368</v>
      </c>
      <c r="AX84" s="64" t="b">
        <v>0</v>
      </c>
      <c r="AY84" s="70" t="s">
        <v>1459</v>
      </c>
      <c r="AZ84" s="64" t="s">
        <v>185</v>
      </c>
      <c r="BA84" s="64">
        <v>0</v>
      </c>
      <c r="BB84" s="64">
        <v>0</v>
      </c>
      <c r="BC84" s="64"/>
      <c r="BD84" s="64"/>
      <c r="BE84" s="64"/>
      <c r="BF84" s="64"/>
      <c r="BG84" s="64"/>
      <c r="BH84" s="64"/>
      <c r="BI84" s="64"/>
      <c r="BJ84" s="64"/>
      <c r="BK84" s="63" t="str">
        <f>REPLACE(INDEX(GroupVertices[Group],MATCH(Edges[[#This Row],[Vertex 1]],GroupVertices[Vertex],0)),1,1,"")</f>
        <v>3</v>
      </c>
      <c r="BL84" s="63" t="str">
        <f>REPLACE(INDEX(GroupVertices[Group],MATCH(Edges[[#This Row],[Vertex 2]],GroupVertices[Vertex],0)),1,1,"")</f>
        <v>3</v>
      </c>
      <c r="BM84" s="137">
        <v>43728</v>
      </c>
      <c r="BN84" s="70" t="s">
        <v>1125</v>
      </c>
    </row>
    <row r="85" spans="1:66" ht="15">
      <c r="A85" s="62" t="s">
        <v>786</v>
      </c>
      <c r="B85" s="62" t="s">
        <v>787</v>
      </c>
      <c r="C85" s="87" t="s">
        <v>284</v>
      </c>
      <c r="D85" s="94">
        <v>5</v>
      </c>
      <c r="E85" s="95" t="s">
        <v>132</v>
      </c>
      <c r="F85" s="96">
        <v>16</v>
      </c>
      <c r="G85" s="87"/>
      <c r="H85" s="77"/>
      <c r="I85" s="97"/>
      <c r="J85" s="97"/>
      <c r="K85" s="34" t="s">
        <v>65</v>
      </c>
      <c r="L85" s="100">
        <v>85</v>
      </c>
      <c r="M85" s="100"/>
      <c r="N85" s="99"/>
      <c r="O85" s="64" t="s">
        <v>353</v>
      </c>
      <c r="P85" s="66">
        <v>43728.20471064815</v>
      </c>
      <c r="Q85" s="64" t="s">
        <v>866</v>
      </c>
      <c r="R85" s="64"/>
      <c r="S85" s="64"/>
      <c r="T85" s="64"/>
      <c r="U85" s="66">
        <v>43728.20471064815</v>
      </c>
      <c r="V85" s="67" t="s">
        <v>1294</v>
      </c>
      <c r="W85" s="64"/>
      <c r="X85" s="64"/>
      <c r="Y85" s="70" t="s">
        <v>1460</v>
      </c>
      <c r="Z85" s="64"/>
      <c r="AA85" s="110">
        <v>1</v>
      </c>
      <c r="AB85" s="48">
        <v>0</v>
      </c>
      <c r="AC85" s="49">
        <v>0</v>
      </c>
      <c r="AD85" s="48">
        <v>0</v>
      </c>
      <c r="AE85" s="49">
        <v>0</v>
      </c>
      <c r="AF85" s="48">
        <v>0</v>
      </c>
      <c r="AG85" s="49">
        <v>0</v>
      </c>
      <c r="AH85" s="48">
        <v>47</v>
      </c>
      <c r="AI85" s="49">
        <v>100</v>
      </c>
      <c r="AJ85" s="48">
        <v>47</v>
      </c>
      <c r="AK85" s="117"/>
      <c r="AL85" s="67" t="s">
        <v>1045</v>
      </c>
      <c r="AM85" s="64" t="b">
        <v>0</v>
      </c>
      <c r="AN85" s="64">
        <v>0</v>
      </c>
      <c r="AO85" s="70" t="s">
        <v>287</v>
      </c>
      <c r="AP85" s="64" t="b">
        <v>0</v>
      </c>
      <c r="AQ85" s="64" t="s">
        <v>288</v>
      </c>
      <c r="AR85" s="64"/>
      <c r="AS85" s="70" t="s">
        <v>287</v>
      </c>
      <c r="AT85" s="64" t="b">
        <v>0</v>
      </c>
      <c r="AU85" s="64">
        <v>1</v>
      </c>
      <c r="AV85" s="70" t="s">
        <v>1459</v>
      </c>
      <c r="AW85" s="64" t="s">
        <v>352</v>
      </c>
      <c r="AX85" s="64" t="b">
        <v>0</v>
      </c>
      <c r="AY85" s="70" t="s">
        <v>1459</v>
      </c>
      <c r="AZ85" s="64" t="s">
        <v>185</v>
      </c>
      <c r="BA85" s="64">
        <v>0</v>
      </c>
      <c r="BB85" s="64">
        <v>0</v>
      </c>
      <c r="BC85" s="64"/>
      <c r="BD85" s="64"/>
      <c r="BE85" s="64"/>
      <c r="BF85" s="64"/>
      <c r="BG85" s="64"/>
      <c r="BH85" s="64"/>
      <c r="BI85" s="64"/>
      <c r="BJ85" s="64"/>
      <c r="BK85" s="63" t="str">
        <f>REPLACE(INDEX(GroupVertices[Group],MATCH(Edges[[#This Row],[Vertex 1]],GroupVertices[Vertex],0)),1,1,"")</f>
        <v>3</v>
      </c>
      <c r="BL85" s="63" t="str">
        <f>REPLACE(INDEX(GroupVertices[Group],MATCH(Edges[[#This Row],[Vertex 2]],GroupVertices[Vertex],0)),1,1,"")</f>
        <v>3</v>
      </c>
      <c r="BM85" s="137">
        <v>43728</v>
      </c>
      <c r="BN85" s="70" t="s">
        <v>1126</v>
      </c>
    </row>
    <row r="86" spans="1:66" ht="15">
      <c r="A86" s="62" t="s">
        <v>786</v>
      </c>
      <c r="B86" s="62" t="s">
        <v>810</v>
      </c>
      <c r="C86" s="87" t="s">
        <v>2508</v>
      </c>
      <c r="D86" s="94">
        <v>6</v>
      </c>
      <c r="E86" s="95" t="s">
        <v>136</v>
      </c>
      <c r="F86" s="96">
        <v>15</v>
      </c>
      <c r="G86" s="87"/>
      <c r="H86" s="77"/>
      <c r="I86" s="97"/>
      <c r="J86" s="97"/>
      <c r="K86" s="34" t="s">
        <v>65</v>
      </c>
      <c r="L86" s="100">
        <v>86</v>
      </c>
      <c r="M86" s="100"/>
      <c r="N86" s="99"/>
      <c r="O86" s="64" t="s">
        <v>353</v>
      </c>
      <c r="P86" s="66">
        <v>43728.20280092592</v>
      </c>
      <c r="Q86" s="64" t="s">
        <v>867</v>
      </c>
      <c r="R86" s="64"/>
      <c r="S86" s="64"/>
      <c r="T86" s="64" t="s">
        <v>959</v>
      </c>
      <c r="U86" s="66">
        <v>43728.20280092592</v>
      </c>
      <c r="V86" s="67" t="s">
        <v>1295</v>
      </c>
      <c r="W86" s="64"/>
      <c r="X86" s="64"/>
      <c r="Y86" s="70" t="s">
        <v>1461</v>
      </c>
      <c r="Z86" s="64"/>
      <c r="AA86" s="110">
        <v>2</v>
      </c>
      <c r="AB86" s="48">
        <v>0</v>
      </c>
      <c r="AC86" s="49">
        <v>0</v>
      </c>
      <c r="AD86" s="48">
        <v>0</v>
      </c>
      <c r="AE86" s="49">
        <v>0</v>
      </c>
      <c r="AF86" s="48">
        <v>0</v>
      </c>
      <c r="AG86" s="49">
        <v>0</v>
      </c>
      <c r="AH86" s="48">
        <v>44</v>
      </c>
      <c r="AI86" s="49">
        <v>100</v>
      </c>
      <c r="AJ86" s="48">
        <v>44</v>
      </c>
      <c r="AK86" s="117"/>
      <c r="AL86" s="67" t="s">
        <v>1045</v>
      </c>
      <c r="AM86" s="64" t="b">
        <v>0</v>
      </c>
      <c r="AN86" s="64">
        <v>0</v>
      </c>
      <c r="AO86" s="70" t="s">
        <v>287</v>
      </c>
      <c r="AP86" s="64" t="b">
        <v>0</v>
      </c>
      <c r="AQ86" s="64" t="s">
        <v>288</v>
      </c>
      <c r="AR86" s="64"/>
      <c r="AS86" s="70" t="s">
        <v>287</v>
      </c>
      <c r="AT86" s="64" t="b">
        <v>0</v>
      </c>
      <c r="AU86" s="64">
        <v>1</v>
      </c>
      <c r="AV86" s="70" t="s">
        <v>1569</v>
      </c>
      <c r="AW86" s="64" t="s">
        <v>352</v>
      </c>
      <c r="AX86" s="64" t="b">
        <v>0</v>
      </c>
      <c r="AY86" s="70" t="s">
        <v>1569</v>
      </c>
      <c r="AZ86" s="64" t="s">
        <v>185</v>
      </c>
      <c r="BA86" s="64">
        <v>0</v>
      </c>
      <c r="BB86" s="64">
        <v>0</v>
      </c>
      <c r="BC86" s="64"/>
      <c r="BD86" s="64"/>
      <c r="BE86" s="64"/>
      <c r="BF86" s="64"/>
      <c r="BG86" s="64"/>
      <c r="BH86" s="64"/>
      <c r="BI86" s="64"/>
      <c r="BJ86" s="64"/>
      <c r="BK86" s="63" t="str">
        <f>REPLACE(INDEX(GroupVertices[Group],MATCH(Edges[[#This Row],[Vertex 1]],GroupVertices[Vertex],0)),1,1,"")</f>
        <v>3</v>
      </c>
      <c r="BL86" s="63" t="str">
        <f>REPLACE(INDEX(GroupVertices[Group],MATCH(Edges[[#This Row],[Vertex 2]],GroupVertices[Vertex],0)),1,1,"")</f>
        <v>3</v>
      </c>
      <c r="BM86" s="137">
        <v>43728</v>
      </c>
      <c r="BN86" s="70" t="s">
        <v>1127</v>
      </c>
    </row>
    <row r="87" spans="1:66" ht="15">
      <c r="A87" s="62" t="s">
        <v>786</v>
      </c>
      <c r="B87" s="62" t="s">
        <v>810</v>
      </c>
      <c r="C87" s="87" t="s">
        <v>2508</v>
      </c>
      <c r="D87" s="94">
        <v>6</v>
      </c>
      <c r="E87" s="95" t="s">
        <v>136</v>
      </c>
      <c r="F87" s="96">
        <v>15</v>
      </c>
      <c r="G87" s="87"/>
      <c r="H87" s="77"/>
      <c r="I87" s="97"/>
      <c r="J87" s="97"/>
      <c r="K87" s="34" t="s">
        <v>65</v>
      </c>
      <c r="L87" s="100">
        <v>87</v>
      </c>
      <c r="M87" s="100"/>
      <c r="N87" s="99"/>
      <c r="O87" s="64" t="s">
        <v>353</v>
      </c>
      <c r="P87" s="66">
        <v>43728.20348379629</v>
      </c>
      <c r="Q87" s="64" t="s">
        <v>868</v>
      </c>
      <c r="R87" s="64"/>
      <c r="S87" s="64"/>
      <c r="T87" s="64" t="s">
        <v>959</v>
      </c>
      <c r="U87" s="66">
        <v>43728.20348379629</v>
      </c>
      <c r="V87" s="67" t="s">
        <v>1296</v>
      </c>
      <c r="W87" s="64"/>
      <c r="X87" s="64"/>
      <c r="Y87" s="70" t="s">
        <v>1462</v>
      </c>
      <c r="Z87" s="64"/>
      <c r="AA87" s="110">
        <v>2</v>
      </c>
      <c r="AB87" s="48">
        <v>0</v>
      </c>
      <c r="AC87" s="49">
        <v>0</v>
      </c>
      <c r="AD87" s="48">
        <v>0</v>
      </c>
      <c r="AE87" s="49">
        <v>0</v>
      </c>
      <c r="AF87" s="48">
        <v>0</v>
      </c>
      <c r="AG87" s="49">
        <v>0</v>
      </c>
      <c r="AH87" s="48">
        <v>17</v>
      </c>
      <c r="AI87" s="49">
        <v>100</v>
      </c>
      <c r="AJ87" s="48">
        <v>17</v>
      </c>
      <c r="AK87" s="117"/>
      <c r="AL87" s="67" t="s">
        <v>1045</v>
      </c>
      <c r="AM87" s="64" t="b">
        <v>0</v>
      </c>
      <c r="AN87" s="64">
        <v>0</v>
      </c>
      <c r="AO87" s="70" t="s">
        <v>287</v>
      </c>
      <c r="AP87" s="64" t="b">
        <v>0</v>
      </c>
      <c r="AQ87" s="64" t="s">
        <v>288</v>
      </c>
      <c r="AR87" s="64"/>
      <c r="AS87" s="70" t="s">
        <v>287</v>
      </c>
      <c r="AT87" s="64" t="b">
        <v>0</v>
      </c>
      <c r="AU87" s="64">
        <v>1</v>
      </c>
      <c r="AV87" s="70" t="s">
        <v>1567</v>
      </c>
      <c r="AW87" s="64" t="s">
        <v>352</v>
      </c>
      <c r="AX87" s="64" t="b">
        <v>0</v>
      </c>
      <c r="AY87" s="70" t="s">
        <v>1567</v>
      </c>
      <c r="AZ87" s="64" t="s">
        <v>185</v>
      </c>
      <c r="BA87" s="64">
        <v>0</v>
      </c>
      <c r="BB87" s="64">
        <v>0</v>
      </c>
      <c r="BC87" s="64"/>
      <c r="BD87" s="64"/>
      <c r="BE87" s="64"/>
      <c r="BF87" s="64"/>
      <c r="BG87" s="64"/>
      <c r="BH87" s="64"/>
      <c r="BI87" s="64"/>
      <c r="BJ87" s="64"/>
      <c r="BK87" s="63" t="str">
        <f>REPLACE(INDEX(GroupVertices[Group],MATCH(Edges[[#This Row],[Vertex 1]],GroupVertices[Vertex],0)),1,1,"")</f>
        <v>3</v>
      </c>
      <c r="BL87" s="63" t="str">
        <f>REPLACE(INDEX(GroupVertices[Group],MATCH(Edges[[#This Row],[Vertex 2]],GroupVertices[Vertex],0)),1,1,"")</f>
        <v>3</v>
      </c>
      <c r="BM87" s="137">
        <v>43728</v>
      </c>
      <c r="BN87" s="70" t="s">
        <v>1128</v>
      </c>
    </row>
    <row r="88" spans="1:66" ht="15">
      <c r="A88" s="62" t="s">
        <v>786</v>
      </c>
      <c r="B88" s="62" t="s">
        <v>802</v>
      </c>
      <c r="C88" s="87" t="s">
        <v>284</v>
      </c>
      <c r="D88" s="94">
        <v>5</v>
      </c>
      <c r="E88" s="95" t="s">
        <v>132</v>
      </c>
      <c r="F88" s="96">
        <v>16</v>
      </c>
      <c r="G88" s="87"/>
      <c r="H88" s="77"/>
      <c r="I88" s="97"/>
      <c r="J88" s="97"/>
      <c r="K88" s="34" t="s">
        <v>65</v>
      </c>
      <c r="L88" s="100">
        <v>88</v>
      </c>
      <c r="M88" s="100"/>
      <c r="N88" s="99"/>
      <c r="O88" s="64" t="s">
        <v>353</v>
      </c>
      <c r="P88" s="66">
        <v>43728.20450231482</v>
      </c>
      <c r="Q88" s="64" t="s">
        <v>869</v>
      </c>
      <c r="R88" s="64"/>
      <c r="S88" s="64"/>
      <c r="T88" s="64" t="s">
        <v>959</v>
      </c>
      <c r="U88" s="66">
        <v>43728.20450231482</v>
      </c>
      <c r="V88" s="67" t="s">
        <v>1297</v>
      </c>
      <c r="W88" s="64"/>
      <c r="X88" s="64"/>
      <c r="Y88" s="70" t="s">
        <v>1463</v>
      </c>
      <c r="Z88" s="64"/>
      <c r="AA88" s="110">
        <v>1</v>
      </c>
      <c r="AB88" s="48">
        <v>0</v>
      </c>
      <c r="AC88" s="49">
        <v>0</v>
      </c>
      <c r="AD88" s="48">
        <v>0</v>
      </c>
      <c r="AE88" s="49">
        <v>0</v>
      </c>
      <c r="AF88" s="48">
        <v>0</v>
      </c>
      <c r="AG88" s="49">
        <v>0</v>
      </c>
      <c r="AH88" s="48">
        <v>19</v>
      </c>
      <c r="AI88" s="49">
        <v>100</v>
      </c>
      <c r="AJ88" s="48">
        <v>19</v>
      </c>
      <c r="AK88" s="117"/>
      <c r="AL88" s="67" t="s">
        <v>1045</v>
      </c>
      <c r="AM88" s="64" t="b">
        <v>0</v>
      </c>
      <c r="AN88" s="64">
        <v>0</v>
      </c>
      <c r="AO88" s="70" t="s">
        <v>287</v>
      </c>
      <c r="AP88" s="64" t="b">
        <v>0</v>
      </c>
      <c r="AQ88" s="64" t="s">
        <v>288</v>
      </c>
      <c r="AR88" s="64"/>
      <c r="AS88" s="70" t="s">
        <v>287</v>
      </c>
      <c r="AT88" s="64" t="b">
        <v>0</v>
      </c>
      <c r="AU88" s="64">
        <v>2</v>
      </c>
      <c r="AV88" s="70" t="s">
        <v>1521</v>
      </c>
      <c r="AW88" s="64" t="s">
        <v>352</v>
      </c>
      <c r="AX88" s="64" t="b">
        <v>0</v>
      </c>
      <c r="AY88" s="70" t="s">
        <v>1521</v>
      </c>
      <c r="AZ88" s="64" t="s">
        <v>185</v>
      </c>
      <c r="BA88" s="64">
        <v>0</v>
      </c>
      <c r="BB88" s="64">
        <v>0</v>
      </c>
      <c r="BC88" s="64"/>
      <c r="BD88" s="64"/>
      <c r="BE88" s="64"/>
      <c r="BF88" s="64"/>
      <c r="BG88" s="64"/>
      <c r="BH88" s="64"/>
      <c r="BI88" s="64"/>
      <c r="BJ88" s="64"/>
      <c r="BK88" s="63" t="str">
        <f>REPLACE(INDEX(GroupVertices[Group],MATCH(Edges[[#This Row],[Vertex 1]],GroupVertices[Vertex],0)),1,1,"")</f>
        <v>3</v>
      </c>
      <c r="BL88" s="63" t="str">
        <f>REPLACE(INDEX(GroupVertices[Group],MATCH(Edges[[#This Row],[Vertex 2]],GroupVertices[Vertex],0)),1,1,"")</f>
        <v>5</v>
      </c>
      <c r="BM88" s="137">
        <v>43728</v>
      </c>
      <c r="BN88" s="70" t="s">
        <v>1129</v>
      </c>
    </row>
    <row r="89" spans="1:66" ht="15">
      <c r="A89" s="62" t="s">
        <v>786</v>
      </c>
      <c r="B89" s="62" t="s">
        <v>812</v>
      </c>
      <c r="C89" s="87" t="s">
        <v>284</v>
      </c>
      <c r="D89" s="94">
        <v>5</v>
      </c>
      <c r="E89" s="95" t="s">
        <v>132</v>
      </c>
      <c r="F89" s="96">
        <v>16</v>
      </c>
      <c r="G89" s="87"/>
      <c r="H89" s="77"/>
      <c r="I89" s="97"/>
      <c r="J89" s="97"/>
      <c r="K89" s="34" t="s">
        <v>65</v>
      </c>
      <c r="L89" s="100">
        <v>89</v>
      </c>
      <c r="M89" s="100"/>
      <c r="N89" s="99"/>
      <c r="O89" s="64" t="s">
        <v>195</v>
      </c>
      <c r="P89" s="66">
        <v>43728.20450231482</v>
      </c>
      <c r="Q89" s="64" t="s">
        <v>869</v>
      </c>
      <c r="R89" s="64"/>
      <c r="S89" s="64"/>
      <c r="T89" s="64" t="s">
        <v>959</v>
      </c>
      <c r="U89" s="66">
        <v>43728.20450231482</v>
      </c>
      <c r="V89" s="67" t="s">
        <v>1297</v>
      </c>
      <c r="W89" s="64"/>
      <c r="X89" s="64"/>
      <c r="Y89" s="70" t="s">
        <v>1463</v>
      </c>
      <c r="Z89" s="64"/>
      <c r="AA89" s="110">
        <v>1</v>
      </c>
      <c r="AB89" s="48"/>
      <c r="AC89" s="49"/>
      <c r="AD89" s="48"/>
      <c r="AE89" s="49"/>
      <c r="AF89" s="48"/>
      <c r="AG89" s="49"/>
      <c r="AH89" s="48"/>
      <c r="AI89" s="49"/>
      <c r="AJ89" s="48"/>
      <c r="AK89" s="117"/>
      <c r="AL89" s="67" t="s">
        <v>1045</v>
      </c>
      <c r="AM89" s="64" t="b">
        <v>0</v>
      </c>
      <c r="AN89" s="64">
        <v>0</v>
      </c>
      <c r="AO89" s="70" t="s">
        <v>287</v>
      </c>
      <c r="AP89" s="64" t="b">
        <v>0</v>
      </c>
      <c r="AQ89" s="64" t="s">
        <v>288</v>
      </c>
      <c r="AR89" s="64"/>
      <c r="AS89" s="70" t="s">
        <v>287</v>
      </c>
      <c r="AT89" s="64" t="b">
        <v>0</v>
      </c>
      <c r="AU89" s="64">
        <v>2</v>
      </c>
      <c r="AV89" s="70" t="s">
        <v>1521</v>
      </c>
      <c r="AW89" s="64" t="s">
        <v>352</v>
      </c>
      <c r="AX89" s="64" t="b">
        <v>0</v>
      </c>
      <c r="AY89" s="70" t="s">
        <v>1521</v>
      </c>
      <c r="AZ89" s="64" t="s">
        <v>185</v>
      </c>
      <c r="BA89" s="64">
        <v>0</v>
      </c>
      <c r="BB89" s="64">
        <v>0</v>
      </c>
      <c r="BC89" s="64"/>
      <c r="BD89" s="64"/>
      <c r="BE89" s="64"/>
      <c r="BF89" s="64"/>
      <c r="BG89" s="64"/>
      <c r="BH89" s="64"/>
      <c r="BI89" s="64"/>
      <c r="BJ89" s="64"/>
      <c r="BK89" s="63" t="str">
        <f>REPLACE(INDEX(GroupVertices[Group],MATCH(Edges[[#This Row],[Vertex 1]],GroupVertices[Vertex],0)),1,1,"")</f>
        <v>3</v>
      </c>
      <c r="BL89" s="63" t="str">
        <f>REPLACE(INDEX(GroupVertices[Group],MATCH(Edges[[#This Row],[Vertex 2]],GroupVertices[Vertex],0)),1,1,"")</f>
        <v>4</v>
      </c>
      <c r="BM89" s="137">
        <v>43728</v>
      </c>
      <c r="BN89" s="70" t="s">
        <v>1129</v>
      </c>
    </row>
    <row r="90" spans="1:66" ht="15">
      <c r="A90" s="62" t="s">
        <v>788</v>
      </c>
      <c r="B90" s="62" t="s">
        <v>802</v>
      </c>
      <c r="C90" s="87" t="s">
        <v>284</v>
      </c>
      <c r="D90" s="94">
        <v>5</v>
      </c>
      <c r="E90" s="95" t="s">
        <v>132</v>
      </c>
      <c r="F90" s="96">
        <v>16</v>
      </c>
      <c r="G90" s="87"/>
      <c r="H90" s="77"/>
      <c r="I90" s="97"/>
      <c r="J90" s="97"/>
      <c r="K90" s="34" t="s">
        <v>65</v>
      </c>
      <c r="L90" s="100">
        <v>90</v>
      </c>
      <c r="M90" s="100"/>
      <c r="N90" s="99"/>
      <c r="O90" s="64" t="s">
        <v>353</v>
      </c>
      <c r="P90" s="66">
        <v>43728.54516203704</v>
      </c>
      <c r="Q90" s="64" t="s">
        <v>869</v>
      </c>
      <c r="R90" s="64"/>
      <c r="S90" s="64"/>
      <c r="T90" s="64" t="s">
        <v>959</v>
      </c>
      <c r="U90" s="66">
        <v>43728.54516203704</v>
      </c>
      <c r="V90" s="67" t="s">
        <v>1298</v>
      </c>
      <c r="W90" s="64"/>
      <c r="X90" s="64"/>
      <c r="Y90" s="70" t="s">
        <v>1464</v>
      </c>
      <c r="Z90" s="64"/>
      <c r="AA90" s="110">
        <v>1</v>
      </c>
      <c r="AB90" s="48"/>
      <c r="AC90" s="49"/>
      <c r="AD90" s="48"/>
      <c r="AE90" s="49"/>
      <c r="AF90" s="48"/>
      <c r="AG90" s="49"/>
      <c r="AH90" s="48"/>
      <c r="AI90" s="49"/>
      <c r="AJ90" s="48"/>
      <c r="AK90" s="117"/>
      <c r="AL90" s="67" t="s">
        <v>1047</v>
      </c>
      <c r="AM90" s="64" t="b">
        <v>0</v>
      </c>
      <c r="AN90" s="64">
        <v>0</v>
      </c>
      <c r="AO90" s="70" t="s">
        <v>287</v>
      </c>
      <c r="AP90" s="64" t="b">
        <v>0</v>
      </c>
      <c r="AQ90" s="64" t="s">
        <v>288</v>
      </c>
      <c r="AR90" s="64"/>
      <c r="AS90" s="70" t="s">
        <v>287</v>
      </c>
      <c r="AT90" s="64" t="b">
        <v>0</v>
      </c>
      <c r="AU90" s="64">
        <v>2</v>
      </c>
      <c r="AV90" s="70" t="s">
        <v>1521</v>
      </c>
      <c r="AW90" s="64" t="s">
        <v>342</v>
      </c>
      <c r="AX90" s="64" t="b">
        <v>0</v>
      </c>
      <c r="AY90" s="70" t="s">
        <v>1521</v>
      </c>
      <c r="AZ90" s="64" t="s">
        <v>185</v>
      </c>
      <c r="BA90" s="64">
        <v>0</v>
      </c>
      <c r="BB90" s="64">
        <v>0</v>
      </c>
      <c r="BC90" s="64"/>
      <c r="BD90" s="64"/>
      <c r="BE90" s="64"/>
      <c r="BF90" s="64"/>
      <c r="BG90" s="64"/>
      <c r="BH90" s="64"/>
      <c r="BI90" s="64"/>
      <c r="BJ90" s="64"/>
      <c r="BK90" s="63" t="str">
        <f>REPLACE(INDEX(GroupVertices[Group],MATCH(Edges[[#This Row],[Vertex 1]],GroupVertices[Vertex],0)),1,1,"")</f>
        <v>5</v>
      </c>
      <c r="BL90" s="63" t="str">
        <f>REPLACE(INDEX(GroupVertices[Group],MATCH(Edges[[#This Row],[Vertex 2]],GroupVertices[Vertex],0)),1,1,"")</f>
        <v>5</v>
      </c>
      <c r="BM90" s="137">
        <v>43728</v>
      </c>
      <c r="BN90" s="70" t="s">
        <v>1130</v>
      </c>
    </row>
    <row r="91" spans="1:66" ht="15">
      <c r="A91" s="62" t="s">
        <v>788</v>
      </c>
      <c r="B91" s="62" t="s">
        <v>812</v>
      </c>
      <c r="C91" s="87" t="s">
        <v>284</v>
      </c>
      <c r="D91" s="94">
        <v>5</v>
      </c>
      <c r="E91" s="95" t="s">
        <v>132</v>
      </c>
      <c r="F91" s="96">
        <v>16</v>
      </c>
      <c r="G91" s="87"/>
      <c r="H91" s="77"/>
      <c r="I91" s="97"/>
      <c r="J91" s="97"/>
      <c r="K91" s="34" t="s">
        <v>65</v>
      </c>
      <c r="L91" s="100">
        <v>91</v>
      </c>
      <c r="M91" s="100"/>
      <c r="N91" s="99"/>
      <c r="O91" s="64" t="s">
        <v>195</v>
      </c>
      <c r="P91" s="66">
        <v>43728.54516203704</v>
      </c>
      <c r="Q91" s="64" t="s">
        <v>869</v>
      </c>
      <c r="R91" s="64"/>
      <c r="S91" s="64"/>
      <c r="T91" s="64" t="s">
        <v>959</v>
      </c>
      <c r="U91" s="66">
        <v>43728.54516203704</v>
      </c>
      <c r="V91" s="67" t="s">
        <v>1298</v>
      </c>
      <c r="W91" s="64"/>
      <c r="X91" s="64"/>
      <c r="Y91" s="70" t="s">
        <v>1464</v>
      </c>
      <c r="Z91" s="64"/>
      <c r="AA91" s="110">
        <v>1</v>
      </c>
      <c r="AB91" s="48">
        <v>0</v>
      </c>
      <c r="AC91" s="49">
        <v>0</v>
      </c>
      <c r="AD91" s="48">
        <v>0</v>
      </c>
      <c r="AE91" s="49">
        <v>0</v>
      </c>
      <c r="AF91" s="48">
        <v>0</v>
      </c>
      <c r="AG91" s="49">
        <v>0</v>
      </c>
      <c r="AH91" s="48">
        <v>19</v>
      </c>
      <c r="AI91" s="49">
        <v>100</v>
      </c>
      <c r="AJ91" s="48">
        <v>19</v>
      </c>
      <c r="AK91" s="117"/>
      <c r="AL91" s="67" t="s">
        <v>1047</v>
      </c>
      <c r="AM91" s="64" t="b">
        <v>0</v>
      </c>
      <c r="AN91" s="64">
        <v>0</v>
      </c>
      <c r="AO91" s="70" t="s">
        <v>287</v>
      </c>
      <c r="AP91" s="64" t="b">
        <v>0</v>
      </c>
      <c r="AQ91" s="64" t="s">
        <v>288</v>
      </c>
      <c r="AR91" s="64"/>
      <c r="AS91" s="70" t="s">
        <v>287</v>
      </c>
      <c r="AT91" s="64" t="b">
        <v>0</v>
      </c>
      <c r="AU91" s="64">
        <v>2</v>
      </c>
      <c r="AV91" s="70" t="s">
        <v>1521</v>
      </c>
      <c r="AW91" s="64" t="s">
        <v>342</v>
      </c>
      <c r="AX91" s="64" t="b">
        <v>0</v>
      </c>
      <c r="AY91" s="70" t="s">
        <v>1521</v>
      </c>
      <c r="AZ91" s="64" t="s">
        <v>185</v>
      </c>
      <c r="BA91" s="64">
        <v>0</v>
      </c>
      <c r="BB91" s="64">
        <v>0</v>
      </c>
      <c r="BC91" s="64"/>
      <c r="BD91" s="64"/>
      <c r="BE91" s="64"/>
      <c r="BF91" s="64"/>
      <c r="BG91" s="64"/>
      <c r="BH91" s="64"/>
      <c r="BI91" s="64"/>
      <c r="BJ91" s="64"/>
      <c r="BK91" s="63" t="str">
        <f>REPLACE(INDEX(GroupVertices[Group],MATCH(Edges[[#This Row],[Vertex 1]],GroupVertices[Vertex],0)),1,1,"")</f>
        <v>5</v>
      </c>
      <c r="BL91" s="63" t="str">
        <f>REPLACE(INDEX(GroupVertices[Group],MATCH(Edges[[#This Row],[Vertex 2]],GroupVertices[Vertex],0)),1,1,"")</f>
        <v>4</v>
      </c>
      <c r="BM91" s="137">
        <v>43728</v>
      </c>
      <c r="BN91" s="70" t="s">
        <v>1130</v>
      </c>
    </row>
    <row r="92" spans="1:66" ht="15">
      <c r="A92" s="62" t="s">
        <v>789</v>
      </c>
      <c r="B92" s="62" t="s">
        <v>789</v>
      </c>
      <c r="C92" s="87" t="s">
        <v>284</v>
      </c>
      <c r="D92" s="94">
        <v>5</v>
      </c>
      <c r="E92" s="95" t="s">
        <v>132</v>
      </c>
      <c r="F92" s="96">
        <v>16</v>
      </c>
      <c r="G92" s="87"/>
      <c r="H92" s="77"/>
      <c r="I92" s="97"/>
      <c r="J92" s="97"/>
      <c r="K92" s="34" t="s">
        <v>65</v>
      </c>
      <c r="L92" s="100">
        <v>92</v>
      </c>
      <c r="M92" s="100"/>
      <c r="N92" s="99"/>
      <c r="O92" s="64" t="s">
        <v>185</v>
      </c>
      <c r="P92" s="66">
        <v>43728.695081018515</v>
      </c>
      <c r="Q92" s="64" t="s">
        <v>870</v>
      </c>
      <c r="R92" s="64"/>
      <c r="S92" s="64"/>
      <c r="T92" s="64" t="s">
        <v>965</v>
      </c>
      <c r="U92" s="66">
        <v>43728.695081018515</v>
      </c>
      <c r="V92" s="67" t="s">
        <v>1299</v>
      </c>
      <c r="W92" s="64"/>
      <c r="X92" s="64"/>
      <c r="Y92" s="70" t="s">
        <v>1465</v>
      </c>
      <c r="Z92" s="64"/>
      <c r="AA92" s="110">
        <v>1</v>
      </c>
      <c r="AB92" s="48">
        <v>0</v>
      </c>
      <c r="AC92" s="49">
        <v>0</v>
      </c>
      <c r="AD92" s="48">
        <v>0</v>
      </c>
      <c r="AE92" s="49">
        <v>0</v>
      </c>
      <c r="AF92" s="48">
        <v>0</v>
      </c>
      <c r="AG92" s="49">
        <v>0</v>
      </c>
      <c r="AH92" s="48">
        <v>34</v>
      </c>
      <c r="AI92" s="49">
        <v>100</v>
      </c>
      <c r="AJ92" s="48">
        <v>34</v>
      </c>
      <c r="AK92" s="117"/>
      <c r="AL92" s="67" t="s">
        <v>1048</v>
      </c>
      <c r="AM92" s="64" t="b">
        <v>0</v>
      </c>
      <c r="AN92" s="64">
        <v>2</v>
      </c>
      <c r="AO92" s="70" t="s">
        <v>287</v>
      </c>
      <c r="AP92" s="64" t="b">
        <v>0</v>
      </c>
      <c r="AQ92" s="64" t="s">
        <v>288</v>
      </c>
      <c r="AR92" s="64"/>
      <c r="AS92" s="70" t="s">
        <v>287</v>
      </c>
      <c r="AT92" s="64" t="b">
        <v>0</v>
      </c>
      <c r="AU92" s="64">
        <v>0</v>
      </c>
      <c r="AV92" s="70" t="s">
        <v>287</v>
      </c>
      <c r="AW92" s="64" t="s">
        <v>342</v>
      </c>
      <c r="AX92" s="64" t="b">
        <v>0</v>
      </c>
      <c r="AY92" s="70" t="s">
        <v>1465</v>
      </c>
      <c r="AZ92" s="64" t="s">
        <v>185</v>
      </c>
      <c r="BA92" s="64">
        <v>0</v>
      </c>
      <c r="BB92" s="64">
        <v>0</v>
      </c>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1</v>
      </c>
      <c r="BM92" s="137">
        <v>43728</v>
      </c>
      <c r="BN92" s="70" t="s">
        <v>1131</v>
      </c>
    </row>
    <row r="93" spans="1:66" ht="15">
      <c r="A93" s="62" t="s">
        <v>790</v>
      </c>
      <c r="B93" s="62" t="s">
        <v>790</v>
      </c>
      <c r="C93" s="87" t="s">
        <v>284</v>
      </c>
      <c r="D93" s="94">
        <v>5</v>
      </c>
      <c r="E93" s="95" t="s">
        <v>132</v>
      </c>
      <c r="F93" s="96">
        <v>16</v>
      </c>
      <c r="G93" s="87"/>
      <c r="H93" s="77"/>
      <c r="I93" s="97"/>
      <c r="J93" s="97"/>
      <c r="K93" s="34" t="s">
        <v>65</v>
      </c>
      <c r="L93" s="100">
        <v>93</v>
      </c>
      <c r="M93" s="100"/>
      <c r="N93" s="99"/>
      <c r="O93" s="64" t="s">
        <v>185</v>
      </c>
      <c r="P93" s="66">
        <v>43728.82770833333</v>
      </c>
      <c r="Q93" s="64" t="s">
        <v>871</v>
      </c>
      <c r="R93" s="64"/>
      <c r="S93" s="64"/>
      <c r="T93" s="64" t="s">
        <v>965</v>
      </c>
      <c r="U93" s="66">
        <v>43728.82770833333</v>
      </c>
      <c r="V93" s="67" t="s">
        <v>1300</v>
      </c>
      <c r="W93" s="64"/>
      <c r="X93" s="64"/>
      <c r="Y93" s="70" t="s">
        <v>1466</v>
      </c>
      <c r="Z93" s="64"/>
      <c r="AA93" s="110">
        <v>1</v>
      </c>
      <c r="AB93" s="48">
        <v>0</v>
      </c>
      <c r="AC93" s="49">
        <v>0</v>
      </c>
      <c r="AD93" s="48">
        <v>0</v>
      </c>
      <c r="AE93" s="49">
        <v>0</v>
      </c>
      <c r="AF93" s="48">
        <v>0</v>
      </c>
      <c r="AG93" s="49">
        <v>0</v>
      </c>
      <c r="AH93" s="48">
        <v>21</v>
      </c>
      <c r="AI93" s="49">
        <v>100</v>
      </c>
      <c r="AJ93" s="48">
        <v>21</v>
      </c>
      <c r="AK93" s="117"/>
      <c r="AL93" s="67" t="s">
        <v>1049</v>
      </c>
      <c r="AM93" s="64" t="b">
        <v>0</v>
      </c>
      <c r="AN93" s="64">
        <v>1</v>
      </c>
      <c r="AO93" s="70" t="s">
        <v>287</v>
      </c>
      <c r="AP93" s="64" t="b">
        <v>0</v>
      </c>
      <c r="AQ93" s="64" t="s">
        <v>288</v>
      </c>
      <c r="AR93" s="64"/>
      <c r="AS93" s="70" t="s">
        <v>287</v>
      </c>
      <c r="AT93" s="64" t="b">
        <v>0</v>
      </c>
      <c r="AU93" s="64">
        <v>0</v>
      </c>
      <c r="AV93" s="70" t="s">
        <v>287</v>
      </c>
      <c r="AW93" s="64" t="s">
        <v>352</v>
      </c>
      <c r="AX93" s="64" t="b">
        <v>0</v>
      </c>
      <c r="AY93" s="70" t="s">
        <v>1466</v>
      </c>
      <c r="AZ93" s="64" t="s">
        <v>185</v>
      </c>
      <c r="BA93" s="64">
        <v>0</v>
      </c>
      <c r="BB93" s="64">
        <v>0</v>
      </c>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1</v>
      </c>
      <c r="BM93" s="137">
        <v>43728</v>
      </c>
      <c r="BN93" s="70" t="s">
        <v>1132</v>
      </c>
    </row>
    <row r="94" spans="1:66" ht="15">
      <c r="A94" s="62" t="s">
        <v>791</v>
      </c>
      <c r="B94" s="62" t="s">
        <v>791</v>
      </c>
      <c r="C94" s="87" t="s">
        <v>284</v>
      </c>
      <c r="D94" s="94">
        <v>5</v>
      </c>
      <c r="E94" s="95" t="s">
        <v>132</v>
      </c>
      <c r="F94" s="96">
        <v>16</v>
      </c>
      <c r="G94" s="87"/>
      <c r="H94" s="77"/>
      <c r="I94" s="97"/>
      <c r="J94" s="97"/>
      <c r="K94" s="34" t="s">
        <v>65</v>
      </c>
      <c r="L94" s="100">
        <v>94</v>
      </c>
      <c r="M94" s="100"/>
      <c r="N94" s="99"/>
      <c r="O94" s="64" t="s">
        <v>185</v>
      </c>
      <c r="P94" s="66">
        <v>43728.877071759256</v>
      </c>
      <c r="Q94" s="64" t="s">
        <v>872</v>
      </c>
      <c r="R94" s="64"/>
      <c r="S94" s="64"/>
      <c r="T94" s="64" t="s">
        <v>965</v>
      </c>
      <c r="U94" s="66">
        <v>43728.877071759256</v>
      </c>
      <c r="V94" s="67" t="s">
        <v>1301</v>
      </c>
      <c r="W94" s="64"/>
      <c r="X94" s="64"/>
      <c r="Y94" s="70" t="s">
        <v>1467</v>
      </c>
      <c r="Z94" s="64"/>
      <c r="AA94" s="110">
        <v>1</v>
      </c>
      <c r="AB94" s="48">
        <v>0</v>
      </c>
      <c r="AC94" s="49">
        <v>0</v>
      </c>
      <c r="AD94" s="48">
        <v>0</v>
      </c>
      <c r="AE94" s="49">
        <v>0</v>
      </c>
      <c r="AF94" s="48">
        <v>0</v>
      </c>
      <c r="AG94" s="49">
        <v>0</v>
      </c>
      <c r="AH94" s="48">
        <v>23</v>
      </c>
      <c r="AI94" s="49">
        <v>100</v>
      </c>
      <c r="AJ94" s="48">
        <v>23</v>
      </c>
      <c r="AK94" s="117"/>
      <c r="AL94" s="67" t="s">
        <v>1050</v>
      </c>
      <c r="AM94" s="64" t="b">
        <v>0</v>
      </c>
      <c r="AN94" s="64">
        <v>1</v>
      </c>
      <c r="AO94" s="70" t="s">
        <v>287</v>
      </c>
      <c r="AP94" s="64" t="b">
        <v>0</v>
      </c>
      <c r="AQ94" s="64" t="s">
        <v>288</v>
      </c>
      <c r="AR94" s="64"/>
      <c r="AS94" s="70" t="s">
        <v>287</v>
      </c>
      <c r="AT94" s="64" t="b">
        <v>0</v>
      </c>
      <c r="AU94" s="64">
        <v>0</v>
      </c>
      <c r="AV94" s="70" t="s">
        <v>287</v>
      </c>
      <c r="AW94" s="64" t="s">
        <v>342</v>
      </c>
      <c r="AX94" s="64" t="b">
        <v>0</v>
      </c>
      <c r="AY94" s="70" t="s">
        <v>1467</v>
      </c>
      <c r="AZ94" s="64" t="s">
        <v>185</v>
      </c>
      <c r="BA94" s="64">
        <v>0</v>
      </c>
      <c r="BB94" s="64">
        <v>0</v>
      </c>
      <c r="BC94" s="64"/>
      <c r="BD94" s="64"/>
      <c r="BE94" s="64"/>
      <c r="BF94" s="64"/>
      <c r="BG94" s="64"/>
      <c r="BH94" s="64"/>
      <c r="BI94" s="64"/>
      <c r="BJ94" s="64"/>
      <c r="BK94" s="63" t="str">
        <f>REPLACE(INDEX(GroupVertices[Group],MATCH(Edges[[#This Row],[Vertex 1]],GroupVertices[Vertex],0)),1,1,"")</f>
        <v>1</v>
      </c>
      <c r="BL94" s="63" t="str">
        <f>REPLACE(INDEX(GroupVertices[Group],MATCH(Edges[[#This Row],[Vertex 2]],GroupVertices[Vertex],0)),1,1,"")</f>
        <v>1</v>
      </c>
      <c r="BM94" s="137">
        <v>43728</v>
      </c>
      <c r="BN94" s="70" t="s">
        <v>1133</v>
      </c>
    </row>
    <row r="95" spans="1:66" ht="15">
      <c r="A95" s="62" t="s">
        <v>792</v>
      </c>
      <c r="B95" s="62" t="s">
        <v>792</v>
      </c>
      <c r="C95" s="87" t="s">
        <v>284</v>
      </c>
      <c r="D95" s="94">
        <v>5</v>
      </c>
      <c r="E95" s="95" t="s">
        <v>132</v>
      </c>
      <c r="F95" s="96">
        <v>16</v>
      </c>
      <c r="G95" s="87"/>
      <c r="H95" s="77"/>
      <c r="I95" s="97"/>
      <c r="J95" s="97"/>
      <c r="K95" s="34" t="s">
        <v>65</v>
      </c>
      <c r="L95" s="100">
        <v>95</v>
      </c>
      <c r="M95" s="100"/>
      <c r="N95" s="99"/>
      <c r="O95" s="64" t="s">
        <v>185</v>
      </c>
      <c r="P95" s="66">
        <v>43728.88600694444</v>
      </c>
      <c r="Q95" s="64" t="s">
        <v>873</v>
      </c>
      <c r="R95" s="64"/>
      <c r="S95" s="64"/>
      <c r="T95" s="64" t="s">
        <v>965</v>
      </c>
      <c r="U95" s="66">
        <v>43728.88600694444</v>
      </c>
      <c r="V95" s="67" t="s">
        <v>1302</v>
      </c>
      <c r="W95" s="64"/>
      <c r="X95" s="64"/>
      <c r="Y95" s="70" t="s">
        <v>1468</v>
      </c>
      <c r="Z95" s="64"/>
      <c r="AA95" s="110">
        <v>1</v>
      </c>
      <c r="AB95" s="48">
        <v>0</v>
      </c>
      <c r="AC95" s="49">
        <v>0</v>
      </c>
      <c r="AD95" s="48">
        <v>0</v>
      </c>
      <c r="AE95" s="49">
        <v>0</v>
      </c>
      <c r="AF95" s="48">
        <v>0</v>
      </c>
      <c r="AG95" s="49">
        <v>0</v>
      </c>
      <c r="AH95" s="48">
        <v>33</v>
      </c>
      <c r="AI95" s="49">
        <v>100</v>
      </c>
      <c r="AJ95" s="48">
        <v>33</v>
      </c>
      <c r="AK95" s="117"/>
      <c r="AL95" s="67" t="s">
        <v>1051</v>
      </c>
      <c r="AM95" s="64" t="b">
        <v>0</v>
      </c>
      <c r="AN95" s="64">
        <v>2</v>
      </c>
      <c r="AO95" s="70" t="s">
        <v>287</v>
      </c>
      <c r="AP95" s="64" t="b">
        <v>0</v>
      </c>
      <c r="AQ95" s="64" t="s">
        <v>288</v>
      </c>
      <c r="AR95" s="64"/>
      <c r="AS95" s="70" t="s">
        <v>287</v>
      </c>
      <c r="AT95" s="64" t="b">
        <v>0</v>
      </c>
      <c r="AU95" s="64">
        <v>0</v>
      </c>
      <c r="AV95" s="70" t="s">
        <v>287</v>
      </c>
      <c r="AW95" s="64" t="s">
        <v>342</v>
      </c>
      <c r="AX95" s="64" t="b">
        <v>0</v>
      </c>
      <c r="AY95" s="70" t="s">
        <v>1468</v>
      </c>
      <c r="AZ95" s="64" t="s">
        <v>185</v>
      </c>
      <c r="BA95" s="64">
        <v>0</v>
      </c>
      <c r="BB95" s="64">
        <v>0</v>
      </c>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1</v>
      </c>
      <c r="BM95" s="137">
        <v>43728</v>
      </c>
      <c r="BN95" s="70" t="s">
        <v>1134</v>
      </c>
    </row>
    <row r="96" spans="1:66" ht="15">
      <c r="A96" s="62" t="s">
        <v>793</v>
      </c>
      <c r="B96" s="62" t="s">
        <v>793</v>
      </c>
      <c r="C96" s="87" t="s">
        <v>284</v>
      </c>
      <c r="D96" s="94">
        <v>5</v>
      </c>
      <c r="E96" s="95" t="s">
        <v>132</v>
      </c>
      <c r="F96" s="96">
        <v>16</v>
      </c>
      <c r="G96" s="87"/>
      <c r="H96" s="77"/>
      <c r="I96" s="97"/>
      <c r="J96" s="97"/>
      <c r="K96" s="34" t="s">
        <v>65</v>
      </c>
      <c r="L96" s="100">
        <v>96</v>
      </c>
      <c r="M96" s="100"/>
      <c r="N96" s="99"/>
      <c r="O96" s="64" t="s">
        <v>185</v>
      </c>
      <c r="P96" s="66">
        <v>43728.892384259256</v>
      </c>
      <c r="Q96" s="64" t="s">
        <v>874</v>
      </c>
      <c r="R96" s="64"/>
      <c r="S96" s="64"/>
      <c r="T96" s="64" t="s">
        <v>959</v>
      </c>
      <c r="U96" s="66">
        <v>43728.892384259256</v>
      </c>
      <c r="V96" s="67" t="s">
        <v>1303</v>
      </c>
      <c r="W96" s="64"/>
      <c r="X96" s="64"/>
      <c r="Y96" s="70" t="s">
        <v>1469</v>
      </c>
      <c r="Z96" s="64"/>
      <c r="AA96" s="110">
        <v>1</v>
      </c>
      <c r="AB96" s="48">
        <v>0</v>
      </c>
      <c r="AC96" s="49">
        <v>0</v>
      </c>
      <c r="AD96" s="48">
        <v>0</v>
      </c>
      <c r="AE96" s="49">
        <v>0</v>
      </c>
      <c r="AF96" s="48">
        <v>0</v>
      </c>
      <c r="AG96" s="49">
        <v>0</v>
      </c>
      <c r="AH96" s="48">
        <v>49</v>
      </c>
      <c r="AI96" s="49">
        <v>100</v>
      </c>
      <c r="AJ96" s="48">
        <v>49</v>
      </c>
      <c r="AK96" s="117"/>
      <c r="AL96" s="67" t="s">
        <v>1033</v>
      </c>
      <c r="AM96" s="64" t="b">
        <v>0</v>
      </c>
      <c r="AN96" s="64">
        <v>1</v>
      </c>
      <c r="AO96" s="70" t="s">
        <v>287</v>
      </c>
      <c r="AP96" s="64" t="b">
        <v>0</v>
      </c>
      <c r="AQ96" s="64" t="s">
        <v>288</v>
      </c>
      <c r="AR96" s="64"/>
      <c r="AS96" s="70" t="s">
        <v>287</v>
      </c>
      <c r="AT96" s="64" t="b">
        <v>0</v>
      </c>
      <c r="AU96" s="64">
        <v>0</v>
      </c>
      <c r="AV96" s="70" t="s">
        <v>287</v>
      </c>
      <c r="AW96" s="64" t="s">
        <v>368</v>
      </c>
      <c r="AX96" s="64" t="b">
        <v>0</v>
      </c>
      <c r="AY96" s="70" t="s">
        <v>1469</v>
      </c>
      <c r="AZ96" s="64" t="s">
        <v>185</v>
      </c>
      <c r="BA96" s="64">
        <v>0</v>
      </c>
      <c r="BB96" s="64">
        <v>0</v>
      </c>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1</v>
      </c>
      <c r="BM96" s="137">
        <v>43728</v>
      </c>
      <c r="BN96" s="70" t="s">
        <v>1135</v>
      </c>
    </row>
    <row r="97" spans="1:66" ht="15">
      <c r="A97" s="62" t="s">
        <v>794</v>
      </c>
      <c r="B97" s="62" t="s">
        <v>794</v>
      </c>
      <c r="C97" s="87" t="s">
        <v>284</v>
      </c>
      <c r="D97" s="94">
        <v>5</v>
      </c>
      <c r="E97" s="95" t="s">
        <v>132</v>
      </c>
      <c r="F97" s="96">
        <v>16</v>
      </c>
      <c r="G97" s="87"/>
      <c r="H97" s="77"/>
      <c r="I97" s="97"/>
      <c r="J97" s="97"/>
      <c r="K97" s="34" t="s">
        <v>65</v>
      </c>
      <c r="L97" s="100">
        <v>97</v>
      </c>
      <c r="M97" s="100"/>
      <c r="N97" s="99"/>
      <c r="O97" s="64" t="s">
        <v>185</v>
      </c>
      <c r="P97" s="66">
        <v>43728.950162037036</v>
      </c>
      <c r="Q97" s="64" t="s">
        <v>875</v>
      </c>
      <c r="R97" s="64"/>
      <c r="S97" s="64"/>
      <c r="T97" s="64" t="s">
        <v>965</v>
      </c>
      <c r="U97" s="66">
        <v>43728.950162037036</v>
      </c>
      <c r="V97" s="67" t="s">
        <v>1304</v>
      </c>
      <c r="W97" s="64"/>
      <c r="X97" s="64"/>
      <c r="Y97" s="70" t="s">
        <v>1470</v>
      </c>
      <c r="Z97" s="64"/>
      <c r="AA97" s="110">
        <v>1</v>
      </c>
      <c r="AB97" s="48">
        <v>0</v>
      </c>
      <c r="AC97" s="49">
        <v>0</v>
      </c>
      <c r="AD97" s="48">
        <v>0</v>
      </c>
      <c r="AE97" s="49">
        <v>0</v>
      </c>
      <c r="AF97" s="48">
        <v>0</v>
      </c>
      <c r="AG97" s="49">
        <v>0</v>
      </c>
      <c r="AH97" s="48">
        <v>23</v>
      </c>
      <c r="AI97" s="49">
        <v>100</v>
      </c>
      <c r="AJ97" s="48">
        <v>23</v>
      </c>
      <c r="AK97" s="117"/>
      <c r="AL97" s="67" t="s">
        <v>1052</v>
      </c>
      <c r="AM97" s="64" t="b">
        <v>0</v>
      </c>
      <c r="AN97" s="64">
        <v>1</v>
      </c>
      <c r="AO97" s="70" t="s">
        <v>287</v>
      </c>
      <c r="AP97" s="64" t="b">
        <v>0</v>
      </c>
      <c r="AQ97" s="64" t="s">
        <v>288</v>
      </c>
      <c r="AR97" s="64"/>
      <c r="AS97" s="70" t="s">
        <v>287</v>
      </c>
      <c r="AT97" s="64" t="b">
        <v>0</v>
      </c>
      <c r="AU97" s="64">
        <v>0</v>
      </c>
      <c r="AV97" s="70" t="s">
        <v>287</v>
      </c>
      <c r="AW97" s="64" t="s">
        <v>368</v>
      </c>
      <c r="AX97" s="64" t="b">
        <v>0</v>
      </c>
      <c r="AY97" s="70" t="s">
        <v>1470</v>
      </c>
      <c r="AZ97" s="64" t="s">
        <v>185</v>
      </c>
      <c r="BA97" s="64">
        <v>0</v>
      </c>
      <c r="BB97" s="64">
        <v>0</v>
      </c>
      <c r="BC97" s="64"/>
      <c r="BD97" s="64"/>
      <c r="BE97" s="64"/>
      <c r="BF97" s="64"/>
      <c r="BG97" s="64"/>
      <c r="BH97" s="64"/>
      <c r="BI97" s="64"/>
      <c r="BJ97" s="64"/>
      <c r="BK97" s="63" t="str">
        <f>REPLACE(INDEX(GroupVertices[Group],MATCH(Edges[[#This Row],[Vertex 1]],GroupVertices[Vertex],0)),1,1,"")</f>
        <v>1</v>
      </c>
      <c r="BL97" s="63" t="str">
        <f>REPLACE(INDEX(GroupVertices[Group],MATCH(Edges[[#This Row],[Vertex 2]],GroupVertices[Vertex],0)),1,1,"")</f>
        <v>1</v>
      </c>
      <c r="BM97" s="137">
        <v>43728</v>
      </c>
      <c r="BN97" s="70" t="s">
        <v>1136</v>
      </c>
    </row>
    <row r="98" spans="1:66" ht="15">
      <c r="A98" s="62" t="s">
        <v>795</v>
      </c>
      <c r="B98" s="62" t="s">
        <v>795</v>
      </c>
      <c r="C98" s="87" t="s">
        <v>284</v>
      </c>
      <c r="D98" s="94">
        <v>5</v>
      </c>
      <c r="E98" s="95" t="s">
        <v>132</v>
      </c>
      <c r="F98" s="96">
        <v>16</v>
      </c>
      <c r="G98" s="87"/>
      <c r="H98" s="77"/>
      <c r="I98" s="97"/>
      <c r="J98" s="97"/>
      <c r="K98" s="34" t="s">
        <v>65</v>
      </c>
      <c r="L98" s="100">
        <v>98</v>
      </c>
      <c r="M98" s="100"/>
      <c r="N98" s="99"/>
      <c r="O98" s="64" t="s">
        <v>185</v>
      </c>
      <c r="P98" s="66">
        <v>43729.00355324074</v>
      </c>
      <c r="Q98" s="64" t="s">
        <v>876</v>
      </c>
      <c r="R98" s="64"/>
      <c r="S98" s="64"/>
      <c r="T98" s="64" t="s">
        <v>965</v>
      </c>
      <c r="U98" s="66">
        <v>43729.00355324074</v>
      </c>
      <c r="V98" s="67" t="s">
        <v>1305</v>
      </c>
      <c r="W98" s="64"/>
      <c r="X98" s="64"/>
      <c r="Y98" s="70" t="s">
        <v>1471</v>
      </c>
      <c r="Z98" s="64"/>
      <c r="AA98" s="110">
        <v>1</v>
      </c>
      <c r="AB98" s="48">
        <v>0</v>
      </c>
      <c r="AC98" s="49">
        <v>0</v>
      </c>
      <c r="AD98" s="48">
        <v>0</v>
      </c>
      <c r="AE98" s="49">
        <v>0</v>
      </c>
      <c r="AF98" s="48">
        <v>0</v>
      </c>
      <c r="AG98" s="49">
        <v>0</v>
      </c>
      <c r="AH98" s="48">
        <v>26</v>
      </c>
      <c r="AI98" s="49">
        <v>100</v>
      </c>
      <c r="AJ98" s="48">
        <v>26</v>
      </c>
      <c r="AK98" s="117"/>
      <c r="AL98" s="67" t="s">
        <v>1053</v>
      </c>
      <c r="AM98" s="64" t="b">
        <v>0</v>
      </c>
      <c r="AN98" s="64">
        <v>3</v>
      </c>
      <c r="AO98" s="70" t="s">
        <v>287</v>
      </c>
      <c r="AP98" s="64" t="b">
        <v>0</v>
      </c>
      <c r="AQ98" s="64" t="s">
        <v>288</v>
      </c>
      <c r="AR98" s="64"/>
      <c r="AS98" s="70" t="s">
        <v>287</v>
      </c>
      <c r="AT98" s="64" t="b">
        <v>0</v>
      </c>
      <c r="AU98" s="64">
        <v>0</v>
      </c>
      <c r="AV98" s="70" t="s">
        <v>287</v>
      </c>
      <c r="AW98" s="64" t="s">
        <v>352</v>
      </c>
      <c r="AX98" s="64" t="b">
        <v>0</v>
      </c>
      <c r="AY98" s="70" t="s">
        <v>1471</v>
      </c>
      <c r="AZ98" s="64" t="s">
        <v>185</v>
      </c>
      <c r="BA98" s="64">
        <v>0</v>
      </c>
      <c r="BB98" s="64">
        <v>0</v>
      </c>
      <c r="BC98" s="64"/>
      <c r="BD98" s="64"/>
      <c r="BE98" s="64"/>
      <c r="BF98" s="64"/>
      <c r="BG98" s="64"/>
      <c r="BH98" s="64"/>
      <c r="BI98" s="64"/>
      <c r="BJ98" s="64"/>
      <c r="BK98" s="63" t="str">
        <f>REPLACE(INDEX(GroupVertices[Group],MATCH(Edges[[#This Row],[Vertex 1]],GroupVertices[Vertex],0)),1,1,"")</f>
        <v>1</v>
      </c>
      <c r="BL98" s="63" t="str">
        <f>REPLACE(INDEX(GroupVertices[Group],MATCH(Edges[[#This Row],[Vertex 2]],GroupVertices[Vertex],0)),1,1,"")</f>
        <v>1</v>
      </c>
      <c r="BM98" s="137">
        <v>43729</v>
      </c>
      <c r="BN98" s="70" t="s">
        <v>1137</v>
      </c>
    </row>
    <row r="99" spans="1:66" ht="15">
      <c r="A99" s="62" t="s">
        <v>796</v>
      </c>
      <c r="B99" s="62" t="s">
        <v>803</v>
      </c>
      <c r="C99" s="87" t="s">
        <v>284</v>
      </c>
      <c r="D99" s="94">
        <v>5</v>
      </c>
      <c r="E99" s="95" t="s">
        <v>132</v>
      </c>
      <c r="F99" s="96">
        <v>16</v>
      </c>
      <c r="G99" s="87"/>
      <c r="H99" s="77"/>
      <c r="I99" s="97"/>
      <c r="J99" s="97"/>
      <c r="K99" s="34" t="s">
        <v>65</v>
      </c>
      <c r="L99" s="100">
        <v>99</v>
      </c>
      <c r="M99" s="100"/>
      <c r="N99" s="99"/>
      <c r="O99" s="64" t="s">
        <v>353</v>
      </c>
      <c r="P99" s="66">
        <v>43727.873148148145</v>
      </c>
      <c r="Q99" s="64" t="s">
        <v>843</v>
      </c>
      <c r="R99" s="64"/>
      <c r="S99" s="64"/>
      <c r="T99" s="64"/>
      <c r="U99" s="66">
        <v>43727.873148148145</v>
      </c>
      <c r="V99" s="67" t="s">
        <v>1306</v>
      </c>
      <c r="W99" s="64"/>
      <c r="X99" s="64"/>
      <c r="Y99" s="70" t="s">
        <v>1472</v>
      </c>
      <c r="Z99" s="64"/>
      <c r="AA99" s="110">
        <v>1</v>
      </c>
      <c r="AB99" s="48"/>
      <c r="AC99" s="49"/>
      <c r="AD99" s="48"/>
      <c r="AE99" s="49"/>
      <c r="AF99" s="48"/>
      <c r="AG99" s="49"/>
      <c r="AH99" s="48"/>
      <c r="AI99" s="49"/>
      <c r="AJ99" s="48"/>
      <c r="AK99" s="117"/>
      <c r="AL99" s="67" t="s">
        <v>1054</v>
      </c>
      <c r="AM99" s="64" t="b">
        <v>0</v>
      </c>
      <c r="AN99" s="64">
        <v>0</v>
      </c>
      <c r="AO99" s="70" t="s">
        <v>287</v>
      </c>
      <c r="AP99" s="64" t="b">
        <v>0</v>
      </c>
      <c r="AQ99" s="64" t="s">
        <v>288</v>
      </c>
      <c r="AR99" s="64"/>
      <c r="AS99" s="70" t="s">
        <v>287</v>
      </c>
      <c r="AT99" s="64" t="b">
        <v>0</v>
      </c>
      <c r="AU99" s="64">
        <v>3</v>
      </c>
      <c r="AV99" s="70" t="s">
        <v>1494</v>
      </c>
      <c r="AW99" s="64" t="s">
        <v>342</v>
      </c>
      <c r="AX99" s="64" t="b">
        <v>0</v>
      </c>
      <c r="AY99" s="70" t="s">
        <v>1494</v>
      </c>
      <c r="AZ99" s="64" t="s">
        <v>185</v>
      </c>
      <c r="BA99" s="64">
        <v>0</v>
      </c>
      <c r="BB99" s="64">
        <v>0</v>
      </c>
      <c r="BC99" s="64"/>
      <c r="BD99" s="64"/>
      <c r="BE99" s="64"/>
      <c r="BF99" s="64"/>
      <c r="BG99" s="64"/>
      <c r="BH99" s="64"/>
      <c r="BI99" s="64"/>
      <c r="BJ99" s="64"/>
      <c r="BK99" s="63" t="str">
        <f>REPLACE(INDEX(GroupVertices[Group],MATCH(Edges[[#This Row],[Vertex 1]],GroupVertices[Vertex],0)),1,1,"")</f>
        <v>6</v>
      </c>
      <c r="BL99" s="63" t="str">
        <f>REPLACE(INDEX(GroupVertices[Group],MATCH(Edges[[#This Row],[Vertex 2]],GroupVertices[Vertex],0)),1,1,"")</f>
        <v>6</v>
      </c>
      <c r="BM99" s="137">
        <v>43727</v>
      </c>
      <c r="BN99" s="70" t="s">
        <v>1138</v>
      </c>
    </row>
    <row r="100" spans="1:66" ht="15">
      <c r="A100" s="62" t="s">
        <v>796</v>
      </c>
      <c r="B100" s="62" t="s">
        <v>812</v>
      </c>
      <c r="C100" s="87" t="s">
        <v>284</v>
      </c>
      <c r="D100" s="94">
        <v>5</v>
      </c>
      <c r="E100" s="95" t="s">
        <v>132</v>
      </c>
      <c r="F100" s="96">
        <v>16</v>
      </c>
      <c r="G100" s="87"/>
      <c r="H100" s="77"/>
      <c r="I100" s="97"/>
      <c r="J100" s="97"/>
      <c r="K100" s="34" t="s">
        <v>65</v>
      </c>
      <c r="L100" s="100">
        <v>100</v>
      </c>
      <c r="M100" s="100"/>
      <c r="N100" s="99"/>
      <c r="O100" s="64" t="s">
        <v>195</v>
      </c>
      <c r="P100" s="66">
        <v>43727.873148148145</v>
      </c>
      <c r="Q100" s="64" t="s">
        <v>843</v>
      </c>
      <c r="R100" s="64"/>
      <c r="S100" s="64"/>
      <c r="T100" s="64"/>
      <c r="U100" s="66">
        <v>43727.873148148145</v>
      </c>
      <c r="V100" s="67" t="s">
        <v>1306</v>
      </c>
      <c r="W100" s="64"/>
      <c r="X100" s="64"/>
      <c r="Y100" s="70" t="s">
        <v>1472</v>
      </c>
      <c r="Z100" s="64"/>
      <c r="AA100" s="110">
        <v>1</v>
      </c>
      <c r="AB100" s="48">
        <v>0</v>
      </c>
      <c r="AC100" s="49">
        <v>0</v>
      </c>
      <c r="AD100" s="48">
        <v>0</v>
      </c>
      <c r="AE100" s="49">
        <v>0</v>
      </c>
      <c r="AF100" s="48">
        <v>0</v>
      </c>
      <c r="AG100" s="49">
        <v>0</v>
      </c>
      <c r="AH100" s="48">
        <v>21</v>
      </c>
      <c r="AI100" s="49">
        <v>100</v>
      </c>
      <c r="AJ100" s="48">
        <v>21</v>
      </c>
      <c r="AK100" s="117"/>
      <c r="AL100" s="67" t="s">
        <v>1054</v>
      </c>
      <c r="AM100" s="64" t="b">
        <v>0</v>
      </c>
      <c r="AN100" s="64">
        <v>0</v>
      </c>
      <c r="AO100" s="70" t="s">
        <v>287</v>
      </c>
      <c r="AP100" s="64" t="b">
        <v>0</v>
      </c>
      <c r="AQ100" s="64" t="s">
        <v>288</v>
      </c>
      <c r="AR100" s="64"/>
      <c r="AS100" s="70" t="s">
        <v>287</v>
      </c>
      <c r="AT100" s="64" t="b">
        <v>0</v>
      </c>
      <c r="AU100" s="64">
        <v>3</v>
      </c>
      <c r="AV100" s="70" t="s">
        <v>1494</v>
      </c>
      <c r="AW100" s="64" t="s">
        <v>342</v>
      </c>
      <c r="AX100" s="64" t="b">
        <v>0</v>
      </c>
      <c r="AY100" s="70" t="s">
        <v>1494</v>
      </c>
      <c r="AZ100" s="64" t="s">
        <v>185</v>
      </c>
      <c r="BA100" s="64">
        <v>0</v>
      </c>
      <c r="BB100" s="64">
        <v>0</v>
      </c>
      <c r="BC100" s="64"/>
      <c r="BD100" s="64"/>
      <c r="BE100" s="64"/>
      <c r="BF100" s="64"/>
      <c r="BG100" s="64"/>
      <c r="BH100" s="64"/>
      <c r="BI100" s="64"/>
      <c r="BJ100" s="64"/>
      <c r="BK100" s="63" t="str">
        <f>REPLACE(INDEX(GroupVertices[Group],MATCH(Edges[[#This Row],[Vertex 1]],GroupVertices[Vertex],0)),1,1,"")</f>
        <v>6</v>
      </c>
      <c r="BL100" s="63" t="str">
        <f>REPLACE(INDEX(GroupVertices[Group],MATCH(Edges[[#This Row],[Vertex 2]],GroupVertices[Vertex],0)),1,1,"")</f>
        <v>4</v>
      </c>
      <c r="BM100" s="137">
        <v>43727</v>
      </c>
      <c r="BN100" s="70" t="s">
        <v>1138</v>
      </c>
    </row>
    <row r="101" spans="1:66" ht="15">
      <c r="A101" s="62" t="s">
        <v>796</v>
      </c>
      <c r="B101" s="62" t="s">
        <v>804</v>
      </c>
      <c r="C101" s="87" t="s">
        <v>284</v>
      </c>
      <c r="D101" s="94">
        <v>5</v>
      </c>
      <c r="E101" s="95" t="s">
        <v>132</v>
      </c>
      <c r="F101" s="96">
        <v>16</v>
      </c>
      <c r="G101" s="87"/>
      <c r="H101" s="77"/>
      <c r="I101" s="97"/>
      <c r="J101" s="97"/>
      <c r="K101" s="34" t="s">
        <v>65</v>
      </c>
      <c r="L101" s="100">
        <v>101</v>
      </c>
      <c r="M101" s="100"/>
      <c r="N101" s="99"/>
      <c r="O101" s="64" t="s">
        <v>353</v>
      </c>
      <c r="P101" s="66">
        <v>43729.07098379629</v>
      </c>
      <c r="Q101" s="64" t="s">
        <v>877</v>
      </c>
      <c r="R101" s="64"/>
      <c r="S101" s="64"/>
      <c r="T101" s="64"/>
      <c r="U101" s="66">
        <v>43729.07098379629</v>
      </c>
      <c r="V101" s="67" t="s">
        <v>1307</v>
      </c>
      <c r="W101" s="64"/>
      <c r="X101" s="64"/>
      <c r="Y101" s="70" t="s">
        <v>1473</v>
      </c>
      <c r="Z101" s="64"/>
      <c r="AA101" s="110">
        <v>1</v>
      </c>
      <c r="AB101" s="48">
        <v>0</v>
      </c>
      <c r="AC101" s="49">
        <v>0</v>
      </c>
      <c r="AD101" s="48">
        <v>0</v>
      </c>
      <c r="AE101" s="49">
        <v>0</v>
      </c>
      <c r="AF101" s="48">
        <v>0</v>
      </c>
      <c r="AG101" s="49">
        <v>0</v>
      </c>
      <c r="AH101" s="48">
        <v>44</v>
      </c>
      <c r="AI101" s="49">
        <v>100</v>
      </c>
      <c r="AJ101" s="48">
        <v>44</v>
      </c>
      <c r="AK101" s="117"/>
      <c r="AL101" s="67" t="s">
        <v>1054</v>
      </c>
      <c r="AM101" s="64" t="b">
        <v>0</v>
      </c>
      <c r="AN101" s="64">
        <v>0</v>
      </c>
      <c r="AO101" s="70" t="s">
        <v>287</v>
      </c>
      <c r="AP101" s="64" t="b">
        <v>0</v>
      </c>
      <c r="AQ101" s="64" t="s">
        <v>288</v>
      </c>
      <c r="AR101" s="64"/>
      <c r="AS101" s="70" t="s">
        <v>287</v>
      </c>
      <c r="AT101" s="64" t="b">
        <v>0</v>
      </c>
      <c r="AU101" s="64">
        <v>3</v>
      </c>
      <c r="AV101" s="70" t="s">
        <v>1498</v>
      </c>
      <c r="AW101" s="64" t="s">
        <v>342</v>
      </c>
      <c r="AX101" s="64" t="b">
        <v>0</v>
      </c>
      <c r="AY101" s="70" t="s">
        <v>1498</v>
      </c>
      <c r="AZ101" s="64" t="s">
        <v>185</v>
      </c>
      <c r="BA101" s="64">
        <v>0</v>
      </c>
      <c r="BB101" s="64">
        <v>0</v>
      </c>
      <c r="BC101" s="64"/>
      <c r="BD101" s="64"/>
      <c r="BE101" s="64"/>
      <c r="BF101" s="64"/>
      <c r="BG101" s="64"/>
      <c r="BH101" s="64"/>
      <c r="BI101" s="64"/>
      <c r="BJ101" s="64"/>
      <c r="BK101" s="63" t="str">
        <f>REPLACE(INDEX(GroupVertices[Group],MATCH(Edges[[#This Row],[Vertex 1]],GroupVertices[Vertex],0)),1,1,"")</f>
        <v>6</v>
      </c>
      <c r="BL101" s="63" t="str">
        <f>REPLACE(INDEX(GroupVertices[Group],MATCH(Edges[[#This Row],[Vertex 2]],GroupVertices[Vertex],0)),1,1,"")</f>
        <v>6</v>
      </c>
      <c r="BM101" s="137">
        <v>43729</v>
      </c>
      <c r="BN101" s="70" t="s">
        <v>1139</v>
      </c>
    </row>
    <row r="102" spans="1:66" ht="15">
      <c r="A102" s="62" t="s">
        <v>797</v>
      </c>
      <c r="B102" s="62" t="s">
        <v>797</v>
      </c>
      <c r="C102" s="87" t="s">
        <v>284</v>
      </c>
      <c r="D102" s="94">
        <v>5</v>
      </c>
      <c r="E102" s="95" t="s">
        <v>132</v>
      </c>
      <c r="F102" s="96">
        <v>16</v>
      </c>
      <c r="G102" s="87"/>
      <c r="H102" s="77"/>
      <c r="I102" s="97"/>
      <c r="J102" s="97"/>
      <c r="K102" s="34" t="s">
        <v>65</v>
      </c>
      <c r="L102" s="100">
        <v>102</v>
      </c>
      <c r="M102" s="100"/>
      <c r="N102" s="99"/>
      <c r="O102" s="64" t="s">
        <v>185</v>
      </c>
      <c r="P102" s="66">
        <v>43729.12364583334</v>
      </c>
      <c r="Q102" s="64" t="s">
        <v>878</v>
      </c>
      <c r="R102" s="64"/>
      <c r="S102" s="64"/>
      <c r="T102" s="64" t="s">
        <v>965</v>
      </c>
      <c r="U102" s="66">
        <v>43729.12364583334</v>
      </c>
      <c r="V102" s="67" t="s">
        <v>1308</v>
      </c>
      <c r="W102" s="64"/>
      <c r="X102" s="64"/>
      <c r="Y102" s="70" t="s">
        <v>1474</v>
      </c>
      <c r="Z102" s="64"/>
      <c r="AA102" s="110">
        <v>1</v>
      </c>
      <c r="AB102" s="48">
        <v>0</v>
      </c>
      <c r="AC102" s="49">
        <v>0</v>
      </c>
      <c r="AD102" s="48">
        <v>0</v>
      </c>
      <c r="AE102" s="49">
        <v>0</v>
      </c>
      <c r="AF102" s="48">
        <v>0</v>
      </c>
      <c r="AG102" s="49">
        <v>0</v>
      </c>
      <c r="AH102" s="48">
        <v>25</v>
      </c>
      <c r="AI102" s="49">
        <v>100</v>
      </c>
      <c r="AJ102" s="48">
        <v>25</v>
      </c>
      <c r="AK102" s="117"/>
      <c r="AL102" s="67" t="s">
        <v>1055</v>
      </c>
      <c r="AM102" s="64" t="b">
        <v>0</v>
      </c>
      <c r="AN102" s="64">
        <v>1</v>
      </c>
      <c r="AO102" s="70" t="s">
        <v>287</v>
      </c>
      <c r="AP102" s="64" t="b">
        <v>0</v>
      </c>
      <c r="AQ102" s="64" t="s">
        <v>288</v>
      </c>
      <c r="AR102" s="64"/>
      <c r="AS102" s="70" t="s">
        <v>287</v>
      </c>
      <c r="AT102" s="64" t="b">
        <v>0</v>
      </c>
      <c r="AU102" s="64">
        <v>0</v>
      </c>
      <c r="AV102" s="70" t="s">
        <v>287</v>
      </c>
      <c r="AW102" s="64" t="s">
        <v>352</v>
      </c>
      <c r="AX102" s="64" t="b">
        <v>0</v>
      </c>
      <c r="AY102" s="70" t="s">
        <v>1474</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37">
        <v>43729</v>
      </c>
      <c r="BN102" s="70" t="s">
        <v>1140</v>
      </c>
    </row>
    <row r="103" spans="1:66" ht="15">
      <c r="A103" s="62" t="s">
        <v>798</v>
      </c>
      <c r="B103" s="62" t="s">
        <v>798</v>
      </c>
      <c r="C103" s="87" t="s">
        <v>284</v>
      </c>
      <c r="D103" s="94">
        <v>5</v>
      </c>
      <c r="E103" s="95" t="s">
        <v>132</v>
      </c>
      <c r="F103" s="96">
        <v>16</v>
      </c>
      <c r="G103" s="87"/>
      <c r="H103" s="77"/>
      <c r="I103" s="97"/>
      <c r="J103" s="97"/>
      <c r="K103" s="34" t="s">
        <v>65</v>
      </c>
      <c r="L103" s="100">
        <v>103</v>
      </c>
      <c r="M103" s="100"/>
      <c r="N103" s="99"/>
      <c r="O103" s="64" t="s">
        <v>185</v>
      </c>
      <c r="P103" s="66">
        <v>43729.20582175926</v>
      </c>
      <c r="Q103" s="64" t="s">
        <v>879</v>
      </c>
      <c r="R103" s="64"/>
      <c r="S103" s="64"/>
      <c r="T103" s="64" t="s">
        <v>965</v>
      </c>
      <c r="U103" s="66">
        <v>43729.20582175926</v>
      </c>
      <c r="V103" s="67" t="s">
        <v>1309</v>
      </c>
      <c r="W103" s="64"/>
      <c r="X103" s="64"/>
      <c r="Y103" s="70" t="s">
        <v>1475</v>
      </c>
      <c r="Z103" s="70" t="s">
        <v>1572</v>
      </c>
      <c r="AA103" s="110">
        <v>1</v>
      </c>
      <c r="AB103" s="48">
        <v>0</v>
      </c>
      <c r="AC103" s="49">
        <v>0</v>
      </c>
      <c r="AD103" s="48">
        <v>0</v>
      </c>
      <c r="AE103" s="49">
        <v>0</v>
      </c>
      <c r="AF103" s="48">
        <v>0</v>
      </c>
      <c r="AG103" s="49">
        <v>0</v>
      </c>
      <c r="AH103" s="48">
        <v>16</v>
      </c>
      <c r="AI103" s="49">
        <v>100</v>
      </c>
      <c r="AJ103" s="48">
        <v>16</v>
      </c>
      <c r="AK103" s="117"/>
      <c r="AL103" s="67" t="s">
        <v>1056</v>
      </c>
      <c r="AM103" s="64" t="b">
        <v>0</v>
      </c>
      <c r="AN103" s="64">
        <v>1</v>
      </c>
      <c r="AO103" s="70" t="s">
        <v>1574</v>
      </c>
      <c r="AP103" s="64" t="b">
        <v>0</v>
      </c>
      <c r="AQ103" s="64" t="s">
        <v>288</v>
      </c>
      <c r="AR103" s="64"/>
      <c r="AS103" s="70" t="s">
        <v>287</v>
      </c>
      <c r="AT103" s="64" t="b">
        <v>0</v>
      </c>
      <c r="AU103" s="64">
        <v>0</v>
      </c>
      <c r="AV103" s="70" t="s">
        <v>287</v>
      </c>
      <c r="AW103" s="64" t="s">
        <v>352</v>
      </c>
      <c r="AX103" s="64" t="b">
        <v>0</v>
      </c>
      <c r="AY103" s="70" t="s">
        <v>1572</v>
      </c>
      <c r="AZ103" s="64" t="s">
        <v>185</v>
      </c>
      <c r="BA103" s="64">
        <v>0</v>
      </c>
      <c r="BB103" s="64">
        <v>0</v>
      </c>
      <c r="BC103" s="64" t="s">
        <v>1581</v>
      </c>
      <c r="BD103" s="64" t="s">
        <v>1584</v>
      </c>
      <c r="BE103" s="64" t="s">
        <v>1586</v>
      </c>
      <c r="BF103" s="64" t="s">
        <v>1588</v>
      </c>
      <c r="BG103" s="64" t="s">
        <v>1591</v>
      </c>
      <c r="BH103" s="64" t="s">
        <v>1594</v>
      </c>
      <c r="BI103" s="64" t="s">
        <v>1595</v>
      </c>
      <c r="BJ103" s="67" t="s">
        <v>1598</v>
      </c>
      <c r="BK103" s="63" t="str">
        <f>REPLACE(INDEX(GroupVertices[Group],MATCH(Edges[[#This Row],[Vertex 1]],GroupVertices[Vertex],0)),1,1,"")</f>
        <v>1</v>
      </c>
      <c r="BL103" s="63" t="str">
        <f>REPLACE(INDEX(GroupVertices[Group],MATCH(Edges[[#This Row],[Vertex 2]],GroupVertices[Vertex],0)),1,1,"")</f>
        <v>1</v>
      </c>
      <c r="BM103" s="137">
        <v>43729</v>
      </c>
      <c r="BN103" s="70" t="s">
        <v>1141</v>
      </c>
    </row>
    <row r="104" spans="1:66" ht="15">
      <c r="A104" s="62" t="s">
        <v>799</v>
      </c>
      <c r="B104" s="62" t="s">
        <v>804</v>
      </c>
      <c r="C104" s="87" t="s">
        <v>2508</v>
      </c>
      <c r="D104" s="94">
        <v>6</v>
      </c>
      <c r="E104" s="95" t="s">
        <v>136</v>
      </c>
      <c r="F104" s="96">
        <v>15</v>
      </c>
      <c r="G104" s="87"/>
      <c r="H104" s="77"/>
      <c r="I104" s="97"/>
      <c r="J104" s="97"/>
      <c r="K104" s="34" t="s">
        <v>65</v>
      </c>
      <c r="L104" s="100">
        <v>104</v>
      </c>
      <c r="M104" s="100"/>
      <c r="N104" s="99"/>
      <c r="O104" s="64" t="s">
        <v>353</v>
      </c>
      <c r="P104" s="66">
        <v>43729.061377314814</v>
      </c>
      <c r="Q104" s="64" t="s">
        <v>877</v>
      </c>
      <c r="R104" s="64"/>
      <c r="S104" s="64"/>
      <c r="T104" s="64"/>
      <c r="U104" s="66">
        <v>43729.061377314814</v>
      </c>
      <c r="V104" s="67" t="s">
        <v>1310</v>
      </c>
      <c r="W104" s="64"/>
      <c r="X104" s="64"/>
      <c r="Y104" s="70" t="s">
        <v>1476</v>
      </c>
      <c r="Z104" s="64"/>
      <c r="AA104" s="110">
        <v>2</v>
      </c>
      <c r="AB104" s="48">
        <v>0</v>
      </c>
      <c r="AC104" s="49">
        <v>0</v>
      </c>
      <c r="AD104" s="48">
        <v>0</v>
      </c>
      <c r="AE104" s="49">
        <v>0</v>
      </c>
      <c r="AF104" s="48">
        <v>0</v>
      </c>
      <c r="AG104" s="49">
        <v>0</v>
      </c>
      <c r="AH104" s="48">
        <v>44</v>
      </c>
      <c r="AI104" s="49">
        <v>100</v>
      </c>
      <c r="AJ104" s="48">
        <v>44</v>
      </c>
      <c r="AK104" s="117"/>
      <c r="AL104" s="67" t="s">
        <v>1057</v>
      </c>
      <c r="AM104" s="64" t="b">
        <v>0</v>
      </c>
      <c r="AN104" s="64">
        <v>0</v>
      </c>
      <c r="AO104" s="70" t="s">
        <v>287</v>
      </c>
      <c r="AP104" s="64" t="b">
        <v>0</v>
      </c>
      <c r="AQ104" s="64" t="s">
        <v>288</v>
      </c>
      <c r="AR104" s="64"/>
      <c r="AS104" s="70" t="s">
        <v>287</v>
      </c>
      <c r="AT104" s="64" t="b">
        <v>0</v>
      </c>
      <c r="AU104" s="64">
        <v>3</v>
      </c>
      <c r="AV104" s="70" t="s">
        <v>1498</v>
      </c>
      <c r="AW104" s="64" t="s">
        <v>342</v>
      </c>
      <c r="AX104" s="64" t="b">
        <v>0</v>
      </c>
      <c r="AY104" s="70" t="s">
        <v>1498</v>
      </c>
      <c r="AZ104" s="64" t="s">
        <v>185</v>
      </c>
      <c r="BA104" s="64">
        <v>0</v>
      </c>
      <c r="BB104" s="64">
        <v>0</v>
      </c>
      <c r="BC104" s="64"/>
      <c r="BD104" s="64"/>
      <c r="BE104" s="64"/>
      <c r="BF104" s="64"/>
      <c r="BG104" s="64"/>
      <c r="BH104" s="64"/>
      <c r="BI104" s="64"/>
      <c r="BJ104" s="64"/>
      <c r="BK104" s="63" t="str">
        <f>REPLACE(INDEX(GroupVertices[Group],MATCH(Edges[[#This Row],[Vertex 1]],GroupVertices[Vertex],0)),1,1,"")</f>
        <v>6</v>
      </c>
      <c r="BL104" s="63" t="str">
        <f>REPLACE(INDEX(GroupVertices[Group],MATCH(Edges[[#This Row],[Vertex 2]],GroupVertices[Vertex],0)),1,1,"")</f>
        <v>6</v>
      </c>
      <c r="BM104" s="137">
        <v>43729</v>
      </c>
      <c r="BN104" s="70" t="s">
        <v>1142</v>
      </c>
    </row>
    <row r="105" spans="1:66" ht="15">
      <c r="A105" s="62" t="s">
        <v>799</v>
      </c>
      <c r="B105" s="62" t="s">
        <v>804</v>
      </c>
      <c r="C105" s="87" t="s">
        <v>2508</v>
      </c>
      <c r="D105" s="94">
        <v>6</v>
      </c>
      <c r="E105" s="95" t="s">
        <v>136</v>
      </c>
      <c r="F105" s="96">
        <v>15</v>
      </c>
      <c r="G105" s="87"/>
      <c r="H105" s="77"/>
      <c r="I105" s="97"/>
      <c r="J105" s="97"/>
      <c r="K105" s="34" t="s">
        <v>65</v>
      </c>
      <c r="L105" s="100">
        <v>105</v>
      </c>
      <c r="M105" s="100"/>
      <c r="N105" s="99"/>
      <c r="O105" s="64" t="s">
        <v>353</v>
      </c>
      <c r="P105" s="66">
        <v>43729.757569444446</v>
      </c>
      <c r="Q105" s="64" t="s">
        <v>880</v>
      </c>
      <c r="R105" s="64"/>
      <c r="S105" s="64"/>
      <c r="T105" s="64"/>
      <c r="U105" s="66">
        <v>43729.757569444446</v>
      </c>
      <c r="V105" s="67" t="s">
        <v>1311</v>
      </c>
      <c r="W105" s="64"/>
      <c r="X105" s="64"/>
      <c r="Y105" s="70" t="s">
        <v>1477</v>
      </c>
      <c r="Z105" s="64"/>
      <c r="AA105" s="110">
        <v>2</v>
      </c>
      <c r="AB105" s="48">
        <v>0</v>
      </c>
      <c r="AC105" s="49">
        <v>0</v>
      </c>
      <c r="AD105" s="48">
        <v>0</v>
      </c>
      <c r="AE105" s="49">
        <v>0</v>
      </c>
      <c r="AF105" s="48">
        <v>0</v>
      </c>
      <c r="AG105" s="49">
        <v>0</v>
      </c>
      <c r="AH105" s="48">
        <v>48</v>
      </c>
      <c r="AI105" s="49">
        <v>100</v>
      </c>
      <c r="AJ105" s="48">
        <v>48</v>
      </c>
      <c r="AK105" s="117"/>
      <c r="AL105" s="67" t="s">
        <v>1057</v>
      </c>
      <c r="AM105" s="64" t="b">
        <v>0</v>
      </c>
      <c r="AN105" s="64">
        <v>0</v>
      </c>
      <c r="AO105" s="70" t="s">
        <v>287</v>
      </c>
      <c r="AP105" s="64" t="b">
        <v>0</v>
      </c>
      <c r="AQ105" s="64" t="s">
        <v>288</v>
      </c>
      <c r="AR105" s="64"/>
      <c r="AS105" s="70" t="s">
        <v>287</v>
      </c>
      <c r="AT105" s="64" t="b">
        <v>0</v>
      </c>
      <c r="AU105" s="64">
        <v>3</v>
      </c>
      <c r="AV105" s="70" t="s">
        <v>1499</v>
      </c>
      <c r="AW105" s="64" t="s">
        <v>342</v>
      </c>
      <c r="AX105" s="64" t="b">
        <v>0</v>
      </c>
      <c r="AY105" s="70" t="s">
        <v>1499</v>
      </c>
      <c r="AZ105" s="64" t="s">
        <v>185</v>
      </c>
      <c r="BA105" s="64">
        <v>0</v>
      </c>
      <c r="BB105" s="64">
        <v>0</v>
      </c>
      <c r="BC105" s="64"/>
      <c r="BD105" s="64"/>
      <c r="BE105" s="64"/>
      <c r="BF105" s="64"/>
      <c r="BG105" s="64"/>
      <c r="BH105" s="64"/>
      <c r="BI105" s="64"/>
      <c r="BJ105" s="64"/>
      <c r="BK105" s="63" t="str">
        <f>REPLACE(INDEX(GroupVertices[Group],MATCH(Edges[[#This Row],[Vertex 1]],GroupVertices[Vertex],0)),1,1,"")</f>
        <v>6</v>
      </c>
      <c r="BL105" s="63" t="str">
        <f>REPLACE(INDEX(GroupVertices[Group],MATCH(Edges[[#This Row],[Vertex 2]],GroupVertices[Vertex],0)),1,1,"")</f>
        <v>6</v>
      </c>
      <c r="BM105" s="137">
        <v>43729</v>
      </c>
      <c r="BN105" s="70" t="s">
        <v>1143</v>
      </c>
    </row>
    <row r="106" spans="1:66" ht="15">
      <c r="A106" s="62" t="s">
        <v>800</v>
      </c>
      <c r="B106" s="62" t="s">
        <v>803</v>
      </c>
      <c r="C106" s="87" t="s">
        <v>284</v>
      </c>
      <c r="D106" s="94">
        <v>5</v>
      </c>
      <c r="E106" s="95" t="s">
        <v>132</v>
      </c>
      <c r="F106" s="96">
        <v>16</v>
      </c>
      <c r="G106" s="87"/>
      <c r="H106" s="77"/>
      <c r="I106" s="97"/>
      <c r="J106" s="97"/>
      <c r="K106" s="34" t="s">
        <v>65</v>
      </c>
      <c r="L106" s="100">
        <v>106</v>
      </c>
      <c r="M106" s="100"/>
      <c r="N106" s="99"/>
      <c r="O106" s="64" t="s">
        <v>353</v>
      </c>
      <c r="P106" s="66">
        <v>43727.8516087963</v>
      </c>
      <c r="Q106" s="64" t="s">
        <v>881</v>
      </c>
      <c r="R106" s="64"/>
      <c r="S106" s="64"/>
      <c r="T106" s="64"/>
      <c r="U106" s="66">
        <v>43727.8516087963</v>
      </c>
      <c r="V106" s="67" t="s">
        <v>1312</v>
      </c>
      <c r="W106" s="64"/>
      <c r="X106" s="64"/>
      <c r="Y106" s="70" t="s">
        <v>1478</v>
      </c>
      <c r="Z106" s="64"/>
      <c r="AA106" s="110">
        <v>1</v>
      </c>
      <c r="AB106" s="48">
        <v>0</v>
      </c>
      <c r="AC106" s="49">
        <v>0</v>
      </c>
      <c r="AD106" s="48">
        <v>0</v>
      </c>
      <c r="AE106" s="49">
        <v>0</v>
      </c>
      <c r="AF106" s="48">
        <v>0</v>
      </c>
      <c r="AG106" s="49">
        <v>0</v>
      </c>
      <c r="AH106" s="48">
        <v>33</v>
      </c>
      <c r="AI106" s="49">
        <v>100</v>
      </c>
      <c r="AJ106" s="48">
        <v>33</v>
      </c>
      <c r="AK106" s="117"/>
      <c r="AL106" s="67" t="s">
        <v>1058</v>
      </c>
      <c r="AM106" s="64" t="b">
        <v>0</v>
      </c>
      <c r="AN106" s="64">
        <v>0</v>
      </c>
      <c r="AO106" s="70" t="s">
        <v>287</v>
      </c>
      <c r="AP106" s="64" t="b">
        <v>0</v>
      </c>
      <c r="AQ106" s="64" t="s">
        <v>288</v>
      </c>
      <c r="AR106" s="64"/>
      <c r="AS106" s="70" t="s">
        <v>287</v>
      </c>
      <c r="AT106" s="64" t="b">
        <v>0</v>
      </c>
      <c r="AU106" s="64">
        <v>2</v>
      </c>
      <c r="AV106" s="70" t="s">
        <v>1495</v>
      </c>
      <c r="AW106" s="64" t="s">
        <v>342</v>
      </c>
      <c r="AX106" s="64" t="b">
        <v>0</v>
      </c>
      <c r="AY106" s="70" t="s">
        <v>1495</v>
      </c>
      <c r="AZ106" s="64" t="s">
        <v>185</v>
      </c>
      <c r="BA106" s="64">
        <v>0</v>
      </c>
      <c r="BB106" s="64">
        <v>0</v>
      </c>
      <c r="BC106" s="64"/>
      <c r="BD106" s="64"/>
      <c r="BE106" s="64"/>
      <c r="BF106" s="64"/>
      <c r="BG106" s="64"/>
      <c r="BH106" s="64"/>
      <c r="BI106" s="64"/>
      <c r="BJ106" s="64"/>
      <c r="BK106" s="63" t="str">
        <f>REPLACE(INDEX(GroupVertices[Group],MATCH(Edges[[#This Row],[Vertex 1]],GroupVertices[Vertex],0)),1,1,"")</f>
        <v>6</v>
      </c>
      <c r="BL106" s="63" t="str">
        <f>REPLACE(INDEX(GroupVertices[Group],MATCH(Edges[[#This Row],[Vertex 2]],GroupVertices[Vertex],0)),1,1,"")</f>
        <v>6</v>
      </c>
      <c r="BM106" s="137">
        <v>43727</v>
      </c>
      <c r="BN106" s="70" t="s">
        <v>1144</v>
      </c>
    </row>
    <row r="107" spans="1:66" ht="15">
      <c r="A107" s="62" t="s">
        <v>800</v>
      </c>
      <c r="B107" s="62" t="s">
        <v>804</v>
      </c>
      <c r="C107" s="87" t="s">
        <v>284</v>
      </c>
      <c r="D107" s="94">
        <v>5</v>
      </c>
      <c r="E107" s="95" t="s">
        <v>132</v>
      </c>
      <c r="F107" s="96">
        <v>16</v>
      </c>
      <c r="G107" s="87"/>
      <c r="H107" s="77"/>
      <c r="I107" s="97"/>
      <c r="J107" s="97"/>
      <c r="K107" s="34" t="s">
        <v>65</v>
      </c>
      <c r="L107" s="100">
        <v>107</v>
      </c>
      <c r="M107" s="100"/>
      <c r="N107" s="99"/>
      <c r="O107" s="64" t="s">
        <v>353</v>
      </c>
      <c r="P107" s="66">
        <v>43729.75806712963</v>
      </c>
      <c r="Q107" s="64" t="s">
        <v>880</v>
      </c>
      <c r="R107" s="64"/>
      <c r="S107" s="64"/>
      <c r="T107" s="64"/>
      <c r="U107" s="66">
        <v>43729.75806712963</v>
      </c>
      <c r="V107" s="67" t="s">
        <v>1313</v>
      </c>
      <c r="W107" s="64"/>
      <c r="X107" s="64"/>
      <c r="Y107" s="70" t="s">
        <v>1479</v>
      </c>
      <c r="Z107" s="64"/>
      <c r="AA107" s="110">
        <v>1</v>
      </c>
      <c r="AB107" s="48">
        <v>0</v>
      </c>
      <c r="AC107" s="49">
        <v>0</v>
      </c>
      <c r="AD107" s="48">
        <v>0</v>
      </c>
      <c r="AE107" s="49">
        <v>0</v>
      </c>
      <c r="AF107" s="48">
        <v>0</v>
      </c>
      <c r="AG107" s="49">
        <v>0</v>
      </c>
      <c r="AH107" s="48">
        <v>48</v>
      </c>
      <c r="AI107" s="49">
        <v>100</v>
      </c>
      <c r="AJ107" s="48">
        <v>48</v>
      </c>
      <c r="AK107" s="117"/>
      <c r="AL107" s="67" t="s">
        <v>1058</v>
      </c>
      <c r="AM107" s="64" t="b">
        <v>0</v>
      </c>
      <c r="AN107" s="64">
        <v>0</v>
      </c>
      <c r="AO107" s="70" t="s">
        <v>287</v>
      </c>
      <c r="AP107" s="64" t="b">
        <v>0</v>
      </c>
      <c r="AQ107" s="64" t="s">
        <v>288</v>
      </c>
      <c r="AR107" s="64"/>
      <c r="AS107" s="70" t="s">
        <v>287</v>
      </c>
      <c r="AT107" s="64" t="b">
        <v>0</v>
      </c>
      <c r="AU107" s="64">
        <v>3</v>
      </c>
      <c r="AV107" s="70" t="s">
        <v>1499</v>
      </c>
      <c r="AW107" s="64" t="s">
        <v>342</v>
      </c>
      <c r="AX107" s="64" t="b">
        <v>0</v>
      </c>
      <c r="AY107" s="70" t="s">
        <v>1499</v>
      </c>
      <c r="AZ107" s="64" t="s">
        <v>185</v>
      </c>
      <c r="BA107" s="64">
        <v>0</v>
      </c>
      <c r="BB107" s="64">
        <v>0</v>
      </c>
      <c r="BC107" s="64"/>
      <c r="BD107" s="64"/>
      <c r="BE107" s="64"/>
      <c r="BF107" s="64"/>
      <c r="BG107" s="64"/>
      <c r="BH107" s="64"/>
      <c r="BI107" s="64"/>
      <c r="BJ107" s="64"/>
      <c r="BK107" s="63" t="str">
        <f>REPLACE(INDEX(GroupVertices[Group],MATCH(Edges[[#This Row],[Vertex 1]],GroupVertices[Vertex],0)),1,1,"")</f>
        <v>6</v>
      </c>
      <c r="BL107" s="63" t="str">
        <f>REPLACE(INDEX(GroupVertices[Group],MATCH(Edges[[#This Row],[Vertex 2]],GroupVertices[Vertex],0)),1,1,"")</f>
        <v>6</v>
      </c>
      <c r="BM107" s="137">
        <v>43729</v>
      </c>
      <c r="BN107" s="70" t="s">
        <v>1145</v>
      </c>
    </row>
    <row r="108" spans="1:66" ht="15">
      <c r="A108" s="62" t="s">
        <v>801</v>
      </c>
      <c r="B108" s="62" t="s">
        <v>801</v>
      </c>
      <c r="C108" s="87" t="s">
        <v>284</v>
      </c>
      <c r="D108" s="94">
        <v>5</v>
      </c>
      <c r="E108" s="95" t="s">
        <v>132</v>
      </c>
      <c r="F108" s="96">
        <v>16</v>
      </c>
      <c r="G108" s="87"/>
      <c r="H108" s="77"/>
      <c r="I108" s="97"/>
      <c r="J108" s="97"/>
      <c r="K108" s="34" t="s">
        <v>65</v>
      </c>
      <c r="L108" s="100">
        <v>108</v>
      </c>
      <c r="M108" s="100"/>
      <c r="N108" s="99"/>
      <c r="O108" s="64" t="s">
        <v>185</v>
      </c>
      <c r="P108" s="66">
        <v>43731.165914351855</v>
      </c>
      <c r="Q108" s="64" t="s">
        <v>882</v>
      </c>
      <c r="R108" s="67" t="s">
        <v>932</v>
      </c>
      <c r="S108" s="64" t="s">
        <v>950</v>
      </c>
      <c r="T108" s="64" t="s">
        <v>966</v>
      </c>
      <c r="U108" s="66">
        <v>43731.165914351855</v>
      </c>
      <c r="V108" s="67" t="s">
        <v>1314</v>
      </c>
      <c r="W108" s="64"/>
      <c r="X108" s="64"/>
      <c r="Y108" s="70" t="s">
        <v>1480</v>
      </c>
      <c r="Z108" s="64"/>
      <c r="AA108" s="110">
        <v>1</v>
      </c>
      <c r="AB108" s="48">
        <v>0</v>
      </c>
      <c r="AC108" s="49">
        <v>0</v>
      </c>
      <c r="AD108" s="48">
        <v>0</v>
      </c>
      <c r="AE108" s="49">
        <v>0</v>
      </c>
      <c r="AF108" s="48">
        <v>0</v>
      </c>
      <c r="AG108" s="49">
        <v>0</v>
      </c>
      <c r="AH108" s="48">
        <v>14</v>
      </c>
      <c r="AI108" s="49">
        <v>100</v>
      </c>
      <c r="AJ108" s="48">
        <v>14</v>
      </c>
      <c r="AK108" s="117"/>
      <c r="AL108" s="67" t="s">
        <v>1059</v>
      </c>
      <c r="AM108" s="64" t="b">
        <v>0</v>
      </c>
      <c r="AN108" s="64">
        <v>3</v>
      </c>
      <c r="AO108" s="70" t="s">
        <v>287</v>
      </c>
      <c r="AP108" s="64" t="b">
        <v>1</v>
      </c>
      <c r="AQ108" s="64" t="s">
        <v>288</v>
      </c>
      <c r="AR108" s="64"/>
      <c r="AS108" s="70" t="s">
        <v>1552</v>
      </c>
      <c r="AT108" s="64" t="b">
        <v>0</v>
      </c>
      <c r="AU108" s="64">
        <v>0</v>
      </c>
      <c r="AV108" s="70" t="s">
        <v>287</v>
      </c>
      <c r="AW108" s="64" t="s">
        <v>342</v>
      </c>
      <c r="AX108" s="64" t="b">
        <v>0</v>
      </c>
      <c r="AY108" s="70" t="s">
        <v>1480</v>
      </c>
      <c r="AZ108" s="64" t="s">
        <v>185</v>
      </c>
      <c r="BA108" s="64">
        <v>0</v>
      </c>
      <c r="BB108" s="64">
        <v>0</v>
      </c>
      <c r="BC108" s="64"/>
      <c r="BD108" s="64"/>
      <c r="BE108" s="64"/>
      <c r="BF108" s="64"/>
      <c r="BG108" s="64"/>
      <c r="BH108" s="64"/>
      <c r="BI108" s="64"/>
      <c r="BJ108" s="64"/>
      <c r="BK108" s="63" t="str">
        <f>REPLACE(INDEX(GroupVertices[Group],MATCH(Edges[[#This Row],[Vertex 1]],GroupVertices[Vertex],0)),1,1,"")</f>
        <v>7</v>
      </c>
      <c r="BL108" s="63" t="str">
        <f>REPLACE(INDEX(GroupVertices[Group],MATCH(Edges[[#This Row],[Vertex 2]],GroupVertices[Vertex],0)),1,1,"")</f>
        <v>7</v>
      </c>
      <c r="BM108" s="137">
        <v>43731</v>
      </c>
      <c r="BN108" s="70" t="s">
        <v>1146</v>
      </c>
    </row>
    <row r="109" spans="1:66" ht="15">
      <c r="A109" s="62" t="s">
        <v>778</v>
      </c>
      <c r="B109" s="62" t="s">
        <v>816</v>
      </c>
      <c r="C109" s="87" t="s">
        <v>757</v>
      </c>
      <c r="D109" s="94">
        <v>7</v>
      </c>
      <c r="E109" s="95" t="s">
        <v>136</v>
      </c>
      <c r="F109" s="96">
        <v>14</v>
      </c>
      <c r="G109" s="87"/>
      <c r="H109" s="77"/>
      <c r="I109" s="97"/>
      <c r="J109" s="97"/>
      <c r="K109" s="34" t="s">
        <v>65</v>
      </c>
      <c r="L109" s="100">
        <v>109</v>
      </c>
      <c r="M109" s="100"/>
      <c r="N109" s="99"/>
      <c r="O109" s="64" t="s">
        <v>195</v>
      </c>
      <c r="P109" s="66">
        <v>43727.824583333335</v>
      </c>
      <c r="Q109" s="64" t="s">
        <v>883</v>
      </c>
      <c r="R109" s="64"/>
      <c r="S109" s="64"/>
      <c r="T109" s="64" t="s">
        <v>967</v>
      </c>
      <c r="U109" s="66">
        <v>43727.824583333335</v>
      </c>
      <c r="V109" s="67" t="s">
        <v>1315</v>
      </c>
      <c r="W109" s="64"/>
      <c r="X109" s="64"/>
      <c r="Y109" s="70" t="s">
        <v>1481</v>
      </c>
      <c r="Z109" s="64"/>
      <c r="AA109" s="110">
        <v>3</v>
      </c>
      <c r="AB109" s="48">
        <v>0</v>
      </c>
      <c r="AC109" s="49">
        <v>0</v>
      </c>
      <c r="AD109" s="48">
        <v>0</v>
      </c>
      <c r="AE109" s="49">
        <v>0</v>
      </c>
      <c r="AF109" s="48">
        <v>0</v>
      </c>
      <c r="AG109" s="49">
        <v>0</v>
      </c>
      <c r="AH109" s="48">
        <v>16</v>
      </c>
      <c r="AI109" s="49">
        <v>100</v>
      </c>
      <c r="AJ109" s="48">
        <v>16</v>
      </c>
      <c r="AK109" s="117"/>
      <c r="AL109" s="67" t="s">
        <v>1038</v>
      </c>
      <c r="AM109" s="64" t="b">
        <v>0</v>
      </c>
      <c r="AN109" s="64">
        <v>1</v>
      </c>
      <c r="AO109" s="70" t="s">
        <v>287</v>
      </c>
      <c r="AP109" s="64" t="b">
        <v>0</v>
      </c>
      <c r="AQ109" s="64" t="s">
        <v>288</v>
      </c>
      <c r="AR109" s="64"/>
      <c r="AS109" s="70" t="s">
        <v>287</v>
      </c>
      <c r="AT109" s="64" t="b">
        <v>0</v>
      </c>
      <c r="AU109" s="64">
        <v>0</v>
      </c>
      <c r="AV109" s="70" t="s">
        <v>287</v>
      </c>
      <c r="AW109" s="64" t="s">
        <v>368</v>
      </c>
      <c r="AX109" s="64" t="b">
        <v>0</v>
      </c>
      <c r="AY109" s="70" t="s">
        <v>1481</v>
      </c>
      <c r="AZ109" s="64" t="s">
        <v>185</v>
      </c>
      <c r="BA109" s="64">
        <v>0</v>
      </c>
      <c r="BB109" s="64">
        <v>0</v>
      </c>
      <c r="BC109" s="64"/>
      <c r="BD109" s="64"/>
      <c r="BE109" s="64"/>
      <c r="BF109" s="64"/>
      <c r="BG109" s="64"/>
      <c r="BH109" s="64"/>
      <c r="BI109" s="64"/>
      <c r="BJ109" s="64"/>
      <c r="BK109" s="63" t="str">
        <f>REPLACE(INDEX(GroupVertices[Group],MATCH(Edges[[#This Row],[Vertex 1]],GroupVertices[Vertex],0)),1,1,"")</f>
        <v>5</v>
      </c>
      <c r="BL109" s="63" t="str">
        <f>REPLACE(INDEX(GroupVertices[Group],MATCH(Edges[[#This Row],[Vertex 2]],GroupVertices[Vertex],0)),1,1,"")</f>
        <v>5</v>
      </c>
      <c r="BM109" s="137">
        <v>43727</v>
      </c>
      <c r="BN109" s="70" t="s">
        <v>1147</v>
      </c>
    </row>
    <row r="110" spans="1:66" ht="15">
      <c r="A110" s="62" t="s">
        <v>778</v>
      </c>
      <c r="B110" s="62" t="s">
        <v>816</v>
      </c>
      <c r="C110" s="87" t="s">
        <v>757</v>
      </c>
      <c r="D110" s="94">
        <v>7</v>
      </c>
      <c r="E110" s="95" t="s">
        <v>136</v>
      </c>
      <c r="F110" s="96">
        <v>14</v>
      </c>
      <c r="G110" s="87"/>
      <c r="H110" s="77"/>
      <c r="I110" s="97"/>
      <c r="J110" s="97"/>
      <c r="K110" s="34" t="s">
        <v>65</v>
      </c>
      <c r="L110" s="100">
        <v>110</v>
      </c>
      <c r="M110" s="100"/>
      <c r="N110" s="99"/>
      <c r="O110" s="64" t="s">
        <v>195</v>
      </c>
      <c r="P110" s="66">
        <v>43727.82702546296</v>
      </c>
      <c r="Q110" s="64" t="s">
        <v>884</v>
      </c>
      <c r="R110" s="64"/>
      <c r="S110" s="64"/>
      <c r="T110" s="64" t="s">
        <v>968</v>
      </c>
      <c r="U110" s="66">
        <v>43727.82702546296</v>
      </c>
      <c r="V110" s="67" t="s">
        <v>1316</v>
      </c>
      <c r="W110" s="64"/>
      <c r="X110" s="64"/>
      <c r="Y110" s="70" t="s">
        <v>1482</v>
      </c>
      <c r="Z110" s="64"/>
      <c r="AA110" s="110">
        <v>3</v>
      </c>
      <c r="AB110" s="48">
        <v>0</v>
      </c>
      <c r="AC110" s="49">
        <v>0</v>
      </c>
      <c r="AD110" s="48">
        <v>0</v>
      </c>
      <c r="AE110" s="49">
        <v>0</v>
      </c>
      <c r="AF110" s="48">
        <v>0</v>
      </c>
      <c r="AG110" s="49">
        <v>0</v>
      </c>
      <c r="AH110" s="48">
        <v>18</v>
      </c>
      <c r="AI110" s="49">
        <v>100</v>
      </c>
      <c r="AJ110" s="48">
        <v>18</v>
      </c>
      <c r="AK110" s="117"/>
      <c r="AL110" s="67" t="s">
        <v>1038</v>
      </c>
      <c r="AM110" s="64" t="b">
        <v>0</v>
      </c>
      <c r="AN110" s="64">
        <v>0</v>
      </c>
      <c r="AO110" s="70" t="s">
        <v>287</v>
      </c>
      <c r="AP110" s="64" t="b">
        <v>0</v>
      </c>
      <c r="AQ110" s="64" t="s">
        <v>288</v>
      </c>
      <c r="AR110" s="64"/>
      <c r="AS110" s="70" t="s">
        <v>287</v>
      </c>
      <c r="AT110" s="64" t="b">
        <v>0</v>
      </c>
      <c r="AU110" s="64">
        <v>0</v>
      </c>
      <c r="AV110" s="70" t="s">
        <v>287</v>
      </c>
      <c r="AW110" s="64" t="s">
        <v>368</v>
      </c>
      <c r="AX110" s="64" t="b">
        <v>0</v>
      </c>
      <c r="AY110" s="70" t="s">
        <v>1482</v>
      </c>
      <c r="AZ110" s="64" t="s">
        <v>185</v>
      </c>
      <c r="BA110" s="64">
        <v>0</v>
      </c>
      <c r="BB110" s="64">
        <v>0</v>
      </c>
      <c r="BC110" s="64"/>
      <c r="BD110" s="64"/>
      <c r="BE110" s="64"/>
      <c r="BF110" s="64"/>
      <c r="BG110" s="64"/>
      <c r="BH110" s="64"/>
      <c r="BI110" s="64"/>
      <c r="BJ110" s="64"/>
      <c r="BK110" s="63" t="str">
        <f>REPLACE(INDEX(GroupVertices[Group],MATCH(Edges[[#This Row],[Vertex 1]],GroupVertices[Vertex],0)),1,1,"")</f>
        <v>5</v>
      </c>
      <c r="BL110" s="63" t="str">
        <f>REPLACE(INDEX(GroupVertices[Group],MATCH(Edges[[#This Row],[Vertex 2]],GroupVertices[Vertex],0)),1,1,"")</f>
        <v>5</v>
      </c>
      <c r="BM110" s="137">
        <v>43727</v>
      </c>
      <c r="BN110" s="70" t="s">
        <v>1148</v>
      </c>
    </row>
    <row r="111" spans="1:66" ht="15">
      <c r="A111" s="62" t="s">
        <v>778</v>
      </c>
      <c r="B111" s="62" t="s">
        <v>816</v>
      </c>
      <c r="C111" s="87" t="s">
        <v>757</v>
      </c>
      <c r="D111" s="94">
        <v>7</v>
      </c>
      <c r="E111" s="95" t="s">
        <v>136</v>
      </c>
      <c r="F111" s="96">
        <v>14</v>
      </c>
      <c r="G111" s="87"/>
      <c r="H111" s="77"/>
      <c r="I111" s="97"/>
      <c r="J111" s="97"/>
      <c r="K111" s="34" t="s">
        <v>65</v>
      </c>
      <c r="L111" s="100">
        <v>111</v>
      </c>
      <c r="M111" s="100"/>
      <c r="N111" s="99"/>
      <c r="O111" s="64" t="s">
        <v>195</v>
      </c>
      <c r="P111" s="66">
        <v>43727.848032407404</v>
      </c>
      <c r="Q111" s="64" t="s">
        <v>885</v>
      </c>
      <c r="R111" s="64"/>
      <c r="S111" s="64"/>
      <c r="T111" s="64" t="s">
        <v>959</v>
      </c>
      <c r="U111" s="66">
        <v>43727.848032407404</v>
      </c>
      <c r="V111" s="67" t="s">
        <v>1317</v>
      </c>
      <c r="W111" s="64"/>
      <c r="X111" s="64"/>
      <c r="Y111" s="70" t="s">
        <v>1483</v>
      </c>
      <c r="Z111" s="64"/>
      <c r="AA111" s="110">
        <v>3</v>
      </c>
      <c r="AB111" s="48">
        <v>0</v>
      </c>
      <c r="AC111" s="49">
        <v>0</v>
      </c>
      <c r="AD111" s="48">
        <v>0</v>
      </c>
      <c r="AE111" s="49">
        <v>0</v>
      </c>
      <c r="AF111" s="48">
        <v>0</v>
      </c>
      <c r="AG111" s="49">
        <v>0</v>
      </c>
      <c r="AH111" s="48">
        <v>16</v>
      </c>
      <c r="AI111" s="49">
        <v>100</v>
      </c>
      <c r="AJ111" s="48">
        <v>16</v>
      </c>
      <c r="AK111" s="135" t="s">
        <v>1000</v>
      </c>
      <c r="AL111" s="67" t="s">
        <v>1000</v>
      </c>
      <c r="AM111" s="64" t="b">
        <v>0</v>
      </c>
      <c r="AN111" s="64">
        <v>5</v>
      </c>
      <c r="AO111" s="70" t="s">
        <v>287</v>
      </c>
      <c r="AP111" s="64" t="b">
        <v>0</v>
      </c>
      <c r="AQ111" s="64" t="s">
        <v>288</v>
      </c>
      <c r="AR111" s="64"/>
      <c r="AS111" s="70" t="s">
        <v>287</v>
      </c>
      <c r="AT111" s="64" t="b">
        <v>0</v>
      </c>
      <c r="AU111" s="64">
        <v>0</v>
      </c>
      <c r="AV111" s="70" t="s">
        <v>287</v>
      </c>
      <c r="AW111" s="64" t="s">
        <v>368</v>
      </c>
      <c r="AX111" s="64" t="b">
        <v>0</v>
      </c>
      <c r="AY111" s="70" t="s">
        <v>1483</v>
      </c>
      <c r="AZ111" s="64" t="s">
        <v>185</v>
      </c>
      <c r="BA111" s="64">
        <v>0</v>
      </c>
      <c r="BB111" s="64">
        <v>0</v>
      </c>
      <c r="BC111" s="64"/>
      <c r="BD111" s="64"/>
      <c r="BE111" s="64"/>
      <c r="BF111" s="64"/>
      <c r="BG111" s="64"/>
      <c r="BH111" s="64"/>
      <c r="BI111" s="64"/>
      <c r="BJ111" s="64"/>
      <c r="BK111" s="63" t="str">
        <f>REPLACE(INDEX(GroupVertices[Group],MATCH(Edges[[#This Row],[Vertex 1]],GroupVertices[Vertex],0)),1,1,"")</f>
        <v>5</v>
      </c>
      <c r="BL111" s="63" t="str">
        <f>REPLACE(INDEX(GroupVertices[Group],MATCH(Edges[[#This Row],[Vertex 2]],GroupVertices[Vertex],0)),1,1,"")</f>
        <v>5</v>
      </c>
      <c r="BM111" s="137">
        <v>43727</v>
      </c>
      <c r="BN111" s="70" t="s">
        <v>1149</v>
      </c>
    </row>
    <row r="112" spans="1:66" ht="15">
      <c r="A112" s="62" t="s">
        <v>802</v>
      </c>
      <c r="B112" s="62" t="s">
        <v>816</v>
      </c>
      <c r="C112" s="87" t="s">
        <v>284</v>
      </c>
      <c r="D112" s="94">
        <v>5</v>
      </c>
      <c r="E112" s="95" t="s">
        <v>132</v>
      </c>
      <c r="F112" s="96">
        <v>16</v>
      </c>
      <c r="G112" s="87"/>
      <c r="H112" s="77"/>
      <c r="I112" s="97"/>
      <c r="J112" s="97"/>
      <c r="K112" s="34" t="s">
        <v>65</v>
      </c>
      <c r="L112" s="100">
        <v>112</v>
      </c>
      <c r="M112" s="100"/>
      <c r="N112" s="99"/>
      <c r="O112" s="64" t="s">
        <v>195</v>
      </c>
      <c r="P112" s="66">
        <v>43727.827465277776</v>
      </c>
      <c r="Q112" s="64" t="s">
        <v>886</v>
      </c>
      <c r="R112" s="64"/>
      <c r="S112" s="64"/>
      <c r="T112" s="64" t="s">
        <v>959</v>
      </c>
      <c r="U112" s="66">
        <v>43727.827465277776</v>
      </c>
      <c r="V112" s="67" t="s">
        <v>1318</v>
      </c>
      <c r="W112" s="64"/>
      <c r="X112" s="64"/>
      <c r="Y112" s="70" t="s">
        <v>1484</v>
      </c>
      <c r="Z112" s="64"/>
      <c r="AA112" s="110">
        <v>1</v>
      </c>
      <c r="AB112" s="48">
        <v>0</v>
      </c>
      <c r="AC112" s="49">
        <v>0</v>
      </c>
      <c r="AD112" s="48">
        <v>0</v>
      </c>
      <c r="AE112" s="49">
        <v>0</v>
      </c>
      <c r="AF112" s="48">
        <v>0</v>
      </c>
      <c r="AG112" s="49">
        <v>0</v>
      </c>
      <c r="AH112" s="48">
        <v>30</v>
      </c>
      <c r="AI112" s="49">
        <v>100</v>
      </c>
      <c r="AJ112" s="48">
        <v>30</v>
      </c>
      <c r="AK112" s="117"/>
      <c r="AL112" s="67" t="s">
        <v>1060</v>
      </c>
      <c r="AM112" s="64" t="b">
        <v>0</v>
      </c>
      <c r="AN112" s="64">
        <v>1</v>
      </c>
      <c r="AO112" s="70" t="s">
        <v>287</v>
      </c>
      <c r="AP112" s="64" t="b">
        <v>0</v>
      </c>
      <c r="AQ112" s="64" t="s">
        <v>288</v>
      </c>
      <c r="AR112" s="64"/>
      <c r="AS112" s="70" t="s">
        <v>287</v>
      </c>
      <c r="AT112" s="64" t="b">
        <v>0</v>
      </c>
      <c r="AU112" s="64">
        <v>0</v>
      </c>
      <c r="AV112" s="70" t="s">
        <v>287</v>
      </c>
      <c r="AW112" s="64" t="s">
        <v>368</v>
      </c>
      <c r="AX112" s="64" t="b">
        <v>0</v>
      </c>
      <c r="AY112" s="70" t="s">
        <v>1484</v>
      </c>
      <c r="AZ112" s="64" t="s">
        <v>185</v>
      </c>
      <c r="BA112" s="64">
        <v>0</v>
      </c>
      <c r="BB112" s="64">
        <v>0</v>
      </c>
      <c r="BC112" s="64"/>
      <c r="BD112" s="64"/>
      <c r="BE112" s="64"/>
      <c r="BF112" s="64"/>
      <c r="BG112" s="64"/>
      <c r="BH112" s="64"/>
      <c r="BI112" s="64"/>
      <c r="BJ112" s="64"/>
      <c r="BK112" s="63" t="str">
        <f>REPLACE(INDEX(GroupVertices[Group],MATCH(Edges[[#This Row],[Vertex 1]],GroupVertices[Vertex],0)),1,1,"")</f>
        <v>5</v>
      </c>
      <c r="BL112" s="63" t="str">
        <f>REPLACE(INDEX(GroupVertices[Group],MATCH(Edges[[#This Row],[Vertex 2]],GroupVertices[Vertex],0)),1,1,"")</f>
        <v>5</v>
      </c>
      <c r="BM112" s="137">
        <v>43727</v>
      </c>
      <c r="BN112" s="70" t="s">
        <v>1150</v>
      </c>
    </row>
    <row r="113" spans="1:66" ht="15">
      <c r="A113" s="62" t="s">
        <v>778</v>
      </c>
      <c r="B113" s="62" t="s">
        <v>778</v>
      </c>
      <c r="C113" s="87" t="s">
        <v>2511</v>
      </c>
      <c r="D113" s="94">
        <v>10</v>
      </c>
      <c r="E113" s="95" t="s">
        <v>136</v>
      </c>
      <c r="F113" s="96">
        <v>9</v>
      </c>
      <c r="G113" s="87"/>
      <c r="H113" s="77"/>
      <c r="I113" s="97"/>
      <c r="J113" s="97"/>
      <c r="K113" s="34" t="s">
        <v>65</v>
      </c>
      <c r="L113" s="100">
        <v>113</v>
      </c>
      <c r="M113" s="100"/>
      <c r="N113" s="99"/>
      <c r="O113" s="64" t="s">
        <v>185</v>
      </c>
      <c r="P113" s="66">
        <v>43727.81637731481</v>
      </c>
      <c r="Q113" s="64" t="s">
        <v>887</v>
      </c>
      <c r="R113" s="64"/>
      <c r="S113" s="64"/>
      <c r="T113" s="64" t="s">
        <v>962</v>
      </c>
      <c r="U113" s="66">
        <v>43727.81637731481</v>
      </c>
      <c r="V113" s="67" t="s">
        <v>1319</v>
      </c>
      <c r="W113" s="64"/>
      <c r="X113" s="64"/>
      <c r="Y113" s="70" t="s">
        <v>1485</v>
      </c>
      <c r="Z113" s="64"/>
      <c r="AA113" s="110">
        <v>8</v>
      </c>
      <c r="AB113" s="48">
        <v>0</v>
      </c>
      <c r="AC113" s="49">
        <v>0</v>
      </c>
      <c r="AD113" s="48">
        <v>0</v>
      </c>
      <c r="AE113" s="49">
        <v>0</v>
      </c>
      <c r="AF113" s="48">
        <v>0</v>
      </c>
      <c r="AG113" s="49">
        <v>0</v>
      </c>
      <c r="AH113" s="48">
        <v>9</v>
      </c>
      <c r="AI113" s="49">
        <v>100</v>
      </c>
      <c r="AJ113" s="48">
        <v>9</v>
      </c>
      <c r="AK113" s="117"/>
      <c r="AL113" s="67" t="s">
        <v>1038</v>
      </c>
      <c r="AM113" s="64" t="b">
        <v>0</v>
      </c>
      <c r="AN113" s="64">
        <v>1</v>
      </c>
      <c r="AO113" s="70" t="s">
        <v>287</v>
      </c>
      <c r="AP113" s="64" t="b">
        <v>0</v>
      </c>
      <c r="AQ113" s="64" t="s">
        <v>288</v>
      </c>
      <c r="AR113" s="64"/>
      <c r="AS113" s="70" t="s">
        <v>287</v>
      </c>
      <c r="AT113" s="64" t="b">
        <v>0</v>
      </c>
      <c r="AU113" s="64">
        <v>0</v>
      </c>
      <c r="AV113" s="70" t="s">
        <v>287</v>
      </c>
      <c r="AW113" s="64" t="s">
        <v>368</v>
      </c>
      <c r="AX113" s="64" t="b">
        <v>0</v>
      </c>
      <c r="AY113" s="70" t="s">
        <v>1485</v>
      </c>
      <c r="AZ113" s="64" t="s">
        <v>185</v>
      </c>
      <c r="BA113" s="64">
        <v>0</v>
      </c>
      <c r="BB113" s="64">
        <v>0</v>
      </c>
      <c r="BC113" s="64"/>
      <c r="BD113" s="64"/>
      <c r="BE113" s="64"/>
      <c r="BF113" s="64"/>
      <c r="BG113" s="64"/>
      <c r="BH113" s="64"/>
      <c r="BI113" s="64"/>
      <c r="BJ113" s="64"/>
      <c r="BK113" s="63" t="str">
        <f>REPLACE(INDEX(GroupVertices[Group],MATCH(Edges[[#This Row],[Vertex 1]],GroupVertices[Vertex],0)),1,1,"")</f>
        <v>5</v>
      </c>
      <c r="BL113" s="63" t="str">
        <f>REPLACE(INDEX(GroupVertices[Group],MATCH(Edges[[#This Row],[Vertex 2]],GroupVertices[Vertex],0)),1,1,"")</f>
        <v>5</v>
      </c>
      <c r="BM113" s="137">
        <v>43727</v>
      </c>
      <c r="BN113" s="70" t="s">
        <v>1151</v>
      </c>
    </row>
    <row r="114" spans="1:66" ht="15">
      <c r="A114" s="62" t="s">
        <v>778</v>
      </c>
      <c r="B114" s="62" t="s">
        <v>778</v>
      </c>
      <c r="C114" s="87" t="s">
        <v>2511</v>
      </c>
      <c r="D114" s="94">
        <v>10</v>
      </c>
      <c r="E114" s="95" t="s">
        <v>136</v>
      </c>
      <c r="F114" s="96">
        <v>9</v>
      </c>
      <c r="G114" s="87"/>
      <c r="H114" s="77"/>
      <c r="I114" s="97"/>
      <c r="J114" s="97"/>
      <c r="K114" s="34" t="s">
        <v>65</v>
      </c>
      <c r="L114" s="100">
        <v>114</v>
      </c>
      <c r="M114" s="100"/>
      <c r="N114" s="99"/>
      <c r="O114" s="64" t="s">
        <v>185</v>
      </c>
      <c r="P114" s="66">
        <v>43727.82098379629</v>
      </c>
      <c r="Q114" s="64" t="s">
        <v>888</v>
      </c>
      <c r="R114" s="64"/>
      <c r="S114" s="64"/>
      <c r="T114" s="64" t="s">
        <v>959</v>
      </c>
      <c r="U114" s="66">
        <v>43727.82098379629</v>
      </c>
      <c r="V114" s="67" t="s">
        <v>1320</v>
      </c>
      <c r="W114" s="64"/>
      <c r="X114" s="64"/>
      <c r="Y114" s="70" t="s">
        <v>1486</v>
      </c>
      <c r="Z114" s="64"/>
      <c r="AA114" s="110">
        <v>8</v>
      </c>
      <c r="AB114" s="48">
        <v>0</v>
      </c>
      <c r="AC114" s="49">
        <v>0</v>
      </c>
      <c r="AD114" s="48">
        <v>0</v>
      </c>
      <c r="AE114" s="49">
        <v>0</v>
      </c>
      <c r="AF114" s="48">
        <v>0</v>
      </c>
      <c r="AG114" s="49">
        <v>0</v>
      </c>
      <c r="AH114" s="48">
        <v>15</v>
      </c>
      <c r="AI114" s="49">
        <v>100</v>
      </c>
      <c r="AJ114" s="48">
        <v>15</v>
      </c>
      <c r="AK114" s="117"/>
      <c r="AL114" s="67" t="s">
        <v>1038</v>
      </c>
      <c r="AM114" s="64" t="b">
        <v>0</v>
      </c>
      <c r="AN114" s="64">
        <v>1</v>
      </c>
      <c r="AO114" s="70" t="s">
        <v>287</v>
      </c>
      <c r="AP114" s="64" t="b">
        <v>0</v>
      </c>
      <c r="AQ114" s="64" t="s">
        <v>288</v>
      </c>
      <c r="AR114" s="64"/>
      <c r="AS114" s="70" t="s">
        <v>287</v>
      </c>
      <c r="AT114" s="64" t="b">
        <v>0</v>
      </c>
      <c r="AU114" s="64">
        <v>0</v>
      </c>
      <c r="AV114" s="70" t="s">
        <v>287</v>
      </c>
      <c r="AW114" s="64" t="s">
        <v>368</v>
      </c>
      <c r="AX114" s="64" t="b">
        <v>0</v>
      </c>
      <c r="AY114" s="70" t="s">
        <v>1486</v>
      </c>
      <c r="AZ114" s="64" t="s">
        <v>185</v>
      </c>
      <c r="BA114" s="64">
        <v>0</v>
      </c>
      <c r="BB114" s="64">
        <v>0</v>
      </c>
      <c r="BC114" s="64"/>
      <c r="BD114" s="64"/>
      <c r="BE114" s="64"/>
      <c r="BF114" s="64"/>
      <c r="BG114" s="64"/>
      <c r="BH114" s="64"/>
      <c r="BI114" s="64"/>
      <c r="BJ114" s="64"/>
      <c r="BK114" s="63" t="str">
        <f>REPLACE(INDEX(GroupVertices[Group],MATCH(Edges[[#This Row],[Vertex 1]],GroupVertices[Vertex],0)),1,1,"")</f>
        <v>5</v>
      </c>
      <c r="BL114" s="63" t="str">
        <f>REPLACE(INDEX(GroupVertices[Group],MATCH(Edges[[#This Row],[Vertex 2]],GroupVertices[Vertex],0)),1,1,"")</f>
        <v>5</v>
      </c>
      <c r="BM114" s="137">
        <v>43727</v>
      </c>
      <c r="BN114" s="70" t="s">
        <v>1152</v>
      </c>
    </row>
    <row r="115" spans="1:66" ht="15">
      <c r="A115" s="62" t="s">
        <v>778</v>
      </c>
      <c r="B115" s="62" t="s">
        <v>812</v>
      </c>
      <c r="C115" s="87" t="s">
        <v>284</v>
      </c>
      <c r="D115" s="94">
        <v>5</v>
      </c>
      <c r="E115" s="95" t="s">
        <v>132</v>
      </c>
      <c r="F115" s="96">
        <v>16</v>
      </c>
      <c r="G115" s="87"/>
      <c r="H115" s="77"/>
      <c r="I115" s="97"/>
      <c r="J115" s="97"/>
      <c r="K115" s="34" t="s">
        <v>65</v>
      </c>
      <c r="L115" s="100">
        <v>115</v>
      </c>
      <c r="M115" s="100"/>
      <c r="N115" s="99"/>
      <c r="O115" s="64" t="s">
        <v>195</v>
      </c>
      <c r="P115" s="66">
        <v>43727.82488425926</v>
      </c>
      <c r="Q115" s="64" t="s">
        <v>841</v>
      </c>
      <c r="R115" s="64"/>
      <c r="S115" s="64"/>
      <c r="T115" s="64" t="s">
        <v>959</v>
      </c>
      <c r="U115" s="66">
        <v>43727.82488425926</v>
      </c>
      <c r="V115" s="67" t="s">
        <v>1267</v>
      </c>
      <c r="W115" s="64"/>
      <c r="X115" s="64"/>
      <c r="Y115" s="70" t="s">
        <v>1432</v>
      </c>
      <c r="Z115" s="64"/>
      <c r="AA115" s="110">
        <v>1</v>
      </c>
      <c r="AB115" s="48"/>
      <c r="AC115" s="49"/>
      <c r="AD115" s="48"/>
      <c r="AE115" s="49"/>
      <c r="AF115" s="48"/>
      <c r="AG115" s="49"/>
      <c r="AH115" s="48"/>
      <c r="AI115" s="49"/>
      <c r="AJ115" s="48"/>
      <c r="AK115" s="117"/>
      <c r="AL115" s="67" t="s">
        <v>1038</v>
      </c>
      <c r="AM115" s="64" t="b">
        <v>0</v>
      </c>
      <c r="AN115" s="64">
        <v>0</v>
      </c>
      <c r="AO115" s="70" t="s">
        <v>287</v>
      </c>
      <c r="AP115" s="64" t="b">
        <v>0</v>
      </c>
      <c r="AQ115" s="64" t="s">
        <v>288</v>
      </c>
      <c r="AR115" s="64"/>
      <c r="AS115" s="70" t="s">
        <v>287</v>
      </c>
      <c r="AT115" s="64" t="b">
        <v>0</v>
      </c>
      <c r="AU115" s="64">
        <v>1</v>
      </c>
      <c r="AV115" s="70" t="s">
        <v>1427</v>
      </c>
      <c r="AW115" s="64" t="s">
        <v>368</v>
      </c>
      <c r="AX115" s="64" t="b">
        <v>0</v>
      </c>
      <c r="AY115" s="70" t="s">
        <v>1427</v>
      </c>
      <c r="AZ115" s="64" t="s">
        <v>185</v>
      </c>
      <c r="BA115" s="64">
        <v>0</v>
      </c>
      <c r="BB115" s="64">
        <v>0</v>
      </c>
      <c r="BC115" s="64"/>
      <c r="BD115" s="64"/>
      <c r="BE115" s="64"/>
      <c r="BF115" s="64"/>
      <c r="BG115" s="64"/>
      <c r="BH115" s="64"/>
      <c r="BI115" s="64"/>
      <c r="BJ115" s="64"/>
      <c r="BK115" s="63" t="str">
        <f>REPLACE(INDEX(GroupVertices[Group],MATCH(Edges[[#This Row],[Vertex 1]],GroupVertices[Vertex],0)),1,1,"")</f>
        <v>5</v>
      </c>
      <c r="BL115" s="63" t="str">
        <f>REPLACE(INDEX(GroupVertices[Group],MATCH(Edges[[#This Row],[Vertex 2]],GroupVertices[Vertex],0)),1,1,"")</f>
        <v>4</v>
      </c>
      <c r="BM115" s="137">
        <v>43727</v>
      </c>
      <c r="BN115" s="70" t="s">
        <v>1099</v>
      </c>
    </row>
    <row r="116" spans="1:66" ht="15">
      <c r="A116" s="62" t="s">
        <v>778</v>
      </c>
      <c r="B116" s="62" t="s">
        <v>808</v>
      </c>
      <c r="C116" s="87" t="s">
        <v>284</v>
      </c>
      <c r="D116" s="94">
        <v>5</v>
      </c>
      <c r="E116" s="95" t="s">
        <v>132</v>
      </c>
      <c r="F116" s="96">
        <v>16</v>
      </c>
      <c r="G116" s="87"/>
      <c r="H116" s="77"/>
      <c r="I116" s="97"/>
      <c r="J116" s="97"/>
      <c r="K116" s="34" t="s">
        <v>65</v>
      </c>
      <c r="L116" s="100">
        <v>116</v>
      </c>
      <c r="M116" s="100"/>
      <c r="N116" s="99"/>
      <c r="O116" s="64" t="s">
        <v>195</v>
      </c>
      <c r="P116" s="66">
        <v>43727.82488425926</v>
      </c>
      <c r="Q116" s="64" t="s">
        <v>841</v>
      </c>
      <c r="R116" s="64"/>
      <c r="S116" s="64"/>
      <c r="T116" s="64" t="s">
        <v>959</v>
      </c>
      <c r="U116" s="66">
        <v>43727.82488425926</v>
      </c>
      <c r="V116" s="67" t="s">
        <v>1267</v>
      </c>
      <c r="W116" s="64"/>
      <c r="X116" s="64"/>
      <c r="Y116" s="70" t="s">
        <v>1432</v>
      </c>
      <c r="Z116" s="64"/>
      <c r="AA116" s="110">
        <v>1</v>
      </c>
      <c r="AB116" s="48">
        <v>0</v>
      </c>
      <c r="AC116" s="49">
        <v>0</v>
      </c>
      <c r="AD116" s="48">
        <v>0</v>
      </c>
      <c r="AE116" s="49">
        <v>0</v>
      </c>
      <c r="AF116" s="48">
        <v>0</v>
      </c>
      <c r="AG116" s="49">
        <v>0</v>
      </c>
      <c r="AH116" s="48">
        <v>17</v>
      </c>
      <c r="AI116" s="49">
        <v>100</v>
      </c>
      <c r="AJ116" s="48">
        <v>17</v>
      </c>
      <c r="AK116" s="117"/>
      <c r="AL116" s="67" t="s">
        <v>1038</v>
      </c>
      <c r="AM116" s="64" t="b">
        <v>0</v>
      </c>
      <c r="AN116" s="64">
        <v>0</v>
      </c>
      <c r="AO116" s="70" t="s">
        <v>287</v>
      </c>
      <c r="AP116" s="64" t="b">
        <v>0</v>
      </c>
      <c r="AQ116" s="64" t="s">
        <v>288</v>
      </c>
      <c r="AR116" s="64"/>
      <c r="AS116" s="70" t="s">
        <v>287</v>
      </c>
      <c r="AT116" s="64" t="b">
        <v>0</v>
      </c>
      <c r="AU116" s="64">
        <v>1</v>
      </c>
      <c r="AV116" s="70" t="s">
        <v>1427</v>
      </c>
      <c r="AW116" s="64" t="s">
        <v>368</v>
      </c>
      <c r="AX116" s="64" t="b">
        <v>0</v>
      </c>
      <c r="AY116" s="70" t="s">
        <v>1427</v>
      </c>
      <c r="AZ116" s="64" t="s">
        <v>185</v>
      </c>
      <c r="BA116" s="64">
        <v>0</v>
      </c>
      <c r="BB116" s="64">
        <v>0</v>
      </c>
      <c r="BC116" s="64"/>
      <c r="BD116" s="64"/>
      <c r="BE116" s="64"/>
      <c r="BF116" s="64"/>
      <c r="BG116" s="64"/>
      <c r="BH116" s="64"/>
      <c r="BI116" s="64"/>
      <c r="BJ116" s="64"/>
      <c r="BK116" s="63" t="str">
        <f>REPLACE(INDEX(GroupVertices[Group],MATCH(Edges[[#This Row],[Vertex 1]],GroupVertices[Vertex],0)),1,1,"")</f>
        <v>5</v>
      </c>
      <c r="BL116" s="63" t="str">
        <f>REPLACE(INDEX(GroupVertices[Group],MATCH(Edges[[#This Row],[Vertex 2]],GroupVertices[Vertex],0)),1,1,"")</f>
        <v>2</v>
      </c>
      <c r="BM116" s="137">
        <v>43727</v>
      </c>
      <c r="BN116" s="70" t="s">
        <v>1099</v>
      </c>
    </row>
    <row r="117" spans="1:66" ht="15">
      <c r="A117" s="62" t="s">
        <v>778</v>
      </c>
      <c r="B117" s="62" t="s">
        <v>778</v>
      </c>
      <c r="C117" s="87" t="s">
        <v>2511</v>
      </c>
      <c r="D117" s="94">
        <v>10</v>
      </c>
      <c r="E117" s="95" t="s">
        <v>136</v>
      </c>
      <c r="F117" s="96">
        <v>9</v>
      </c>
      <c r="G117" s="87"/>
      <c r="H117" s="77"/>
      <c r="I117" s="97"/>
      <c r="J117" s="97"/>
      <c r="K117" s="34" t="s">
        <v>65</v>
      </c>
      <c r="L117" s="100">
        <v>117</v>
      </c>
      <c r="M117" s="100"/>
      <c r="N117" s="99"/>
      <c r="O117" s="64" t="s">
        <v>185</v>
      </c>
      <c r="P117" s="66">
        <v>43727.83412037037</v>
      </c>
      <c r="Q117" s="64" t="s">
        <v>889</v>
      </c>
      <c r="R117" s="64"/>
      <c r="S117" s="64"/>
      <c r="T117" s="64" t="s">
        <v>969</v>
      </c>
      <c r="U117" s="66">
        <v>43727.83412037037</v>
      </c>
      <c r="V117" s="67" t="s">
        <v>1321</v>
      </c>
      <c r="W117" s="64"/>
      <c r="X117" s="64"/>
      <c r="Y117" s="70" t="s">
        <v>1487</v>
      </c>
      <c r="Z117" s="64"/>
      <c r="AA117" s="110">
        <v>8</v>
      </c>
      <c r="AB117" s="48">
        <v>0</v>
      </c>
      <c r="AC117" s="49">
        <v>0</v>
      </c>
      <c r="AD117" s="48">
        <v>0</v>
      </c>
      <c r="AE117" s="49">
        <v>0</v>
      </c>
      <c r="AF117" s="48">
        <v>0</v>
      </c>
      <c r="AG117" s="49">
        <v>0</v>
      </c>
      <c r="AH117" s="48">
        <v>13</v>
      </c>
      <c r="AI117" s="49">
        <v>100</v>
      </c>
      <c r="AJ117" s="48">
        <v>13</v>
      </c>
      <c r="AK117" s="117"/>
      <c r="AL117" s="67" t="s">
        <v>1038</v>
      </c>
      <c r="AM117" s="64" t="b">
        <v>0</v>
      </c>
      <c r="AN117" s="64">
        <v>0</v>
      </c>
      <c r="AO117" s="70" t="s">
        <v>287</v>
      </c>
      <c r="AP117" s="64" t="b">
        <v>0</v>
      </c>
      <c r="AQ117" s="64" t="s">
        <v>288</v>
      </c>
      <c r="AR117" s="64"/>
      <c r="AS117" s="70" t="s">
        <v>287</v>
      </c>
      <c r="AT117" s="64" t="b">
        <v>0</v>
      </c>
      <c r="AU117" s="64">
        <v>0</v>
      </c>
      <c r="AV117" s="70" t="s">
        <v>287</v>
      </c>
      <c r="AW117" s="64" t="s">
        <v>368</v>
      </c>
      <c r="AX117" s="64" t="b">
        <v>0</v>
      </c>
      <c r="AY117" s="70" t="s">
        <v>1487</v>
      </c>
      <c r="AZ117" s="64" t="s">
        <v>185</v>
      </c>
      <c r="BA117" s="64">
        <v>0</v>
      </c>
      <c r="BB117" s="64">
        <v>0</v>
      </c>
      <c r="BC117" s="64"/>
      <c r="BD117" s="64"/>
      <c r="BE117" s="64"/>
      <c r="BF117" s="64"/>
      <c r="BG117" s="64"/>
      <c r="BH117" s="64"/>
      <c r="BI117" s="64"/>
      <c r="BJ117" s="64"/>
      <c r="BK117" s="63" t="str">
        <f>REPLACE(INDEX(GroupVertices[Group],MATCH(Edges[[#This Row],[Vertex 1]],GroupVertices[Vertex],0)),1,1,"")</f>
        <v>5</v>
      </c>
      <c r="BL117" s="63" t="str">
        <f>REPLACE(INDEX(GroupVertices[Group],MATCH(Edges[[#This Row],[Vertex 2]],GroupVertices[Vertex],0)),1,1,"")</f>
        <v>5</v>
      </c>
      <c r="BM117" s="137">
        <v>43727</v>
      </c>
      <c r="BN117" s="70" t="s">
        <v>1153</v>
      </c>
    </row>
    <row r="118" spans="1:66" ht="15">
      <c r="A118" s="62" t="s">
        <v>778</v>
      </c>
      <c r="B118" s="62" t="s">
        <v>778</v>
      </c>
      <c r="C118" s="87" t="s">
        <v>2511</v>
      </c>
      <c r="D118" s="94">
        <v>10</v>
      </c>
      <c r="E118" s="95" t="s">
        <v>136</v>
      </c>
      <c r="F118" s="96">
        <v>9</v>
      </c>
      <c r="G118" s="87"/>
      <c r="H118" s="77"/>
      <c r="I118" s="97"/>
      <c r="J118" s="97"/>
      <c r="K118" s="34" t="s">
        <v>65</v>
      </c>
      <c r="L118" s="100">
        <v>118</v>
      </c>
      <c r="M118" s="100"/>
      <c r="N118" s="99"/>
      <c r="O118" s="64" t="s">
        <v>185</v>
      </c>
      <c r="P118" s="66">
        <v>43727.837847222225</v>
      </c>
      <c r="Q118" s="64" t="s">
        <v>890</v>
      </c>
      <c r="R118" s="64"/>
      <c r="S118" s="64"/>
      <c r="T118" s="64" t="s">
        <v>970</v>
      </c>
      <c r="U118" s="66">
        <v>43727.837847222225</v>
      </c>
      <c r="V118" s="67" t="s">
        <v>1322</v>
      </c>
      <c r="W118" s="64"/>
      <c r="X118" s="64"/>
      <c r="Y118" s="70" t="s">
        <v>1488</v>
      </c>
      <c r="Z118" s="64"/>
      <c r="AA118" s="110">
        <v>8</v>
      </c>
      <c r="AB118" s="48">
        <v>0</v>
      </c>
      <c r="AC118" s="49">
        <v>0</v>
      </c>
      <c r="AD118" s="48">
        <v>0</v>
      </c>
      <c r="AE118" s="49">
        <v>0</v>
      </c>
      <c r="AF118" s="48">
        <v>0</v>
      </c>
      <c r="AG118" s="49">
        <v>0</v>
      </c>
      <c r="AH118" s="48">
        <v>17</v>
      </c>
      <c r="AI118" s="49">
        <v>100</v>
      </c>
      <c r="AJ118" s="48">
        <v>17</v>
      </c>
      <c r="AK118" s="117"/>
      <c r="AL118" s="67" t="s">
        <v>1038</v>
      </c>
      <c r="AM118" s="64" t="b">
        <v>0</v>
      </c>
      <c r="AN118" s="64">
        <v>2</v>
      </c>
      <c r="AO118" s="70" t="s">
        <v>287</v>
      </c>
      <c r="AP118" s="64" t="b">
        <v>0</v>
      </c>
      <c r="AQ118" s="64" t="s">
        <v>288</v>
      </c>
      <c r="AR118" s="64"/>
      <c r="AS118" s="70" t="s">
        <v>287</v>
      </c>
      <c r="AT118" s="64" t="b">
        <v>0</v>
      </c>
      <c r="AU118" s="64">
        <v>0</v>
      </c>
      <c r="AV118" s="70" t="s">
        <v>287</v>
      </c>
      <c r="AW118" s="64" t="s">
        <v>368</v>
      </c>
      <c r="AX118" s="64" t="b">
        <v>0</v>
      </c>
      <c r="AY118" s="70" t="s">
        <v>1488</v>
      </c>
      <c r="AZ118" s="64" t="s">
        <v>185</v>
      </c>
      <c r="BA118" s="64">
        <v>0</v>
      </c>
      <c r="BB118" s="64">
        <v>0</v>
      </c>
      <c r="BC118" s="64"/>
      <c r="BD118" s="64"/>
      <c r="BE118" s="64"/>
      <c r="BF118" s="64"/>
      <c r="BG118" s="64"/>
      <c r="BH118" s="64"/>
      <c r="BI118" s="64"/>
      <c r="BJ118" s="64"/>
      <c r="BK118" s="63" t="str">
        <f>REPLACE(INDEX(GroupVertices[Group],MATCH(Edges[[#This Row],[Vertex 1]],GroupVertices[Vertex],0)),1,1,"")</f>
        <v>5</v>
      </c>
      <c r="BL118" s="63" t="str">
        <f>REPLACE(INDEX(GroupVertices[Group],MATCH(Edges[[#This Row],[Vertex 2]],GroupVertices[Vertex],0)),1,1,"")</f>
        <v>5</v>
      </c>
      <c r="BM118" s="137">
        <v>43727</v>
      </c>
      <c r="BN118" s="70" t="s">
        <v>1154</v>
      </c>
    </row>
    <row r="119" spans="1:66" ht="15">
      <c r="A119" s="62" t="s">
        <v>778</v>
      </c>
      <c r="B119" s="62" t="s">
        <v>778</v>
      </c>
      <c r="C119" s="87" t="s">
        <v>2511</v>
      </c>
      <c r="D119" s="94">
        <v>10</v>
      </c>
      <c r="E119" s="95" t="s">
        <v>136</v>
      </c>
      <c r="F119" s="96">
        <v>9</v>
      </c>
      <c r="G119" s="87"/>
      <c r="H119" s="77"/>
      <c r="I119" s="97"/>
      <c r="J119" s="97"/>
      <c r="K119" s="34" t="s">
        <v>65</v>
      </c>
      <c r="L119" s="100">
        <v>119</v>
      </c>
      <c r="M119" s="100"/>
      <c r="N119" s="99"/>
      <c r="O119" s="64" t="s">
        <v>185</v>
      </c>
      <c r="P119" s="66">
        <v>43727.840208333335</v>
      </c>
      <c r="Q119" s="64" t="s">
        <v>891</v>
      </c>
      <c r="R119" s="64"/>
      <c r="S119" s="64"/>
      <c r="T119" s="64" t="s">
        <v>959</v>
      </c>
      <c r="U119" s="66">
        <v>43727.840208333335</v>
      </c>
      <c r="V119" s="67" t="s">
        <v>1323</v>
      </c>
      <c r="W119" s="64"/>
      <c r="X119" s="64"/>
      <c r="Y119" s="70" t="s">
        <v>1489</v>
      </c>
      <c r="Z119" s="64"/>
      <c r="AA119" s="110">
        <v>8</v>
      </c>
      <c r="AB119" s="48">
        <v>0</v>
      </c>
      <c r="AC119" s="49">
        <v>0</v>
      </c>
      <c r="AD119" s="48">
        <v>0</v>
      </c>
      <c r="AE119" s="49">
        <v>0</v>
      </c>
      <c r="AF119" s="48">
        <v>0</v>
      </c>
      <c r="AG119" s="49">
        <v>0</v>
      </c>
      <c r="AH119" s="48">
        <v>6</v>
      </c>
      <c r="AI119" s="49">
        <v>100</v>
      </c>
      <c r="AJ119" s="48">
        <v>6</v>
      </c>
      <c r="AK119" s="135" t="s">
        <v>1001</v>
      </c>
      <c r="AL119" s="67" t="s">
        <v>1001</v>
      </c>
      <c r="AM119" s="64" t="b">
        <v>0</v>
      </c>
      <c r="AN119" s="64">
        <v>1</v>
      </c>
      <c r="AO119" s="70" t="s">
        <v>287</v>
      </c>
      <c r="AP119" s="64" t="b">
        <v>0</v>
      </c>
      <c r="AQ119" s="64" t="s">
        <v>288</v>
      </c>
      <c r="AR119" s="64"/>
      <c r="AS119" s="70" t="s">
        <v>287</v>
      </c>
      <c r="AT119" s="64" t="b">
        <v>0</v>
      </c>
      <c r="AU119" s="64">
        <v>1</v>
      </c>
      <c r="AV119" s="70" t="s">
        <v>287</v>
      </c>
      <c r="AW119" s="64" t="s">
        <v>368</v>
      </c>
      <c r="AX119" s="64" t="b">
        <v>0</v>
      </c>
      <c r="AY119" s="70" t="s">
        <v>1489</v>
      </c>
      <c r="AZ119" s="64" t="s">
        <v>185</v>
      </c>
      <c r="BA119" s="64">
        <v>0</v>
      </c>
      <c r="BB119" s="64">
        <v>0</v>
      </c>
      <c r="BC119" s="64"/>
      <c r="BD119" s="64"/>
      <c r="BE119" s="64"/>
      <c r="BF119" s="64"/>
      <c r="BG119" s="64"/>
      <c r="BH119" s="64"/>
      <c r="BI119" s="64"/>
      <c r="BJ119" s="64"/>
      <c r="BK119" s="63" t="str">
        <f>REPLACE(INDEX(GroupVertices[Group],MATCH(Edges[[#This Row],[Vertex 1]],GroupVertices[Vertex],0)),1,1,"")</f>
        <v>5</v>
      </c>
      <c r="BL119" s="63" t="str">
        <f>REPLACE(INDEX(GroupVertices[Group],MATCH(Edges[[#This Row],[Vertex 2]],GroupVertices[Vertex],0)),1,1,"")</f>
        <v>5</v>
      </c>
      <c r="BM119" s="137">
        <v>43727</v>
      </c>
      <c r="BN119" s="70" t="s">
        <v>1155</v>
      </c>
    </row>
    <row r="120" spans="1:66" ht="15">
      <c r="A120" s="62" t="s">
        <v>778</v>
      </c>
      <c r="B120" s="62" t="s">
        <v>778</v>
      </c>
      <c r="C120" s="87" t="s">
        <v>2511</v>
      </c>
      <c r="D120" s="94">
        <v>10</v>
      </c>
      <c r="E120" s="95" t="s">
        <v>136</v>
      </c>
      <c r="F120" s="96">
        <v>9</v>
      </c>
      <c r="G120" s="87"/>
      <c r="H120" s="77"/>
      <c r="I120" s="97"/>
      <c r="J120" s="97"/>
      <c r="K120" s="34" t="s">
        <v>65</v>
      </c>
      <c r="L120" s="100">
        <v>120</v>
      </c>
      <c r="M120" s="100"/>
      <c r="N120" s="99"/>
      <c r="O120" s="64" t="s">
        <v>185</v>
      </c>
      <c r="P120" s="66">
        <v>43727.8440162037</v>
      </c>
      <c r="Q120" s="64" t="s">
        <v>892</v>
      </c>
      <c r="R120" s="64"/>
      <c r="S120" s="64"/>
      <c r="T120" s="64" t="s">
        <v>971</v>
      </c>
      <c r="U120" s="66">
        <v>43727.8440162037</v>
      </c>
      <c r="V120" s="67" t="s">
        <v>1324</v>
      </c>
      <c r="W120" s="64"/>
      <c r="X120" s="64"/>
      <c r="Y120" s="70" t="s">
        <v>1490</v>
      </c>
      <c r="Z120" s="64"/>
      <c r="AA120" s="110">
        <v>8</v>
      </c>
      <c r="AB120" s="48">
        <v>0</v>
      </c>
      <c r="AC120" s="49">
        <v>0</v>
      </c>
      <c r="AD120" s="48">
        <v>0</v>
      </c>
      <c r="AE120" s="49">
        <v>0</v>
      </c>
      <c r="AF120" s="48">
        <v>0</v>
      </c>
      <c r="AG120" s="49">
        <v>0</v>
      </c>
      <c r="AH120" s="48">
        <v>19</v>
      </c>
      <c r="AI120" s="49">
        <v>100</v>
      </c>
      <c r="AJ120" s="48">
        <v>19</v>
      </c>
      <c r="AK120" s="117"/>
      <c r="AL120" s="67" t="s">
        <v>1038</v>
      </c>
      <c r="AM120" s="64" t="b">
        <v>0</v>
      </c>
      <c r="AN120" s="64">
        <v>0</v>
      </c>
      <c r="AO120" s="70" t="s">
        <v>287</v>
      </c>
      <c r="AP120" s="64" t="b">
        <v>0</v>
      </c>
      <c r="AQ120" s="64" t="s">
        <v>288</v>
      </c>
      <c r="AR120" s="64"/>
      <c r="AS120" s="70" t="s">
        <v>287</v>
      </c>
      <c r="AT120" s="64" t="b">
        <v>0</v>
      </c>
      <c r="AU120" s="64">
        <v>0</v>
      </c>
      <c r="AV120" s="70" t="s">
        <v>287</v>
      </c>
      <c r="AW120" s="64" t="s">
        <v>368</v>
      </c>
      <c r="AX120" s="64" t="b">
        <v>0</v>
      </c>
      <c r="AY120" s="70" t="s">
        <v>1490</v>
      </c>
      <c r="AZ120" s="64" t="s">
        <v>185</v>
      </c>
      <c r="BA120" s="64">
        <v>0</v>
      </c>
      <c r="BB120" s="64">
        <v>0</v>
      </c>
      <c r="BC120" s="64"/>
      <c r="BD120" s="64"/>
      <c r="BE120" s="64"/>
      <c r="BF120" s="64"/>
      <c r="BG120" s="64"/>
      <c r="BH120" s="64"/>
      <c r="BI120" s="64"/>
      <c r="BJ120" s="64"/>
      <c r="BK120" s="63" t="str">
        <f>REPLACE(INDEX(GroupVertices[Group],MATCH(Edges[[#This Row],[Vertex 1]],GroupVertices[Vertex],0)),1,1,"")</f>
        <v>5</v>
      </c>
      <c r="BL120" s="63" t="str">
        <f>REPLACE(INDEX(GroupVertices[Group],MATCH(Edges[[#This Row],[Vertex 2]],GroupVertices[Vertex],0)),1,1,"")</f>
        <v>5</v>
      </c>
      <c r="BM120" s="137">
        <v>43727</v>
      </c>
      <c r="BN120" s="70" t="s">
        <v>1156</v>
      </c>
    </row>
    <row r="121" spans="1:66" ht="15">
      <c r="A121" s="62" t="s">
        <v>778</v>
      </c>
      <c r="B121" s="62" t="s">
        <v>778</v>
      </c>
      <c r="C121" s="87" t="s">
        <v>2511</v>
      </c>
      <c r="D121" s="94">
        <v>10</v>
      </c>
      <c r="E121" s="95" t="s">
        <v>136</v>
      </c>
      <c r="F121" s="96">
        <v>9</v>
      </c>
      <c r="G121" s="87"/>
      <c r="H121" s="77"/>
      <c r="I121" s="97"/>
      <c r="J121" s="97"/>
      <c r="K121" s="34" t="s">
        <v>65</v>
      </c>
      <c r="L121" s="100">
        <v>121</v>
      </c>
      <c r="M121" s="100"/>
      <c r="N121" s="99"/>
      <c r="O121" s="64" t="s">
        <v>185</v>
      </c>
      <c r="P121" s="66">
        <v>43727.852800925924</v>
      </c>
      <c r="Q121" s="64" t="s">
        <v>893</v>
      </c>
      <c r="R121" s="64"/>
      <c r="S121" s="64"/>
      <c r="T121" s="64" t="s">
        <v>972</v>
      </c>
      <c r="U121" s="66">
        <v>43727.852800925924</v>
      </c>
      <c r="V121" s="67" t="s">
        <v>1325</v>
      </c>
      <c r="W121" s="64"/>
      <c r="X121" s="64"/>
      <c r="Y121" s="70" t="s">
        <v>1491</v>
      </c>
      <c r="Z121" s="64"/>
      <c r="AA121" s="110">
        <v>8</v>
      </c>
      <c r="AB121" s="48">
        <v>0</v>
      </c>
      <c r="AC121" s="49">
        <v>0</v>
      </c>
      <c r="AD121" s="48">
        <v>0</v>
      </c>
      <c r="AE121" s="49">
        <v>0</v>
      </c>
      <c r="AF121" s="48">
        <v>0</v>
      </c>
      <c r="AG121" s="49">
        <v>0</v>
      </c>
      <c r="AH121" s="48">
        <v>5</v>
      </c>
      <c r="AI121" s="49">
        <v>100</v>
      </c>
      <c r="AJ121" s="48">
        <v>5</v>
      </c>
      <c r="AK121" s="135" t="s">
        <v>1002</v>
      </c>
      <c r="AL121" s="67" t="s">
        <v>1002</v>
      </c>
      <c r="AM121" s="64" t="b">
        <v>0</v>
      </c>
      <c r="AN121" s="64">
        <v>3</v>
      </c>
      <c r="AO121" s="70" t="s">
        <v>287</v>
      </c>
      <c r="AP121" s="64" t="b">
        <v>0</v>
      </c>
      <c r="AQ121" s="64" t="s">
        <v>288</v>
      </c>
      <c r="AR121" s="64"/>
      <c r="AS121" s="70" t="s">
        <v>287</v>
      </c>
      <c r="AT121" s="64" t="b">
        <v>0</v>
      </c>
      <c r="AU121" s="64">
        <v>0</v>
      </c>
      <c r="AV121" s="70" t="s">
        <v>287</v>
      </c>
      <c r="AW121" s="64" t="s">
        <v>368</v>
      </c>
      <c r="AX121" s="64" t="b">
        <v>0</v>
      </c>
      <c r="AY121" s="70" t="s">
        <v>1491</v>
      </c>
      <c r="AZ121" s="64" t="s">
        <v>185</v>
      </c>
      <c r="BA121" s="64">
        <v>0</v>
      </c>
      <c r="BB121" s="64">
        <v>0</v>
      </c>
      <c r="BC121" s="64"/>
      <c r="BD121" s="64"/>
      <c r="BE121" s="64"/>
      <c r="BF121" s="64"/>
      <c r="BG121" s="64"/>
      <c r="BH121" s="64"/>
      <c r="BI121" s="64"/>
      <c r="BJ121" s="64"/>
      <c r="BK121" s="63" t="str">
        <f>REPLACE(INDEX(GroupVertices[Group],MATCH(Edges[[#This Row],[Vertex 1]],GroupVertices[Vertex],0)),1,1,"")</f>
        <v>5</v>
      </c>
      <c r="BL121" s="63" t="str">
        <f>REPLACE(INDEX(GroupVertices[Group],MATCH(Edges[[#This Row],[Vertex 2]],GroupVertices[Vertex],0)),1,1,"")</f>
        <v>5</v>
      </c>
      <c r="BM121" s="137">
        <v>43727</v>
      </c>
      <c r="BN121" s="70" t="s">
        <v>1157</v>
      </c>
    </row>
    <row r="122" spans="1:66" ht="15">
      <c r="A122" s="62" t="s">
        <v>778</v>
      </c>
      <c r="B122" s="62" t="s">
        <v>778</v>
      </c>
      <c r="C122" s="87" t="s">
        <v>2511</v>
      </c>
      <c r="D122" s="94">
        <v>10</v>
      </c>
      <c r="E122" s="95" t="s">
        <v>136</v>
      </c>
      <c r="F122" s="96">
        <v>9</v>
      </c>
      <c r="G122" s="87"/>
      <c r="H122" s="77"/>
      <c r="I122" s="97"/>
      <c r="J122" s="97"/>
      <c r="K122" s="34" t="s">
        <v>65</v>
      </c>
      <c r="L122" s="100">
        <v>122</v>
      </c>
      <c r="M122" s="100"/>
      <c r="N122" s="99"/>
      <c r="O122" s="64" t="s">
        <v>185</v>
      </c>
      <c r="P122" s="66">
        <v>43727.85702546296</v>
      </c>
      <c r="Q122" s="64" t="s">
        <v>894</v>
      </c>
      <c r="R122" s="64"/>
      <c r="S122" s="64"/>
      <c r="T122" s="64" t="s">
        <v>973</v>
      </c>
      <c r="U122" s="66">
        <v>43727.85702546296</v>
      </c>
      <c r="V122" s="67" t="s">
        <v>1326</v>
      </c>
      <c r="W122" s="64"/>
      <c r="X122" s="64"/>
      <c r="Y122" s="70" t="s">
        <v>1492</v>
      </c>
      <c r="Z122" s="64"/>
      <c r="AA122" s="110">
        <v>8</v>
      </c>
      <c r="AB122" s="48">
        <v>0</v>
      </c>
      <c r="AC122" s="49">
        <v>0</v>
      </c>
      <c r="AD122" s="48">
        <v>0</v>
      </c>
      <c r="AE122" s="49">
        <v>0</v>
      </c>
      <c r="AF122" s="48">
        <v>0</v>
      </c>
      <c r="AG122" s="49">
        <v>0</v>
      </c>
      <c r="AH122" s="48">
        <v>13</v>
      </c>
      <c r="AI122" s="49">
        <v>100</v>
      </c>
      <c r="AJ122" s="48">
        <v>13</v>
      </c>
      <c r="AK122" s="117"/>
      <c r="AL122" s="67" t="s">
        <v>1038</v>
      </c>
      <c r="AM122" s="64" t="b">
        <v>0</v>
      </c>
      <c r="AN122" s="64">
        <v>1</v>
      </c>
      <c r="AO122" s="70" t="s">
        <v>287</v>
      </c>
      <c r="AP122" s="64" t="b">
        <v>0</v>
      </c>
      <c r="AQ122" s="64" t="s">
        <v>288</v>
      </c>
      <c r="AR122" s="64"/>
      <c r="AS122" s="70" t="s">
        <v>287</v>
      </c>
      <c r="AT122" s="64" t="b">
        <v>0</v>
      </c>
      <c r="AU122" s="64">
        <v>0</v>
      </c>
      <c r="AV122" s="70" t="s">
        <v>287</v>
      </c>
      <c r="AW122" s="64" t="s">
        <v>368</v>
      </c>
      <c r="AX122" s="64" t="b">
        <v>0</v>
      </c>
      <c r="AY122" s="70" t="s">
        <v>1492</v>
      </c>
      <c r="AZ122" s="64" t="s">
        <v>185</v>
      </c>
      <c r="BA122" s="64">
        <v>0</v>
      </c>
      <c r="BB122" s="64">
        <v>0</v>
      </c>
      <c r="BC122" s="64"/>
      <c r="BD122" s="64"/>
      <c r="BE122" s="64"/>
      <c r="BF122" s="64"/>
      <c r="BG122" s="64"/>
      <c r="BH122" s="64"/>
      <c r="BI122" s="64"/>
      <c r="BJ122" s="64"/>
      <c r="BK122" s="63" t="str">
        <f>REPLACE(INDEX(GroupVertices[Group],MATCH(Edges[[#This Row],[Vertex 1]],GroupVertices[Vertex],0)),1,1,"")</f>
        <v>5</v>
      </c>
      <c r="BL122" s="63" t="str">
        <f>REPLACE(INDEX(GroupVertices[Group],MATCH(Edges[[#This Row],[Vertex 2]],GroupVertices[Vertex],0)),1,1,"")</f>
        <v>5</v>
      </c>
      <c r="BM122" s="137">
        <v>43727</v>
      </c>
      <c r="BN122" s="70" t="s">
        <v>1158</v>
      </c>
    </row>
    <row r="123" spans="1:66" ht="15">
      <c r="A123" s="62" t="s">
        <v>802</v>
      </c>
      <c r="B123" s="62" t="s">
        <v>778</v>
      </c>
      <c r="C123" s="87" t="s">
        <v>284</v>
      </c>
      <c r="D123" s="94">
        <v>5</v>
      </c>
      <c r="E123" s="95" t="s">
        <v>132</v>
      </c>
      <c r="F123" s="96">
        <v>16</v>
      </c>
      <c r="G123" s="87"/>
      <c r="H123" s="77"/>
      <c r="I123" s="97"/>
      <c r="J123" s="97"/>
      <c r="K123" s="34" t="s">
        <v>65</v>
      </c>
      <c r="L123" s="100">
        <v>123</v>
      </c>
      <c r="M123" s="100"/>
      <c r="N123" s="99"/>
      <c r="O123" s="64" t="s">
        <v>353</v>
      </c>
      <c r="P123" s="66">
        <v>43727.8453125</v>
      </c>
      <c r="Q123" s="64" t="s">
        <v>891</v>
      </c>
      <c r="R123" s="64"/>
      <c r="S123" s="64"/>
      <c r="T123" s="64" t="s">
        <v>959</v>
      </c>
      <c r="U123" s="66">
        <v>43727.8453125</v>
      </c>
      <c r="V123" s="67" t="s">
        <v>1327</v>
      </c>
      <c r="W123" s="64"/>
      <c r="X123" s="64"/>
      <c r="Y123" s="70" t="s">
        <v>1493</v>
      </c>
      <c r="Z123" s="64"/>
      <c r="AA123" s="110">
        <v>1</v>
      </c>
      <c r="AB123" s="48">
        <v>0</v>
      </c>
      <c r="AC123" s="49">
        <v>0</v>
      </c>
      <c r="AD123" s="48">
        <v>0</v>
      </c>
      <c r="AE123" s="49">
        <v>0</v>
      </c>
      <c r="AF123" s="48">
        <v>0</v>
      </c>
      <c r="AG123" s="49">
        <v>0</v>
      </c>
      <c r="AH123" s="48">
        <v>6</v>
      </c>
      <c r="AI123" s="49">
        <v>100</v>
      </c>
      <c r="AJ123" s="48">
        <v>6</v>
      </c>
      <c r="AK123" s="135" t="s">
        <v>1001</v>
      </c>
      <c r="AL123" s="67" t="s">
        <v>1001</v>
      </c>
      <c r="AM123" s="64" t="b">
        <v>0</v>
      </c>
      <c r="AN123" s="64">
        <v>0</v>
      </c>
      <c r="AO123" s="70" t="s">
        <v>287</v>
      </c>
      <c r="AP123" s="64" t="b">
        <v>0</v>
      </c>
      <c r="AQ123" s="64" t="s">
        <v>288</v>
      </c>
      <c r="AR123" s="64"/>
      <c r="AS123" s="70" t="s">
        <v>287</v>
      </c>
      <c r="AT123" s="64" t="b">
        <v>0</v>
      </c>
      <c r="AU123" s="64">
        <v>1</v>
      </c>
      <c r="AV123" s="70" t="s">
        <v>1489</v>
      </c>
      <c r="AW123" s="64" t="s">
        <v>368</v>
      </c>
      <c r="AX123" s="64" t="b">
        <v>0</v>
      </c>
      <c r="AY123" s="70" t="s">
        <v>1489</v>
      </c>
      <c r="AZ123" s="64" t="s">
        <v>185</v>
      </c>
      <c r="BA123" s="64">
        <v>0</v>
      </c>
      <c r="BB123" s="64">
        <v>0</v>
      </c>
      <c r="BC123" s="64"/>
      <c r="BD123" s="64"/>
      <c r="BE123" s="64"/>
      <c r="BF123" s="64"/>
      <c r="BG123" s="64"/>
      <c r="BH123" s="64"/>
      <c r="BI123" s="64"/>
      <c r="BJ123" s="64"/>
      <c r="BK123" s="63" t="str">
        <f>REPLACE(INDEX(GroupVertices[Group],MATCH(Edges[[#This Row],[Vertex 1]],GroupVertices[Vertex],0)),1,1,"")</f>
        <v>5</v>
      </c>
      <c r="BL123" s="63" t="str">
        <f>REPLACE(INDEX(GroupVertices[Group],MATCH(Edges[[#This Row],[Vertex 2]],GroupVertices[Vertex],0)),1,1,"")</f>
        <v>5</v>
      </c>
      <c r="BM123" s="137">
        <v>43727</v>
      </c>
      <c r="BN123" s="70" t="s">
        <v>1159</v>
      </c>
    </row>
    <row r="124" spans="1:66" ht="15">
      <c r="A124" s="62" t="s">
        <v>803</v>
      </c>
      <c r="B124" s="62" t="s">
        <v>812</v>
      </c>
      <c r="C124" s="87" t="s">
        <v>284</v>
      </c>
      <c r="D124" s="94">
        <v>5</v>
      </c>
      <c r="E124" s="95" t="s">
        <v>132</v>
      </c>
      <c r="F124" s="96">
        <v>16</v>
      </c>
      <c r="G124" s="87"/>
      <c r="H124" s="77"/>
      <c r="I124" s="97"/>
      <c r="J124" s="97"/>
      <c r="K124" s="34" t="s">
        <v>65</v>
      </c>
      <c r="L124" s="100">
        <v>124</v>
      </c>
      <c r="M124" s="100"/>
      <c r="N124" s="99"/>
      <c r="O124" s="64" t="s">
        <v>195</v>
      </c>
      <c r="P124" s="66">
        <v>43727.83324074074</v>
      </c>
      <c r="Q124" s="64" t="s">
        <v>843</v>
      </c>
      <c r="R124" s="64"/>
      <c r="S124" s="64"/>
      <c r="T124" s="64" t="s">
        <v>974</v>
      </c>
      <c r="U124" s="66">
        <v>43727.83324074074</v>
      </c>
      <c r="V124" s="67" t="s">
        <v>1328</v>
      </c>
      <c r="W124" s="64"/>
      <c r="X124" s="64"/>
      <c r="Y124" s="70" t="s">
        <v>1494</v>
      </c>
      <c r="Z124" s="64"/>
      <c r="AA124" s="110">
        <v>1</v>
      </c>
      <c r="AB124" s="48">
        <v>0</v>
      </c>
      <c r="AC124" s="49">
        <v>0</v>
      </c>
      <c r="AD124" s="48">
        <v>0</v>
      </c>
      <c r="AE124" s="49">
        <v>0</v>
      </c>
      <c r="AF124" s="48">
        <v>0</v>
      </c>
      <c r="AG124" s="49">
        <v>0</v>
      </c>
      <c r="AH124" s="48">
        <v>21</v>
      </c>
      <c r="AI124" s="49">
        <v>100</v>
      </c>
      <c r="AJ124" s="48">
        <v>21</v>
      </c>
      <c r="AK124" s="135" t="s">
        <v>1003</v>
      </c>
      <c r="AL124" s="67" t="s">
        <v>1003</v>
      </c>
      <c r="AM124" s="64" t="b">
        <v>0</v>
      </c>
      <c r="AN124" s="64">
        <v>15</v>
      </c>
      <c r="AO124" s="70" t="s">
        <v>287</v>
      </c>
      <c r="AP124" s="64" t="b">
        <v>0</v>
      </c>
      <c r="AQ124" s="64" t="s">
        <v>288</v>
      </c>
      <c r="AR124" s="64"/>
      <c r="AS124" s="70" t="s">
        <v>287</v>
      </c>
      <c r="AT124" s="64" t="b">
        <v>0</v>
      </c>
      <c r="AU124" s="64">
        <v>3</v>
      </c>
      <c r="AV124" s="70" t="s">
        <v>287</v>
      </c>
      <c r="AW124" s="64" t="s">
        <v>342</v>
      </c>
      <c r="AX124" s="64" t="b">
        <v>0</v>
      </c>
      <c r="AY124" s="70" t="s">
        <v>1494</v>
      </c>
      <c r="AZ124" s="64" t="s">
        <v>185</v>
      </c>
      <c r="BA124" s="64">
        <v>0</v>
      </c>
      <c r="BB124" s="64">
        <v>0</v>
      </c>
      <c r="BC124" s="64" t="s">
        <v>1582</v>
      </c>
      <c r="BD124" s="64" t="s">
        <v>1583</v>
      </c>
      <c r="BE124" s="64" t="s">
        <v>1585</v>
      </c>
      <c r="BF124" s="64" t="s">
        <v>1589</v>
      </c>
      <c r="BG124" s="64" t="s">
        <v>1592</v>
      </c>
      <c r="BH124" s="64" t="s">
        <v>1589</v>
      </c>
      <c r="BI124" s="64" t="s">
        <v>1596</v>
      </c>
      <c r="BJ124" s="67" t="s">
        <v>1599</v>
      </c>
      <c r="BK124" s="63" t="str">
        <f>REPLACE(INDEX(GroupVertices[Group],MATCH(Edges[[#This Row],[Vertex 1]],GroupVertices[Vertex],0)),1,1,"")</f>
        <v>6</v>
      </c>
      <c r="BL124" s="63" t="str">
        <f>REPLACE(INDEX(GroupVertices[Group],MATCH(Edges[[#This Row],[Vertex 2]],GroupVertices[Vertex],0)),1,1,"")</f>
        <v>4</v>
      </c>
      <c r="BM124" s="137">
        <v>43727</v>
      </c>
      <c r="BN124" s="70" t="s">
        <v>1160</v>
      </c>
    </row>
    <row r="125" spans="1:66" ht="15">
      <c r="A125" s="62" t="s">
        <v>803</v>
      </c>
      <c r="B125" s="62" t="s">
        <v>803</v>
      </c>
      <c r="C125" s="87" t="s">
        <v>284</v>
      </c>
      <c r="D125" s="94">
        <v>5</v>
      </c>
      <c r="E125" s="95" t="s">
        <v>132</v>
      </c>
      <c r="F125" s="96">
        <v>16</v>
      </c>
      <c r="G125" s="87"/>
      <c r="H125" s="77"/>
      <c r="I125" s="97"/>
      <c r="J125" s="97"/>
      <c r="K125" s="34" t="s">
        <v>65</v>
      </c>
      <c r="L125" s="100">
        <v>125</v>
      </c>
      <c r="M125" s="100"/>
      <c r="N125" s="99"/>
      <c r="O125" s="64" t="s">
        <v>185</v>
      </c>
      <c r="P125" s="66">
        <v>43727.84563657407</v>
      </c>
      <c r="Q125" s="64" t="s">
        <v>881</v>
      </c>
      <c r="R125" s="64"/>
      <c r="S125" s="64"/>
      <c r="T125" s="64" t="s">
        <v>959</v>
      </c>
      <c r="U125" s="66">
        <v>43727.84563657407</v>
      </c>
      <c r="V125" s="67" t="s">
        <v>1329</v>
      </c>
      <c r="W125" s="64"/>
      <c r="X125" s="64"/>
      <c r="Y125" s="70" t="s">
        <v>1495</v>
      </c>
      <c r="Z125" s="64"/>
      <c r="AA125" s="110">
        <v>1</v>
      </c>
      <c r="AB125" s="48">
        <v>0</v>
      </c>
      <c r="AC125" s="49">
        <v>0</v>
      </c>
      <c r="AD125" s="48">
        <v>0</v>
      </c>
      <c r="AE125" s="49">
        <v>0</v>
      </c>
      <c r="AF125" s="48">
        <v>0</v>
      </c>
      <c r="AG125" s="49">
        <v>0</v>
      </c>
      <c r="AH125" s="48">
        <v>33</v>
      </c>
      <c r="AI125" s="49">
        <v>100</v>
      </c>
      <c r="AJ125" s="48">
        <v>33</v>
      </c>
      <c r="AK125" s="117"/>
      <c r="AL125" s="67" t="s">
        <v>1061</v>
      </c>
      <c r="AM125" s="64" t="b">
        <v>0</v>
      </c>
      <c r="AN125" s="64">
        <v>6</v>
      </c>
      <c r="AO125" s="70" t="s">
        <v>287</v>
      </c>
      <c r="AP125" s="64" t="b">
        <v>0</v>
      </c>
      <c r="AQ125" s="64" t="s">
        <v>288</v>
      </c>
      <c r="AR125" s="64"/>
      <c r="AS125" s="70" t="s">
        <v>287</v>
      </c>
      <c r="AT125" s="64" t="b">
        <v>0</v>
      </c>
      <c r="AU125" s="64">
        <v>2</v>
      </c>
      <c r="AV125" s="70" t="s">
        <v>287</v>
      </c>
      <c r="AW125" s="64" t="s">
        <v>342</v>
      </c>
      <c r="AX125" s="64" t="b">
        <v>0</v>
      </c>
      <c r="AY125" s="70" t="s">
        <v>1495</v>
      </c>
      <c r="AZ125" s="64" t="s">
        <v>185</v>
      </c>
      <c r="BA125" s="64">
        <v>0</v>
      </c>
      <c r="BB125" s="64">
        <v>0</v>
      </c>
      <c r="BC125" s="64" t="s">
        <v>1582</v>
      </c>
      <c r="BD125" s="64" t="s">
        <v>1583</v>
      </c>
      <c r="BE125" s="64" t="s">
        <v>1585</v>
      </c>
      <c r="BF125" s="64" t="s">
        <v>1589</v>
      </c>
      <c r="BG125" s="64" t="s">
        <v>1592</v>
      </c>
      <c r="BH125" s="64" t="s">
        <v>1589</v>
      </c>
      <c r="BI125" s="64" t="s">
        <v>1596</v>
      </c>
      <c r="BJ125" s="67" t="s">
        <v>1599</v>
      </c>
      <c r="BK125" s="63" t="str">
        <f>REPLACE(INDEX(GroupVertices[Group],MATCH(Edges[[#This Row],[Vertex 1]],GroupVertices[Vertex],0)),1,1,"")</f>
        <v>6</v>
      </c>
      <c r="BL125" s="63" t="str">
        <f>REPLACE(INDEX(GroupVertices[Group],MATCH(Edges[[#This Row],[Vertex 2]],GroupVertices[Vertex],0)),1,1,"")</f>
        <v>6</v>
      </c>
      <c r="BM125" s="137">
        <v>43727</v>
      </c>
      <c r="BN125" s="70" t="s">
        <v>1161</v>
      </c>
    </row>
    <row r="126" spans="1:66" ht="15">
      <c r="A126" s="62" t="s">
        <v>804</v>
      </c>
      <c r="B126" s="62" t="s">
        <v>803</v>
      </c>
      <c r="C126" s="87" t="s">
        <v>2508</v>
      </c>
      <c r="D126" s="94">
        <v>6</v>
      </c>
      <c r="E126" s="95" t="s">
        <v>136</v>
      </c>
      <c r="F126" s="96">
        <v>15</v>
      </c>
      <c r="G126" s="87"/>
      <c r="H126" s="77"/>
      <c r="I126" s="97"/>
      <c r="J126" s="97"/>
      <c r="K126" s="34" t="s">
        <v>65</v>
      </c>
      <c r="L126" s="100">
        <v>126</v>
      </c>
      <c r="M126" s="100"/>
      <c r="N126" s="99"/>
      <c r="O126" s="64" t="s">
        <v>353</v>
      </c>
      <c r="P126" s="66">
        <v>43727.842685185184</v>
      </c>
      <c r="Q126" s="64" t="s">
        <v>843</v>
      </c>
      <c r="R126" s="64"/>
      <c r="S126" s="64"/>
      <c r="T126" s="64"/>
      <c r="U126" s="66">
        <v>43727.842685185184</v>
      </c>
      <c r="V126" s="67" t="s">
        <v>1330</v>
      </c>
      <c r="W126" s="64"/>
      <c r="X126" s="64"/>
      <c r="Y126" s="70" t="s">
        <v>1496</v>
      </c>
      <c r="Z126" s="64"/>
      <c r="AA126" s="110">
        <v>2</v>
      </c>
      <c r="AB126" s="48"/>
      <c r="AC126" s="49"/>
      <c r="AD126" s="48"/>
      <c r="AE126" s="49"/>
      <c r="AF126" s="48"/>
      <c r="AG126" s="49"/>
      <c r="AH126" s="48"/>
      <c r="AI126" s="49"/>
      <c r="AJ126" s="48"/>
      <c r="AK126" s="117"/>
      <c r="AL126" s="67" t="s">
        <v>1062</v>
      </c>
      <c r="AM126" s="64" t="b">
        <v>0</v>
      </c>
      <c r="AN126" s="64">
        <v>0</v>
      </c>
      <c r="AO126" s="70" t="s">
        <v>287</v>
      </c>
      <c r="AP126" s="64" t="b">
        <v>0</v>
      </c>
      <c r="AQ126" s="64" t="s">
        <v>288</v>
      </c>
      <c r="AR126" s="64"/>
      <c r="AS126" s="70" t="s">
        <v>287</v>
      </c>
      <c r="AT126" s="64" t="b">
        <v>0</v>
      </c>
      <c r="AU126" s="64">
        <v>3</v>
      </c>
      <c r="AV126" s="70" t="s">
        <v>1494</v>
      </c>
      <c r="AW126" s="64" t="s">
        <v>342</v>
      </c>
      <c r="AX126" s="64" t="b">
        <v>0</v>
      </c>
      <c r="AY126" s="70" t="s">
        <v>1494</v>
      </c>
      <c r="AZ126" s="64" t="s">
        <v>185</v>
      </c>
      <c r="BA126" s="64">
        <v>0</v>
      </c>
      <c r="BB126" s="64">
        <v>0</v>
      </c>
      <c r="BC126" s="64"/>
      <c r="BD126" s="64"/>
      <c r="BE126" s="64"/>
      <c r="BF126" s="64"/>
      <c r="BG126" s="64"/>
      <c r="BH126" s="64"/>
      <c r="BI126" s="64"/>
      <c r="BJ126" s="64"/>
      <c r="BK126" s="63" t="str">
        <f>REPLACE(INDEX(GroupVertices[Group],MATCH(Edges[[#This Row],[Vertex 1]],GroupVertices[Vertex],0)),1,1,"")</f>
        <v>6</v>
      </c>
      <c r="BL126" s="63" t="str">
        <f>REPLACE(INDEX(GroupVertices[Group],MATCH(Edges[[#This Row],[Vertex 2]],GroupVertices[Vertex],0)),1,1,"")</f>
        <v>6</v>
      </c>
      <c r="BM126" s="137">
        <v>43727</v>
      </c>
      <c r="BN126" s="70" t="s">
        <v>1162</v>
      </c>
    </row>
    <row r="127" spans="1:66" ht="15">
      <c r="A127" s="62" t="s">
        <v>804</v>
      </c>
      <c r="B127" s="62" t="s">
        <v>803</v>
      </c>
      <c r="C127" s="87" t="s">
        <v>2508</v>
      </c>
      <c r="D127" s="94">
        <v>6</v>
      </c>
      <c r="E127" s="95" t="s">
        <v>136</v>
      </c>
      <c r="F127" s="96">
        <v>15</v>
      </c>
      <c r="G127" s="87"/>
      <c r="H127" s="77"/>
      <c r="I127" s="97"/>
      <c r="J127" s="97"/>
      <c r="K127" s="34" t="s">
        <v>65</v>
      </c>
      <c r="L127" s="100">
        <v>127</v>
      </c>
      <c r="M127" s="100"/>
      <c r="N127" s="99"/>
      <c r="O127" s="64" t="s">
        <v>353</v>
      </c>
      <c r="P127" s="66">
        <v>43727.84887731481</v>
      </c>
      <c r="Q127" s="64" t="s">
        <v>881</v>
      </c>
      <c r="R127" s="64"/>
      <c r="S127" s="64"/>
      <c r="T127" s="64"/>
      <c r="U127" s="66">
        <v>43727.84887731481</v>
      </c>
      <c r="V127" s="67" t="s">
        <v>1331</v>
      </c>
      <c r="W127" s="64"/>
      <c r="X127" s="64"/>
      <c r="Y127" s="70" t="s">
        <v>1497</v>
      </c>
      <c r="Z127" s="64"/>
      <c r="AA127" s="110">
        <v>2</v>
      </c>
      <c r="AB127" s="48">
        <v>0</v>
      </c>
      <c r="AC127" s="49">
        <v>0</v>
      </c>
      <c r="AD127" s="48">
        <v>0</v>
      </c>
      <c r="AE127" s="49">
        <v>0</v>
      </c>
      <c r="AF127" s="48">
        <v>0</v>
      </c>
      <c r="AG127" s="49">
        <v>0</v>
      </c>
      <c r="AH127" s="48">
        <v>33</v>
      </c>
      <c r="AI127" s="49">
        <v>100</v>
      </c>
      <c r="AJ127" s="48">
        <v>33</v>
      </c>
      <c r="AK127" s="117"/>
      <c r="AL127" s="67" t="s">
        <v>1062</v>
      </c>
      <c r="AM127" s="64" t="b">
        <v>0</v>
      </c>
      <c r="AN127" s="64">
        <v>0</v>
      </c>
      <c r="AO127" s="70" t="s">
        <v>287</v>
      </c>
      <c r="AP127" s="64" t="b">
        <v>0</v>
      </c>
      <c r="AQ127" s="64" t="s">
        <v>288</v>
      </c>
      <c r="AR127" s="64"/>
      <c r="AS127" s="70" t="s">
        <v>287</v>
      </c>
      <c r="AT127" s="64" t="b">
        <v>0</v>
      </c>
      <c r="AU127" s="64">
        <v>2</v>
      </c>
      <c r="AV127" s="70" t="s">
        <v>1495</v>
      </c>
      <c r="AW127" s="64" t="s">
        <v>342</v>
      </c>
      <c r="AX127" s="64" t="b">
        <v>0</v>
      </c>
      <c r="AY127" s="70" t="s">
        <v>1495</v>
      </c>
      <c r="AZ127" s="64" t="s">
        <v>185</v>
      </c>
      <c r="BA127" s="64">
        <v>0</v>
      </c>
      <c r="BB127" s="64">
        <v>0</v>
      </c>
      <c r="BC127" s="64"/>
      <c r="BD127" s="64"/>
      <c r="BE127" s="64"/>
      <c r="BF127" s="64"/>
      <c r="BG127" s="64"/>
      <c r="BH127" s="64"/>
      <c r="BI127" s="64"/>
      <c r="BJ127" s="64"/>
      <c r="BK127" s="63" t="str">
        <f>REPLACE(INDEX(GroupVertices[Group],MATCH(Edges[[#This Row],[Vertex 1]],GroupVertices[Vertex],0)),1,1,"")</f>
        <v>6</v>
      </c>
      <c r="BL127" s="63" t="str">
        <f>REPLACE(INDEX(GroupVertices[Group],MATCH(Edges[[#This Row],[Vertex 2]],GroupVertices[Vertex],0)),1,1,"")</f>
        <v>6</v>
      </c>
      <c r="BM127" s="137">
        <v>43727</v>
      </c>
      <c r="BN127" s="70" t="s">
        <v>1163</v>
      </c>
    </row>
    <row r="128" spans="1:66" ht="15">
      <c r="A128" s="62" t="s">
        <v>804</v>
      </c>
      <c r="B128" s="62" t="s">
        <v>812</v>
      </c>
      <c r="C128" s="87" t="s">
        <v>284</v>
      </c>
      <c r="D128" s="94">
        <v>5</v>
      </c>
      <c r="E128" s="95" t="s">
        <v>132</v>
      </c>
      <c r="F128" s="96">
        <v>16</v>
      </c>
      <c r="G128" s="87"/>
      <c r="H128" s="77"/>
      <c r="I128" s="97"/>
      <c r="J128" s="97"/>
      <c r="K128" s="34" t="s">
        <v>65</v>
      </c>
      <c r="L128" s="100">
        <v>128</v>
      </c>
      <c r="M128" s="100"/>
      <c r="N128" s="99"/>
      <c r="O128" s="64" t="s">
        <v>195</v>
      </c>
      <c r="P128" s="66">
        <v>43727.842685185184</v>
      </c>
      <c r="Q128" s="64" t="s">
        <v>843</v>
      </c>
      <c r="R128" s="64"/>
      <c r="S128" s="64"/>
      <c r="T128" s="64"/>
      <c r="U128" s="66">
        <v>43727.842685185184</v>
      </c>
      <c r="V128" s="67" t="s">
        <v>1330</v>
      </c>
      <c r="W128" s="64"/>
      <c r="X128" s="64"/>
      <c r="Y128" s="70" t="s">
        <v>1496</v>
      </c>
      <c r="Z128" s="64"/>
      <c r="AA128" s="110">
        <v>1</v>
      </c>
      <c r="AB128" s="48">
        <v>0</v>
      </c>
      <c r="AC128" s="49">
        <v>0</v>
      </c>
      <c r="AD128" s="48">
        <v>0</v>
      </c>
      <c r="AE128" s="49">
        <v>0</v>
      </c>
      <c r="AF128" s="48">
        <v>0</v>
      </c>
      <c r="AG128" s="49">
        <v>0</v>
      </c>
      <c r="AH128" s="48">
        <v>21</v>
      </c>
      <c r="AI128" s="49">
        <v>100</v>
      </c>
      <c r="AJ128" s="48">
        <v>21</v>
      </c>
      <c r="AK128" s="117"/>
      <c r="AL128" s="67" t="s">
        <v>1062</v>
      </c>
      <c r="AM128" s="64" t="b">
        <v>0</v>
      </c>
      <c r="AN128" s="64">
        <v>0</v>
      </c>
      <c r="AO128" s="70" t="s">
        <v>287</v>
      </c>
      <c r="AP128" s="64" t="b">
        <v>0</v>
      </c>
      <c r="AQ128" s="64" t="s">
        <v>288</v>
      </c>
      <c r="AR128" s="64"/>
      <c r="AS128" s="70" t="s">
        <v>287</v>
      </c>
      <c r="AT128" s="64" t="b">
        <v>0</v>
      </c>
      <c r="AU128" s="64">
        <v>3</v>
      </c>
      <c r="AV128" s="70" t="s">
        <v>1494</v>
      </c>
      <c r="AW128" s="64" t="s">
        <v>342</v>
      </c>
      <c r="AX128" s="64" t="b">
        <v>0</v>
      </c>
      <c r="AY128" s="70" t="s">
        <v>1494</v>
      </c>
      <c r="AZ128" s="64" t="s">
        <v>185</v>
      </c>
      <c r="BA128" s="64">
        <v>0</v>
      </c>
      <c r="BB128" s="64">
        <v>0</v>
      </c>
      <c r="BC128" s="64"/>
      <c r="BD128" s="64"/>
      <c r="BE128" s="64"/>
      <c r="BF128" s="64"/>
      <c r="BG128" s="64"/>
      <c r="BH128" s="64"/>
      <c r="BI128" s="64"/>
      <c r="BJ128" s="64"/>
      <c r="BK128" s="63" t="str">
        <f>REPLACE(INDEX(GroupVertices[Group],MATCH(Edges[[#This Row],[Vertex 1]],GroupVertices[Vertex],0)),1,1,"")</f>
        <v>6</v>
      </c>
      <c r="BL128" s="63" t="str">
        <f>REPLACE(INDEX(GroupVertices[Group],MATCH(Edges[[#This Row],[Vertex 2]],GroupVertices[Vertex],0)),1,1,"")</f>
        <v>4</v>
      </c>
      <c r="BM128" s="137">
        <v>43727</v>
      </c>
      <c r="BN128" s="70" t="s">
        <v>1162</v>
      </c>
    </row>
    <row r="129" spans="1:66" ht="15">
      <c r="A129" s="62" t="s">
        <v>804</v>
      </c>
      <c r="B129" s="62" t="s">
        <v>804</v>
      </c>
      <c r="C129" s="87" t="s">
        <v>2509</v>
      </c>
      <c r="D129" s="94">
        <v>8</v>
      </c>
      <c r="E129" s="95" t="s">
        <v>136</v>
      </c>
      <c r="F129" s="96">
        <v>13</v>
      </c>
      <c r="G129" s="87"/>
      <c r="H129" s="77"/>
      <c r="I129" s="97"/>
      <c r="J129" s="97"/>
      <c r="K129" s="34" t="s">
        <v>65</v>
      </c>
      <c r="L129" s="100">
        <v>129</v>
      </c>
      <c r="M129" s="100"/>
      <c r="N129" s="99"/>
      <c r="O129" s="64" t="s">
        <v>185</v>
      </c>
      <c r="P129" s="66">
        <v>43729.03273148148</v>
      </c>
      <c r="Q129" s="64" t="s">
        <v>877</v>
      </c>
      <c r="R129" s="64"/>
      <c r="S129" s="64"/>
      <c r="T129" s="64" t="s">
        <v>959</v>
      </c>
      <c r="U129" s="66">
        <v>43729.03273148148</v>
      </c>
      <c r="V129" s="67" t="s">
        <v>1332</v>
      </c>
      <c r="W129" s="64"/>
      <c r="X129" s="64"/>
      <c r="Y129" s="70" t="s">
        <v>1498</v>
      </c>
      <c r="Z129" s="64"/>
      <c r="AA129" s="110">
        <v>4</v>
      </c>
      <c r="AB129" s="48">
        <v>0</v>
      </c>
      <c r="AC129" s="49">
        <v>0</v>
      </c>
      <c r="AD129" s="48">
        <v>0</v>
      </c>
      <c r="AE129" s="49">
        <v>0</v>
      </c>
      <c r="AF129" s="48">
        <v>0</v>
      </c>
      <c r="AG129" s="49">
        <v>0</v>
      </c>
      <c r="AH129" s="48">
        <v>44</v>
      </c>
      <c r="AI129" s="49">
        <v>100</v>
      </c>
      <c r="AJ129" s="48">
        <v>44</v>
      </c>
      <c r="AK129" s="135" t="s">
        <v>1004</v>
      </c>
      <c r="AL129" s="67" t="s">
        <v>1004</v>
      </c>
      <c r="AM129" s="64" t="b">
        <v>0</v>
      </c>
      <c r="AN129" s="64">
        <v>23</v>
      </c>
      <c r="AO129" s="70" t="s">
        <v>287</v>
      </c>
      <c r="AP129" s="64" t="b">
        <v>0</v>
      </c>
      <c r="AQ129" s="64" t="s">
        <v>288</v>
      </c>
      <c r="AR129" s="64"/>
      <c r="AS129" s="70" t="s">
        <v>287</v>
      </c>
      <c r="AT129" s="64" t="b">
        <v>0</v>
      </c>
      <c r="AU129" s="64">
        <v>3</v>
      </c>
      <c r="AV129" s="70" t="s">
        <v>287</v>
      </c>
      <c r="AW129" s="64" t="s">
        <v>342</v>
      </c>
      <c r="AX129" s="64" t="b">
        <v>0</v>
      </c>
      <c r="AY129" s="70" t="s">
        <v>1498</v>
      </c>
      <c r="AZ129" s="64" t="s">
        <v>185</v>
      </c>
      <c r="BA129" s="64">
        <v>0</v>
      </c>
      <c r="BB129" s="64">
        <v>0</v>
      </c>
      <c r="BC129" s="64"/>
      <c r="BD129" s="64"/>
      <c r="BE129" s="64"/>
      <c r="BF129" s="64"/>
      <c r="BG129" s="64"/>
      <c r="BH129" s="64"/>
      <c r="BI129" s="64"/>
      <c r="BJ129" s="64"/>
      <c r="BK129" s="63" t="str">
        <f>REPLACE(INDEX(GroupVertices[Group],MATCH(Edges[[#This Row],[Vertex 1]],GroupVertices[Vertex],0)),1,1,"")</f>
        <v>6</v>
      </c>
      <c r="BL129" s="63" t="str">
        <f>REPLACE(INDEX(GroupVertices[Group],MATCH(Edges[[#This Row],[Vertex 2]],GroupVertices[Vertex],0)),1,1,"")</f>
        <v>6</v>
      </c>
      <c r="BM129" s="137">
        <v>43729</v>
      </c>
      <c r="BN129" s="70" t="s">
        <v>1164</v>
      </c>
    </row>
    <row r="130" spans="1:66" ht="15">
      <c r="A130" s="62" t="s">
        <v>804</v>
      </c>
      <c r="B130" s="62" t="s">
        <v>804</v>
      </c>
      <c r="C130" s="87" t="s">
        <v>2509</v>
      </c>
      <c r="D130" s="94">
        <v>8</v>
      </c>
      <c r="E130" s="95" t="s">
        <v>136</v>
      </c>
      <c r="F130" s="96">
        <v>13</v>
      </c>
      <c r="G130" s="87"/>
      <c r="H130" s="77"/>
      <c r="I130" s="97"/>
      <c r="J130" s="97"/>
      <c r="K130" s="34" t="s">
        <v>65</v>
      </c>
      <c r="L130" s="100">
        <v>130</v>
      </c>
      <c r="M130" s="100"/>
      <c r="N130" s="99"/>
      <c r="O130" s="64" t="s">
        <v>185</v>
      </c>
      <c r="P130" s="66">
        <v>43729.74190972222</v>
      </c>
      <c r="Q130" s="64" t="s">
        <v>880</v>
      </c>
      <c r="R130" s="64"/>
      <c r="S130" s="64"/>
      <c r="T130" s="64" t="s">
        <v>959</v>
      </c>
      <c r="U130" s="66">
        <v>43729.74190972222</v>
      </c>
      <c r="V130" s="67" t="s">
        <v>1333</v>
      </c>
      <c r="W130" s="64"/>
      <c r="X130" s="64"/>
      <c r="Y130" s="70" t="s">
        <v>1499</v>
      </c>
      <c r="Z130" s="64"/>
      <c r="AA130" s="110">
        <v>4</v>
      </c>
      <c r="AB130" s="48">
        <v>0</v>
      </c>
      <c r="AC130" s="49">
        <v>0</v>
      </c>
      <c r="AD130" s="48">
        <v>0</v>
      </c>
      <c r="AE130" s="49">
        <v>0</v>
      </c>
      <c r="AF130" s="48">
        <v>0</v>
      </c>
      <c r="AG130" s="49">
        <v>0</v>
      </c>
      <c r="AH130" s="48">
        <v>48</v>
      </c>
      <c r="AI130" s="49">
        <v>100</v>
      </c>
      <c r="AJ130" s="48">
        <v>48</v>
      </c>
      <c r="AK130" s="135" t="s">
        <v>1005</v>
      </c>
      <c r="AL130" s="67" t="s">
        <v>1005</v>
      </c>
      <c r="AM130" s="64" t="b">
        <v>0</v>
      </c>
      <c r="AN130" s="64">
        <v>13</v>
      </c>
      <c r="AO130" s="70" t="s">
        <v>287</v>
      </c>
      <c r="AP130" s="64" t="b">
        <v>0</v>
      </c>
      <c r="AQ130" s="64" t="s">
        <v>288</v>
      </c>
      <c r="AR130" s="64"/>
      <c r="AS130" s="70" t="s">
        <v>287</v>
      </c>
      <c r="AT130" s="64" t="b">
        <v>0</v>
      </c>
      <c r="AU130" s="64">
        <v>3</v>
      </c>
      <c r="AV130" s="70" t="s">
        <v>287</v>
      </c>
      <c r="AW130" s="64" t="s">
        <v>342</v>
      </c>
      <c r="AX130" s="64" t="b">
        <v>0</v>
      </c>
      <c r="AY130" s="70" t="s">
        <v>1499</v>
      </c>
      <c r="AZ130" s="64" t="s">
        <v>185</v>
      </c>
      <c r="BA130" s="64">
        <v>0</v>
      </c>
      <c r="BB130" s="64">
        <v>0</v>
      </c>
      <c r="BC130" s="64"/>
      <c r="BD130" s="64"/>
      <c r="BE130" s="64"/>
      <c r="BF130" s="64"/>
      <c r="BG130" s="64"/>
      <c r="BH130" s="64"/>
      <c r="BI130" s="64"/>
      <c r="BJ130" s="64"/>
      <c r="BK130" s="63" t="str">
        <f>REPLACE(INDEX(GroupVertices[Group],MATCH(Edges[[#This Row],[Vertex 1]],GroupVertices[Vertex],0)),1,1,"")</f>
        <v>6</v>
      </c>
      <c r="BL130" s="63" t="str">
        <f>REPLACE(INDEX(GroupVertices[Group],MATCH(Edges[[#This Row],[Vertex 2]],GroupVertices[Vertex],0)),1,1,"")</f>
        <v>6</v>
      </c>
      <c r="BM130" s="137">
        <v>43729</v>
      </c>
      <c r="BN130" s="70" t="s">
        <v>1165</v>
      </c>
    </row>
    <row r="131" spans="1:66" ht="15">
      <c r="A131" s="62" t="s">
        <v>804</v>
      </c>
      <c r="B131" s="62" t="s">
        <v>804</v>
      </c>
      <c r="C131" s="87" t="s">
        <v>2509</v>
      </c>
      <c r="D131" s="94">
        <v>8</v>
      </c>
      <c r="E131" s="95" t="s">
        <v>136</v>
      </c>
      <c r="F131" s="96">
        <v>13</v>
      </c>
      <c r="G131" s="87"/>
      <c r="H131" s="77"/>
      <c r="I131" s="97"/>
      <c r="J131" s="97"/>
      <c r="K131" s="34" t="s">
        <v>65</v>
      </c>
      <c r="L131" s="100">
        <v>131</v>
      </c>
      <c r="M131" s="100"/>
      <c r="N131" s="99"/>
      <c r="O131" s="64" t="s">
        <v>185</v>
      </c>
      <c r="P131" s="66">
        <v>43731.14350694444</v>
      </c>
      <c r="Q131" s="64" t="s">
        <v>895</v>
      </c>
      <c r="R131" s="64"/>
      <c r="S131" s="64"/>
      <c r="T131" s="64" t="s">
        <v>959</v>
      </c>
      <c r="U131" s="66">
        <v>43731.14350694444</v>
      </c>
      <c r="V131" s="67" t="s">
        <v>1334</v>
      </c>
      <c r="W131" s="64"/>
      <c r="X131" s="64"/>
      <c r="Y131" s="70" t="s">
        <v>1500</v>
      </c>
      <c r="Z131" s="64"/>
      <c r="AA131" s="110">
        <v>4</v>
      </c>
      <c r="AB131" s="48">
        <v>0</v>
      </c>
      <c r="AC131" s="49">
        <v>0</v>
      </c>
      <c r="AD131" s="48">
        <v>0</v>
      </c>
      <c r="AE131" s="49">
        <v>0</v>
      </c>
      <c r="AF131" s="48">
        <v>0</v>
      </c>
      <c r="AG131" s="49">
        <v>0</v>
      </c>
      <c r="AH131" s="48">
        <v>39</v>
      </c>
      <c r="AI131" s="49">
        <v>100</v>
      </c>
      <c r="AJ131" s="48">
        <v>39</v>
      </c>
      <c r="AK131" s="135" t="s">
        <v>1006</v>
      </c>
      <c r="AL131" s="67" t="s">
        <v>1006</v>
      </c>
      <c r="AM131" s="64" t="b">
        <v>0</v>
      </c>
      <c r="AN131" s="64">
        <v>12</v>
      </c>
      <c r="AO131" s="70" t="s">
        <v>287</v>
      </c>
      <c r="AP131" s="64" t="b">
        <v>0</v>
      </c>
      <c r="AQ131" s="64" t="s">
        <v>288</v>
      </c>
      <c r="AR131" s="64"/>
      <c r="AS131" s="70" t="s">
        <v>287</v>
      </c>
      <c r="AT131" s="64" t="b">
        <v>0</v>
      </c>
      <c r="AU131" s="64">
        <v>1</v>
      </c>
      <c r="AV131" s="70" t="s">
        <v>287</v>
      </c>
      <c r="AW131" s="64" t="s">
        <v>342</v>
      </c>
      <c r="AX131" s="64" t="b">
        <v>0</v>
      </c>
      <c r="AY131" s="70" t="s">
        <v>1500</v>
      </c>
      <c r="AZ131" s="64" t="s">
        <v>185</v>
      </c>
      <c r="BA131" s="64">
        <v>0</v>
      </c>
      <c r="BB131" s="64">
        <v>0</v>
      </c>
      <c r="BC131" s="64"/>
      <c r="BD131" s="64"/>
      <c r="BE131" s="64"/>
      <c r="BF131" s="64"/>
      <c r="BG131" s="64"/>
      <c r="BH131" s="64"/>
      <c r="BI131" s="64"/>
      <c r="BJ131" s="64"/>
      <c r="BK131" s="63" t="str">
        <f>REPLACE(INDEX(GroupVertices[Group],MATCH(Edges[[#This Row],[Vertex 1]],GroupVertices[Vertex],0)),1,1,"")</f>
        <v>6</v>
      </c>
      <c r="BL131" s="63" t="str">
        <f>REPLACE(INDEX(GroupVertices[Group],MATCH(Edges[[#This Row],[Vertex 2]],GroupVertices[Vertex],0)),1,1,"")</f>
        <v>6</v>
      </c>
      <c r="BM131" s="137">
        <v>43731</v>
      </c>
      <c r="BN131" s="70" t="s">
        <v>1166</v>
      </c>
    </row>
    <row r="132" spans="1:66" ht="15">
      <c r="A132" s="62" t="s">
        <v>804</v>
      </c>
      <c r="B132" s="62" t="s">
        <v>804</v>
      </c>
      <c r="C132" s="87" t="s">
        <v>2509</v>
      </c>
      <c r="D132" s="94">
        <v>8</v>
      </c>
      <c r="E132" s="95" t="s">
        <v>136</v>
      </c>
      <c r="F132" s="96">
        <v>13</v>
      </c>
      <c r="G132" s="87"/>
      <c r="H132" s="77"/>
      <c r="I132" s="97"/>
      <c r="J132" s="97"/>
      <c r="K132" s="34" t="s">
        <v>65</v>
      </c>
      <c r="L132" s="100">
        <v>132</v>
      </c>
      <c r="M132" s="100"/>
      <c r="N132" s="99"/>
      <c r="O132" s="64" t="s">
        <v>185</v>
      </c>
      <c r="P132" s="66">
        <v>43732.76273148148</v>
      </c>
      <c r="Q132" s="64" t="s">
        <v>896</v>
      </c>
      <c r="R132" s="64"/>
      <c r="S132" s="64"/>
      <c r="T132" s="64" t="s">
        <v>959</v>
      </c>
      <c r="U132" s="66">
        <v>43732.76273148148</v>
      </c>
      <c r="V132" s="67" t="s">
        <v>1335</v>
      </c>
      <c r="W132" s="64"/>
      <c r="X132" s="64"/>
      <c r="Y132" s="70" t="s">
        <v>1501</v>
      </c>
      <c r="Z132" s="64"/>
      <c r="AA132" s="110">
        <v>4</v>
      </c>
      <c r="AB132" s="48">
        <v>0</v>
      </c>
      <c r="AC132" s="49">
        <v>0</v>
      </c>
      <c r="AD132" s="48">
        <v>0</v>
      </c>
      <c r="AE132" s="49">
        <v>0</v>
      </c>
      <c r="AF132" s="48">
        <v>0</v>
      </c>
      <c r="AG132" s="49">
        <v>0</v>
      </c>
      <c r="AH132" s="48">
        <v>37</v>
      </c>
      <c r="AI132" s="49">
        <v>100</v>
      </c>
      <c r="AJ132" s="48">
        <v>37</v>
      </c>
      <c r="AK132" s="135" t="s">
        <v>1007</v>
      </c>
      <c r="AL132" s="67" t="s">
        <v>1007</v>
      </c>
      <c r="AM132" s="64" t="b">
        <v>0</v>
      </c>
      <c r="AN132" s="64">
        <v>10</v>
      </c>
      <c r="AO132" s="70" t="s">
        <v>287</v>
      </c>
      <c r="AP132" s="64" t="b">
        <v>0</v>
      </c>
      <c r="AQ132" s="64" t="s">
        <v>288</v>
      </c>
      <c r="AR132" s="64"/>
      <c r="AS132" s="70" t="s">
        <v>287</v>
      </c>
      <c r="AT132" s="64" t="b">
        <v>0</v>
      </c>
      <c r="AU132" s="64">
        <v>1</v>
      </c>
      <c r="AV132" s="70" t="s">
        <v>287</v>
      </c>
      <c r="AW132" s="64" t="s">
        <v>342</v>
      </c>
      <c r="AX132" s="64" t="b">
        <v>0</v>
      </c>
      <c r="AY132" s="70" t="s">
        <v>1501</v>
      </c>
      <c r="AZ132" s="64" t="s">
        <v>185</v>
      </c>
      <c r="BA132" s="64">
        <v>0</v>
      </c>
      <c r="BB132" s="64">
        <v>0</v>
      </c>
      <c r="BC132" s="64"/>
      <c r="BD132" s="64"/>
      <c r="BE132" s="64"/>
      <c r="BF132" s="64"/>
      <c r="BG132" s="64"/>
      <c r="BH132" s="64"/>
      <c r="BI132" s="64"/>
      <c r="BJ132" s="64"/>
      <c r="BK132" s="63" t="str">
        <f>REPLACE(INDEX(GroupVertices[Group],MATCH(Edges[[#This Row],[Vertex 1]],GroupVertices[Vertex],0)),1,1,"")</f>
        <v>6</v>
      </c>
      <c r="BL132" s="63" t="str">
        <f>REPLACE(INDEX(GroupVertices[Group],MATCH(Edges[[#This Row],[Vertex 2]],GroupVertices[Vertex],0)),1,1,"")</f>
        <v>6</v>
      </c>
      <c r="BM132" s="137">
        <v>43732</v>
      </c>
      <c r="BN132" s="70" t="s">
        <v>1167</v>
      </c>
    </row>
    <row r="133" spans="1:66" ht="15">
      <c r="A133" s="62" t="s">
        <v>805</v>
      </c>
      <c r="B133" s="62" t="s">
        <v>804</v>
      </c>
      <c r="C133" s="87" t="s">
        <v>2509</v>
      </c>
      <c r="D133" s="94">
        <v>8</v>
      </c>
      <c r="E133" s="95" t="s">
        <v>136</v>
      </c>
      <c r="F133" s="96">
        <v>13</v>
      </c>
      <c r="G133" s="87"/>
      <c r="H133" s="77"/>
      <c r="I133" s="97"/>
      <c r="J133" s="97"/>
      <c r="K133" s="34" t="s">
        <v>65</v>
      </c>
      <c r="L133" s="100">
        <v>133</v>
      </c>
      <c r="M133" s="100"/>
      <c r="N133" s="99"/>
      <c r="O133" s="64" t="s">
        <v>353</v>
      </c>
      <c r="P133" s="66">
        <v>43729.08445601852</v>
      </c>
      <c r="Q133" s="64" t="s">
        <v>877</v>
      </c>
      <c r="R133" s="64"/>
      <c r="S133" s="64"/>
      <c r="T133" s="64"/>
      <c r="U133" s="66">
        <v>43729.08445601852</v>
      </c>
      <c r="V133" s="67" t="s">
        <v>1336</v>
      </c>
      <c r="W133" s="64"/>
      <c r="X133" s="64"/>
      <c r="Y133" s="70" t="s">
        <v>1502</v>
      </c>
      <c r="Z133" s="64"/>
      <c r="AA133" s="110">
        <v>4</v>
      </c>
      <c r="AB133" s="48">
        <v>0</v>
      </c>
      <c r="AC133" s="49">
        <v>0</v>
      </c>
      <c r="AD133" s="48">
        <v>0</v>
      </c>
      <c r="AE133" s="49">
        <v>0</v>
      </c>
      <c r="AF133" s="48">
        <v>0</v>
      </c>
      <c r="AG133" s="49">
        <v>0</v>
      </c>
      <c r="AH133" s="48">
        <v>44</v>
      </c>
      <c r="AI133" s="49">
        <v>100</v>
      </c>
      <c r="AJ133" s="48">
        <v>44</v>
      </c>
      <c r="AK133" s="117"/>
      <c r="AL133" s="67" t="s">
        <v>1063</v>
      </c>
      <c r="AM133" s="64" t="b">
        <v>0</v>
      </c>
      <c r="AN133" s="64">
        <v>0</v>
      </c>
      <c r="AO133" s="70" t="s">
        <v>287</v>
      </c>
      <c r="AP133" s="64" t="b">
        <v>0</v>
      </c>
      <c r="AQ133" s="64" t="s">
        <v>288</v>
      </c>
      <c r="AR133" s="64"/>
      <c r="AS133" s="70" t="s">
        <v>287</v>
      </c>
      <c r="AT133" s="64" t="b">
        <v>0</v>
      </c>
      <c r="AU133" s="64">
        <v>3</v>
      </c>
      <c r="AV133" s="70" t="s">
        <v>1498</v>
      </c>
      <c r="AW133" s="64" t="s">
        <v>352</v>
      </c>
      <c r="AX133" s="64" t="b">
        <v>0</v>
      </c>
      <c r="AY133" s="70" t="s">
        <v>1498</v>
      </c>
      <c r="AZ133" s="64" t="s">
        <v>185</v>
      </c>
      <c r="BA133" s="64">
        <v>0</v>
      </c>
      <c r="BB133" s="64">
        <v>0</v>
      </c>
      <c r="BC133" s="64"/>
      <c r="BD133" s="64"/>
      <c r="BE133" s="64"/>
      <c r="BF133" s="64"/>
      <c r="BG133" s="64"/>
      <c r="BH133" s="64"/>
      <c r="BI133" s="64"/>
      <c r="BJ133" s="64"/>
      <c r="BK133" s="63" t="str">
        <f>REPLACE(INDEX(GroupVertices[Group],MATCH(Edges[[#This Row],[Vertex 1]],GroupVertices[Vertex],0)),1,1,"")</f>
        <v>6</v>
      </c>
      <c r="BL133" s="63" t="str">
        <f>REPLACE(INDEX(GroupVertices[Group],MATCH(Edges[[#This Row],[Vertex 2]],GroupVertices[Vertex],0)),1,1,"")</f>
        <v>6</v>
      </c>
      <c r="BM133" s="137">
        <v>43729</v>
      </c>
      <c r="BN133" s="70" t="s">
        <v>1168</v>
      </c>
    </row>
    <row r="134" spans="1:66" ht="15">
      <c r="A134" s="62" t="s">
        <v>805</v>
      </c>
      <c r="B134" s="62" t="s">
        <v>804</v>
      </c>
      <c r="C134" s="87" t="s">
        <v>2509</v>
      </c>
      <c r="D134" s="94">
        <v>8</v>
      </c>
      <c r="E134" s="95" t="s">
        <v>136</v>
      </c>
      <c r="F134" s="96">
        <v>13</v>
      </c>
      <c r="G134" s="87"/>
      <c r="H134" s="77"/>
      <c r="I134" s="97"/>
      <c r="J134" s="97"/>
      <c r="K134" s="34" t="s">
        <v>65</v>
      </c>
      <c r="L134" s="100">
        <v>134</v>
      </c>
      <c r="M134" s="100"/>
      <c r="N134" s="99"/>
      <c r="O134" s="64" t="s">
        <v>353</v>
      </c>
      <c r="P134" s="66">
        <v>43729.7578125</v>
      </c>
      <c r="Q134" s="64" t="s">
        <v>880</v>
      </c>
      <c r="R134" s="64"/>
      <c r="S134" s="64"/>
      <c r="T134" s="64"/>
      <c r="U134" s="66">
        <v>43729.7578125</v>
      </c>
      <c r="V134" s="67" t="s">
        <v>1337</v>
      </c>
      <c r="W134" s="64"/>
      <c r="X134" s="64"/>
      <c r="Y134" s="70" t="s">
        <v>1503</v>
      </c>
      <c r="Z134" s="64"/>
      <c r="AA134" s="110">
        <v>4</v>
      </c>
      <c r="AB134" s="48">
        <v>0</v>
      </c>
      <c r="AC134" s="49">
        <v>0</v>
      </c>
      <c r="AD134" s="48">
        <v>0</v>
      </c>
      <c r="AE134" s="49">
        <v>0</v>
      </c>
      <c r="AF134" s="48">
        <v>0</v>
      </c>
      <c r="AG134" s="49">
        <v>0</v>
      </c>
      <c r="AH134" s="48">
        <v>48</v>
      </c>
      <c r="AI134" s="49">
        <v>100</v>
      </c>
      <c r="AJ134" s="48">
        <v>48</v>
      </c>
      <c r="AK134" s="117"/>
      <c r="AL134" s="67" t="s">
        <v>1063</v>
      </c>
      <c r="AM134" s="64" t="b">
        <v>0</v>
      </c>
      <c r="AN134" s="64">
        <v>0</v>
      </c>
      <c r="AO134" s="70" t="s">
        <v>287</v>
      </c>
      <c r="AP134" s="64" t="b">
        <v>0</v>
      </c>
      <c r="AQ134" s="64" t="s">
        <v>288</v>
      </c>
      <c r="AR134" s="64"/>
      <c r="AS134" s="70" t="s">
        <v>287</v>
      </c>
      <c r="AT134" s="64" t="b">
        <v>0</v>
      </c>
      <c r="AU134" s="64">
        <v>3</v>
      </c>
      <c r="AV134" s="70" t="s">
        <v>1499</v>
      </c>
      <c r="AW134" s="64" t="s">
        <v>352</v>
      </c>
      <c r="AX134" s="64" t="b">
        <v>0</v>
      </c>
      <c r="AY134" s="70" t="s">
        <v>1499</v>
      </c>
      <c r="AZ134" s="64" t="s">
        <v>185</v>
      </c>
      <c r="BA134" s="64">
        <v>0</v>
      </c>
      <c r="BB134" s="64">
        <v>0</v>
      </c>
      <c r="BC134" s="64"/>
      <c r="BD134" s="64"/>
      <c r="BE134" s="64"/>
      <c r="BF134" s="64"/>
      <c r="BG134" s="64"/>
      <c r="BH134" s="64"/>
      <c r="BI134" s="64"/>
      <c r="BJ134" s="64"/>
      <c r="BK134" s="63" t="str">
        <f>REPLACE(INDEX(GroupVertices[Group],MATCH(Edges[[#This Row],[Vertex 1]],GroupVertices[Vertex],0)),1,1,"")</f>
        <v>6</v>
      </c>
      <c r="BL134" s="63" t="str">
        <f>REPLACE(INDEX(GroupVertices[Group],MATCH(Edges[[#This Row],[Vertex 2]],GroupVertices[Vertex],0)),1,1,"")</f>
        <v>6</v>
      </c>
      <c r="BM134" s="137">
        <v>43729</v>
      </c>
      <c r="BN134" s="70" t="s">
        <v>1169</v>
      </c>
    </row>
    <row r="135" spans="1:66" ht="15">
      <c r="A135" s="62" t="s">
        <v>805</v>
      </c>
      <c r="B135" s="62" t="s">
        <v>804</v>
      </c>
      <c r="C135" s="87" t="s">
        <v>2509</v>
      </c>
      <c r="D135" s="94">
        <v>8</v>
      </c>
      <c r="E135" s="95" t="s">
        <v>136</v>
      </c>
      <c r="F135" s="96">
        <v>13</v>
      </c>
      <c r="G135" s="87"/>
      <c r="H135" s="77"/>
      <c r="I135" s="97"/>
      <c r="J135" s="97"/>
      <c r="K135" s="34" t="s">
        <v>65</v>
      </c>
      <c r="L135" s="100">
        <v>135</v>
      </c>
      <c r="M135" s="100"/>
      <c r="N135" s="99"/>
      <c r="O135" s="64" t="s">
        <v>353</v>
      </c>
      <c r="P135" s="66">
        <v>43731.53261574074</v>
      </c>
      <c r="Q135" s="64" t="s">
        <v>895</v>
      </c>
      <c r="R135" s="64"/>
      <c r="S135" s="64"/>
      <c r="T135" s="64"/>
      <c r="U135" s="66">
        <v>43731.53261574074</v>
      </c>
      <c r="V135" s="67" t="s">
        <v>1338</v>
      </c>
      <c r="W135" s="64"/>
      <c r="X135" s="64"/>
      <c r="Y135" s="70" t="s">
        <v>1504</v>
      </c>
      <c r="Z135" s="64"/>
      <c r="AA135" s="110">
        <v>4</v>
      </c>
      <c r="AB135" s="48">
        <v>0</v>
      </c>
      <c r="AC135" s="49">
        <v>0</v>
      </c>
      <c r="AD135" s="48">
        <v>0</v>
      </c>
      <c r="AE135" s="49">
        <v>0</v>
      </c>
      <c r="AF135" s="48">
        <v>0</v>
      </c>
      <c r="AG135" s="49">
        <v>0</v>
      </c>
      <c r="AH135" s="48">
        <v>39</v>
      </c>
      <c r="AI135" s="49">
        <v>100</v>
      </c>
      <c r="AJ135" s="48">
        <v>39</v>
      </c>
      <c r="AK135" s="117"/>
      <c r="AL135" s="67" t="s">
        <v>1063</v>
      </c>
      <c r="AM135" s="64" t="b">
        <v>0</v>
      </c>
      <c r="AN135" s="64">
        <v>0</v>
      </c>
      <c r="AO135" s="70" t="s">
        <v>287</v>
      </c>
      <c r="AP135" s="64" t="b">
        <v>0</v>
      </c>
      <c r="AQ135" s="64" t="s">
        <v>288</v>
      </c>
      <c r="AR135" s="64"/>
      <c r="AS135" s="70" t="s">
        <v>287</v>
      </c>
      <c r="AT135" s="64" t="b">
        <v>0</v>
      </c>
      <c r="AU135" s="64">
        <v>1</v>
      </c>
      <c r="AV135" s="70" t="s">
        <v>1500</v>
      </c>
      <c r="AW135" s="64" t="s">
        <v>352</v>
      </c>
      <c r="AX135" s="64" t="b">
        <v>0</v>
      </c>
      <c r="AY135" s="70" t="s">
        <v>1500</v>
      </c>
      <c r="AZ135" s="64" t="s">
        <v>185</v>
      </c>
      <c r="BA135" s="64">
        <v>0</v>
      </c>
      <c r="BB135" s="64">
        <v>0</v>
      </c>
      <c r="BC135" s="64"/>
      <c r="BD135" s="64"/>
      <c r="BE135" s="64"/>
      <c r="BF135" s="64"/>
      <c r="BG135" s="64"/>
      <c r="BH135" s="64"/>
      <c r="BI135" s="64"/>
      <c r="BJ135" s="64"/>
      <c r="BK135" s="63" t="str">
        <f>REPLACE(INDEX(GroupVertices[Group],MATCH(Edges[[#This Row],[Vertex 1]],GroupVertices[Vertex],0)),1,1,"")</f>
        <v>6</v>
      </c>
      <c r="BL135" s="63" t="str">
        <f>REPLACE(INDEX(GroupVertices[Group],MATCH(Edges[[#This Row],[Vertex 2]],GroupVertices[Vertex],0)),1,1,"")</f>
        <v>6</v>
      </c>
      <c r="BM135" s="137">
        <v>43731</v>
      </c>
      <c r="BN135" s="70" t="s">
        <v>1170</v>
      </c>
    </row>
    <row r="136" spans="1:66" ht="15">
      <c r="A136" s="62" t="s">
        <v>805</v>
      </c>
      <c r="B136" s="62" t="s">
        <v>804</v>
      </c>
      <c r="C136" s="87" t="s">
        <v>2509</v>
      </c>
      <c r="D136" s="94">
        <v>8</v>
      </c>
      <c r="E136" s="95" t="s">
        <v>136</v>
      </c>
      <c r="F136" s="96">
        <v>13</v>
      </c>
      <c r="G136" s="87"/>
      <c r="H136" s="77"/>
      <c r="I136" s="97"/>
      <c r="J136" s="97"/>
      <c r="K136" s="34" t="s">
        <v>65</v>
      </c>
      <c r="L136" s="100">
        <v>136</v>
      </c>
      <c r="M136" s="100"/>
      <c r="N136" s="99"/>
      <c r="O136" s="64" t="s">
        <v>353</v>
      </c>
      <c r="P136" s="66">
        <v>43732.80341435185</v>
      </c>
      <c r="Q136" s="64" t="s">
        <v>896</v>
      </c>
      <c r="R136" s="64"/>
      <c r="S136" s="64"/>
      <c r="T136" s="64"/>
      <c r="U136" s="66">
        <v>43732.80341435185</v>
      </c>
      <c r="V136" s="67" t="s">
        <v>1339</v>
      </c>
      <c r="W136" s="64"/>
      <c r="X136" s="64"/>
      <c r="Y136" s="70" t="s">
        <v>1505</v>
      </c>
      <c r="Z136" s="64"/>
      <c r="AA136" s="110">
        <v>4</v>
      </c>
      <c r="AB136" s="48">
        <v>0</v>
      </c>
      <c r="AC136" s="49">
        <v>0</v>
      </c>
      <c r="AD136" s="48">
        <v>0</v>
      </c>
      <c r="AE136" s="49">
        <v>0</v>
      </c>
      <c r="AF136" s="48">
        <v>0</v>
      </c>
      <c r="AG136" s="49">
        <v>0</v>
      </c>
      <c r="AH136" s="48">
        <v>37</v>
      </c>
      <c r="AI136" s="49">
        <v>100</v>
      </c>
      <c r="AJ136" s="48">
        <v>37</v>
      </c>
      <c r="AK136" s="117"/>
      <c r="AL136" s="67" t="s">
        <v>1063</v>
      </c>
      <c r="AM136" s="64" t="b">
        <v>0</v>
      </c>
      <c r="AN136" s="64">
        <v>0</v>
      </c>
      <c r="AO136" s="70" t="s">
        <v>287</v>
      </c>
      <c r="AP136" s="64" t="b">
        <v>0</v>
      </c>
      <c r="AQ136" s="64" t="s">
        <v>288</v>
      </c>
      <c r="AR136" s="64"/>
      <c r="AS136" s="70" t="s">
        <v>287</v>
      </c>
      <c r="AT136" s="64" t="b">
        <v>0</v>
      </c>
      <c r="AU136" s="64">
        <v>1</v>
      </c>
      <c r="AV136" s="70" t="s">
        <v>1501</v>
      </c>
      <c r="AW136" s="64" t="s">
        <v>352</v>
      </c>
      <c r="AX136" s="64" t="b">
        <v>0</v>
      </c>
      <c r="AY136" s="70" t="s">
        <v>1501</v>
      </c>
      <c r="AZ136" s="64" t="s">
        <v>185</v>
      </c>
      <c r="BA136" s="64">
        <v>0</v>
      </c>
      <c r="BB136" s="64">
        <v>0</v>
      </c>
      <c r="BC136" s="64"/>
      <c r="BD136" s="64"/>
      <c r="BE136" s="64"/>
      <c r="BF136" s="64"/>
      <c r="BG136" s="64"/>
      <c r="BH136" s="64"/>
      <c r="BI136" s="64"/>
      <c r="BJ136" s="64"/>
      <c r="BK136" s="63" t="str">
        <f>REPLACE(INDEX(GroupVertices[Group],MATCH(Edges[[#This Row],[Vertex 1]],GroupVertices[Vertex],0)),1,1,"")</f>
        <v>6</v>
      </c>
      <c r="BL136" s="63" t="str">
        <f>REPLACE(INDEX(GroupVertices[Group],MATCH(Edges[[#This Row],[Vertex 2]],GroupVertices[Vertex],0)),1,1,"")</f>
        <v>6</v>
      </c>
      <c r="BM136" s="137">
        <v>43732</v>
      </c>
      <c r="BN136" s="70" t="s">
        <v>1171</v>
      </c>
    </row>
    <row r="137" spans="1:66" ht="15">
      <c r="A137" s="62" t="s">
        <v>806</v>
      </c>
      <c r="B137" s="62" t="s">
        <v>807</v>
      </c>
      <c r="C137" s="87" t="s">
        <v>284</v>
      </c>
      <c r="D137" s="94">
        <v>5</v>
      </c>
      <c r="E137" s="95" t="s">
        <v>132</v>
      </c>
      <c r="F137" s="96">
        <v>16</v>
      </c>
      <c r="G137" s="87"/>
      <c r="H137" s="77"/>
      <c r="I137" s="97"/>
      <c r="J137" s="97"/>
      <c r="K137" s="34" t="s">
        <v>65</v>
      </c>
      <c r="L137" s="100">
        <v>137</v>
      </c>
      <c r="M137" s="100"/>
      <c r="N137" s="99"/>
      <c r="O137" s="64" t="s">
        <v>353</v>
      </c>
      <c r="P137" s="66">
        <v>43725.435381944444</v>
      </c>
      <c r="Q137" s="64" t="s">
        <v>897</v>
      </c>
      <c r="R137" s="64"/>
      <c r="S137" s="64"/>
      <c r="T137" s="64" t="s">
        <v>959</v>
      </c>
      <c r="U137" s="66">
        <v>43725.435381944444</v>
      </c>
      <c r="V137" s="67" t="s">
        <v>1340</v>
      </c>
      <c r="W137" s="64"/>
      <c r="X137" s="64"/>
      <c r="Y137" s="70" t="s">
        <v>1506</v>
      </c>
      <c r="Z137" s="64"/>
      <c r="AA137" s="110">
        <v>1</v>
      </c>
      <c r="AB137" s="48">
        <v>0</v>
      </c>
      <c r="AC137" s="49">
        <v>0</v>
      </c>
      <c r="AD137" s="48">
        <v>0</v>
      </c>
      <c r="AE137" s="49">
        <v>0</v>
      </c>
      <c r="AF137" s="48">
        <v>0</v>
      </c>
      <c r="AG137" s="49">
        <v>0</v>
      </c>
      <c r="AH137" s="48">
        <v>16</v>
      </c>
      <c r="AI137" s="49">
        <v>100</v>
      </c>
      <c r="AJ137" s="48">
        <v>16</v>
      </c>
      <c r="AK137" s="117"/>
      <c r="AL137" s="67" t="s">
        <v>1064</v>
      </c>
      <c r="AM137" s="64" t="b">
        <v>0</v>
      </c>
      <c r="AN137" s="64">
        <v>0</v>
      </c>
      <c r="AO137" s="70" t="s">
        <v>287</v>
      </c>
      <c r="AP137" s="64" t="b">
        <v>1</v>
      </c>
      <c r="AQ137" s="64" t="s">
        <v>288</v>
      </c>
      <c r="AR137" s="64"/>
      <c r="AS137" s="70" t="s">
        <v>1577</v>
      </c>
      <c r="AT137" s="64" t="b">
        <v>0</v>
      </c>
      <c r="AU137" s="64">
        <v>1</v>
      </c>
      <c r="AV137" s="70" t="s">
        <v>1507</v>
      </c>
      <c r="AW137" s="64" t="s">
        <v>342</v>
      </c>
      <c r="AX137" s="64" t="b">
        <v>0</v>
      </c>
      <c r="AY137" s="70" t="s">
        <v>1507</v>
      </c>
      <c r="AZ137" s="64" t="s">
        <v>185</v>
      </c>
      <c r="BA137" s="64">
        <v>0</v>
      </c>
      <c r="BB137" s="64">
        <v>0</v>
      </c>
      <c r="BC137" s="64"/>
      <c r="BD137" s="64"/>
      <c r="BE137" s="64"/>
      <c r="BF137" s="64"/>
      <c r="BG137" s="64"/>
      <c r="BH137" s="64"/>
      <c r="BI137" s="64"/>
      <c r="BJ137" s="64"/>
      <c r="BK137" s="63" t="str">
        <f>REPLACE(INDEX(GroupVertices[Group],MATCH(Edges[[#This Row],[Vertex 1]],GroupVertices[Vertex],0)),1,1,"")</f>
        <v>2</v>
      </c>
      <c r="BL137" s="63" t="str">
        <f>REPLACE(INDEX(GroupVertices[Group],MATCH(Edges[[#This Row],[Vertex 2]],GroupVertices[Vertex],0)),1,1,"")</f>
        <v>2</v>
      </c>
      <c r="BM137" s="137">
        <v>43725</v>
      </c>
      <c r="BN137" s="70" t="s">
        <v>1172</v>
      </c>
    </row>
    <row r="138" spans="1:66" ht="15">
      <c r="A138" s="62" t="s">
        <v>807</v>
      </c>
      <c r="B138" s="62" t="s">
        <v>807</v>
      </c>
      <c r="C138" s="87" t="s">
        <v>758</v>
      </c>
      <c r="D138" s="94">
        <v>9</v>
      </c>
      <c r="E138" s="95" t="s">
        <v>136</v>
      </c>
      <c r="F138" s="96">
        <v>12</v>
      </c>
      <c r="G138" s="87"/>
      <c r="H138" s="77"/>
      <c r="I138" s="97"/>
      <c r="J138" s="97"/>
      <c r="K138" s="34" t="s">
        <v>65</v>
      </c>
      <c r="L138" s="100">
        <v>138</v>
      </c>
      <c r="M138" s="100"/>
      <c r="N138" s="99"/>
      <c r="O138" s="64" t="s">
        <v>185</v>
      </c>
      <c r="P138" s="66">
        <v>43724.910266203704</v>
      </c>
      <c r="Q138" s="64" t="s">
        <v>897</v>
      </c>
      <c r="R138" s="67" t="s">
        <v>933</v>
      </c>
      <c r="S138" s="64" t="s">
        <v>950</v>
      </c>
      <c r="T138" s="64" t="s">
        <v>959</v>
      </c>
      <c r="U138" s="66">
        <v>43724.910266203704</v>
      </c>
      <c r="V138" s="67" t="s">
        <v>1341</v>
      </c>
      <c r="W138" s="64"/>
      <c r="X138" s="64"/>
      <c r="Y138" s="70" t="s">
        <v>1507</v>
      </c>
      <c r="Z138" s="64"/>
      <c r="AA138" s="110">
        <v>5</v>
      </c>
      <c r="AB138" s="48">
        <v>0</v>
      </c>
      <c r="AC138" s="49">
        <v>0</v>
      </c>
      <c r="AD138" s="48">
        <v>0</v>
      </c>
      <c r="AE138" s="49">
        <v>0</v>
      </c>
      <c r="AF138" s="48">
        <v>0</v>
      </c>
      <c r="AG138" s="49">
        <v>0</v>
      </c>
      <c r="AH138" s="48">
        <v>16</v>
      </c>
      <c r="AI138" s="49">
        <v>100</v>
      </c>
      <c r="AJ138" s="48">
        <v>16</v>
      </c>
      <c r="AK138" s="117"/>
      <c r="AL138" s="67" t="s">
        <v>1065</v>
      </c>
      <c r="AM138" s="64" t="b">
        <v>0</v>
      </c>
      <c r="AN138" s="64">
        <v>3</v>
      </c>
      <c r="AO138" s="70" t="s">
        <v>287</v>
      </c>
      <c r="AP138" s="64" t="b">
        <v>1</v>
      </c>
      <c r="AQ138" s="64" t="s">
        <v>288</v>
      </c>
      <c r="AR138" s="64"/>
      <c r="AS138" s="70" t="s">
        <v>1577</v>
      </c>
      <c r="AT138" s="64" t="b">
        <v>0</v>
      </c>
      <c r="AU138" s="64">
        <v>1</v>
      </c>
      <c r="AV138" s="70" t="s">
        <v>287</v>
      </c>
      <c r="AW138" s="64" t="s">
        <v>368</v>
      </c>
      <c r="AX138" s="64" t="b">
        <v>0</v>
      </c>
      <c r="AY138" s="70" t="s">
        <v>1507</v>
      </c>
      <c r="AZ138" s="64" t="s">
        <v>185</v>
      </c>
      <c r="BA138" s="64">
        <v>0</v>
      </c>
      <c r="BB138" s="64">
        <v>0</v>
      </c>
      <c r="BC138" s="64"/>
      <c r="BD138" s="64"/>
      <c r="BE138" s="64"/>
      <c r="BF138" s="64"/>
      <c r="BG138" s="64"/>
      <c r="BH138" s="64"/>
      <c r="BI138" s="64"/>
      <c r="BJ138" s="64"/>
      <c r="BK138" s="63" t="str">
        <f>REPLACE(INDEX(GroupVertices[Group],MATCH(Edges[[#This Row],[Vertex 1]],GroupVertices[Vertex],0)),1,1,"")</f>
        <v>2</v>
      </c>
      <c r="BL138" s="63" t="str">
        <f>REPLACE(INDEX(GroupVertices[Group],MATCH(Edges[[#This Row],[Vertex 2]],GroupVertices[Vertex],0)),1,1,"")</f>
        <v>2</v>
      </c>
      <c r="BM138" s="137">
        <v>43724</v>
      </c>
      <c r="BN138" s="70" t="s">
        <v>1173</v>
      </c>
    </row>
    <row r="139" spans="1:66" ht="15">
      <c r="A139" s="62" t="s">
        <v>807</v>
      </c>
      <c r="B139" s="62" t="s">
        <v>807</v>
      </c>
      <c r="C139" s="87" t="s">
        <v>758</v>
      </c>
      <c r="D139" s="94">
        <v>9</v>
      </c>
      <c r="E139" s="95" t="s">
        <v>136</v>
      </c>
      <c r="F139" s="96">
        <v>12</v>
      </c>
      <c r="G139" s="87"/>
      <c r="H139" s="77"/>
      <c r="I139" s="97"/>
      <c r="J139" s="97"/>
      <c r="K139" s="34" t="s">
        <v>65</v>
      </c>
      <c r="L139" s="100">
        <v>139</v>
      </c>
      <c r="M139" s="100"/>
      <c r="N139" s="99"/>
      <c r="O139" s="64" t="s">
        <v>185</v>
      </c>
      <c r="P139" s="66">
        <v>43727.82616898148</v>
      </c>
      <c r="Q139" s="64" t="s">
        <v>898</v>
      </c>
      <c r="R139" s="64"/>
      <c r="S139" s="64"/>
      <c r="T139" s="64" t="s">
        <v>959</v>
      </c>
      <c r="U139" s="66">
        <v>43727.82616898148</v>
      </c>
      <c r="V139" s="67" t="s">
        <v>1342</v>
      </c>
      <c r="W139" s="64"/>
      <c r="X139" s="64"/>
      <c r="Y139" s="70" t="s">
        <v>1508</v>
      </c>
      <c r="Z139" s="64"/>
      <c r="AA139" s="110">
        <v>5</v>
      </c>
      <c r="AB139" s="48">
        <v>0</v>
      </c>
      <c r="AC139" s="49">
        <v>0</v>
      </c>
      <c r="AD139" s="48">
        <v>0</v>
      </c>
      <c r="AE139" s="49">
        <v>0</v>
      </c>
      <c r="AF139" s="48">
        <v>0</v>
      </c>
      <c r="AG139" s="49">
        <v>0</v>
      </c>
      <c r="AH139" s="48">
        <v>15</v>
      </c>
      <c r="AI139" s="49">
        <v>100</v>
      </c>
      <c r="AJ139" s="48">
        <v>15</v>
      </c>
      <c r="AK139" s="117"/>
      <c r="AL139" s="67" t="s">
        <v>1065</v>
      </c>
      <c r="AM139" s="64" t="b">
        <v>0</v>
      </c>
      <c r="AN139" s="64">
        <v>2</v>
      </c>
      <c r="AO139" s="70" t="s">
        <v>287</v>
      </c>
      <c r="AP139" s="64" t="b">
        <v>0</v>
      </c>
      <c r="AQ139" s="64" t="s">
        <v>288</v>
      </c>
      <c r="AR139" s="64"/>
      <c r="AS139" s="70" t="s">
        <v>287</v>
      </c>
      <c r="AT139" s="64" t="b">
        <v>0</v>
      </c>
      <c r="AU139" s="64">
        <v>0</v>
      </c>
      <c r="AV139" s="70" t="s">
        <v>287</v>
      </c>
      <c r="AW139" s="64" t="s">
        <v>368</v>
      </c>
      <c r="AX139" s="64" t="b">
        <v>0</v>
      </c>
      <c r="AY139" s="70" t="s">
        <v>1508</v>
      </c>
      <c r="AZ139" s="64" t="s">
        <v>185</v>
      </c>
      <c r="BA139" s="64">
        <v>0</v>
      </c>
      <c r="BB139" s="64">
        <v>0</v>
      </c>
      <c r="BC139" s="64"/>
      <c r="BD139" s="64"/>
      <c r="BE139" s="64"/>
      <c r="BF139" s="64"/>
      <c r="BG139" s="64"/>
      <c r="BH139" s="64"/>
      <c r="BI139" s="64"/>
      <c r="BJ139" s="64"/>
      <c r="BK139" s="63" t="str">
        <f>REPLACE(INDEX(GroupVertices[Group],MATCH(Edges[[#This Row],[Vertex 1]],GroupVertices[Vertex],0)),1,1,"")</f>
        <v>2</v>
      </c>
      <c r="BL139" s="63" t="str">
        <f>REPLACE(INDEX(GroupVertices[Group],MATCH(Edges[[#This Row],[Vertex 2]],GroupVertices[Vertex],0)),1,1,"")</f>
        <v>2</v>
      </c>
      <c r="BM139" s="137">
        <v>43727</v>
      </c>
      <c r="BN139" s="70" t="s">
        <v>1174</v>
      </c>
    </row>
    <row r="140" spans="1:66" ht="15">
      <c r="A140" s="62" t="s">
        <v>807</v>
      </c>
      <c r="B140" s="62" t="s">
        <v>807</v>
      </c>
      <c r="C140" s="87" t="s">
        <v>758</v>
      </c>
      <c r="D140" s="94">
        <v>9</v>
      </c>
      <c r="E140" s="95" t="s">
        <v>136</v>
      </c>
      <c r="F140" s="96">
        <v>12</v>
      </c>
      <c r="G140" s="87"/>
      <c r="H140" s="77"/>
      <c r="I140" s="97"/>
      <c r="J140" s="97"/>
      <c r="K140" s="34" t="s">
        <v>65</v>
      </c>
      <c r="L140" s="100">
        <v>140</v>
      </c>
      <c r="M140" s="100"/>
      <c r="N140" s="99"/>
      <c r="O140" s="64" t="s">
        <v>185</v>
      </c>
      <c r="P140" s="66">
        <v>43727.83275462963</v>
      </c>
      <c r="Q140" s="64" t="s">
        <v>899</v>
      </c>
      <c r="R140" s="64"/>
      <c r="S140" s="64"/>
      <c r="T140" s="64" t="s">
        <v>959</v>
      </c>
      <c r="U140" s="66">
        <v>43727.83275462963</v>
      </c>
      <c r="V140" s="67" t="s">
        <v>1343</v>
      </c>
      <c r="W140" s="64"/>
      <c r="X140" s="64"/>
      <c r="Y140" s="70" t="s">
        <v>1509</v>
      </c>
      <c r="Z140" s="64"/>
      <c r="AA140" s="110">
        <v>5</v>
      </c>
      <c r="AB140" s="48">
        <v>0</v>
      </c>
      <c r="AC140" s="49">
        <v>0</v>
      </c>
      <c r="AD140" s="48">
        <v>0</v>
      </c>
      <c r="AE140" s="49">
        <v>0</v>
      </c>
      <c r="AF140" s="48">
        <v>0</v>
      </c>
      <c r="AG140" s="49">
        <v>0</v>
      </c>
      <c r="AH140" s="48">
        <v>24</v>
      </c>
      <c r="AI140" s="49">
        <v>100</v>
      </c>
      <c r="AJ140" s="48">
        <v>24</v>
      </c>
      <c r="AK140" s="117"/>
      <c r="AL140" s="67" t="s">
        <v>1065</v>
      </c>
      <c r="AM140" s="64" t="b">
        <v>0</v>
      </c>
      <c r="AN140" s="64">
        <v>0</v>
      </c>
      <c r="AO140" s="70" t="s">
        <v>287</v>
      </c>
      <c r="AP140" s="64" t="b">
        <v>0</v>
      </c>
      <c r="AQ140" s="64" t="s">
        <v>288</v>
      </c>
      <c r="AR140" s="64"/>
      <c r="AS140" s="70" t="s">
        <v>287</v>
      </c>
      <c r="AT140" s="64" t="b">
        <v>0</v>
      </c>
      <c r="AU140" s="64">
        <v>0</v>
      </c>
      <c r="AV140" s="70" t="s">
        <v>287</v>
      </c>
      <c r="AW140" s="64" t="s">
        <v>368</v>
      </c>
      <c r="AX140" s="64" t="b">
        <v>0</v>
      </c>
      <c r="AY140" s="70" t="s">
        <v>1509</v>
      </c>
      <c r="AZ140" s="64" t="s">
        <v>185</v>
      </c>
      <c r="BA140" s="64">
        <v>0</v>
      </c>
      <c r="BB140" s="64">
        <v>0</v>
      </c>
      <c r="BC140" s="64"/>
      <c r="BD140" s="64"/>
      <c r="BE140" s="64"/>
      <c r="BF140" s="64"/>
      <c r="BG140" s="64"/>
      <c r="BH140" s="64"/>
      <c r="BI140" s="64"/>
      <c r="BJ140" s="64"/>
      <c r="BK140" s="63" t="str">
        <f>REPLACE(INDEX(GroupVertices[Group],MATCH(Edges[[#This Row],[Vertex 1]],GroupVertices[Vertex],0)),1,1,"")</f>
        <v>2</v>
      </c>
      <c r="BL140" s="63" t="str">
        <f>REPLACE(INDEX(GroupVertices[Group],MATCH(Edges[[#This Row],[Vertex 2]],GroupVertices[Vertex],0)),1,1,"")</f>
        <v>2</v>
      </c>
      <c r="BM140" s="137">
        <v>43727</v>
      </c>
      <c r="BN140" s="70" t="s">
        <v>1175</v>
      </c>
    </row>
    <row r="141" spans="1:66" ht="15">
      <c r="A141" s="62" t="s">
        <v>807</v>
      </c>
      <c r="B141" s="62" t="s">
        <v>807</v>
      </c>
      <c r="C141" s="87" t="s">
        <v>758</v>
      </c>
      <c r="D141" s="94">
        <v>9</v>
      </c>
      <c r="E141" s="95" t="s">
        <v>136</v>
      </c>
      <c r="F141" s="96">
        <v>12</v>
      </c>
      <c r="G141" s="87"/>
      <c r="H141" s="77"/>
      <c r="I141" s="97"/>
      <c r="J141" s="97"/>
      <c r="K141" s="34" t="s">
        <v>65</v>
      </c>
      <c r="L141" s="100">
        <v>141</v>
      </c>
      <c r="M141" s="100"/>
      <c r="N141" s="99"/>
      <c r="O141" s="64" t="s">
        <v>185</v>
      </c>
      <c r="P141" s="66">
        <v>43727.84322916667</v>
      </c>
      <c r="Q141" s="64" t="s">
        <v>900</v>
      </c>
      <c r="R141" s="64"/>
      <c r="S141" s="64"/>
      <c r="T141" s="64" t="s">
        <v>959</v>
      </c>
      <c r="U141" s="66">
        <v>43727.84322916667</v>
      </c>
      <c r="V141" s="67" t="s">
        <v>1344</v>
      </c>
      <c r="W141" s="64"/>
      <c r="X141" s="64"/>
      <c r="Y141" s="70" t="s">
        <v>1510</v>
      </c>
      <c r="Z141" s="64"/>
      <c r="AA141" s="110">
        <v>5</v>
      </c>
      <c r="AB141" s="48">
        <v>0</v>
      </c>
      <c r="AC141" s="49">
        <v>0</v>
      </c>
      <c r="AD141" s="48">
        <v>0</v>
      </c>
      <c r="AE141" s="49">
        <v>0</v>
      </c>
      <c r="AF141" s="48">
        <v>0</v>
      </c>
      <c r="AG141" s="49">
        <v>0</v>
      </c>
      <c r="AH141" s="48">
        <v>8</v>
      </c>
      <c r="AI141" s="49">
        <v>100</v>
      </c>
      <c r="AJ141" s="48">
        <v>8</v>
      </c>
      <c r="AK141" s="135" t="s">
        <v>1008</v>
      </c>
      <c r="AL141" s="67" t="s">
        <v>1008</v>
      </c>
      <c r="AM141" s="64" t="b">
        <v>0</v>
      </c>
      <c r="AN141" s="64">
        <v>3</v>
      </c>
      <c r="AO141" s="70" t="s">
        <v>287</v>
      </c>
      <c r="AP141" s="64" t="b">
        <v>0</v>
      </c>
      <c r="AQ141" s="64" t="s">
        <v>288</v>
      </c>
      <c r="AR141" s="64"/>
      <c r="AS141" s="70" t="s">
        <v>287</v>
      </c>
      <c r="AT141" s="64" t="b">
        <v>0</v>
      </c>
      <c r="AU141" s="64">
        <v>0</v>
      </c>
      <c r="AV141" s="70" t="s">
        <v>287</v>
      </c>
      <c r="AW141" s="64" t="s">
        <v>368</v>
      </c>
      <c r="AX141" s="64" t="b">
        <v>0</v>
      </c>
      <c r="AY141" s="70" t="s">
        <v>1510</v>
      </c>
      <c r="AZ141" s="64" t="s">
        <v>185</v>
      </c>
      <c r="BA141" s="64">
        <v>0</v>
      </c>
      <c r="BB141" s="64">
        <v>0</v>
      </c>
      <c r="BC141" s="64"/>
      <c r="BD141" s="64"/>
      <c r="BE141" s="64"/>
      <c r="BF141" s="64"/>
      <c r="BG141" s="64"/>
      <c r="BH141" s="64"/>
      <c r="BI141" s="64"/>
      <c r="BJ141" s="64"/>
      <c r="BK141" s="63" t="str">
        <f>REPLACE(INDEX(GroupVertices[Group],MATCH(Edges[[#This Row],[Vertex 1]],GroupVertices[Vertex],0)),1,1,"")</f>
        <v>2</v>
      </c>
      <c r="BL141" s="63" t="str">
        <f>REPLACE(INDEX(GroupVertices[Group],MATCH(Edges[[#This Row],[Vertex 2]],GroupVertices[Vertex],0)),1,1,"")</f>
        <v>2</v>
      </c>
      <c r="BM141" s="137">
        <v>43727</v>
      </c>
      <c r="BN141" s="70" t="s">
        <v>1176</v>
      </c>
    </row>
    <row r="142" spans="1:66" ht="15">
      <c r="A142" s="62" t="s">
        <v>807</v>
      </c>
      <c r="B142" s="62" t="s">
        <v>807</v>
      </c>
      <c r="C142" s="87" t="s">
        <v>758</v>
      </c>
      <c r="D142" s="94">
        <v>9</v>
      </c>
      <c r="E142" s="95" t="s">
        <v>136</v>
      </c>
      <c r="F142" s="96">
        <v>12</v>
      </c>
      <c r="G142" s="87"/>
      <c r="H142" s="77"/>
      <c r="I142" s="97"/>
      <c r="J142" s="97"/>
      <c r="K142" s="34" t="s">
        <v>65</v>
      </c>
      <c r="L142" s="100">
        <v>142</v>
      </c>
      <c r="M142" s="100"/>
      <c r="N142" s="99"/>
      <c r="O142" s="64" t="s">
        <v>185</v>
      </c>
      <c r="P142" s="66">
        <v>43727.857152777775</v>
      </c>
      <c r="Q142" s="64" t="s">
        <v>859</v>
      </c>
      <c r="R142" s="64"/>
      <c r="S142" s="64"/>
      <c r="T142" s="64" t="s">
        <v>975</v>
      </c>
      <c r="U142" s="66">
        <v>43727.857152777775</v>
      </c>
      <c r="V142" s="67" t="s">
        <v>1345</v>
      </c>
      <c r="W142" s="64"/>
      <c r="X142" s="64"/>
      <c r="Y142" s="70" t="s">
        <v>1511</v>
      </c>
      <c r="Z142" s="64"/>
      <c r="AA142" s="110">
        <v>5</v>
      </c>
      <c r="AB142" s="48">
        <v>0</v>
      </c>
      <c r="AC142" s="49">
        <v>0</v>
      </c>
      <c r="AD142" s="48">
        <v>0</v>
      </c>
      <c r="AE142" s="49">
        <v>0</v>
      </c>
      <c r="AF142" s="48">
        <v>0</v>
      </c>
      <c r="AG142" s="49">
        <v>0</v>
      </c>
      <c r="AH142" s="48">
        <v>20</v>
      </c>
      <c r="AI142" s="49">
        <v>100</v>
      </c>
      <c r="AJ142" s="48">
        <v>20</v>
      </c>
      <c r="AK142" s="117"/>
      <c r="AL142" s="67" t="s">
        <v>1065</v>
      </c>
      <c r="AM142" s="64" t="b">
        <v>0</v>
      </c>
      <c r="AN142" s="64">
        <v>5</v>
      </c>
      <c r="AO142" s="70" t="s">
        <v>287</v>
      </c>
      <c r="AP142" s="64" t="b">
        <v>0</v>
      </c>
      <c r="AQ142" s="64" t="s">
        <v>288</v>
      </c>
      <c r="AR142" s="64"/>
      <c r="AS142" s="70" t="s">
        <v>287</v>
      </c>
      <c r="AT142" s="64" t="b">
        <v>0</v>
      </c>
      <c r="AU142" s="64">
        <v>2</v>
      </c>
      <c r="AV142" s="70" t="s">
        <v>287</v>
      </c>
      <c r="AW142" s="64" t="s">
        <v>368</v>
      </c>
      <c r="AX142" s="64" t="b">
        <v>0</v>
      </c>
      <c r="AY142" s="70" t="s">
        <v>1511</v>
      </c>
      <c r="AZ142" s="64" t="s">
        <v>185</v>
      </c>
      <c r="BA142" s="64">
        <v>0</v>
      </c>
      <c r="BB142" s="64">
        <v>0</v>
      </c>
      <c r="BC142" s="64"/>
      <c r="BD142" s="64"/>
      <c r="BE142" s="64"/>
      <c r="BF142" s="64"/>
      <c r="BG142" s="64"/>
      <c r="BH142" s="64"/>
      <c r="BI142" s="64"/>
      <c r="BJ142" s="64"/>
      <c r="BK142" s="63" t="str">
        <f>REPLACE(INDEX(GroupVertices[Group],MATCH(Edges[[#This Row],[Vertex 1]],GroupVertices[Vertex],0)),1,1,"")</f>
        <v>2</v>
      </c>
      <c r="BL142" s="63" t="str">
        <f>REPLACE(INDEX(GroupVertices[Group],MATCH(Edges[[#This Row],[Vertex 2]],GroupVertices[Vertex],0)),1,1,"")</f>
        <v>2</v>
      </c>
      <c r="BM142" s="137">
        <v>43727</v>
      </c>
      <c r="BN142" s="70" t="s">
        <v>1177</v>
      </c>
    </row>
    <row r="143" spans="1:66" ht="15">
      <c r="A143" s="62" t="s">
        <v>802</v>
      </c>
      <c r="B143" s="62" t="s">
        <v>807</v>
      </c>
      <c r="C143" s="87" t="s">
        <v>284</v>
      </c>
      <c r="D143" s="94">
        <v>5</v>
      </c>
      <c r="E143" s="95" t="s">
        <v>132</v>
      </c>
      <c r="F143" s="96">
        <v>16</v>
      </c>
      <c r="G143" s="87"/>
      <c r="H143" s="77"/>
      <c r="I143" s="97"/>
      <c r="J143" s="97"/>
      <c r="K143" s="34" t="s">
        <v>65</v>
      </c>
      <c r="L143" s="100">
        <v>143</v>
      </c>
      <c r="M143" s="100"/>
      <c r="N143" s="99"/>
      <c r="O143" s="64" t="s">
        <v>353</v>
      </c>
      <c r="P143" s="66">
        <v>43727.86863425926</v>
      </c>
      <c r="Q143" s="64" t="s">
        <v>859</v>
      </c>
      <c r="R143" s="64"/>
      <c r="S143" s="64"/>
      <c r="T143" s="64" t="s">
        <v>959</v>
      </c>
      <c r="U143" s="66">
        <v>43727.86863425926</v>
      </c>
      <c r="V143" s="67" t="s">
        <v>1346</v>
      </c>
      <c r="W143" s="64"/>
      <c r="X143" s="64"/>
      <c r="Y143" s="70" t="s">
        <v>1512</v>
      </c>
      <c r="Z143" s="64"/>
      <c r="AA143" s="110">
        <v>1</v>
      </c>
      <c r="AB143" s="48">
        <v>0</v>
      </c>
      <c r="AC143" s="49">
        <v>0</v>
      </c>
      <c r="AD143" s="48">
        <v>0</v>
      </c>
      <c r="AE143" s="49">
        <v>0</v>
      </c>
      <c r="AF143" s="48">
        <v>0</v>
      </c>
      <c r="AG143" s="49">
        <v>0</v>
      </c>
      <c r="AH143" s="48">
        <v>20</v>
      </c>
      <c r="AI143" s="49">
        <v>100</v>
      </c>
      <c r="AJ143" s="48">
        <v>20</v>
      </c>
      <c r="AK143" s="117"/>
      <c r="AL143" s="67" t="s">
        <v>1060</v>
      </c>
      <c r="AM143" s="64" t="b">
        <v>0</v>
      </c>
      <c r="AN143" s="64">
        <v>0</v>
      </c>
      <c r="AO143" s="70" t="s">
        <v>287</v>
      </c>
      <c r="AP143" s="64" t="b">
        <v>0</v>
      </c>
      <c r="AQ143" s="64" t="s">
        <v>288</v>
      </c>
      <c r="AR143" s="64"/>
      <c r="AS143" s="70" t="s">
        <v>287</v>
      </c>
      <c r="AT143" s="64" t="b">
        <v>0</v>
      </c>
      <c r="AU143" s="64">
        <v>2</v>
      </c>
      <c r="AV143" s="70" t="s">
        <v>1511</v>
      </c>
      <c r="AW143" s="64" t="s">
        <v>368</v>
      </c>
      <c r="AX143" s="64" t="b">
        <v>0</v>
      </c>
      <c r="AY143" s="70" t="s">
        <v>1511</v>
      </c>
      <c r="AZ143" s="64" t="s">
        <v>185</v>
      </c>
      <c r="BA143" s="64">
        <v>0</v>
      </c>
      <c r="BB143" s="64">
        <v>0</v>
      </c>
      <c r="BC143" s="64"/>
      <c r="BD143" s="64"/>
      <c r="BE143" s="64"/>
      <c r="BF143" s="64"/>
      <c r="BG143" s="64"/>
      <c r="BH143" s="64"/>
      <c r="BI143" s="64"/>
      <c r="BJ143" s="64"/>
      <c r="BK143" s="63" t="str">
        <f>REPLACE(INDEX(GroupVertices[Group],MATCH(Edges[[#This Row],[Vertex 1]],GroupVertices[Vertex],0)),1,1,"")</f>
        <v>5</v>
      </c>
      <c r="BL143" s="63" t="str">
        <f>REPLACE(INDEX(GroupVertices[Group],MATCH(Edges[[#This Row],[Vertex 2]],GroupVertices[Vertex],0)),1,1,"")</f>
        <v>2</v>
      </c>
      <c r="BM143" s="137">
        <v>43727</v>
      </c>
      <c r="BN143" s="70" t="s">
        <v>1178</v>
      </c>
    </row>
    <row r="144" spans="1:66" ht="15">
      <c r="A144" s="62" t="s">
        <v>808</v>
      </c>
      <c r="B144" s="62" t="s">
        <v>807</v>
      </c>
      <c r="C144" s="87" t="s">
        <v>284</v>
      </c>
      <c r="D144" s="94">
        <v>5</v>
      </c>
      <c r="E144" s="95" t="s">
        <v>132</v>
      </c>
      <c r="F144" s="96">
        <v>16</v>
      </c>
      <c r="G144" s="87"/>
      <c r="H144" s="77"/>
      <c r="I144" s="97"/>
      <c r="J144" s="97"/>
      <c r="K144" s="34" t="s">
        <v>65</v>
      </c>
      <c r="L144" s="100">
        <v>144</v>
      </c>
      <c r="M144" s="100"/>
      <c r="N144" s="99"/>
      <c r="O144" s="64" t="s">
        <v>195</v>
      </c>
      <c r="P144" s="66">
        <v>43725.74854166667</v>
      </c>
      <c r="Q144" s="64" t="s">
        <v>901</v>
      </c>
      <c r="R144" s="67" t="s">
        <v>934</v>
      </c>
      <c r="S144" s="64" t="s">
        <v>951</v>
      </c>
      <c r="T144" s="64" t="s">
        <v>976</v>
      </c>
      <c r="U144" s="66">
        <v>43725.74854166667</v>
      </c>
      <c r="V144" s="67" t="s">
        <v>1347</v>
      </c>
      <c r="W144" s="64"/>
      <c r="X144" s="64"/>
      <c r="Y144" s="70" t="s">
        <v>1513</v>
      </c>
      <c r="Z144" s="64"/>
      <c r="AA144" s="110">
        <v>1</v>
      </c>
      <c r="AB144" s="48"/>
      <c r="AC144" s="49"/>
      <c r="AD144" s="48"/>
      <c r="AE144" s="49"/>
      <c r="AF144" s="48"/>
      <c r="AG144" s="49"/>
      <c r="AH144" s="48"/>
      <c r="AI144" s="49"/>
      <c r="AJ144" s="48"/>
      <c r="AK144" s="117"/>
      <c r="AL144" s="67" t="s">
        <v>1066</v>
      </c>
      <c r="AM144" s="64" t="b">
        <v>0</v>
      </c>
      <c r="AN144" s="64">
        <v>9</v>
      </c>
      <c r="AO144" s="70" t="s">
        <v>287</v>
      </c>
      <c r="AP144" s="64" t="b">
        <v>0</v>
      </c>
      <c r="AQ144" s="64" t="s">
        <v>288</v>
      </c>
      <c r="AR144" s="64"/>
      <c r="AS144" s="70" t="s">
        <v>287</v>
      </c>
      <c r="AT144" s="64" t="b">
        <v>0</v>
      </c>
      <c r="AU144" s="64">
        <v>0</v>
      </c>
      <c r="AV144" s="70" t="s">
        <v>287</v>
      </c>
      <c r="AW144" s="64" t="s">
        <v>341</v>
      </c>
      <c r="AX144" s="64" t="b">
        <v>0</v>
      </c>
      <c r="AY144" s="70" t="s">
        <v>1513</v>
      </c>
      <c r="AZ144" s="64" t="s">
        <v>185</v>
      </c>
      <c r="BA144" s="64">
        <v>0</v>
      </c>
      <c r="BB144" s="64">
        <v>0</v>
      </c>
      <c r="BC144" s="64"/>
      <c r="BD144" s="64"/>
      <c r="BE144" s="64"/>
      <c r="BF144" s="64"/>
      <c r="BG144" s="64"/>
      <c r="BH144" s="64"/>
      <c r="BI144" s="64"/>
      <c r="BJ144" s="64"/>
      <c r="BK144" s="63" t="str">
        <f>REPLACE(INDEX(GroupVertices[Group],MATCH(Edges[[#This Row],[Vertex 1]],GroupVertices[Vertex],0)),1,1,"")</f>
        <v>2</v>
      </c>
      <c r="BL144" s="63" t="str">
        <f>REPLACE(INDEX(GroupVertices[Group],MATCH(Edges[[#This Row],[Vertex 2]],GroupVertices[Vertex],0)),1,1,"")</f>
        <v>2</v>
      </c>
      <c r="BM144" s="137">
        <v>43725</v>
      </c>
      <c r="BN144" s="70" t="s">
        <v>1179</v>
      </c>
    </row>
    <row r="145" spans="1:66" ht="15">
      <c r="A145" s="62" t="s">
        <v>423</v>
      </c>
      <c r="B145" s="62" t="s">
        <v>807</v>
      </c>
      <c r="C145" s="87" t="s">
        <v>284</v>
      </c>
      <c r="D145" s="94">
        <v>5</v>
      </c>
      <c r="E145" s="95" t="s">
        <v>132</v>
      </c>
      <c r="F145" s="96">
        <v>16</v>
      </c>
      <c r="G145" s="87"/>
      <c r="H145" s="77"/>
      <c r="I145" s="97"/>
      <c r="J145" s="97"/>
      <c r="K145" s="34" t="s">
        <v>65</v>
      </c>
      <c r="L145" s="100">
        <v>145</v>
      </c>
      <c r="M145" s="100"/>
      <c r="N145" s="99"/>
      <c r="O145" s="64" t="s">
        <v>195</v>
      </c>
      <c r="P145" s="66">
        <v>43725.75001157408</v>
      </c>
      <c r="Q145" s="64" t="s">
        <v>902</v>
      </c>
      <c r="R145" s="67" t="s">
        <v>934</v>
      </c>
      <c r="S145" s="64" t="s">
        <v>951</v>
      </c>
      <c r="T145" s="64" t="s">
        <v>977</v>
      </c>
      <c r="U145" s="66">
        <v>43725.75001157408</v>
      </c>
      <c r="V145" s="67" t="s">
        <v>1348</v>
      </c>
      <c r="W145" s="64"/>
      <c r="X145" s="64"/>
      <c r="Y145" s="70" t="s">
        <v>1514</v>
      </c>
      <c r="Z145" s="64"/>
      <c r="AA145" s="110">
        <v>1</v>
      </c>
      <c r="AB145" s="48"/>
      <c r="AC145" s="49"/>
      <c r="AD145" s="48"/>
      <c r="AE145" s="49"/>
      <c r="AF145" s="48"/>
      <c r="AG145" s="49"/>
      <c r="AH145" s="48"/>
      <c r="AI145" s="49"/>
      <c r="AJ145" s="48"/>
      <c r="AK145" s="117"/>
      <c r="AL145" s="67" t="s">
        <v>457</v>
      </c>
      <c r="AM145" s="64" t="b">
        <v>0</v>
      </c>
      <c r="AN145" s="64">
        <v>6</v>
      </c>
      <c r="AO145" s="70" t="s">
        <v>287</v>
      </c>
      <c r="AP145" s="64" t="b">
        <v>0</v>
      </c>
      <c r="AQ145" s="64" t="s">
        <v>288</v>
      </c>
      <c r="AR145" s="64"/>
      <c r="AS145" s="70" t="s">
        <v>287</v>
      </c>
      <c r="AT145" s="64" t="b">
        <v>0</v>
      </c>
      <c r="AU145" s="64">
        <v>0</v>
      </c>
      <c r="AV145" s="70" t="s">
        <v>287</v>
      </c>
      <c r="AW145" s="64" t="s">
        <v>342</v>
      </c>
      <c r="AX145" s="64" t="b">
        <v>0</v>
      </c>
      <c r="AY145" s="70" t="s">
        <v>1514</v>
      </c>
      <c r="AZ145" s="64" t="s">
        <v>185</v>
      </c>
      <c r="BA145" s="64">
        <v>0</v>
      </c>
      <c r="BB145" s="64">
        <v>0</v>
      </c>
      <c r="BC145" s="64"/>
      <c r="BD145" s="64"/>
      <c r="BE145" s="64"/>
      <c r="BF145" s="64"/>
      <c r="BG145" s="64"/>
      <c r="BH145" s="64"/>
      <c r="BI145" s="64"/>
      <c r="BJ145" s="64"/>
      <c r="BK145" s="63" t="str">
        <f>REPLACE(INDEX(GroupVertices[Group],MATCH(Edges[[#This Row],[Vertex 1]],GroupVertices[Vertex],0)),1,1,"")</f>
        <v>2</v>
      </c>
      <c r="BL145" s="63" t="str">
        <f>REPLACE(INDEX(GroupVertices[Group],MATCH(Edges[[#This Row],[Vertex 2]],GroupVertices[Vertex],0)),1,1,"")</f>
        <v>2</v>
      </c>
      <c r="BM145" s="137">
        <v>43725</v>
      </c>
      <c r="BN145" s="70" t="s">
        <v>1180</v>
      </c>
    </row>
    <row r="146" spans="1:66" ht="15">
      <c r="A146" s="62" t="s">
        <v>808</v>
      </c>
      <c r="B146" s="62" t="s">
        <v>806</v>
      </c>
      <c r="C146" s="87" t="s">
        <v>284</v>
      </c>
      <c r="D146" s="94">
        <v>5</v>
      </c>
      <c r="E146" s="95" t="s">
        <v>132</v>
      </c>
      <c r="F146" s="96">
        <v>16</v>
      </c>
      <c r="G146" s="87"/>
      <c r="H146" s="77"/>
      <c r="I146" s="97"/>
      <c r="J146" s="97"/>
      <c r="K146" s="34" t="s">
        <v>65</v>
      </c>
      <c r="L146" s="100">
        <v>146</v>
      </c>
      <c r="M146" s="100"/>
      <c r="N146" s="99"/>
      <c r="O146" s="64" t="s">
        <v>195</v>
      </c>
      <c r="P146" s="66">
        <v>43725.74854166667</v>
      </c>
      <c r="Q146" s="64" t="s">
        <v>901</v>
      </c>
      <c r="R146" s="67" t="s">
        <v>934</v>
      </c>
      <c r="S146" s="64" t="s">
        <v>951</v>
      </c>
      <c r="T146" s="64" t="s">
        <v>976</v>
      </c>
      <c r="U146" s="66">
        <v>43725.74854166667</v>
      </c>
      <c r="V146" s="67" t="s">
        <v>1347</v>
      </c>
      <c r="W146" s="64"/>
      <c r="X146" s="64"/>
      <c r="Y146" s="70" t="s">
        <v>1513</v>
      </c>
      <c r="Z146" s="64"/>
      <c r="AA146" s="110">
        <v>1</v>
      </c>
      <c r="AB146" s="48"/>
      <c r="AC146" s="49"/>
      <c r="AD146" s="48"/>
      <c r="AE146" s="49"/>
      <c r="AF146" s="48"/>
      <c r="AG146" s="49"/>
      <c r="AH146" s="48"/>
      <c r="AI146" s="49"/>
      <c r="AJ146" s="48"/>
      <c r="AK146" s="117"/>
      <c r="AL146" s="67" t="s">
        <v>1066</v>
      </c>
      <c r="AM146" s="64" t="b">
        <v>0</v>
      </c>
      <c r="AN146" s="64">
        <v>9</v>
      </c>
      <c r="AO146" s="70" t="s">
        <v>287</v>
      </c>
      <c r="AP146" s="64" t="b">
        <v>0</v>
      </c>
      <c r="AQ146" s="64" t="s">
        <v>288</v>
      </c>
      <c r="AR146" s="64"/>
      <c r="AS146" s="70" t="s">
        <v>287</v>
      </c>
      <c r="AT146" s="64" t="b">
        <v>0</v>
      </c>
      <c r="AU146" s="64">
        <v>0</v>
      </c>
      <c r="AV146" s="70" t="s">
        <v>287</v>
      </c>
      <c r="AW146" s="64" t="s">
        <v>341</v>
      </c>
      <c r="AX146" s="64" t="b">
        <v>0</v>
      </c>
      <c r="AY146" s="70" t="s">
        <v>1513</v>
      </c>
      <c r="AZ146" s="64" t="s">
        <v>185</v>
      </c>
      <c r="BA146" s="64">
        <v>0</v>
      </c>
      <c r="BB146" s="64">
        <v>0</v>
      </c>
      <c r="BC146" s="64"/>
      <c r="BD146" s="64"/>
      <c r="BE146" s="64"/>
      <c r="BF146" s="64"/>
      <c r="BG146" s="64"/>
      <c r="BH146" s="64"/>
      <c r="BI146" s="64"/>
      <c r="BJ146" s="64"/>
      <c r="BK146" s="63" t="str">
        <f>REPLACE(INDEX(GroupVertices[Group],MATCH(Edges[[#This Row],[Vertex 1]],GroupVertices[Vertex],0)),1,1,"")</f>
        <v>2</v>
      </c>
      <c r="BL146" s="63" t="str">
        <f>REPLACE(INDEX(GroupVertices[Group],MATCH(Edges[[#This Row],[Vertex 2]],GroupVertices[Vertex],0)),1,1,"")</f>
        <v>2</v>
      </c>
      <c r="BM146" s="137">
        <v>43725</v>
      </c>
      <c r="BN146" s="70" t="s">
        <v>1179</v>
      </c>
    </row>
    <row r="147" spans="1:66" ht="15">
      <c r="A147" s="62" t="s">
        <v>423</v>
      </c>
      <c r="B147" s="62" t="s">
        <v>806</v>
      </c>
      <c r="C147" s="87" t="s">
        <v>284</v>
      </c>
      <c r="D147" s="94">
        <v>5</v>
      </c>
      <c r="E147" s="95" t="s">
        <v>132</v>
      </c>
      <c r="F147" s="96">
        <v>16</v>
      </c>
      <c r="G147" s="87"/>
      <c r="H147" s="77"/>
      <c r="I147" s="97"/>
      <c r="J147" s="97"/>
      <c r="K147" s="34" t="s">
        <v>65</v>
      </c>
      <c r="L147" s="100">
        <v>147</v>
      </c>
      <c r="M147" s="100"/>
      <c r="N147" s="99"/>
      <c r="O147" s="64" t="s">
        <v>195</v>
      </c>
      <c r="P147" s="66">
        <v>43725.75001157408</v>
      </c>
      <c r="Q147" s="64" t="s">
        <v>902</v>
      </c>
      <c r="R147" s="67" t="s">
        <v>934</v>
      </c>
      <c r="S147" s="64" t="s">
        <v>951</v>
      </c>
      <c r="T147" s="64" t="s">
        <v>977</v>
      </c>
      <c r="U147" s="66">
        <v>43725.75001157408</v>
      </c>
      <c r="V147" s="67" t="s">
        <v>1348</v>
      </c>
      <c r="W147" s="64"/>
      <c r="X147" s="64"/>
      <c r="Y147" s="70" t="s">
        <v>1514</v>
      </c>
      <c r="Z147" s="64"/>
      <c r="AA147" s="110">
        <v>1</v>
      </c>
      <c r="AB147" s="48"/>
      <c r="AC147" s="49"/>
      <c r="AD147" s="48"/>
      <c r="AE147" s="49"/>
      <c r="AF147" s="48"/>
      <c r="AG147" s="49"/>
      <c r="AH147" s="48"/>
      <c r="AI147" s="49"/>
      <c r="AJ147" s="48"/>
      <c r="AK147" s="117"/>
      <c r="AL147" s="67" t="s">
        <v>457</v>
      </c>
      <c r="AM147" s="64" t="b">
        <v>0</v>
      </c>
      <c r="AN147" s="64">
        <v>6</v>
      </c>
      <c r="AO147" s="70" t="s">
        <v>287</v>
      </c>
      <c r="AP147" s="64" t="b">
        <v>0</v>
      </c>
      <c r="AQ147" s="64" t="s">
        <v>288</v>
      </c>
      <c r="AR147" s="64"/>
      <c r="AS147" s="70" t="s">
        <v>287</v>
      </c>
      <c r="AT147" s="64" t="b">
        <v>0</v>
      </c>
      <c r="AU147" s="64">
        <v>0</v>
      </c>
      <c r="AV147" s="70" t="s">
        <v>287</v>
      </c>
      <c r="AW147" s="64" t="s">
        <v>342</v>
      </c>
      <c r="AX147" s="64" t="b">
        <v>0</v>
      </c>
      <c r="AY147" s="70" t="s">
        <v>1514</v>
      </c>
      <c r="AZ147" s="64" t="s">
        <v>185</v>
      </c>
      <c r="BA147" s="64">
        <v>0</v>
      </c>
      <c r="BB147" s="64">
        <v>0</v>
      </c>
      <c r="BC147" s="64"/>
      <c r="BD147" s="64"/>
      <c r="BE147" s="64"/>
      <c r="BF147" s="64"/>
      <c r="BG147" s="64"/>
      <c r="BH147" s="64"/>
      <c r="BI147" s="64"/>
      <c r="BJ147" s="64"/>
      <c r="BK147" s="63" t="str">
        <f>REPLACE(INDEX(GroupVertices[Group],MATCH(Edges[[#This Row],[Vertex 1]],GroupVertices[Vertex],0)),1,1,"")</f>
        <v>2</v>
      </c>
      <c r="BL147" s="63" t="str">
        <f>REPLACE(INDEX(GroupVertices[Group],MATCH(Edges[[#This Row],[Vertex 2]],GroupVertices[Vertex],0)),1,1,"")</f>
        <v>2</v>
      </c>
      <c r="BM147" s="137">
        <v>43725</v>
      </c>
      <c r="BN147" s="70" t="s">
        <v>1180</v>
      </c>
    </row>
    <row r="148" spans="1:66" ht="15">
      <c r="A148" s="62" t="s">
        <v>802</v>
      </c>
      <c r="B148" s="62" t="s">
        <v>812</v>
      </c>
      <c r="C148" s="87" t="s">
        <v>2512</v>
      </c>
      <c r="D148" s="94">
        <v>10</v>
      </c>
      <c r="E148" s="95" t="s">
        <v>136</v>
      </c>
      <c r="F148" s="96">
        <v>11</v>
      </c>
      <c r="G148" s="87"/>
      <c r="H148" s="77"/>
      <c r="I148" s="97"/>
      <c r="J148" s="97"/>
      <c r="K148" s="34" t="s">
        <v>65</v>
      </c>
      <c r="L148" s="100">
        <v>148</v>
      </c>
      <c r="M148" s="100"/>
      <c r="N148" s="99"/>
      <c r="O148" s="64" t="s">
        <v>195</v>
      </c>
      <c r="P148" s="66">
        <v>43725.80364583333</v>
      </c>
      <c r="Q148" s="64" t="s">
        <v>903</v>
      </c>
      <c r="R148" s="67" t="s">
        <v>935</v>
      </c>
      <c r="S148" s="64" t="s">
        <v>950</v>
      </c>
      <c r="T148" s="64" t="s">
        <v>966</v>
      </c>
      <c r="U148" s="66">
        <v>43725.80364583333</v>
      </c>
      <c r="V148" s="67" t="s">
        <v>1349</v>
      </c>
      <c r="W148" s="64"/>
      <c r="X148" s="64"/>
      <c r="Y148" s="70" t="s">
        <v>1515</v>
      </c>
      <c r="Z148" s="64"/>
      <c r="AA148" s="110">
        <v>6</v>
      </c>
      <c r="AB148" s="48">
        <v>0</v>
      </c>
      <c r="AC148" s="49">
        <v>0</v>
      </c>
      <c r="AD148" s="48">
        <v>0</v>
      </c>
      <c r="AE148" s="49">
        <v>0</v>
      </c>
      <c r="AF148" s="48">
        <v>0</v>
      </c>
      <c r="AG148" s="49">
        <v>0</v>
      </c>
      <c r="AH148" s="48">
        <v>44</v>
      </c>
      <c r="AI148" s="49">
        <v>100</v>
      </c>
      <c r="AJ148" s="48">
        <v>44</v>
      </c>
      <c r="AK148" s="117"/>
      <c r="AL148" s="67" t="s">
        <v>1060</v>
      </c>
      <c r="AM148" s="64" t="b">
        <v>0</v>
      </c>
      <c r="AN148" s="64">
        <v>0</v>
      </c>
      <c r="AO148" s="70" t="s">
        <v>287</v>
      </c>
      <c r="AP148" s="64" t="b">
        <v>1</v>
      </c>
      <c r="AQ148" s="64" t="s">
        <v>288</v>
      </c>
      <c r="AR148" s="64"/>
      <c r="AS148" s="70" t="s">
        <v>1563</v>
      </c>
      <c r="AT148" s="64" t="b">
        <v>0</v>
      </c>
      <c r="AU148" s="64">
        <v>0</v>
      </c>
      <c r="AV148" s="70" t="s">
        <v>287</v>
      </c>
      <c r="AW148" s="64" t="s">
        <v>368</v>
      </c>
      <c r="AX148" s="64" t="b">
        <v>0</v>
      </c>
      <c r="AY148" s="70" t="s">
        <v>1515</v>
      </c>
      <c r="AZ148" s="64" t="s">
        <v>185</v>
      </c>
      <c r="BA148" s="64">
        <v>0</v>
      </c>
      <c r="BB148" s="64">
        <v>0</v>
      </c>
      <c r="BC148" s="64"/>
      <c r="BD148" s="64"/>
      <c r="BE148" s="64"/>
      <c r="BF148" s="64"/>
      <c r="BG148" s="64"/>
      <c r="BH148" s="64"/>
      <c r="BI148" s="64"/>
      <c r="BJ148" s="64"/>
      <c r="BK148" s="63" t="str">
        <f>REPLACE(INDEX(GroupVertices[Group],MATCH(Edges[[#This Row],[Vertex 1]],GroupVertices[Vertex],0)),1,1,"")</f>
        <v>5</v>
      </c>
      <c r="BL148" s="63" t="str">
        <f>REPLACE(INDEX(GroupVertices[Group],MATCH(Edges[[#This Row],[Vertex 2]],GroupVertices[Vertex],0)),1,1,"")</f>
        <v>4</v>
      </c>
      <c r="BM148" s="137">
        <v>43725</v>
      </c>
      <c r="BN148" s="70" t="s">
        <v>1181</v>
      </c>
    </row>
    <row r="149" spans="1:66" ht="15">
      <c r="A149" s="62" t="s">
        <v>802</v>
      </c>
      <c r="B149" s="62" t="s">
        <v>423</v>
      </c>
      <c r="C149" s="87" t="s">
        <v>758</v>
      </c>
      <c r="D149" s="94">
        <v>9</v>
      </c>
      <c r="E149" s="95" t="s">
        <v>136</v>
      </c>
      <c r="F149" s="96">
        <v>12</v>
      </c>
      <c r="G149" s="87"/>
      <c r="H149" s="77"/>
      <c r="I149" s="97"/>
      <c r="J149" s="97"/>
      <c r="K149" s="34" t="s">
        <v>66</v>
      </c>
      <c r="L149" s="100">
        <v>149</v>
      </c>
      <c r="M149" s="100"/>
      <c r="N149" s="99"/>
      <c r="O149" s="64" t="s">
        <v>353</v>
      </c>
      <c r="P149" s="66">
        <v>43726.57579861111</v>
      </c>
      <c r="Q149" s="64" t="s">
        <v>823</v>
      </c>
      <c r="R149" s="64"/>
      <c r="S149" s="64"/>
      <c r="T149" s="64" t="s">
        <v>959</v>
      </c>
      <c r="U149" s="66">
        <v>43726.57579861111</v>
      </c>
      <c r="V149" s="67" t="s">
        <v>1350</v>
      </c>
      <c r="W149" s="64"/>
      <c r="X149" s="64"/>
      <c r="Y149" s="70" t="s">
        <v>1516</v>
      </c>
      <c r="Z149" s="64"/>
      <c r="AA149" s="110">
        <v>5</v>
      </c>
      <c r="AB149" s="48"/>
      <c r="AC149" s="49"/>
      <c r="AD149" s="48"/>
      <c r="AE149" s="49"/>
      <c r="AF149" s="48"/>
      <c r="AG149" s="49"/>
      <c r="AH149" s="48"/>
      <c r="AI149" s="49"/>
      <c r="AJ149" s="48"/>
      <c r="AK149" s="117"/>
      <c r="AL149" s="67" t="s">
        <v>1060</v>
      </c>
      <c r="AM149" s="64" t="b">
        <v>0</v>
      </c>
      <c r="AN149" s="64">
        <v>0</v>
      </c>
      <c r="AO149" s="70" t="s">
        <v>287</v>
      </c>
      <c r="AP149" s="64" t="b">
        <v>0</v>
      </c>
      <c r="AQ149" s="64" t="s">
        <v>288</v>
      </c>
      <c r="AR149" s="64"/>
      <c r="AS149" s="70" t="s">
        <v>287</v>
      </c>
      <c r="AT149" s="64" t="b">
        <v>0</v>
      </c>
      <c r="AU149" s="64">
        <v>6</v>
      </c>
      <c r="AV149" s="70" t="s">
        <v>1544</v>
      </c>
      <c r="AW149" s="64" t="s">
        <v>352</v>
      </c>
      <c r="AX149" s="64" t="b">
        <v>0</v>
      </c>
      <c r="AY149" s="70" t="s">
        <v>1544</v>
      </c>
      <c r="AZ149" s="64" t="s">
        <v>185</v>
      </c>
      <c r="BA149" s="64">
        <v>0</v>
      </c>
      <c r="BB149" s="64">
        <v>0</v>
      </c>
      <c r="BC149" s="64"/>
      <c r="BD149" s="64"/>
      <c r="BE149" s="64"/>
      <c r="BF149" s="64"/>
      <c r="BG149" s="64"/>
      <c r="BH149" s="64"/>
      <c r="BI149" s="64"/>
      <c r="BJ149" s="64"/>
      <c r="BK149" s="63" t="str">
        <f>REPLACE(INDEX(GroupVertices[Group],MATCH(Edges[[#This Row],[Vertex 1]],GroupVertices[Vertex],0)),1,1,"")</f>
        <v>5</v>
      </c>
      <c r="BL149" s="63" t="str">
        <f>REPLACE(INDEX(GroupVertices[Group],MATCH(Edges[[#This Row],[Vertex 2]],GroupVertices[Vertex],0)),1,1,"")</f>
        <v>2</v>
      </c>
      <c r="BM149" s="137">
        <v>43726</v>
      </c>
      <c r="BN149" s="70" t="s">
        <v>1182</v>
      </c>
    </row>
    <row r="150" spans="1:66" ht="15">
      <c r="A150" s="62" t="s">
        <v>802</v>
      </c>
      <c r="B150" s="62" t="s">
        <v>812</v>
      </c>
      <c r="C150" s="87" t="s">
        <v>2512</v>
      </c>
      <c r="D150" s="94">
        <v>10</v>
      </c>
      <c r="E150" s="95" t="s">
        <v>136</v>
      </c>
      <c r="F150" s="96">
        <v>11</v>
      </c>
      <c r="G150" s="87"/>
      <c r="H150" s="77"/>
      <c r="I150" s="97"/>
      <c r="J150" s="97"/>
      <c r="K150" s="34" t="s">
        <v>65</v>
      </c>
      <c r="L150" s="100">
        <v>150</v>
      </c>
      <c r="M150" s="100"/>
      <c r="N150" s="99"/>
      <c r="O150" s="64" t="s">
        <v>195</v>
      </c>
      <c r="P150" s="66">
        <v>43726.57579861111</v>
      </c>
      <c r="Q150" s="64" t="s">
        <v>823</v>
      </c>
      <c r="R150" s="64"/>
      <c r="S150" s="64"/>
      <c r="T150" s="64" t="s">
        <v>959</v>
      </c>
      <c r="U150" s="66">
        <v>43726.57579861111</v>
      </c>
      <c r="V150" s="67" t="s">
        <v>1350</v>
      </c>
      <c r="W150" s="64"/>
      <c r="X150" s="64"/>
      <c r="Y150" s="70" t="s">
        <v>1516</v>
      </c>
      <c r="Z150" s="64"/>
      <c r="AA150" s="110">
        <v>6</v>
      </c>
      <c r="AB150" s="48">
        <v>0</v>
      </c>
      <c r="AC150" s="49">
        <v>0</v>
      </c>
      <c r="AD150" s="48">
        <v>0</v>
      </c>
      <c r="AE150" s="49">
        <v>0</v>
      </c>
      <c r="AF150" s="48">
        <v>0</v>
      </c>
      <c r="AG150" s="49">
        <v>0</v>
      </c>
      <c r="AH150" s="48">
        <v>18</v>
      </c>
      <c r="AI150" s="49">
        <v>100</v>
      </c>
      <c r="AJ150" s="48">
        <v>18</v>
      </c>
      <c r="AK150" s="117"/>
      <c r="AL150" s="67" t="s">
        <v>1060</v>
      </c>
      <c r="AM150" s="64" t="b">
        <v>0</v>
      </c>
      <c r="AN150" s="64">
        <v>0</v>
      </c>
      <c r="AO150" s="70" t="s">
        <v>287</v>
      </c>
      <c r="AP150" s="64" t="b">
        <v>0</v>
      </c>
      <c r="AQ150" s="64" t="s">
        <v>288</v>
      </c>
      <c r="AR150" s="64"/>
      <c r="AS150" s="70" t="s">
        <v>287</v>
      </c>
      <c r="AT150" s="64" t="b">
        <v>0</v>
      </c>
      <c r="AU150" s="64">
        <v>6</v>
      </c>
      <c r="AV150" s="70" t="s">
        <v>1544</v>
      </c>
      <c r="AW150" s="64" t="s">
        <v>352</v>
      </c>
      <c r="AX150" s="64" t="b">
        <v>0</v>
      </c>
      <c r="AY150" s="70" t="s">
        <v>1544</v>
      </c>
      <c r="AZ150" s="64" t="s">
        <v>185</v>
      </c>
      <c r="BA150" s="64">
        <v>0</v>
      </c>
      <c r="BB150" s="64">
        <v>0</v>
      </c>
      <c r="BC150" s="64"/>
      <c r="BD150" s="64"/>
      <c r="BE150" s="64"/>
      <c r="BF150" s="64"/>
      <c r="BG150" s="64"/>
      <c r="BH150" s="64"/>
      <c r="BI150" s="64"/>
      <c r="BJ150" s="64"/>
      <c r="BK150" s="63" t="str">
        <f>REPLACE(INDEX(GroupVertices[Group],MATCH(Edges[[#This Row],[Vertex 1]],GroupVertices[Vertex],0)),1,1,"")</f>
        <v>5</v>
      </c>
      <c r="BL150" s="63" t="str">
        <f>REPLACE(INDEX(GroupVertices[Group],MATCH(Edges[[#This Row],[Vertex 2]],GroupVertices[Vertex],0)),1,1,"")</f>
        <v>4</v>
      </c>
      <c r="BM150" s="137">
        <v>43726</v>
      </c>
      <c r="BN150" s="70" t="s">
        <v>1182</v>
      </c>
    </row>
    <row r="151" spans="1:66" ht="15">
      <c r="A151" s="62" t="s">
        <v>802</v>
      </c>
      <c r="B151" s="62" t="s">
        <v>808</v>
      </c>
      <c r="C151" s="87" t="s">
        <v>2512</v>
      </c>
      <c r="D151" s="94">
        <v>10</v>
      </c>
      <c r="E151" s="95" t="s">
        <v>136</v>
      </c>
      <c r="F151" s="96">
        <v>11</v>
      </c>
      <c r="G151" s="87"/>
      <c r="H151" s="77"/>
      <c r="I151" s="97"/>
      <c r="J151" s="97"/>
      <c r="K151" s="34" t="s">
        <v>66</v>
      </c>
      <c r="L151" s="100">
        <v>151</v>
      </c>
      <c r="M151" s="100"/>
      <c r="N151" s="99"/>
      <c r="O151" s="64" t="s">
        <v>195</v>
      </c>
      <c r="P151" s="66">
        <v>43727.77195601852</v>
      </c>
      <c r="Q151" s="64" t="s">
        <v>904</v>
      </c>
      <c r="R151" s="67" t="s">
        <v>936</v>
      </c>
      <c r="S151" s="64" t="s">
        <v>950</v>
      </c>
      <c r="T151" s="64" t="s">
        <v>959</v>
      </c>
      <c r="U151" s="66">
        <v>43727.77195601852</v>
      </c>
      <c r="V151" s="67" t="s">
        <v>1351</v>
      </c>
      <c r="W151" s="64"/>
      <c r="X151" s="64"/>
      <c r="Y151" s="70" t="s">
        <v>1517</v>
      </c>
      <c r="Z151" s="64"/>
      <c r="AA151" s="110">
        <v>6</v>
      </c>
      <c r="AB151" s="48"/>
      <c r="AC151" s="49"/>
      <c r="AD151" s="48"/>
      <c r="AE151" s="49"/>
      <c r="AF151" s="48"/>
      <c r="AG151" s="49"/>
      <c r="AH151" s="48"/>
      <c r="AI151" s="49"/>
      <c r="AJ151" s="48"/>
      <c r="AK151" s="117"/>
      <c r="AL151" s="67" t="s">
        <v>1060</v>
      </c>
      <c r="AM151" s="64" t="b">
        <v>0</v>
      </c>
      <c r="AN151" s="64">
        <v>0</v>
      </c>
      <c r="AO151" s="70" t="s">
        <v>287</v>
      </c>
      <c r="AP151" s="64" t="b">
        <v>1</v>
      </c>
      <c r="AQ151" s="64" t="s">
        <v>288</v>
      </c>
      <c r="AR151" s="64"/>
      <c r="AS151" s="70" t="s">
        <v>1547</v>
      </c>
      <c r="AT151" s="64" t="b">
        <v>0</v>
      </c>
      <c r="AU151" s="64">
        <v>0</v>
      </c>
      <c r="AV151" s="70" t="s">
        <v>287</v>
      </c>
      <c r="AW151" s="64" t="s">
        <v>368</v>
      </c>
      <c r="AX151" s="64" t="b">
        <v>0</v>
      </c>
      <c r="AY151" s="70" t="s">
        <v>1517</v>
      </c>
      <c r="AZ151" s="64" t="s">
        <v>185</v>
      </c>
      <c r="BA151" s="64">
        <v>0</v>
      </c>
      <c r="BB151" s="64">
        <v>0</v>
      </c>
      <c r="BC151" s="64"/>
      <c r="BD151" s="64"/>
      <c r="BE151" s="64"/>
      <c r="BF151" s="64"/>
      <c r="BG151" s="64"/>
      <c r="BH151" s="64"/>
      <c r="BI151" s="64"/>
      <c r="BJ151" s="64"/>
      <c r="BK151" s="63" t="str">
        <f>REPLACE(INDEX(GroupVertices[Group],MATCH(Edges[[#This Row],[Vertex 1]],GroupVertices[Vertex],0)),1,1,"")</f>
        <v>5</v>
      </c>
      <c r="BL151" s="63" t="str">
        <f>REPLACE(INDEX(GroupVertices[Group],MATCH(Edges[[#This Row],[Vertex 2]],GroupVertices[Vertex],0)),1,1,"")</f>
        <v>2</v>
      </c>
      <c r="BM151" s="137">
        <v>43727</v>
      </c>
      <c r="BN151" s="70" t="s">
        <v>1183</v>
      </c>
    </row>
    <row r="152" spans="1:66" ht="15">
      <c r="A152" s="62" t="s">
        <v>802</v>
      </c>
      <c r="B152" s="62" t="s">
        <v>812</v>
      </c>
      <c r="C152" s="87" t="s">
        <v>2512</v>
      </c>
      <c r="D152" s="94">
        <v>10</v>
      </c>
      <c r="E152" s="95" t="s">
        <v>136</v>
      </c>
      <c r="F152" s="96">
        <v>11</v>
      </c>
      <c r="G152" s="87"/>
      <c r="H152" s="77"/>
      <c r="I152" s="97"/>
      <c r="J152" s="97"/>
      <c r="K152" s="34" t="s">
        <v>65</v>
      </c>
      <c r="L152" s="100">
        <v>152</v>
      </c>
      <c r="M152" s="100"/>
      <c r="N152" s="99"/>
      <c r="O152" s="64" t="s">
        <v>195</v>
      </c>
      <c r="P152" s="66">
        <v>43727.77195601852</v>
      </c>
      <c r="Q152" s="64" t="s">
        <v>904</v>
      </c>
      <c r="R152" s="67" t="s">
        <v>936</v>
      </c>
      <c r="S152" s="64" t="s">
        <v>950</v>
      </c>
      <c r="T152" s="64" t="s">
        <v>959</v>
      </c>
      <c r="U152" s="66">
        <v>43727.77195601852</v>
      </c>
      <c r="V152" s="67" t="s">
        <v>1351</v>
      </c>
      <c r="W152" s="64"/>
      <c r="X152" s="64"/>
      <c r="Y152" s="70" t="s">
        <v>1517</v>
      </c>
      <c r="Z152" s="64"/>
      <c r="AA152" s="110">
        <v>6</v>
      </c>
      <c r="AB152" s="48">
        <v>0</v>
      </c>
      <c r="AC152" s="49">
        <v>0</v>
      </c>
      <c r="AD152" s="48">
        <v>0</v>
      </c>
      <c r="AE152" s="49">
        <v>0</v>
      </c>
      <c r="AF152" s="48">
        <v>0</v>
      </c>
      <c r="AG152" s="49">
        <v>0</v>
      </c>
      <c r="AH152" s="48">
        <v>19</v>
      </c>
      <c r="AI152" s="49">
        <v>100</v>
      </c>
      <c r="AJ152" s="48">
        <v>19</v>
      </c>
      <c r="AK152" s="117"/>
      <c r="AL152" s="67" t="s">
        <v>1060</v>
      </c>
      <c r="AM152" s="64" t="b">
        <v>0</v>
      </c>
      <c r="AN152" s="64">
        <v>0</v>
      </c>
      <c r="AO152" s="70" t="s">
        <v>287</v>
      </c>
      <c r="AP152" s="64" t="b">
        <v>1</v>
      </c>
      <c r="AQ152" s="64" t="s">
        <v>288</v>
      </c>
      <c r="AR152" s="64"/>
      <c r="AS152" s="70" t="s">
        <v>1547</v>
      </c>
      <c r="AT152" s="64" t="b">
        <v>0</v>
      </c>
      <c r="AU152" s="64">
        <v>0</v>
      </c>
      <c r="AV152" s="70" t="s">
        <v>287</v>
      </c>
      <c r="AW152" s="64" t="s">
        <v>368</v>
      </c>
      <c r="AX152" s="64" t="b">
        <v>0</v>
      </c>
      <c r="AY152" s="70" t="s">
        <v>1517</v>
      </c>
      <c r="AZ152" s="64" t="s">
        <v>185</v>
      </c>
      <c r="BA152" s="64">
        <v>0</v>
      </c>
      <c r="BB152" s="64">
        <v>0</v>
      </c>
      <c r="BC152" s="64"/>
      <c r="BD152" s="64"/>
      <c r="BE152" s="64"/>
      <c r="BF152" s="64"/>
      <c r="BG152" s="64"/>
      <c r="BH152" s="64"/>
      <c r="BI152" s="64"/>
      <c r="BJ152" s="64"/>
      <c r="BK152" s="63" t="str">
        <f>REPLACE(INDEX(GroupVertices[Group],MATCH(Edges[[#This Row],[Vertex 1]],GroupVertices[Vertex],0)),1,1,"")</f>
        <v>5</v>
      </c>
      <c r="BL152" s="63" t="str">
        <f>REPLACE(INDEX(GroupVertices[Group],MATCH(Edges[[#This Row],[Vertex 2]],GroupVertices[Vertex],0)),1,1,"")</f>
        <v>4</v>
      </c>
      <c r="BM152" s="137">
        <v>43727</v>
      </c>
      <c r="BN152" s="70" t="s">
        <v>1183</v>
      </c>
    </row>
    <row r="153" spans="1:66" ht="15">
      <c r="A153" s="62" t="s">
        <v>802</v>
      </c>
      <c r="B153" s="62" t="s">
        <v>802</v>
      </c>
      <c r="C153" s="87" t="s">
        <v>757</v>
      </c>
      <c r="D153" s="94">
        <v>7</v>
      </c>
      <c r="E153" s="95" t="s">
        <v>136</v>
      </c>
      <c r="F153" s="96">
        <v>14</v>
      </c>
      <c r="G153" s="87"/>
      <c r="H153" s="77"/>
      <c r="I153" s="97"/>
      <c r="J153" s="97"/>
      <c r="K153" s="34" t="s">
        <v>65</v>
      </c>
      <c r="L153" s="100">
        <v>153</v>
      </c>
      <c r="M153" s="100"/>
      <c r="N153" s="99"/>
      <c r="O153" s="64" t="s">
        <v>185</v>
      </c>
      <c r="P153" s="66">
        <v>43727.778912037036</v>
      </c>
      <c r="Q153" s="64" t="s">
        <v>905</v>
      </c>
      <c r="R153" s="64"/>
      <c r="S153" s="64"/>
      <c r="T153" s="64" t="s">
        <v>959</v>
      </c>
      <c r="U153" s="66">
        <v>43727.778912037036</v>
      </c>
      <c r="V153" s="67" t="s">
        <v>1352</v>
      </c>
      <c r="W153" s="64"/>
      <c r="X153" s="64"/>
      <c r="Y153" s="70" t="s">
        <v>1518</v>
      </c>
      <c r="Z153" s="64"/>
      <c r="AA153" s="110">
        <v>3</v>
      </c>
      <c r="AB153" s="48">
        <v>0</v>
      </c>
      <c r="AC153" s="49">
        <v>0</v>
      </c>
      <c r="AD153" s="48">
        <v>0</v>
      </c>
      <c r="AE153" s="49">
        <v>0</v>
      </c>
      <c r="AF153" s="48">
        <v>0</v>
      </c>
      <c r="AG153" s="49">
        <v>0</v>
      </c>
      <c r="AH153" s="48">
        <v>15</v>
      </c>
      <c r="AI153" s="49">
        <v>100</v>
      </c>
      <c r="AJ153" s="48">
        <v>15</v>
      </c>
      <c r="AK153" s="135" t="s">
        <v>1009</v>
      </c>
      <c r="AL153" s="67" t="s">
        <v>1009</v>
      </c>
      <c r="AM153" s="64" t="b">
        <v>0</v>
      </c>
      <c r="AN153" s="64">
        <v>4</v>
      </c>
      <c r="AO153" s="70" t="s">
        <v>287</v>
      </c>
      <c r="AP153" s="64" t="b">
        <v>0</v>
      </c>
      <c r="AQ153" s="64" t="s">
        <v>288</v>
      </c>
      <c r="AR153" s="64"/>
      <c r="AS153" s="70" t="s">
        <v>287</v>
      </c>
      <c r="AT153" s="64" t="b">
        <v>0</v>
      </c>
      <c r="AU153" s="64">
        <v>0</v>
      </c>
      <c r="AV153" s="70" t="s">
        <v>287</v>
      </c>
      <c r="AW153" s="64" t="s">
        <v>352</v>
      </c>
      <c r="AX153" s="64" t="b">
        <v>0</v>
      </c>
      <c r="AY153" s="70" t="s">
        <v>1518</v>
      </c>
      <c r="AZ153" s="64" t="s">
        <v>185</v>
      </c>
      <c r="BA153" s="64">
        <v>0</v>
      </c>
      <c r="BB153" s="64">
        <v>0</v>
      </c>
      <c r="BC153" s="64"/>
      <c r="BD153" s="64"/>
      <c r="BE153" s="64"/>
      <c r="BF153" s="64"/>
      <c r="BG153" s="64"/>
      <c r="BH153" s="64"/>
      <c r="BI153" s="64"/>
      <c r="BJ153" s="64"/>
      <c r="BK153" s="63" t="str">
        <f>REPLACE(INDEX(GroupVertices[Group],MATCH(Edges[[#This Row],[Vertex 1]],GroupVertices[Vertex],0)),1,1,"")</f>
        <v>5</v>
      </c>
      <c r="BL153" s="63" t="str">
        <f>REPLACE(INDEX(GroupVertices[Group],MATCH(Edges[[#This Row],[Vertex 2]],GroupVertices[Vertex],0)),1,1,"")</f>
        <v>5</v>
      </c>
      <c r="BM153" s="137">
        <v>43727</v>
      </c>
      <c r="BN153" s="70" t="s">
        <v>1184</v>
      </c>
    </row>
    <row r="154" spans="1:66" ht="15">
      <c r="A154" s="62" t="s">
        <v>802</v>
      </c>
      <c r="B154" s="62" t="s">
        <v>802</v>
      </c>
      <c r="C154" s="87" t="s">
        <v>757</v>
      </c>
      <c r="D154" s="94">
        <v>7</v>
      </c>
      <c r="E154" s="95" t="s">
        <v>136</v>
      </c>
      <c r="F154" s="96">
        <v>14</v>
      </c>
      <c r="G154" s="87"/>
      <c r="H154" s="77"/>
      <c r="I154" s="97"/>
      <c r="J154" s="97"/>
      <c r="K154" s="34" t="s">
        <v>65</v>
      </c>
      <c r="L154" s="100">
        <v>154</v>
      </c>
      <c r="M154" s="100"/>
      <c r="N154" s="99"/>
      <c r="O154" s="64" t="s">
        <v>185</v>
      </c>
      <c r="P154" s="66">
        <v>43727.792349537034</v>
      </c>
      <c r="Q154" s="64" t="s">
        <v>906</v>
      </c>
      <c r="R154" s="67" t="s">
        <v>929</v>
      </c>
      <c r="S154" s="64" t="s">
        <v>950</v>
      </c>
      <c r="T154" s="64" t="s">
        <v>959</v>
      </c>
      <c r="U154" s="66">
        <v>43727.792349537034</v>
      </c>
      <c r="V154" s="67" t="s">
        <v>1353</v>
      </c>
      <c r="W154" s="64"/>
      <c r="X154" s="64"/>
      <c r="Y154" s="70" t="s">
        <v>1519</v>
      </c>
      <c r="Z154" s="64"/>
      <c r="AA154" s="110">
        <v>3</v>
      </c>
      <c r="AB154" s="48">
        <v>0</v>
      </c>
      <c r="AC154" s="49">
        <v>0</v>
      </c>
      <c r="AD154" s="48">
        <v>0</v>
      </c>
      <c r="AE154" s="49">
        <v>0</v>
      </c>
      <c r="AF154" s="48">
        <v>0</v>
      </c>
      <c r="AG154" s="49">
        <v>0</v>
      </c>
      <c r="AH154" s="48">
        <v>18</v>
      </c>
      <c r="AI154" s="49">
        <v>100</v>
      </c>
      <c r="AJ154" s="48">
        <v>18</v>
      </c>
      <c r="AK154" s="117"/>
      <c r="AL154" s="67" t="s">
        <v>1060</v>
      </c>
      <c r="AM154" s="64" t="b">
        <v>0</v>
      </c>
      <c r="AN154" s="64">
        <v>2</v>
      </c>
      <c r="AO154" s="70" t="s">
        <v>287</v>
      </c>
      <c r="AP154" s="64" t="b">
        <v>1</v>
      </c>
      <c r="AQ154" s="64" t="s">
        <v>288</v>
      </c>
      <c r="AR154" s="64"/>
      <c r="AS154" s="70" t="s">
        <v>1551</v>
      </c>
      <c r="AT154" s="64" t="b">
        <v>0</v>
      </c>
      <c r="AU154" s="64">
        <v>1</v>
      </c>
      <c r="AV154" s="70" t="s">
        <v>287</v>
      </c>
      <c r="AW154" s="64" t="s">
        <v>368</v>
      </c>
      <c r="AX154" s="64" t="b">
        <v>0</v>
      </c>
      <c r="AY154" s="70" t="s">
        <v>1519</v>
      </c>
      <c r="AZ154" s="64" t="s">
        <v>185</v>
      </c>
      <c r="BA154" s="64">
        <v>0</v>
      </c>
      <c r="BB154" s="64">
        <v>0</v>
      </c>
      <c r="BC154" s="64"/>
      <c r="BD154" s="64"/>
      <c r="BE154" s="64"/>
      <c r="BF154" s="64"/>
      <c r="BG154" s="64"/>
      <c r="BH154" s="64"/>
      <c r="BI154" s="64"/>
      <c r="BJ154" s="64"/>
      <c r="BK154" s="63" t="str">
        <f>REPLACE(INDEX(GroupVertices[Group],MATCH(Edges[[#This Row],[Vertex 1]],GroupVertices[Vertex],0)),1,1,"")</f>
        <v>5</v>
      </c>
      <c r="BL154" s="63" t="str">
        <f>REPLACE(INDEX(GroupVertices[Group],MATCH(Edges[[#This Row],[Vertex 2]],GroupVertices[Vertex],0)),1,1,"")</f>
        <v>5</v>
      </c>
      <c r="BM154" s="137">
        <v>43727</v>
      </c>
      <c r="BN154" s="70" t="s">
        <v>1185</v>
      </c>
    </row>
    <row r="155" spans="1:66" ht="15">
      <c r="A155" s="62" t="s">
        <v>802</v>
      </c>
      <c r="B155" s="62" t="s">
        <v>802</v>
      </c>
      <c r="C155" s="87" t="s">
        <v>757</v>
      </c>
      <c r="D155" s="94">
        <v>7</v>
      </c>
      <c r="E155" s="95" t="s">
        <v>136</v>
      </c>
      <c r="F155" s="96">
        <v>14</v>
      </c>
      <c r="G155" s="87"/>
      <c r="H155" s="77"/>
      <c r="I155" s="97"/>
      <c r="J155" s="97"/>
      <c r="K155" s="34" t="s">
        <v>65</v>
      </c>
      <c r="L155" s="100">
        <v>155</v>
      </c>
      <c r="M155" s="100"/>
      <c r="N155" s="99"/>
      <c r="O155" s="64" t="s">
        <v>185</v>
      </c>
      <c r="P155" s="66">
        <v>43727.86849537037</v>
      </c>
      <c r="Q155" s="64" t="s">
        <v>907</v>
      </c>
      <c r="R155" s="67" t="s">
        <v>937</v>
      </c>
      <c r="S155" s="64" t="s">
        <v>950</v>
      </c>
      <c r="T155" s="64" t="s">
        <v>959</v>
      </c>
      <c r="U155" s="66">
        <v>43727.86849537037</v>
      </c>
      <c r="V155" s="67" t="s">
        <v>946</v>
      </c>
      <c r="W155" s="64"/>
      <c r="X155" s="64"/>
      <c r="Y155" s="70" t="s">
        <v>1520</v>
      </c>
      <c r="Z155" s="64"/>
      <c r="AA155" s="110">
        <v>3</v>
      </c>
      <c r="AB155" s="48">
        <v>0</v>
      </c>
      <c r="AC155" s="49">
        <v>0</v>
      </c>
      <c r="AD155" s="48">
        <v>0</v>
      </c>
      <c r="AE155" s="49">
        <v>0</v>
      </c>
      <c r="AF155" s="48">
        <v>0</v>
      </c>
      <c r="AG155" s="49">
        <v>0</v>
      </c>
      <c r="AH155" s="48">
        <v>5</v>
      </c>
      <c r="AI155" s="49">
        <v>100</v>
      </c>
      <c r="AJ155" s="48">
        <v>5</v>
      </c>
      <c r="AK155" s="117"/>
      <c r="AL155" s="67" t="s">
        <v>1060</v>
      </c>
      <c r="AM155" s="64" t="b">
        <v>0</v>
      </c>
      <c r="AN155" s="64">
        <v>6</v>
      </c>
      <c r="AO155" s="70" t="s">
        <v>287</v>
      </c>
      <c r="AP155" s="64" t="b">
        <v>1</v>
      </c>
      <c r="AQ155" s="64" t="s">
        <v>288</v>
      </c>
      <c r="AR155" s="64"/>
      <c r="AS155" s="70" t="s">
        <v>1440</v>
      </c>
      <c r="AT155" s="64" t="b">
        <v>0</v>
      </c>
      <c r="AU155" s="64">
        <v>0</v>
      </c>
      <c r="AV155" s="70" t="s">
        <v>287</v>
      </c>
      <c r="AW155" s="64" t="s">
        <v>368</v>
      </c>
      <c r="AX155" s="64" t="b">
        <v>0</v>
      </c>
      <c r="AY155" s="70" t="s">
        <v>1520</v>
      </c>
      <c r="AZ155" s="64" t="s">
        <v>185</v>
      </c>
      <c r="BA155" s="64">
        <v>0</v>
      </c>
      <c r="BB155" s="64">
        <v>0</v>
      </c>
      <c r="BC155" s="64"/>
      <c r="BD155" s="64"/>
      <c r="BE155" s="64"/>
      <c r="BF155" s="64"/>
      <c r="BG155" s="64"/>
      <c r="BH155" s="64"/>
      <c r="BI155" s="64"/>
      <c r="BJ155" s="64"/>
      <c r="BK155" s="63" t="str">
        <f>REPLACE(INDEX(GroupVertices[Group],MATCH(Edges[[#This Row],[Vertex 1]],GroupVertices[Vertex],0)),1,1,"")</f>
        <v>5</v>
      </c>
      <c r="BL155" s="63" t="str">
        <f>REPLACE(INDEX(GroupVertices[Group],MATCH(Edges[[#This Row],[Vertex 2]],GroupVertices[Vertex],0)),1,1,"")</f>
        <v>5</v>
      </c>
      <c r="BM155" s="137">
        <v>43727</v>
      </c>
      <c r="BN155" s="70" t="s">
        <v>1186</v>
      </c>
    </row>
    <row r="156" spans="1:66" ht="15">
      <c r="A156" s="62" t="s">
        <v>802</v>
      </c>
      <c r="B156" s="62" t="s">
        <v>812</v>
      </c>
      <c r="C156" s="87" t="s">
        <v>2512</v>
      </c>
      <c r="D156" s="94">
        <v>10</v>
      </c>
      <c r="E156" s="95" t="s">
        <v>136</v>
      </c>
      <c r="F156" s="96">
        <v>11</v>
      </c>
      <c r="G156" s="87"/>
      <c r="H156" s="77"/>
      <c r="I156" s="97"/>
      <c r="J156" s="97"/>
      <c r="K156" s="34" t="s">
        <v>65</v>
      </c>
      <c r="L156" s="100">
        <v>156</v>
      </c>
      <c r="M156" s="100"/>
      <c r="N156" s="99"/>
      <c r="O156" s="64" t="s">
        <v>195</v>
      </c>
      <c r="P156" s="66">
        <v>43727.87912037037</v>
      </c>
      <c r="Q156" s="64" t="s">
        <v>869</v>
      </c>
      <c r="R156" s="64"/>
      <c r="S156" s="64"/>
      <c r="T156" s="64" t="s">
        <v>959</v>
      </c>
      <c r="U156" s="66">
        <v>43727.87912037037</v>
      </c>
      <c r="V156" s="67" t="s">
        <v>1354</v>
      </c>
      <c r="W156" s="64"/>
      <c r="X156" s="64"/>
      <c r="Y156" s="70" t="s">
        <v>1521</v>
      </c>
      <c r="Z156" s="64"/>
      <c r="AA156" s="110">
        <v>6</v>
      </c>
      <c r="AB156" s="48">
        <v>0</v>
      </c>
      <c r="AC156" s="49">
        <v>0</v>
      </c>
      <c r="AD156" s="48">
        <v>0</v>
      </c>
      <c r="AE156" s="49">
        <v>0</v>
      </c>
      <c r="AF156" s="48">
        <v>0</v>
      </c>
      <c r="AG156" s="49">
        <v>0</v>
      </c>
      <c r="AH156" s="48">
        <v>19</v>
      </c>
      <c r="AI156" s="49">
        <v>100</v>
      </c>
      <c r="AJ156" s="48">
        <v>19</v>
      </c>
      <c r="AK156" s="135" t="s">
        <v>1010</v>
      </c>
      <c r="AL156" s="67" t="s">
        <v>1010</v>
      </c>
      <c r="AM156" s="64" t="b">
        <v>0</v>
      </c>
      <c r="AN156" s="64">
        <v>2</v>
      </c>
      <c r="AO156" s="70" t="s">
        <v>287</v>
      </c>
      <c r="AP156" s="64" t="b">
        <v>0</v>
      </c>
      <c r="AQ156" s="64" t="s">
        <v>288</v>
      </c>
      <c r="AR156" s="64"/>
      <c r="AS156" s="70" t="s">
        <v>287</v>
      </c>
      <c r="AT156" s="64" t="b">
        <v>0</v>
      </c>
      <c r="AU156" s="64">
        <v>2</v>
      </c>
      <c r="AV156" s="70" t="s">
        <v>287</v>
      </c>
      <c r="AW156" s="64" t="s">
        <v>368</v>
      </c>
      <c r="AX156" s="64" t="b">
        <v>0</v>
      </c>
      <c r="AY156" s="70" t="s">
        <v>1521</v>
      </c>
      <c r="AZ156" s="64" t="s">
        <v>185</v>
      </c>
      <c r="BA156" s="64">
        <v>0</v>
      </c>
      <c r="BB156" s="64">
        <v>0</v>
      </c>
      <c r="BC156" s="64"/>
      <c r="BD156" s="64"/>
      <c r="BE156" s="64"/>
      <c r="BF156" s="64"/>
      <c r="BG156" s="64"/>
      <c r="BH156" s="64"/>
      <c r="BI156" s="64"/>
      <c r="BJ156" s="64"/>
      <c r="BK156" s="63" t="str">
        <f>REPLACE(INDEX(GroupVertices[Group],MATCH(Edges[[#This Row],[Vertex 1]],GroupVertices[Vertex],0)),1,1,"")</f>
        <v>5</v>
      </c>
      <c r="BL156" s="63" t="str">
        <f>REPLACE(INDEX(GroupVertices[Group],MATCH(Edges[[#This Row],[Vertex 2]],GroupVertices[Vertex],0)),1,1,"")</f>
        <v>4</v>
      </c>
      <c r="BM156" s="137">
        <v>43727</v>
      </c>
      <c r="BN156" s="70" t="s">
        <v>1187</v>
      </c>
    </row>
    <row r="157" spans="1:66" ht="15">
      <c r="A157" s="62" t="s">
        <v>802</v>
      </c>
      <c r="B157" s="62" t="s">
        <v>423</v>
      </c>
      <c r="C157" s="87" t="s">
        <v>758</v>
      </c>
      <c r="D157" s="94">
        <v>9</v>
      </c>
      <c r="E157" s="95" t="s">
        <v>136</v>
      </c>
      <c r="F157" s="96">
        <v>12</v>
      </c>
      <c r="G157" s="87"/>
      <c r="H157" s="77"/>
      <c r="I157" s="97"/>
      <c r="J157" s="97"/>
      <c r="K157" s="34" t="s">
        <v>66</v>
      </c>
      <c r="L157" s="100">
        <v>157</v>
      </c>
      <c r="M157" s="100"/>
      <c r="N157" s="99"/>
      <c r="O157" s="64" t="s">
        <v>353</v>
      </c>
      <c r="P157" s="66">
        <v>43728.10880787037</v>
      </c>
      <c r="Q157" s="64" t="s">
        <v>858</v>
      </c>
      <c r="R157" s="64"/>
      <c r="S157" s="64"/>
      <c r="T157" s="64" t="s">
        <v>959</v>
      </c>
      <c r="U157" s="66">
        <v>43728.10880787037</v>
      </c>
      <c r="V157" s="67" t="s">
        <v>1355</v>
      </c>
      <c r="W157" s="64"/>
      <c r="X157" s="64"/>
      <c r="Y157" s="70" t="s">
        <v>1522</v>
      </c>
      <c r="Z157" s="64"/>
      <c r="AA157" s="110">
        <v>5</v>
      </c>
      <c r="AB157" s="48"/>
      <c r="AC157" s="49"/>
      <c r="AD157" s="48"/>
      <c r="AE157" s="49"/>
      <c r="AF157" s="48"/>
      <c r="AG157" s="49"/>
      <c r="AH157" s="48"/>
      <c r="AI157" s="49"/>
      <c r="AJ157" s="48"/>
      <c r="AK157" s="117"/>
      <c r="AL157" s="67" t="s">
        <v>1060</v>
      </c>
      <c r="AM157" s="64" t="b">
        <v>0</v>
      </c>
      <c r="AN157" s="64">
        <v>0</v>
      </c>
      <c r="AO157" s="70" t="s">
        <v>287</v>
      </c>
      <c r="AP157" s="64" t="b">
        <v>0</v>
      </c>
      <c r="AQ157" s="64" t="s">
        <v>288</v>
      </c>
      <c r="AR157" s="64"/>
      <c r="AS157" s="70" t="s">
        <v>287</v>
      </c>
      <c r="AT157" s="64" t="b">
        <v>0</v>
      </c>
      <c r="AU157" s="64">
        <v>4</v>
      </c>
      <c r="AV157" s="70" t="s">
        <v>1548</v>
      </c>
      <c r="AW157" s="64" t="s">
        <v>352</v>
      </c>
      <c r="AX157" s="64" t="b">
        <v>0</v>
      </c>
      <c r="AY157" s="70" t="s">
        <v>1548</v>
      </c>
      <c r="AZ157" s="64" t="s">
        <v>185</v>
      </c>
      <c r="BA157" s="64">
        <v>0</v>
      </c>
      <c r="BB157" s="64">
        <v>0</v>
      </c>
      <c r="BC157" s="64"/>
      <c r="BD157" s="64"/>
      <c r="BE157" s="64"/>
      <c r="BF157" s="64"/>
      <c r="BG157" s="64"/>
      <c r="BH157" s="64"/>
      <c r="BI157" s="64"/>
      <c r="BJ157" s="64"/>
      <c r="BK157" s="63" t="str">
        <f>REPLACE(INDEX(GroupVertices[Group],MATCH(Edges[[#This Row],[Vertex 1]],GroupVertices[Vertex],0)),1,1,"")</f>
        <v>5</v>
      </c>
      <c r="BL157" s="63" t="str">
        <f>REPLACE(INDEX(GroupVertices[Group],MATCH(Edges[[#This Row],[Vertex 2]],GroupVertices[Vertex],0)),1,1,"")</f>
        <v>2</v>
      </c>
      <c r="BM157" s="137">
        <v>43728</v>
      </c>
      <c r="BN157" s="70" t="s">
        <v>1188</v>
      </c>
    </row>
    <row r="158" spans="1:66" ht="15">
      <c r="A158" s="62" t="s">
        <v>802</v>
      </c>
      <c r="B158" s="62" t="s">
        <v>812</v>
      </c>
      <c r="C158" s="87" t="s">
        <v>2512</v>
      </c>
      <c r="D158" s="94">
        <v>10</v>
      </c>
      <c r="E158" s="95" t="s">
        <v>136</v>
      </c>
      <c r="F158" s="96">
        <v>11</v>
      </c>
      <c r="G158" s="87"/>
      <c r="H158" s="77"/>
      <c r="I158" s="97"/>
      <c r="J158" s="97"/>
      <c r="K158" s="34" t="s">
        <v>65</v>
      </c>
      <c r="L158" s="100">
        <v>158</v>
      </c>
      <c r="M158" s="100"/>
      <c r="N158" s="99"/>
      <c r="O158" s="64" t="s">
        <v>195</v>
      </c>
      <c r="P158" s="66">
        <v>43728.10880787037</v>
      </c>
      <c r="Q158" s="64" t="s">
        <v>858</v>
      </c>
      <c r="R158" s="64"/>
      <c r="S158" s="64"/>
      <c r="T158" s="64" t="s">
        <v>959</v>
      </c>
      <c r="U158" s="66">
        <v>43728.10880787037</v>
      </c>
      <c r="V158" s="67" t="s">
        <v>1355</v>
      </c>
      <c r="W158" s="64"/>
      <c r="X158" s="64"/>
      <c r="Y158" s="70" t="s">
        <v>1522</v>
      </c>
      <c r="Z158" s="64"/>
      <c r="AA158" s="110">
        <v>6</v>
      </c>
      <c r="AB158" s="48"/>
      <c r="AC158" s="49"/>
      <c r="AD158" s="48"/>
      <c r="AE158" s="49"/>
      <c r="AF158" s="48"/>
      <c r="AG158" s="49"/>
      <c r="AH158" s="48"/>
      <c r="AI158" s="49"/>
      <c r="AJ158" s="48"/>
      <c r="AK158" s="117"/>
      <c r="AL158" s="67" t="s">
        <v>1060</v>
      </c>
      <c r="AM158" s="64" t="b">
        <v>0</v>
      </c>
      <c r="AN158" s="64">
        <v>0</v>
      </c>
      <c r="AO158" s="70" t="s">
        <v>287</v>
      </c>
      <c r="AP158" s="64" t="b">
        <v>0</v>
      </c>
      <c r="AQ158" s="64" t="s">
        <v>288</v>
      </c>
      <c r="AR158" s="64"/>
      <c r="AS158" s="70" t="s">
        <v>287</v>
      </c>
      <c r="AT158" s="64" t="b">
        <v>0</v>
      </c>
      <c r="AU158" s="64">
        <v>4</v>
      </c>
      <c r="AV158" s="70" t="s">
        <v>1548</v>
      </c>
      <c r="AW158" s="64" t="s">
        <v>352</v>
      </c>
      <c r="AX158" s="64" t="b">
        <v>0</v>
      </c>
      <c r="AY158" s="70" t="s">
        <v>1548</v>
      </c>
      <c r="AZ158" s="64" t="s">
        <v>185</v>
      </c>
      <c r="BA158" s="64">
        <v>0</v>
      </c>
      <c r="BB158" s="64">
        <v>0</v>
      </c>
      <c r="BC158" s="64"/>
      <c r="BD158" s="64"/>
      <c r="BE158" s="64"/>
      <c r="BF158" s="64"/>
      <c r="BG158" s="64"/>
      <c r="BH158" s="64"/>
      <c r="BI158" s="64"/>
      <c r="BJ158" s="64"/>
      <c r="BK158" s="63" t="str">
        <f>REPLACE(INDEX(GroupVertices[Group],MATCH(Edges[[#This Row],[Vertex 1]],GroupVertices[Vertex],0)),1,1,"")</f>
        <v>5</v>
      </c>
      <c r="BL158" s="63" t="str">
        <f>REPLACE(INDEX(GroupVertices[Group],MATCH(Edges[[#This Row],[Vertex 2]],GroupVertices[Vertex],0)),1,1,"")</f>
        <v>4</v>
      </c>
      <c r="BM158" s="137">
        <v>43728</v>
      </c>
      <c r="BN158" s="70" t="s">
        <v>1188</v>
      </c>
    </row>
    <row r="159" spans="1:66" ht="15">
      <c r="A159" s="62" t="s">
        <v>802</v>
      </c>
      <c r="B159" s="62" t="s">
        <v>808</v>
      </c>
      <c r="C159" s="87" t="s">
        <v>2512</v>
      </c>
      <c r="D159" s="94">
        <v>10</v>
      </c>
      <c r="E159" s="95" t="s">
        <v>136</v>
      </c>
      <c r="F159" s="96">
        <v>11</v>
      </c>
      <c r="G159" s="87"/>
      <c r="H159" s="77"/>
      <c r="I159" s="97"/>
      <c r="J159" s="97"/>
      <c r="K159" s="34" t="s">
        <v>66</v>
      </c>
      <c r="L159" s="100">
        <v>159</v>
      </c>
      <c r="M159" s="100"/>
      <c r="N159" s="99"/>
      <c r="O159" s="64" t="s">
        <v>195</v>
      </c>
      <c r="P159" s="66">
        <v>43728.10880787037</v>
      </c>
      <c r="Q159" s="64" t="s">
        <v>858</v>
      </c>
      <c r="R159" s="64"/>
      <c r="S159" s="64"/>
      <c r="T159" s="64" t="s">
        <v>959</v>
      </c>
      <c r="U159" s="66">
        <v>43728.10880787037</v>
      </c>
      <c r="V159" s="67" t="s">
        <v>1355</v>
      </c>
      <c r="W159" s="64"/>
      <c r="X159" s="64"/>
      <c r="Y159" s="70" t="s">
        <v>1522</v>
      </c>
      <c r="Z159" s="64"/>
      <c r="AA159" s="110">
        <v>6</v>
      </c>
      <c r="AB159" s="48">
        <v>0</v>
      </c>
      <c r="AC159" s="49">
        <v>0</v>
      </c>
      <c r="AD159" s="48">
        <v>0</v>
      </c>
      <c r="AE159" s="49">
        <v>0</v>
      </c>
      <c r="AF159" s="48">
        <v>0</v>
      </c>
      <c r="AG159" s="49">
        <v>0</v>
      </c>
      <c r="AH159" s="48">
        <v>19</v>
      </c>
      <c r="AI159" s="49">
        <v>100</v>
      </c>
      <c r="AJ159" s="48">
        <v>19</v>
      </c>
      <c r="AK159" s="117"/>
      <c r="AL159" s="67" t="s">
        <v>1060</v>
      </c>
      <c r="AM159" s="64" t="b">
        <v>0</v>
      </c>
      <c r="AN159" s="64">
        <v>0</v>
      </c>
      <c r="AO159" s="70" t="s">
        <v>287</v>
      </c>
      <c r="AP159" s="64" t="b">
        <v>0</v>
      </c>
      <c r="AQ159" s="64" t="s">
        <v>288</v>
      </c>
      <c r="AR159" s="64"/>
      <c r="AS159" s="70" t="s">
        <v>287</v>
      </c>
      <c r="AT159" s="64" t="b">
        <v>0</v>
      </c>
      <c r="AU159" s="64">
        <v>4</v>
      </c>
      <c r="AV159" s="70" t="s">
        <v>1548</v>
      </c>
      <c r="AW159" s="64" t="s">
        <v>352</v>
      </c>
      <c r="AX159" s="64" t="b">
        <v>0</v>
      </c>
      <c r="AY159" s="70" t="s">
        <v>1548</v>
      </c>
      <c r="AZ159" s="64" t="s">
        <v>185</v>
      </c>
      <c r="BA159" s="64">
        <v>0</v>
      </c>
      <c r="BB159" s="64">
        <v>0</v>
      </c>
      <c r="BC159" s="64"/>
      <c r="BD159" s="64"/>
      <c r="BE159" s="64"/>
      <c r="BF159" s="64"/>
      <c r="BG159" s="64"/>
      <c r="BH159" s="64"/>
      <c r="BI159" s="64"/>
      <c r="BJ159" s="64"/>
      <c r="BK159" s="63" t="str">
        <f>REPLACE(INDEX(GroupVertices[Group],MATCH(Edges[[#This Row],[Vertex 1]],GroupVertices[Vertex],0)),1,1,"")</f>
        <v>5</v>
      </c>
      <c r="BL159" s="63" t="str">
        <f>REPLACE(INDEX(GroupVertices[Group],MATCH(Edges[[#This Row],[Vertex 2]],GroupVertices[Vertex],0)),1,1,"")</f>
        <v>2</v>
      </c>
      <c r="BM159" s="137">
        <v>43728</v>
      </c>
      <c r="BN159" s="70" t="s">
        <v>1188</v>
      </c>
    </row>
    <row r="160" spans="1:66" ht="15">
      <c r="A160" s="62" t="s">
        <v>802</v>
      </c>
      <c r="B160" s="62" t="s">
        <v>808</v>
      </c>
      <c r="C160" s="87" t="s">
        <v>2512</v>
      </c>
      <c r="D160" s="94">
        <v>10</v>
      </c>
      <c r="E160" s="95" t="s">
        <v>136</v>
      </c>
      <c r="F160" s="96">
        <v>11</v>
      </c>
      <c r="G160" s="87"/>
      <c r="H160" s="77"/>
      <c r="I160" s="97"/>
      <c r="J160" s="97"/>
      <c r="K160" s="34" t="s">
        <v>66</v>
      </c>
      <c r="L160" s="100">
        <v>160</v>
      </c>
      <c r="M160" s="100"/>
      <c r="N160" s="99"/>
      <c r="O160" s="64" t="s">
        <v>195</v>
      </c>
      <c r="P160" s="66">
        <v>43728.137037037035</v>
      </c>
      <c r="Q160" s="64" t="s">
        <v>908</v>
      </c>
      <c r="R160" s="67" t="s">
        <v>938</v>
      </c>
      <c r="S160" s="64" t="s">
        <v>949</v>
      </c>
      <c r="T160" s="64" t="s">
        <v>959</v>
      </c>
      <c r="U160" s="66">
        <v>43728.137037037035</v>
      </c>
      <c r="V160" s="67" t="s">
        <v>1356</v>
      </c>
      <c r="W160" s="64"/>
      <c r="X160" s="64"/>
      <c r="Y160" s="70" t="s">
        <v>1523</v>
      </c>
      <c r="Z160" s="64"/>
      <c r="AA160" s="110">
        <v>6</v>
      </c>
      <c r="AB160" s="48">
        <v>0</v>
      </c>
      <c r="AC160" s="49">
        <v>0</v>
      </c>
      <c r="AD160" s="48">
        <v>0</v>
      </c>
      <c r="AE160" s="49">
        <v>0</v>
      </c>
      <c r="AF160" s="48">
        <v>0</v>
      </c>
      <c r="AG160" s="49">
        <v>0</v>
      </c>
      <c r="AH160" s="48">
        <v>42</v>
      </c>
      <c r="AI160" s="49">
        <v>100</v>
      </c>
      <c r="AJ160" s="48">
        <v>42</v>
      </c>
      <c r="AK160" s="117"/>
      <c r="AL160" s="67" t="s">
        <v>1060</v>
      </c>
      <c r="AM160" s="64" t="b">
        <v>0</v>
      </c>
      <c r="AN160" s="64">
        <v>1</v>
      </c>
      <c r="AO160" s="70" t="s">
        <v>287</v>
      </c>
      <c r="AP160" s="64" t="b">
        <v>0</v>
      </c>
      <c r="AQ160" s="64" t="s">
        <v>288</v>
      </c>
      <c r="AR160" s="64"/>
      <c r="AS160" s="70" t="s">
        <v>287</v>
      </c>
      <c r="AT160" s="64" t="b">
        <v>0</v>
      </c>
      <c r="AU160" s="64">
        <v>0</v>
      </c>
      <c r="AV160" s="70" t="s">
        <v>287</v>
      </c>
      <c r="AW160" s="64" t="s">
        <v>368</v>
      </c>
      <c r="AX160" s="64" t="b">
        <v>0</v>
      </c>
      <c r="AY160" s="70" t="s">
        <v>1523</v>
      </c>
      <c r="AZ160" s="64" t="s">
        <v>185</v>
      </c>
      <c r="BA160" s="64">
        <v>0</v>
      </c>
      <c r="BB160" s="64">
        <v>0</v>
      </c>
      <c r="BC160" s="64"/>
      <c r="BD160" s="64"/>
      <c r="BE160" s="64"/>
      <c r="BF160" s="64"/>
      <c r="BG160" s="64"/>
      <c r="BH160" s="64"/>
      <c r="BI160" s="64"/>
      <c r="BJ160" s="64"/>
      <c r="BK160" s="63" t="str">
        <f>REPLACE(INDEX(GroupVertices[Group],MATCH(Edges[[#This Row],[Vertex 1]],GroupVertices[Vertex],0)),1,1,"")</f>
        <v>5</v>
      </c>
      <c r="BL160" s="63" t="str">
        <f>REPLACE(INDEX(GroupVertices[Group],MATCH(Edges[[#This Row],[Vertex 2]],GroupVertices[Vertex],0)),1,1,"")</f>
        <v>2</v>
      </c>
      <c r="BM160" s="137">
        <v>43728</v>
      </c>
      <c r="BN160" s="70" t="s">
        <v>1189</v>
      </c>
    </row>
    <row r="161" spans="1:66" ht="15">
      <c r="A161" s="62" t="s">
        <v>802</v>
      </c>
      <c r="B161" s="62" t="s">
        <v>423</v>
      </c>
      <c r="C161" s="87" t="s">
        <v>758</v>
      </c>
      <c r="D161" s="94">
        <v>9</v>
      </c>
      <c r="E161" s="95" t="s">
        <v>136</v>
      </c>
      <c r="F161" s="96">
        <v>12</v>
      </c>
      <c r="G161" s="87"/>
      <c r="H161" s="77"/>
      <c r="I161" s="97"/>
      <c r="J161" s="97"/>
      <c r="K161" s="34" t="s">
        <v>66</v>
      </c>
      <c r="L161" s="100">
        <v>161</v>
      </c>
      <c r="M161" s="100"/>
      <c r="N161" s="99"/>
      <c r="O161" s="64" t="s">
        <v>353</v>
      </c>
      <c r="P161" s="66">
        <v>43728.143113425926</v>
      </c>
      <c r="Q161" s="64" t="s">
        <v>860</v>
      </c>
      <c r="R161" s="64"/>
      <c r="S161" s="64"/>
      <c r="T161" s="64" t="s">
        <v>964</v>
      </c>
      <c r="U161" s="66">
        <v>43728.143113425926</v>
      </c>
      <c r="V161" s="67" t="s">
        <v>1357</v>
      </c>
      <c r="W161" s="64"/>
      <c r="X161" s="64"/>
      <c r="Y161" s="70" t="s">
        <v>1524</v>
      </c>
      <c r="Z161" s="64"/>
      <c r="AA161" s="110">
        <v>5</v>
      </c>
      <c r="AB161" s="48"/>
      <c r="AC161" s="49"/>
      <c r="AD161" s="48"/>
      <c r="AE161" s="49"/>
      <c r="AF161" s="48"/>
      <c r="AG161" s="49"/>
      <c r="AH161" s="48"/>
      <c r="AI161" s="49"/>
      <c r="AJ161" s="48"/>
      <c r="AK161" s="117"/>
      <c r="AL161" s="67" t="s">
        <v>1060</v>
      </c>
      <c r="AM161" s="64" t="b">
        <v>0</v>
      </c>
      <c r="AN161" s="64">
        <v>0</v>
      </c>
      <c r="AO161" s="70" t="s">
        <v>287</v>
      </c>
      <c r="AP161" s="64" t="b">
        <v>0</v>
      </c>
      <c r="AQ161" s="64" t="s">
        <v>1576</v>
      </c>
      <c r="AR161" s="64"/>
      <c r="AS161" s="70" t="s">
        <v>287</v>
      </c>
      <c r="AT161" s="64" t="b">
        <v>0</v>
      </c>
      <c r="AU161" s="64">
        <v>2</v>
      </c>
      <c r="AV161" s="70" t="s">
        <v>1549</v>
      </c>
      <c r="AW161" s="64" t="s">
        <v>352</v>
      </c>
      <c r="AX161" s="64" t="b">
        <v>0</v>
      </c>
      <c r="AY161" s="70" t="s">
        <v>1549</v>
      </c>
      <c r="AZ161" s="64" t="s">
        <v>185</v>
      </c>
      <c r="BA161" s="64">
        <v>0</v>
      </c>
      <c r="BB161" s="64">
        <v>0</v>
      </c>
      <c r="BC161" s="64"/>
      <c r="BD161" s="64"/>
      <c r="BE161" s="64"/>
      <c r="BF161" s="64"/>
      <c r="BG161" s="64"/>
      <c r="BH161" s="64"/>
      <c r="BI161" s="64"/>
      <c r="BJ161" s="64"/>
      <c r="BK161" s="63" t="str">
        <f>REPLACE(INDEX(GroupVertices[Group],MATCH(Edges[[#This Row],[Vertex 1]],GroupVertices[Vertex],0)),1,1,"")</f>
        <v>5</v>
      </c>
      <c r="BL161" s="63" t="str">
        <f>REPLACE(INDEX(GroupVertices[Group],MATCH(Edges[[#This Row],[Vertex 2]],GroupVertices[Vertex],0)),1,1,"")</f>
        <v>2</v>
      </c>
      <c r="BM161" s="137">
        <v>43728</v>
      </c>
      <c r="BN161" s="70" t="s">
        <v>1190</v>
      </c>
    </row>
    <row r="162" spans="1:66" ht="15">
      <c r="A162" s="62" t="s">
        <v>802</v>
      </c>
      <c r="B162" s="62" t="s">
        <v>808</v>
      </c>
      <c r="C162" s="87" t="s">
        <v>2512</v>
      </c>
      <c r="D162" s="94">
        <v>10</v>
      </c>
      <c r="E162" s="95" t="s">
        <v>136</v>
      </c>
      <c r="F162" s="96">
        <v>11</v>
      </c>
      <c r="G162" s="87"/>
      <c r="H162" s="77"/>
      <c r="I162" s="97"/>
      <c r="J162" s="97"/>
      <c r="K162" s="34" t="s">
        <v>66</v>
      </c>
      <c r="L162" s="100">
        <v>162</v>
      </c>
      <c r="M162" s="100"/>
      <c r="N162" s="99"/>
      <c r="O162" s="64" t="s">
        <v>195</v>
      </c>
      <c r="P162" s="66">
        <v>43728.143113425926</v>
      </c>
      <c r="Q162" s="64" t="s">
        <v>860</v>
      </c>
      <c r="R162" s="64"/>
      <c r="S162" s="64"/>
      <c r="T162" s="64" t="s">
        <v>964</v>
      </c>
      <c r="U162" s="66">
        <v>43728.143113425926</v>
      </c>
      <c r="V162" s="67" t="s">
        <v>1357</v>
      </c>
      <c r="W162" s="64"/>
      <c r="X162" s="64"/>
      <c r="Y162" s="70" t="s">
        <v>1524</v>
      </c>
      <c r="Z162" s="64"/>
      <c r="AA162" s="110">
        <v>6</v>
      </c>
      <c r="AB162" s="48"/>
      <c r="AC162" s="49"/>
      <c r="AD162" s="48"/>
      <c r="AE162" s="49"/>
      <c r="AF162" s="48"/>
      <c r="AG162" s="49"/>
      <c r="AH162" s="48"/>
      <c r="AI162" s="49"/>
      <c r="AJ162" s="48"/>
      <c r="AK162" s="117"/>
      <c r="AL162" s="67" t="s">
        <v>1060</v>
      </c>
      <c r="AM162" s="64" t="b">
        <v>0</v>
      </c>
      <c r="AN162" s="64">
        <v>0</v>
      </c>
      <c r="AO162" s="70" t="s">
        <v>287</v>
      </c>
      <c r="AP162" s="64" t="b">
        <v>0</v>
      </c>
      <c r="AQ162" s="64" t="s">
        <v>1576</v>
      </c>
      <c r="AR162" s="64"/>
      <c r="AS162" s="70" t="s">
        <v>287</v>
      </c>
      <c r="AT162" s="64" t="b">
        <v>0</v>
      </c>
      <c r="AU162" s="64">
        <v>2</v>
      </c>
      <c r="AV162" s="70" t="s">
        <v>1549</v>
      </c>
      <c r="AW162" s="64" t="s">
        <v>352</v>
      </c>
      <c r="AX162" s="64" t="b">
        <v>0</v>
      </c>
      <c r="AY162" s="70" t="s">
        <v>1549</v>
      </c>
      <c r="AZ162" s="64" t="s">
        <v>185</v>
      </c>
      <c r="BA162" s="64">
        <v>0</v>
      </c>
      <c r="BB162" s="64">
        <v>0</v>
      </c>
      <c r="BC162" s="64"/>
      <c r="BD162" s="64"/>
      <c r="BE162" s="64"/>
      <c r="BF162" s="64"/>
      <c r="BG162" s="64"/>
      <c r="BH162" s="64"/>
      <c r="BI162" s="64"/>
      <c r="BJ162" s="64"/>
      <c r="BK162" s="63" t="str">
        <f>REPLACE(INDEX(GroupVertices[Group],MATCH(Edges[[#This Row],[Vertex 1]],GroupVertices[Vertex],0)),1,1,"")</f>
        <v>5</v>
      </c>
      <c r="BL162" s="63" t="str">
        <f>REPLACE(INDEX(GroupVertices[Group],MATCH(Edges[[#This Row],[Vertex 2]],GroupVertices[Vertex],0)),1,1,"")</f>
        <v>2</v>
      </c>
      <c r="BM162" s="137">
        <v>43728</v>
      </c>
      <c r="BN162" s="70" t="s">
        <v>1190</v>
      </c>
    </row>
    <row r="163" spans="1:66" ht="15">
      <c r="A163" s="62" t="s">
        <v>802</v>
      </c>
      <c r="B163" s="62" t="s">
        <v>812</v>
      </c>
      <c r="C163" s="87" t="s">
        <v>2512</v>
      </c>
      <c r="D163" s="94">
        <v>10</v>
      </c>
      <c r="E163" s="95" t="s">
        <v>136</v>
      </c>
      <c r="F163" s="96">
        <v>11</v>
      </c>
      <c r="G163" s="87"/>
      <c r="H163" s="77"/>
      <c r="I163" s="97"/>
      <c r="J163" s="97"/>
      <c r="K163" s="34" t="s">
        <v>65</v>
      </c>
      <c r="L163" s="100">
        <v>163</v>
      </c>
      <c r="M163" s="100"/>
      <c r="N163" s="99"/>
      <c r="O163" s="64" t="s">
        <v>195</v>
      </c>
      <c r="P163" s="66">
        <v>43728.143113425926</v>
      </c>
      <c r="Q163" s="64" t="s">
        <v>860</v>
      </c>
      <c r="R163" s="64"/>
      <c r="S163" s="64"/>
      <c r="T163" s="64" t="s">
        <v>964</v>
      </c>
      <c r="U163" s="66">
        <v>43728.143113425926</v>
      </c>
      <c r="V163" s="67" t="s">
        <v>1357</v>
      </c>
      <c r="W163" s="64"/>
      <c r="X163" s="64"/>
      <c r="Y163" s="70" t="s">
        <v>1524</v>
      </c>
      <c r="Z163" s="64"/>
      <c r="AA163" s="110">
        <v>6</v>
      </c>
      <c r="AB163" s="48">
        <v>0</v>
      </c>
      <c r="AC163" s="49">
        <v>0</v>
      </c>
      <c r="AD163" s="48">
        <v>0</v>
      </c>
      <c r="AE163" s="49">
        <v>0</v>
      </c>
      <c r="AF163" s="48">
        <v>0</v>
      </c>
      <c r="AG163" s="49">
        <v>0</v>
      </c>
      <c r="AH163" s="48">
        <v>11</v>
      </c>
      <c r="AI163" s="49">
        <v>100</v>
      </c>
      <c r="AJ163" s="48">
        <v>11</v>
      </c>
      <c r="AK163" s="117"/>
      <c r="AL163" s="67" t="s">
        <v>1060</v>
      </c>
      <c r="AM163" s="64" t="b">
        <v>0</v>
      </c>
      <c r="AN163" s="64">
        <v>0</v>
      </c>
      <c r="AO163" s="70" t="s">
        <v>287</v>
      </c>
      <c r="AP163" s="64" t="b">
        <v>0</v>
      </c>
      <c r="AQ163" s="64" t="s">
        <v>1576</v>
      </c>
      <c r="AR163" s="64"/>
      <c r="AS163" s="70" t="s">
        <v>287</v>
      </c>
      <c r="AT163" s="64" t="b">
        <v>0</v>
      </c>
      <c r="AU163" s="64">
        <v>2</v>
      </c>
      <c r="AV163" s="70" t="s">
        <v>1549</v>
      </c>
      <c r="AW163" s="64" t="s">
        <v>352</v>
      </c>
      <c r="AX163" s="64" t="b">
        <v>0</v>
      </c>
      <c r="AY163" s="70" t="s">
        <v>1549</v>
      </c>
      <c r="AZ163" s="64" t="s">
        <v>185</v>
      </c>
      <c r="BA163" s="64">
        <v>0</v>
      </c>
      <c r="BB163" s="64">
        <v>0</v>
      </c>
      <c r="BC163" s="64"/>
      <c r="BD163" s="64"/>
      <c r="BE163" s="64"/>
      <c r="BF163" s="64"/>
      <c r="BG163" s="64"/>
      <c r="BH163" s="64"/>
      <c r="BI163" s="64"/>
      <c r="BJ163" s="64"/>
      <c r="BK163" s="63" t="str">
        <f>REPLACE(INDEX(GroupVertices[Group],MATCH(Edges[[#This Row],[Vertex 1]],GroupVertices[Vertex],0)),1,1,"")</f>
        <v>5</v>
      </c>
      <c r="BL163" s="63" t="str">
        <f>REPLACE(INDEX(GroupVertices[Group],MATCH(Edges[[#This Row],[Vertex 2]],GroupVertices[Vertex],0)),1,1,"")</f>
        <v>4</v>
      </c>
      <c r="BM163" s="137">
        <v>43728</v>
      </c>
      <c r="BN163" s="70" t="s">
        <v>1190</v>
      </c>
    </row>
    <row r="164" spans="1:66" ht="15">
      <c r="A164" s="62" t="s">
        <v>802</v>
      </c>
      <c r="B164" s="62" t="s">
        <v>423</v>
      </c>
      <c r="C164" s="87" t="s">
        <v>758</v>
      </c>
      <c r="D164" s="94">
        <v>9</v>
      </c>
      <c r="E164" s="95" t="s">
        <v>136</v>
      </c>
      <c r="F164" s="96">
        <v>12</v>
      </c>
      <c r="G164" s="87"/>
      <c r="H164" s="77"/>
      <c r="I164" s="97"/>
      <c r="J164" s="97"/>
      <c r="K164" s="34" t="s">
        <v>66</v>
      </c>
      <c r="L164" s="100">
        <v>164</v>
      </c>
      <c r="M164" s="100"/>
      <c r="N164" s="99"/>
      <c r="O164" s="64" t="s">
        <v>353</v>
      </c>
      <c r="P164" s="66">
        <v>43729.95012731481</v>
      </c>
      <c r="Q164" s="64" t="s">
        <v>909</v>
      </c>
      <c r="R164" s="67" t="s">
        <v>939</v>
      </c>
      <c r="S164" s="64" t="s">
        <v>949</v>
      </c>
      <c r="T164" s="64" t="s">
        <v>978</v>
      </c>
      <c r="U164" s="66">
        <v>43729.95012731481</v>
      </c>
      <c r="V164" s="67" t="s">
        <v>1358</v>
      </c>
      <c r="W164" s="64"/>
      <c r="X164" s="64"/>
      <c r="Y164" s="70" t="s">
        <v>1525</v>
      </c>
      <c r="Z164" s="64"/>
      <c r="AA164" s="110">
        <v>5</v>
      </c>
      <c r="AB164" s="48"/>
      <c r="AC164" s="49"/>
      <c r="AD164" s="48"/>
      <c r="AE164" s="49"/>
      <c r="AF164" s="48"/>
      <c r="AG164" s="49"/>
      <c r="AH164" s="48"/>
      <c r="AI164" s="49"/>
      <c r="AJ164" s="48"/>
      <c r="AK164" s="117"/>
      <c r="AL164" s="67" t="s">
        <v>1060</v>
      </c>
      <c r="AM164" s="64" t="b">
        <v>0</v>
      </c>
      <c r="AN164" s="64">
        <v>0</v>
      </c>
      <c r="AO164" s="70" t="s">
        <v>287</v>
      </c>
      <c r="AP164" s="64" t="b">
        <v>0</v>
      </c>
      <c r="AQ164" s="64" t="s">
        <v>288</v>
      </c>
      <c r="AR164" s="64"/>
      <c r="AS164" s="70" t="s">
        <v>287</v>
      </c>
      <c r="AT164" s="64" t="b">
        <v>0</v>
      </c>
      <c r="AU164" s="64">
        <v>3</v>
      </c>
      <c r="AV164" s="70" t="s">
        <v>1557</v>
      </c>
      <c r="AW164" s="64" t="s">
        <v>352</v>
      </c>
      <c r="AX164" s="64" t="b">
        <v>0</v>
      </c>
      <c r="AY164" s="70" t="s">
        <v>1557</v>
      </c>
      <c r="AZ164" s="64" t="s">
        <v>185</v>
      </c>
      <c r="BA164" s="64">
        <v>0</v>
      </c>
      <c r="BB164" s="64">
        <v>0</v>
      </c>
      <c r="BC164" s="64"/>
      <c r="BD164" s="64"/>
      <c r="BE164" s="64"/>
      <c r="BF164" s="64"/>
      <c r="BG164" s="64"/>
      <c r="BH164" s="64"/>
      <c r="BI164" s="64"/>
      <c r="BJ164" s="64"/>
      <c r="BK164" s="63" t="str">
        <f>REPLACE(INDEX(GroupVertices[Group],MATCH(Edges[[#This Row],[Vertex 1]],GroupVertices[Vertex],0)),1,1,"")</f>
        <v>5</v>
      </c>
      <c r="BL164" s="63" t="str">
        <f>REPLACE(INDEX(GroupVertices[Group],MATCH(Edges[[#This Row],[Vertex 2]],GroupVertices[Vertex],0)),1,1,"")</f>
        <v>2</v>
      </c>
      <c r="BM164" s="137">
        <v>43729</v>
      </c>
      <c r="BN164" s="70" t="s">
        <v>1191</v>
      </c>
    </row>
    <row r="165" spans="1:66" ht="15">
      <c r="A165" s="62" t="s">
        <v>802</v>
      </c>
      <c r="B165" s="62" t="s">
        <v>808</v>
      </c>
      <c r="C165" s="87" t="s">
        <v>2512</v>
      </c>
      <c r="D165" s="94">
        <v>10</v>
      </c>
      <c r="E165" s="95" t="s">
        <v>136</v>
      </c>
      <c r="F165" s="96">
        <v>11</v>
      </c>
      <c r="G165" s="87"/>
      <c r="H165" s="77"/>
      <c r="I165" s="97"/>
      <c r="J165" s="97"/>
      <c r="K165" s="34" t="s">
        <v>66</v>
      </c>
      <c r="L165" s="100">
        <v>165</v>
      </c>
      <c r="M165" s="100"/>
      <c r="N165" s="99"/>
      <c r="O165" s="64" t="s">
        <v>195</v>
      </c>
      <c r="P165" s="66">
        <v>43729.95012731481</v>
      </c>
      <c r="Q165" s="64" t="s">
        <v>909</v>
      </c>
      <c r="R165" s="67" t="s">
        <v>939</v>
      </c>
      <c r="S165" s="64" t="s">
        <v>949</v>
      </c>
      <c r="T165" s="64" t="s">
        <v>978</v>
      </c>
      <c r="U165" s="66">
        <v>43729.95012731481</v>
      </c>
      <c r="V165" s="67" t="s">
        <v>1358</v>
      </c>
      <c r="W165" s="64"/>
      <c r="X165" s="64"/>
      <c r="Y165" s="70" t="s">
        <v>1525</v>
      </c>
      <c r="Z165" s="64"/>
      <c r="AA165" s="110">
        <v>6</v>
      </c>
      <c r="AB165" s="48">
        <v>0</v>
      </c>
      <c r="AC165" s="49">
        <v>0</v>
      </c>
      <c r="AD165" s="48">
        <v>0</v>
      </c>
      <c r="AE165" s="49">
        <v>0</v>
      </c>
      <c r="AF165" s="48">
        <v>0</v>
      </c>
      <c r="AG165" s="49">
        <v>0</v>
      </c>
      <c r="AH165" s="48">
        <v>10</v>
      </c>
      <c r="AI165" s="49">
        <v>100</v>
      </c>
      <c r="AJ165" s="48">
        <v>10</v>
      </c>
      <c r="AK165" s="117"/>
      <c r="AL165" s="67" t="s">
        <v>1060</v>
      </c>
      <c r="AM165" s="64" t="b">
        <v>0</v>
      </c>
      <c r="AN165" s="64">
        <v>0</v>
      </c>
      <c r="AO165" s="70" t="s">
        <v>287</v>
      </c>
      <c r="AP165" s="64" t="b">
        <v>0</v>
      </c>
      <c r="AQ165" s="64" t="s">
        <v>288</v>
      </c>
      <c r="AR165" s="64"/>
      <c r="AS165" s="70" t="s">
        <v>287</v>
      </c>
      <c r="AT165" s="64" t="b">
        <v>0</v>
      </c>
      <c r="AU165" s="64">
        <v>3</v>
      </c>
      <c r="AV165" s="70" t="s">
        <v>1557</v>
      </c>
      <c r="AW165" s="64" t="s">
        <v>352</v>
      </c>
      <c r="AX165" s="64" t="b">
        <v>0</v>
      </c>
      <c r="AY165" s="70" t="s">
        <v>1557</v>
      </c>
      <c r="AZ165" s="64" t="s">
        <v>185</v>
      </c>
      <c r="BA165" s="64">
        <v>0</v>
      </c>
      <c r="BB165" s="64">
        <v>0</v>
      </c>
      <c r="BC165" s="64"/>
      <c r="BD165" s="64"/>
      <c r="BE165" s="64"/>
      <c r="BF165" s="64"/>
      <c r="BG165" s="64"/>
      <c r="BH165" s="64"/>
      <c r="BI165" s="64"/>
      <c r="BJ165" s="64"/>
      <c r="BK165" s="63" t="str">
        <f>REPLACE(INDEX(GroupVertices[Group],MATCH(Edges[[#This Row],[Vertex 1]],GroupVertices[Vertex],0)),1,1,"")</f>
        <v>5</v>
      </c>
      <c r="BL165" s="63" t="str">
        <f>REPLACE(INDEX(GroupVertices[Group],MATCH(Edges[[#This Row],[Vertex 2]],GroupVertices[Vertex],0)),1,1,"")</f>
        <v>2</v>
      </c>
      <c r="BM165" s="137">
        <v>43729</v>
      </c>
      <c r="BN165" s="70" t="s">
        <v>1191</v>
      </c>
    </row>
    <row r="166" spans="1:66" ht="15">
      <c r="A166" s="62" t="s">
        <v>802</v>
      </c>
      <c r="B166" s="62" t="s">
        <v>423</v>
      </c>
      <c r="C166" s="87" t="s">
        <v>758</v>
      </c>
      <c r="D166" s="94">
        <v>9</v>
      </c>
      <c r="E166" s="95" t="s">
        <v>136</v>
      </c>
      <c r="F166" s="96">
        <v>12</v>
      </c>
      <c r="G166" s="87"/>
      <c r="H166" s="77"/>
      <c r="I166" s="97"/>
      <c r="J166" s="97"/>
      <c r="K166" s="34" t="s">
        <v>66</v>
      </c>
      <c r="L166" s="100">
        <v>166</v>
      </c>
      <c r="M166" s="100"/>
      <c r="N166" s="99"/>
      <c r="O166" s="64" t="s">
        <v>353</v>
      </c>
      <c r="P166" s="66">
        <v>43731.948541666665</v>
      </c>
      <c r="Q166" s="64" t="s">
        <v>910</v>
      </c>
      <c r="R166" s="67" t="s">
        <v>940</v>
      </c>
      <c r="S166" s="64" t="s">
        <v>952</v>
      </c>
      <c r="T166" s="64" t="s">
        <v>979</v>
      </c>
      <c r="U166" s="66">
        <v>43731.948541666665</v>
      </c>
      <c r="V166" s="67" t="s">
        <v>1359</v>
      </c>
      <c r="W166" s="64"/>
      <c r="X166" s="64"/>
      <c r="Y166" s="70" t="s">
        <v>1526</v>
      </c>
      <c r="Z166" s="64"/>
      <c r="AA166" s="110">
        <v>5</v>
      </c>
      <c r="AB166" s="48"/>
      <c r="AC166" s="49"/>
      <c r="AD166" s="48"/>
      <c r="AE166" s="49"/>
      <c r="AF166" s="48"/>
      <c r="AG166" s="49"/>
      <c r="AH166" s="48"/>
      <c r="AI166" s="49"/>
      <c r="AJ166" s="48"/>
      <c r="AK166" s="117"/>
      <c r="AL166" s="67" t="s">
        <v>1060</v>
      </c>
      <c r="AM166" s="64" t="b">
        <v>0</v>
      </c>
      <c r="AN166" s="64">
        <v>0</v>
      </c>
      <c r="AO166" s="70" t="s">
        <v>287</v>
      </c>
      <c r="AP166" s="64" t="b">
        <v>0</v>
      </c>
      <c r="AQ166" s="64" t="s">
        <v>288</v>
      </c>
      <c r="AR166" s="64"/>
      <c r="AS166" s="70" t="s">
        <v>287</v>
      </c>
      <c r="AT166" s="64" t="b">
        <v>0</v>
      </c>
      <c r="AU166" s="64">
        <v>2</v>
      </c>
      <c r="AV166" s="70" t="s">
        <v>1558</v>
      </c>
      <c r="AW166" s="64" t="s">
        <v>352</v>
      </c>
      <c r="AX166" s="64" t="b">
        <v>0</v>
      </c>
      <c r="AY166" s="70" t="s">
        <v>1558</v>
      </c>
      <c r="AZ166" s="64" t="s">
        <v>185</v>
      </c>
      <c r="BA166" s="64">
        <v>0</v>
      </c>
      <c r="BB166" s="64">
        <v>0</v>
      </c>
      <c r="BC166" s="64"/>
      <c r="BD166" s="64"/>
      <c r="BE166" s="64"/>
      <c r="BF166" s="64"/>
      <c r="BG166" s="64"/>
      <c r="BH166" s="64"/>
      <c r="BI166" s="64"/>
      <c r="BJ166" s="64"/>
      <c r="BK166" s="63" t="str">
        <f>REPLACE(INDEX(GroupVertices[Group],MATCH(Edges[[#This Row],[Vertex 1]],GroupVertices[Vertex],0)),1,1,"")</f>
        <v>5</v>
      </c>
      <c r="BL166" s="63" t="str">
        <f>REPLACE(INDEX(GroupVertices[Group],MATCH(Edges[[#This Row],[Vertex 2]],GroupVertices[Vertex],0)),1,1,"")</f>
        <v>2</v>
      </c>
      <c r="BM166" s="137">
        <v>43731</v>
      </c>
      <c r="BN166" s="70" t="s">
        <v>1192</v>
      </c>
    </row>
    <row r="167" spans="1:66" ht="15">
      <c r="A167" s="62" t="s">
        <v>802</v>
      </c>
      <c r="B167" s="62" t="s">
        <v>808</v>
      </c>
      <c r="C167" s="87" t="s">
        <v>2512</v>
      </c>
      <c r="D167" s="94">
        <v>10</v>
      </c>
      <c r="E167" s="95" t="s">
        <v>136</v>
      </c>
      <c r="F167" s="96">
        <v>11</v>
      </c>
      <c r="G167" s="87"/>
      <c r="H167" s="77"/>
      <c r="I167" s="97"/>
      <c r="J167" s="97"/>
      <c r="K167" s="34" t="s">
        <v>66</v>
      </c>
      <c r="L167" s="100">
        <v>167</v>
      </c>
      <c r="M167" s="100"/>
      <c r="N167" s="99"/>
      <c r="O167" s="64" t="s">
        <v>195</v>
      </c>
      <c r="P167" s="66">
        <v>43731.948541666665</v>
      </c>
      <c r="Q167" s="64" t="s">
        <v>910</v>
      </c>
      <c r="R167" s="67" t="s">
        <v>940</v>
      </c>
      <c r="S167" s="64" t="s">
        <v>952</v>
      </c>
      <c r="T167" s="64" t="s">
        <v>979</v>
      </c>
      <c r="U167" s="66">
        <v>43731.948541666665</v>
      </c>
      <c r="V167" s="67" t="s">
        <v>1359</v>
      </c>
      <c r="W167" s="64"/>
      <c r="X167" s="64"/>
      <c r="Y167" s="70" t="s">
        <v>1526</v>
      </c>
      <c r="Z167" s="64"/>
      <c r="AA167" s="110">
        <v>6</v>
      </c>
      <c r="AB167" s="48">
        <v>0</v>
      </c>
      <c r="AC167" s="49">
        <v>0</v>
      </c>
      <c r="AD167" s="48">
        <v>0</v>
      </c>
      <c r="AE167" s="49">
        <v>0</v>
      </c>
      <c r="AF167" s="48">
        <v>0</v>
      </c>
      <c r="AG167" s="49">
        <v>0</v>
      </c>
      <c r="AH167" s="48">
        <v>6</v>
      </c>
      <c r="AI167" s="49">
        <v>100</v>
      </c>
      <c r="AJ167" s="48">
        <v>6</v>
      </c>
      <c r="AK167" s="117"/>
      <c r="AL167" s="67" t="s">
        <v>1060</v>
      </c>
      <c r="AM167" s="64" t="b">
        <v>0</v>
      </c>
      <c r="AN167" s="64">
        <v>0</v>
      </c>
      <c r="AO167" s="70" t="s">
        <v>287</v>
      </c>
      <c r="AP167" s="64" t="b">
        <v>0</v>
      </c>
      <c r="AQ167" s="64" t="s">
        <v>288</v>
      </c>
      <c r="AR167" s="64"/>
      <c r="AS167" s="70" t="s">
        <v>287</v>
      </c>
      <c r="AT167" s="64" t="b">
        <v>0</v>
      </c>
      <c r="AU167" s="64">
        <v>2</v>
      </c>
      <c r="AV167" s="70" t="s">
        <v>1558</v>
      </c>
      <c r="AW167" s="64" t="s">
        <v>352</v>
      </c>
      <c r="AX167" s="64" t="b">
        <v>0</v>
      </c>
      <c r="AY167" s="70" t="s">
        <v>1558</v>
      </c>
      <c r="AZ167" s="64" t="s">
        <v>185</v>
      </c>
      <c r="BA167" s="64">
        <v>0</v>
      </c>
      <c r="BB167" s="64">
        <v>0</v>
      </c>
      <c r="BC167" s="64"/>
      <c r="BD167" s="64"/>
      <c r="BE167" s="64"/>
      <c r="BF167" s="64"/>
      <c r="BG167" s="64"/>
      <c r="BH167" s="64"/>
      <c r="BI167" s="64"/>
      <c r="BJ167" s="64"/>
      <c r="BK167" s="63" t="str">
        <f>REPLACE(INDEX(GroupVertices[Group],MATCH(Edges[[#This Row],[Vertex 1]],GroupVertices[Vertex],0)),1,1,"")</f>
        <v>5</v>
      </c>
      <c r="BL167" s="63" t="str">
        <f>REPLACE(INDEX(GroupVertices[Group],MATCH(Edges[[#This Row],[Vertex 2]],GroupVertices[Vertex],0)),1,1,"")</f>
        <v>2</v>
      </c>
      <c r="BM167" s="137">
        <v>43731</v>
      </c>
      <c r="BN167" s="70" t="s">
        <v>1192</v>
      </c>
    </row>
    <row r="168" spans="1:66" ht="15">
      <c r="A168" s="62" t="s">
        <v>808</v>
      </c>
      <c r="B168" s="62" t="s">
        <v>802</v>
      </c>
      <c r="C168" s="87" t="s">
        <v>284</v>
      </c>
      <c r="D168" s="94">
        <v>5</v>
      </c>
      <c r="E168" s="95" t="s">
        <v>132</v>
      </c>
      <c r="F168" s="96">
        <v>16</v>
      </c>
      <c r="G168" s="87"/>
      <c r="H168" s="77"/>
      <c r="I168" s="97"/>
      <c r="J168" s="97"/>
      <c r="K168" s="34" t="s">
        <v>66</v>
      </c>
      <c r="L168" s="100">
        <v>168</v>
      </c>
      <c r="M168" s="100"/>
      <c r="N168" s="99"/>
      <c r="O168" s="64" t="s">
        <v>195</v>
      </c>
      <c r="P168" s="66">
        <v>43725.74854166667</v>
      </c>
      <c r="Q168" s="64" t="s">
        <v>901</v>
      </c>
      <c r="R168" s="67" t="s">
        <v>934</v>
      </c>
      <c r="S168" s="64" t="s">
        <v>951</v>
      </c>
      <c r="T168" s="64" t="s">
        <v>976</v>
      </c>
      <c r="U168" s="66">
        <v>43725.74854166667</v>
      </c>
      <c r="V168" s="67" t="s">
        <v>1347</v>
      </c>
      <c r="W168" s="64"/>
      <c r="X168" s="64"/>
      <c r="Y168" s="70" t="s">
        <v>1513</v>
      </c>
      <c r="Z168" s="64"/>
      <c r="AA168" s="110">
        <v>1</v>
      </c>
      <c r="AB168" s="48"/>
      <c r="AC168" s="49"/>
      <c r="AD168" s="48"/>
      <c r="AE168" s="49"/>
      <c r="AF168" s="48"/>
      <c r="AG168" s="49"/>
      <c r="AH168" s="48"/>
      <c r="AI168" s="49"/>
      <c r="AJ168" s="48"/>
      <c r="AK168" s="117"/>
      <c r="AL168" s="67" t="s">
        <v>1066</v>
      </c>
      <c r="AM168" s="64" t="b">
        <v>0</v>
      </c>
      <c r="AN168" s="64">
        <v>9</v>
      </c>
      <c r="AO168" s="70" t="s">
        <v>287</v>
      </c>
      <c r="AP168" s="64" t="b">
        <v>0</v>
      </c>
      <c r="AQ168" s="64" t="s">
        <v>288</v>
      </c>
      <c r="AR168" s="64"/>
      <c r="AS168" s="70" t="s">
        <v>287</v>
      </c>
      <c r="AT168" s="64" t="b">
        <v>0</v>
      </c>
      <c r="AU168" s="64">
        <v>0</v>
      </c>
      <c r="AV168" s="70" t="s">
        <v>287</v>
      </c>
      <c r="AW168" s="64" t="s">
        <v>341</v>
      </c>
      <c r="AX168" s="64" t="b">
        <v>0</v>
      </c>
      <c r="AY168" s="70" t="s">
        <v>1513</v>
      </c>
      <c r="AZ168" s="64" t="s">
        <v>185</v>
      </c>
      <c r="BA168" s="64">
        <v>0</v>
      </c>
      <c r="BB168" s="64">
        <v>0</v>
      </c>
      <c r="BC168" s="64"/>
      <c r="BD168" s="64"/>
      <c r="BE168" s="64"/>
      <c r="BF168" s="64"/>
      <c r="BG168" s="64"/>
      <c r="BH168" s="64"/>
      <c r="BI168" s="64"/>
      <c r="BJ168" s="64"/>
      <c r="BK168" s="63" t="str">
        <f>REPLACE(INDEX(GroupVertices[Group],MATCH(Edges[[#This Row],[Vertex 1]],GroupVertices[Vertex],0)),1,1,"")</f>
        <v>2</v>
      </c>
      <c r="BL168" s="63" t="str">
        <f>REPLACE(INDEX(GroupVertices[Group],MATCH(Edges[[#This Row],[Vertex 2]],GroupVertices[Vertex],0)),1,1,"")</f>
        <v>5</v>
      </c>
      <c r="BM168" s="137">
        <v>43725</v>
      </c>
      <c r="BN168" s="70" t="s">
        <v>1179</v>
      </c>
    </row>
    <row r="169" spans="1:66" ht="15">
      <c r="A169" s="62" t="s">
        <v>423</v>
      </c>
      <c r="B169" s="62" t="s">
        <v>802</v>
      </c>
      <c r="C169" s="87" t="s">
        <v>284</v>
      </c>
      <c r="D169" s="94">
        <v>5</v>
      </c>
      <c r="E169" s="95" t="s">
        <v>132</v>
      </c>
      <c r="F169" s="96">
        <v>16</v>
      </c>
      <c r="G169" s="87"/>
      <c r="H169" s="77"/>
      <c r="I169" s="97"/>
      <c r="J169" s="97"/>
      <c r="K169" s="34" t="s">
        <v>66</v>
      </c>
      <c r="L169" s="100">
        <v>169</v>
      </c>
      <c r="M169" s="100"/>
      <c r="N169" s="99"/>
      <c r="O169" s="64" t="s">
        <v>195</v>
      </c>
      <c r="P169" s="66">
        <v>43725.75001157408</v>
      </c>
      <c r="Q169" s="64" t="s">
        <v>902</v>
      </c>
      <c r="R169" s="67" t="s">
        <v>934</v>
      </c>
      <c r="S169" s="64" t="s">
        <v>951</v>
      </c>
      <c r="T169" s="64" t="s">
        <v>977</v>
      </c>
      <c r="U169" s="66">
        <v>43725.75001157408</v>
      </c>
      <c r="V169" s="67" t="s">
        <v>1348</v>
      </c>
      <c r="W169" s="64"/>
      <c r="X169" s="64"/>
      <c r="Y169" s="70" t="s">
        <v>1514</v>
      </c>
      <c r="Z169" s="64"/>
      <c r="AA169" s="110">
        <v>1</v>
      </c>
      <c r="AB169" s="48"/>
      <c r="AC169" s="49"/>
      <c r="AD169" s="48"/>
      <c r="AE169" s="49"/>
      <c r="AF169" s="48"/>
      <c r="AG169" s="49"/>
      <c r="AH169" s="48"/>
      <c r="AI169" s="49"/>
      <c r="AJ169" s="48"/>
      <c r="AK169" s="117"/>
      <c r="AL169" s="67" t="s">
        <v>457</v>
      </c>
      <c r="AM169" s="64" t="b">
        <v>0</v>
      </c>
      <c r="AN169" s="64">
        <v>6</v>
      </c>
      <c r="AO169" s="70" t="s">
        <v>287</v>
      </c>
      <c r="AP169" s="64" t="b">
        <v>0</v>
      </c>
      <c r="AQ169" s="64" t="s">
        <v>288</v>
      </c>
      <c r="AR169" s="64"/>
      <c r="AS169" s="70" t="s">
        <v>287</v>
      </c>
      <c r="AT169" s="64" t="b">
        <v>0</v>
      </c>
      <c r="AU169" s="64">
        <v>0</v>
      </c>
      <c r="AV169" s="70" t="s">
        <v>287</v>
      </c>
      <c r="AW169" s="64" t="s">
        <v>342</v>
      </c>
      <c r="AX169" s="64" t="b">
        <v>0</v>
      </c>
      <c r="AY169" s="70" t="s">
        <v>1514</v>
      </c>
      <c r="AZ169" s="64" t="s">
        <v>185</v>
      </c>
      <c r="BA169" s="64">
        <v>0</v>
      </c>
      <c r="BB169" s="64">
        <v>0</v>
      </c>
      <c r="BC169" s="64"/>
      <c r="BD169" s="64"/>
      <c r="BE169" s="64"/>
      <c r="BF169" s="64"/>
      <c r="BG169" s="64"/>
      <c r="BH169" s="64"/>
      <c r="BI169" s="64"/>
      <c r="BJ169" s="64"/>
      <c r="BK169" s="63" t="str">
        <f>REPLACE(INDEX(GroupVertices[Group],MATCH(Edges[[#This Row],[Vertex 1]],GroupVertices[Vertex],0)),1,1,"")</f>
        <v>2</v>
      </c>
      <c r="BL169" s="63" t="str">
        <f>REPLACE(INDEX(GroupVertices[Group],MATCH(Edges[[#This Row],[Vertex 2]],GroupVertices[Vertex],0)),1,1,"")</f>
        <v>5</v>
      </c>
      <c r="BM169" s="137">
        <v>43725</v>
      </c>
      <c r="BN169" s="70" t="s">
        <v>1180</v>
      </c>
    </row>
    <row r="170" spans="1:66" ht="15">
      <c r="A170" s="62" t="s">
        <v>809</v>
      </c>
      <c r="B170" s="62" t="s">
        <v>812</v>
      </c>
      <c r="C170" s="87" t="s">
        <v>2509</v>
      </c>
      <c r="D170" s="94">
        <v>8</v>
      </c>
      <c r="E170" s="95" t="s">
        <v>136</v>
      </c>
      <c r="F170" s="96">
        <v>13</v>
      </c>
      <c r="G170" s="87"/>
      <c r="H170" s="77"/>
      <c r="I170" s="97"/>
      <c r="J170" s="97"/>
      <c r="K170" s="34" t="s">
        <v>65</v>
      </c>
      <c r="L170" s="100">
        <v>170</v>
      </c>
      <c r="M170" s="100"/>
      <c r="N170" s="99"/>
      <c r="O170" s="64" t="s">
        <v>195</v>
      </c>
      <c r="P170" s="66">
        <v>43713.584548611114</v>
      </c>
      <c r="Q170" s="64" t="s">
        <v>911</v>
      </c>
      <c r="R170" s="67" t="s">
        <v>941</v>
      </c>
      <c r="S170" s="64" t="s">
        <v>756</v>
      </c>
      <c r="T170" s="64" t="s">
        <v>959</v>
      </c>
      <c r="U170" s="66">
        <v>43713.584548611114</v>
      </c>
      <c r="V170" s="67" t="s">
        <v>928</v>
      </c>
      <c r="W170" s="64"/>
      <c r="X170" s="64"/>
      <c r="Y170" s="70" t="s">
        <v>1527</v>
      </c>
      <c r="Z170" s="64"/>
      <c r="AA170" s="110">
        <v>4</v>
      </c>
      <c r="AB170" s="48">
        <v>0</v>
      </c>
      <c r="AC170" s="49">
        <v>0</v>
      </c>
      <c r="AD170" s="48">
        <v>0</v>
      </c>
      <c r="AE170" s="49">
        <v>0</v>
      </c>
      <c r="AF170" s="48">
        <v>0</v>
      </c>
      <c r="AG170" s="49">
        <v>0</v>
      </c>
      <c r="AH170" s="48">
        <v>38</v>
      </c>
      <c r="AI170" s="49">
        <v>100</v>
      </c>
      <c r="AJ170" s="48">
        <v>38</v>
      </c>
      <c r="AK170" s="117"/>
      <c r="AL170" s="67" t="s">
        <v>1067</v>
      </c>
      <c r="AM170" s="64" t="b">
        <v>0</v>
      </c>
      <c r="AN170" s="64">
        <v>3</v>
      </c>
      <c r="AO170" s="70" t="s">
        <v>287</v>
      </c>
      <c r="AP170" s="64" t="b">
        <v>0</v>
      </c>
      <c r="AQ170" s="64" t="s">
        <v>288</v>
      </c>
      <c r="AR170" s="64"/>
      <c r="AS170" s="70" t="s">
        <v>287</v>
      </c>
      <c r="AT170" s="64" t="b">
        <v>0</v>
      </c>
      <c r="AU170" s="64">
        <v>2</v>
      </c>
      <c r="AV170" s="70" t="s">
        <v>287</v>
      </c>
      <c r="AW170" s="64" t="s">
        <v>342</v>
      </c>
      <c r="AX170" s="64" t="b">
        <v>0</v>
      </c>
      <c r="AY170" s="70" t="s">
        <v>1527</v>
      </c>
      <c r="AZ170" s="64" t="s">
        <v>353</v>
      </c>
      <c r="BA170" s="64">
        <v>0</v>
      </c>
      <c r="BB170" s="64">
        <v>0</v>
      </c>
      <c r="BC170" s="64"/>
      <c r="BD170" s="64"/>
      <c r="BE170" s="64"/>
      <c r="BF170" s="64"/>
      <c r="BG170" s="64"/>
      <c r="BH170" s="64"/>
      <c r="BI170" s="64"/>
      <c r="BJ170" s="64"/>
      <c r="BK170" s="63" t="str">
        <f>REPLACE(INDEX(GroupVertices[Group],MATCH(Edges[[#This Row],[Vertex 1]],GroupVertices[Vertex],0)),1,1,"")</f>
        <v>3</v>
      </c>
      <c r="BL170" s="63" t="str">
        <f>REPLACE(INDEX(GroupVertices[Group],MATCH(Edges[[#This Row],[Vertex 2]],GroupVertices[Vertex],0)),1,1,"")</f>
        <v>4</v>
      </c>
      <c r="BM170" s="137">
        <v>43713</v>
      </c>
      <c r="BN170" s="70" t="s">
        <v>1193</v>
      </c>
    </row>
    <row r="171" spans="1:66" ht="15">
      <c r="A171" s="62" t="s">
        <v>809</v>
      </c>
      <c r="B171" s="62" t="s">
        <v>423</v>
      </c>
      <c r="C171" s="87" t="s">
        <v>758</v>
      </c>
      <c r="D171" s="94">
        <v>9</v>
      </c>
      <c r="E171" s="95" t="s">
        <v>136</v>
      </c>
      <c r="F171" s="96">
        <v>12</v>
      </c>
      <c r="G171" s="87"/>
      <c r="H171" s="77"/>
      <c r="I171" s="97"/>
      <c r="J171" s="97"/>
      <c r="K171" s="34" t="s">
        <v>66</v>
      </c>
      <c r="L171" s="100">
        <v>171</v>
      </c>
      <c r="M171" s="100"/>
      <c r="N171" s="99"/>
      <c r="O171" s="64" t="s">
        <v>353</v>
      </c>
      <c r="P171" s="66">
        <v>43726.82377314815</v>
      </c>
      <c r="Q171" s="64" t="s">
        <v>855</v>
      </c>
      <c r="R171" s="64"/>
      <c r="S171" s="64"/>
      <c r="T171" s="64" t="s">
        <v>959</v>
      </c>
      <c r="U171" s="66">
        <v>43726.82377314815</v>
      </c>
      <c r="V171" s="67" t="s">
        <v>1360</v>
      </c>
      <c r="W171" s="64"/>
      <c r="X171" s="64"/>
      <c r="Y171" s="70" t="s">
        <v>1528</v>
      </c>
      <c r="Z171" s="64"/>
      <c r="AA171" s="110">
        <v>5</v>
      </c>
      <c r="AB171" s="48"/>
      <c r="AC171" s="49"/>
      <c r="AD171" s="48"/>
      <c r="AE171" s="49"/>
      <c r="AF171" s="48"/>
      <c r="AG171" s="49"/>
      <c r="AH171" s="48"/>
      <c r="AI171" s="49"/>
      <c r="AJ171" s="48"/>
      <c r="AK171" s="135" t="s">
        <v>996</v>
      </c>
      <c r="AL171" s="67" t="s">
        <v>996</v>
      </c>
      <c r="AM171" s="64" t="b">
        <v>0</v>
      </c>
      <c r="AN171" s="64">
        <v>0</v>
      </c>
      <c r="AO171" s="70" t="s">
        <v>287</v>
      </c>
      <c r="AP171" s="64" t="b">
        <v>0</v>
      </c>
      <c r="AQ171" s="64" t="s">
        <v>288</v>
      </c>
      <c r="AR171" s="64"/>
      <c r="AS171" s="70" t="s">
        <v>287</v>
      </c>
      <c r="AT171" s="64" t="b">
        <v>0</v>
      </c>
      <c r="AU171" s="64">
        <v>5</v>
      </c>
      <c r="AV171" s="70" t="s">
        <v>1545</v>
      </c>
      <c r="AW171" s="64" t="s">
        <v>342</v>
      </c>
      <c r="AX171" s="64" t="b">
        <v>0</v>
      </c>
      <c r="AY171" s="70" t="s">
        <v>1545</v>
      </c>
      <c r="AZ171" s="64" t="s">
        <v>185</v>
      </c>
      <c r="BA171" s="64">
        <v>0</v>
      </c>
      <c r="BB171" s="64">
        <v>0</v>
      </c>
      <c r="BC171" s="64"/>
      <c r="BD171" s="64"/>
      <c r="BE171" s="64"/>
      <c r="BF171" s="64"/>
      <c r="BG171" s="64"/>
      <c r="BH171" s="64"/>
      <c r="BI171" s="64"/>
      <c r="BJ171" s="64"/>
      <c r="BK171" s="63" t="str">
        <f>REPLACE(INDEX(GroupVertices[Group],MATCH(Edges[[#This Row],[Vertex 1]],GroupVertices[Vertex],0)),1,1,"")</f>
        <v>3</v>
      </c>
      <c r="BL171" s="63" t="str">
        <f>REPLACE(INDEX(GroupVertices[Group],MATCH(Edges[[#This Row],[Vertex 2]],GroupVertices[Vertex],0)),1,1,"")</f>
        <v>2</v>
      </c>
      <c r="BM171" s="137">
        <v>43726</v>
      </c>
      <c r="BN171" s="70" t="s">
        <v>1194</v>
      </c>
    </row>
    <row r="172" spans="1:66" ht="15">
      <c r="A172" s="62" t="s">
        <v>809</v>
      </c>
      <c r="B172" s="62" t="s">
        <v>812</v>
      </c>
      <c r="C172" s="87" t="s">
        <v>2509</v>
      </c>
      <c r="D172" s="94">
        <v>8</v>
      </c>
      <c r="E172" s="95" t="s">
        <v>136</v>
      </c>
      <c r="F172" s="96">
        <v>13</v>
      </c>
      <c r="G172" s="87"/>
      <c r="H172" s="77"/>
      <c r="I172" s="97"/>
      <c r="J172" s="97"/>
      <c r="K172" s="34" t="s">
        <v>65</v>
      </c>
      <c r="L172" s="100">
        <v>172</v>
      </c>
      <c r="M172" s="100"/>
      <c r="N172" s="99"/>
      <c r="O172" s="64" t="s">
        <v>195</v>
      </c>
      <c r="P172" s="66">
        <v>43726.82377314815</v>
      </c>
      <c r="Q172" s="64" t="s">
        <v>855</v>
      </c>
      <c r="R172" s="64"/>
      <c r="S172" s="64"/>
      <c r="T172" s="64" t="s">
        <v>959</v>
      </c>
      <c r="U172" s="66">
        <v>43726.82377314815</v>
      </c>
      <c r="V172" s="67" t="s">
        <v>1360</v>
      </c>
      <c r="W172" s="64"/>
      <c r="X172" s="64"/>
      <c r="Y172" s="70" t="s">
        <v>1528</v>
      </c>
      <c r="Z172" s="64"/>
      <c r="AA172" s="110">
        <v>4</v>
      </c>
      <c r="AB172" s="48"/>
      <c r="AC172" s="49"/>
      <c r="AD172" s="48"/>
      <c r="AE172" s="49"/>
      <c r="AF172" s="48"/>
      <c r="AG172" s="49"/>
      <c r="AH172" s="48"/>
      <c r="AI172" s="49"/>
      <c r="AJ172" s="48"/>
      <c r="AK172" s="135" t="s">
        <v>996</v>
      </c>
      <c r="AL172" s="67" t="s">
        <v>996</v>
      </c>
      <c r="AM172" s="64" t="b">
        <v>0</v>
      </c>
      <c r="AN172" s="64">
        <v>0</v>
      </c>
      <c r="AO172" s="70" t="s">
        <v>287</v>
      </c>
      <c r="AP172" s="64" t="b">
        <v>0</v>
      </c>
      <c r="AQ172" s="64" t="s">
        <v>288</v>
      </c>
      <c r="AR172" s="64"/>
      <c r="AS172" s="70" t="s">
        <v>287</v>
      </c>
      <c r="AT172" s="64" t="b">
        <v>0</v>
      </c>
      <c r="AU172" s="64">
        <v>5</v>
      </c>
      <c r="AV172" s="70" t="s">
        <v>1545</v>
      </c>
      <c r="AW172" s="64" t="s">
        <v>342</v>
      </c>
      <c r="AX172" s="64" t="b">
        <v>0</v>
      </c>
      <c r="AY172" s="70" t="s">
        <v>1545</v>
      </c>
      <c r="AZ172" s="64" t="s">
        <v>185</v>
      </c>
      <c r="BA172" s="64">
        <v>0</v>
      </c>
      <c r="BB172" s="64">
        <v>0</v>
      </c>
      <c r="BC172" s="64"/>
      <c r="BD172" s="64"/>
      <c r="BE172" s="64"/>
      <c r="BF172" s="64"/>
      <c r="BG172" s="64"/>
      <c r="BH172" s="64"/>
      <c r="BI172" s="64"/>
      <c r="BJ172" s="64"/>
      <c r="BK172" s="63" t="str">
        <f>REPLACE(INDEX(GroupVertices[Group],MATCH(Edges[[#This Row],[Vertex 1]],GroupVertices[Vertex],0)),1,1,"")</f>
        <v>3</v>
      </c>
      <c r="BL172" s="63" t="str">
        <f>REPLACE(INDEX(GroupVertices[Group],MATCH(Edges[[#This Row],[Vertex 2]],GroupVertices[Vertex],0)),1,1,"")</f>
        <v>4</v>
      </c>
      <c r="BM172" s="137">
        <v>43726</v>
      </c>
      <c r="BN172" s="70" t="s">
        <v>1194</v>
      </c>
    </row>
    <row r="173" spans="1:66" ht="15">
      <c r="A173" s="62" t="s">
        <v>809</v>
      </c>
      <c r="B173" s="62" t="s">
        <v>808</v>
      </c>
      <c r="C173" s="87" t="s">
        <v>2509</v>
      </c>
      <c r="D173" s="94">
        <v>8</v>
      </c>
      <c r="E173" s="95" t="s">
        <v>136</v>
      </c>
      <c r="F173" s="96">
        <v>13</v>
      </c>
      <c r="G173" s="87"/>
      <c r="H173" s="77"/>
      <c r="I173" s="97"/>
      <c r="J173" s="97"/>
      <c r="K173" s="34" t="s">
        <v>66</v>
      </c>
      <c r="L173" s="100">
        <v>173</v>
      </c>
      <c r="M173" s="100"/>
      <c r="N173" s="99"/>
      <c r="O173" s="64" t="s">
        <v>195</v>
      </c>
      <c r="P173" s="66">
        <v>43726.82377314815</v>
      </c>
      <c r="Q173" s="64" t="s">
        <v>855</v>
      </c>
      <c r="R173" s="64"/>
      <c r="S173" s="64"/>
      <c r="T173" s="64" t="s">
        <v>959</v>
      </c>
      <c r="U173" s="66">
        <v>43726.82377314815</v>
      </c>
      <c r="V173" s="67" t="s">
        <v>1360</v>
      </c>
      <c r="W173" s="64"/>
      <c r="X173" s="64"/>
      <c r="Y173" s="70" t="s">
        <v>1528</v>
      </c>
      <c r="Z173" s="64"/>
      <c r="AA173" s="110">
        <v>4</v>
      </c>
      <c r="AB173" s="48">
        <v>0</v>
      </c>
      <c r="AC173" s="49">
        <v>0</v>
      </c>
      <c r="AD173" s="48">
        <v>0</v>
      </c>
      <c r="AE173" s="49">
        <v>0</v>
      </c>
      <c r="AF173" s="48">
        <v>0</v>
      </c>
      <c r="AG173" s="49">
        <v>0</v>
      </c>
      <c r="AH173" s="48">
        <v>14</v>
      </c>
      <c r="AI173" s="49">
        <v>100</v>
      </c>
      <c r="AJ173" s="48">
        <v>14</v>
      </c>
      <c r="AK173" s="135" t="s">
        <v>996</v>
      </c>
      <c r="AL173" s="67" t="s">
        <v>996</v>
      </c>
      <c r="AM173" s="64" t="b">
        <v>0</v>
      </c>
      <c r="AN173" s="64">
        <v>0</v>
      </c>
      <c r="AO173" s="70" t="s">
        <v>287</v>
      </c>
      <c r="AP173" s="64" t="b">
        <v>0</v>
      </c>
      <c r="AQ173" s="64" t="s">
        <v>288</v>
      </c>
      <c r="AR173" s="64"/>
      <c r="AS173" s="70" t="s">
        <v>287</v>
      </c>
      <c r="AT173" s="64" t="b">
        <v>0</v>
      </c>
      <c r="AU173" s="64">
        <v>5</v>
      </c>
      <c r="AV173" s="70" t="s">
        <v>1545</v>
      </c>
      <c r="AW173" s="64" t="s">
        <v>342</v>
      </c>
      <c r="AX173" s="64" t="b">
        <v>0</v>
      </c>
      <c r="AY173" s="70" t="s">
        <v>1545</v>
      </c>
      <c r="AZ173" s="64" t="s">
        <v>185</v>
      </c>
      <c r="BA173" s="64">
        <v>0</v>
      </c>
      <c r="BB173" s="64">
        <v>0</v>
      </c>
      <c r="BC173" s="64"/>
      <c r="BD173" s="64"/>
      <c r="BE173" s="64"/>
      <c r="BF173" s="64"/>
      <c r="BG173" s="64"/>
      <c r="BH173" s="64"/>
      <c r="BI173" s="64"/>
      <c r="BJ173" s="64"/>
      <c r="BK173" s="63" t="str">
        <f>REPLACE(INDEX(GroupVertices[Group],MATCH(Edges[[#This Row],[Vertex 1]],GroupVertices[Vertex],0)),1,1,"")</f>
        <v>3</v>
      </c>
      <c r="BL173" s="63" t="str">
        <f>REPLACE(INDEX(GroupVertices[Group],MATCH(Edges[[#This Row],[Vertex 2]],GroupVertices[Vertex],0)),1,1,"")</f>
        <v>2</v>
      </c>
      <c r="BM173" s="137">
        <v>43726</v>
      </c>
      <c r="BN173" s="70" t="s">
        <v>1194</v>
      </c>
    </row>
    <row r="174" spans="1:66" ht="15">
      <c r="A174" s="62" t="s">
        <v>809</v>
      </c>
      <c r="B174" s="62" t="s">
        <v>423</v>
      </c>
      <c r="C174" s="87" t="s">
        <v>758</v>
      </c>
      <c r="D174" s="94">
        <v>9</v>
      </c>
      <c r="E174" s="95" t="s">
        <v>136</v>
      </c>
      <c r="F174" s="96">
        <v>12</v>
      </c>
      <c r="G174" s="87"/>
      <c r="H174" s="77"/>
      <c r="I174" s="97"/>
      <c r="J174" s="97"/>
      <c r="K174" s="34" t="s">
        <v>66</v>
      </c>
      <c r="L174" s="100">
        <v>174</v>
      </c>
      <c r="M174" s="100"/>
      <c r="N174" s="99"/>
      <c r="O174" s="64" t="s">
        <v>353</v>
      </c>
      <c r="P174" s="66">
        <v>43727.607777777775</v>
      </c>
      <c r="Q174" s="64" t="s">
        <v>856</v>
      </c>
      <c r="R174" s="64"/>
      <c r="S174" s="64"/>
      <c r="T174" s="64" t="s">
        <v>963</v>
      </c>
      <c r="U174" s="66">
        <v>43727.607777777775</v>
      </c>
      <c r="V174" s="67" t="s">
        <v>1361</v>
      </c>
      <c r="W174" s="64"/>
      <c r="X174" s="64"/>
      <c r="Y174" s="70" t="s">
        <v>1529</v>
      </c>
      <c r="Z174" s="64"/>
      <c r="AA174" s="110">
        <v>5</v>
      </c>
      <c r="AB174" s="48"/>
      <c r="AC174" s="49"/>
      <c r="AD174" s="48"/>
      <c r="AE174" s="49"/>
      <c r="AF174" s="48"/>
      <c r="AG174" s="49"/>
      <c r="AH174" s="48"/>
      <c r="AI174" s="49"/>
      <c r="AJ174" s="48"/>
      <c r="AK174" s="117"/>
      <c r="AL174" s="67" t="s">
        <v>1067</v>
      </c>
      <c r="AM174" s="64" t="b">
        <v>0</v>
      </c>
      <c r="AN174" s="64">
        <v>0</v>
      </c>
      <c r="AO174" s="70" t="s">
        <v>287</v>
      </c>
      <c r="AP174" s="64" t="b">
        <v>0</v>
      </c>
      <c r="AQ174" s="64" t="s">
        <v>288</v>
      </c>
      <c r="AR174" s="64"/>
      <c r="AS174" s="70" t="s">
        <v>287</v>
      </c>
      <c r="AT174" s="64" t="b">
        <v>0</v>
      </c>
      <c r="AU174" s="64">
        <v>3</v>
      </c>
      <c r="AV174" s="70" t="s">
        <v>1546</v>
      </c>
      <c r="AW174" s="64" t="s">
        <v>342</v>
      </c>
      <c r="AX174" s="64" t="b">
        <v>0</v>
      </c>
      <c r="AY174" s="70" t="s">
        <v>1546</v>
      </c>
      <c r="AZ174" s="64" t="s">
        <v>185</v>
      </c>
      <c r="BA174" s="64">
        <v>0</v>
      </c>
      <c r="BB174" s="64">
        <v>0</v>
      </c>
      <c r="BC174" s="64"/>
      <c r="BD174" s="64"/>
      <c r="BE174" s="64"/>
      <c r="BF174" s="64"/>
      <c r="BG174" s="64"/>
      <c r="BH174" s="64"/>
      <c r="BI174" s="64"/>
      <c r="BJ174" s="64"/>
      <c r="BK174" s="63" t="str">
        <f>REPLACE(INDEX(GroupVertices[Group],MATCH(Edges[[#This Row],[Vertex 1]],GroupVertices[Vertex],0)),1,1,"")</f>
        <v>3</v>
      </c>
      <c r="BL174" s="63" t="str">
        <f>REPLACE(INDEX(GroupVertices[Group],MATCH(Edges[[#This Row],[Vertex 2]],GroupVertices[Vertex],0)),1,1,"")</f>
        <v>2</v>
      </c>
      <c r="BM174" s="137">
        <v>43727</v>
      </c>
      <c r="BN174" s="70" t="s">
        <v>1195</v>
      </c>
    </row>
    <row r="175" spans="1:66" ht="15">
      <c r="A175" s="62" t="s">
        <v>809</v>
      </c>
      <c r="B175" s="62" t="s">
        <v>808</v>
      </c>
      <c r="C175" s="87" t="s">
        <v>2509</v>
      </c>
      <c r="D175" s="94">
        <v>8</v>
      </c>
      <c r="E175" s="95" t="s">
        <v>136</v>
      </c>
      <c r="F175" s="96">
        <v>13</v>
      </c>
      <c r="G175" s="87"/>
      <c r="H175" s="77"/>
      <c r="I175" s="97"/>
      <c r="J175" s="97"/>
      <c r="K175" s="34" t="s">
        <v>66</v>
      </c>
      <c r="L175" s="100">
        <v>175</v>
      </c>
      <c r="M175" s="100"/>
      <c r="N175" s="99"/>
      <c r="O175" s="64" t="s">
        <v>195</v>
      </c>
      <c r="P175" s="66">
        <v>43727.607777777775</v>
      </c>
      <c r="Q175" s="64" t="s">
        <v>856</v>
      </c>
      <c r="R175" s="64"/>
      <c r="S175" s="64"/>
      <c r="T175" s="64" t="s">
        <v>963</v>
      </c>
      <c r="U175" s="66">
        <v>43727.607777777775</v>
      </c>
      <c r="V175" s="67" t="s">
        <v>1361</v>
      </c>
      <c r="W175" s="64"/>
      <c r="X175" s="64"/>
      <c r="Y175" s="70" t="s">
        <v>1529</v>
      </c>
      <c r="Z175" s="64"/>
      <c r="AA175" s="110">
        <v>4</v>
      </c>
      <c r="AB175" s="48"/>
      <c r="AC175" s="49"/>
      <c r="AD175" s="48"/>
      <c r="AE175" s="49"/>
      <c r="AF175" s="48"/>
      <c r="AG175" s="49"/>
      <c r="AH175" s="48"/>
      <c r="AI175" s="49"/>
      <c r="AJ175" s="48"/>
      <c r="AK175" s="117"/>
      <c r="AL175" s="67" t="s">
        <v>1067</v>
      </c>
      <c r="AM175" s="64" t="b">
        <v>0</v>
      </c>
      <c r="AN175" s="64">
        <v>0</v>
      </c>
      <c r="AO175" s="70" t="s">
        <v>287</v>
      </c>
      <c r="AP175" s="64" t="b">
        <v>0</v>
      </c>
      <c r="AQ175" s="64" t="s">
        <v>288</v>
      </c>
      <c r="AR175" s="64"/>
      <c r="AS175" s="70" t="s">
        <v>287</v>
      </c>
      <c r="AT175" s="64" t="b">
        <v>0</v>
      </c>
      <c r="AU175" s="64">
        <v>3</v>
      </c>
      <c r="AV175" s="70" t="s">
        <v>1546</v>
      </c>
      <c r="AW175" s="64" t="s">
        <v>342</v>
      </c>
      <c r="AX175" s="64" t="b">
        <v>0</v>
      </c>
      <c r="AY175" s="70" t="s">
        <v>1546</v>
      </c>
      <c r="AZ175" s="64" t="s">
        <v>185</v>
      </c>
      <c r="BA175" s="64">
        <v>0</v>
      </c>
      <c r="BB175" s="64">
        <v>0</v>
      </c>
      <c r="BC175" s="64"/>
      <c r="BD175" s="64"/>
      <c r="BE175" s="64"/>
      <c r="BF175" s="64"/>
      <c r="BG175" s="64"/>
      <c r="BH175" s="64"/>
      <c r="BI175" s="64"/>
      <c r="BJ175" s="64"/>
      <c r="BK175" s="63" t="str">
        <f>REPLACE(INDEX(GroupVertices[Group],MATCH(Edges[[#This Row],[Vertex 1]],GroupVertices[Vertex],0)),1,1,"")</f>
        <v>3</v>
      </c>
      <c r="BL175" s="63" t="str">
        <f>REPLACE(INDEX(GroupVertices[Group],MATCH(Edges[[#This Row],[Vertex 2]],GroupVertices[Vertex],0)),1,1,"")</f>
        <v>2</v>
      </c>
      <c r="BM175" s="137">
        <v>43727</v>
      </c>
      <c r="BN175" s="70" t="s">
        <v>1195</v>
      </c>
    </row>
    <row r="176" spans="1:66" ht="15">
      <c r="A176" s="62" t="s">
        <v>809</v>
      </c>
      <c r="B176" s="62" t="s">
        <v>812</v>
      </c>
      <c r="C176" s="87" t="s">
        <v>2509</v>
      </c>
      <c r="D176" s="94">
        <v>8</v>
      </c>
      <c r="E176" s="95" t="s">
        <v>136</v>
      </c>
      <c r="F176" s="96">
        <v>13</v>
      </c>
      <c r="G176" s="87"/>
      <c r="H176" s="77"/>
      <c r="I176" s="97"/>
      <c r="J176" s="97"/>
      <c r="K176" s="34" t="s">
        <v>65</v>
      </c>
      <c r="L176" s="100">
        <v>176</v>
      </c>
      <c r="M176" s="100"/>
      <c r="N176" s="99"/>
      <c r="O176" s="64" t="s">
        <v>195</v>
      </c>
      <c r="P176" s="66">
        <v>43727.607777777775</v>
      </c>
      <c r="Q176" s="64" t="s">
        <v>856</v>
      </c>
      <c r="R176" s="64"/>
      <c r="S176" s="64"/>
      <c r="T176" s="64" t="s">
        <v>963</v>
      </c>
      <c r="U176" s="66">
        <v>43727.607777777775</v>
      </c>
      <c r="V176" s="67" t="s">
        <v>1361</v>
      </c>
      <c r="W176" s="64"/>
      <c r="X176" s="64"/>
      <c r="Y176" s="70" t="s">
        <v>1529</v>
      </c>
      <c r="Z176" s="64"/>
      <c r="AA176" s="110">
        <v>4</v>
      </c>
      <c r="AB176" s="48">
        <v>0</v>
      </c>
      <c r="AC176" s="49">
        <v>0</v>
      </c>
      <c r="AD176" s="48">
        <v>0</v>
      </c>
      <c r="AE176" s="49">
        <v>0</v>
      </c>
      <c r="AF176" s="48">
        <v>0</v>
      </c>
      <c r="AG176" s="49">
        <v>0</v>
      </c>
      <c r="AH176" s="48">
        <v>21</v>
      </c>
      <c r="AI176" s="49">
        <v>100</v>
      </c>
      <c r="AJ176" s="48">
        <v>21</v>
      </c>
      <c r="AK176" s="117"/>
      <c r="AL176" s="67" t="s">
        <v>1067</v>
      </c>
      <c r="AM176" s="64" t="b">
        <v>0</v>
      </c>
      <c r="AN176" s="64">
        <v>0</v>
      </c>
      <c r="AO176" s="70" t="s">
        <v>287</v>
      </c>
      <c r="AP176" s="64" t="b">
        <v>0</v>
      </c>
      <c r="AQ176" s="64" t="s">
        <v>288</v>
      </c>
      <c r="AR176" s="64"/>
      <c r="AS176" s="70" t="s">
        <v>287</v>
      </c>
      <c r="AT176" s="64" t="b">
        <v>0</v>
      </c>
      <c r="AU176" s="64">
        <v>3</v>
      </c>
      <c r="AV176" s="70" t="s">
        <v>1546</v>
      </c>
      <c r="AW176" s="64" t="s">
        <v>342</v>
      </c>
      <c r="AX176" s="64" t="b">
        <v>0</v>
      </c>
      <c r="AY176" s="70" t="s">
        <v>1546</v>
      </c>
      <c r="AZ176" s="64" t="s">
        <v>185</v>
      </c>
      <c r="BA176" s="64">
        <v>0</v>
      </c>
      <c r="BB176" s="64">
        <v>0</v>
      </c>
      <c r="BC176" s="64"/>
      <c r="BD176" s="64"/>
      <c r="BE176" s="64"/>
      <c r="BF176" s="64"/>
      <c r="BG176" s="64"/>
      <c r="BH176" s="64"/>
      <c r="BI176" s="64"/>
      <c r="BJ176" s="64"/>
      <c r="BK176" s="63" t="str">
        <f>REPLACE(INDEX(GroupVertices[Group],MATCH(Edges[[#This Row],[Vertex 1]],GroupVertices[Vertex],0)),1,1,"")</f>
        <v>3</v>
      </c>
      <c r="BL176" s="63" t="str">
        <f>REPLACE(INDEX(GroupVertices[Group],MATCH(Edges[[#This Row],[Vertex 2]],GroupVertices[Vertex],0)),1,1,"")</f>
        <v>4</v>
      </c>
      <c r="BM176" s="137">
        <v>43727</v>
      </c>
      <c r="BN176" s="70" t="s">
        <v>1195</v>
      </c>
    </row>
    <row r="177" spans="1:66" ht="15">
      <c r="A177" s="62" t="s">
        <v>809</v>
      </c>
      <c r="B177" s="62" t="s">
        <v>423</v>
      </c>
      <c r="C177" s="87" t="s">
        <v>758</v>
      </c>
      <c r="D177" s="94">
        <v>9</v>
      </c>
      <c r="E177" s="95" t="s">
        <v>136</v>
      </c>
      <c r="F177" s="96">
        <v>12</v>
      </c>
      <c r="G177" s="87"/>
      <c r="H177" s="77"/>
      <c r="I177" s="97"/>
      <c r="J177" s="97"/>
      <c r="K177" s="34" t="s">
        <v>66</v>
      </c>
      <c r="L177" s="100">
        <v>177</v>
      </c>
      <c r="M177" s="100"/>
      <c r="N177" s="99"/>
      <c r="O177" s="64" t="s">
        <v>353</v>
      </c>
      <c r="P177" s="66">
        <v>43727.92912037037</v>
      </c>
      <c r="Q177" s="64" t="s">
        <v>858</v>
      </c>
      <c r="R177" s="64"/>
      <c r="S177" s="64"/>
      <c r="T177" s="64" t="s">
        <v>959</v>
      </c>
      <c r="U177" s="66">
        <v>43727.92912037037</v>
      </c>
      <c r="V177" s="67" t="s">
        <v>1362</v>
      </c>
      <c r="W177" s="64"/>
      <c r="X177" s="64"/>
      <c r="Y177" s="70" t="s">
        <v>1530</v>
      </c>
      <c r="Z177" s="64"/>
      <c r="AA177" s="110">
        <v>5</v>
      </c>
      <c r="AB177" s="48"/>
      <c r="AC177" s="49"/>
      <c r="AD177" s="48"/>
      <c r="AE177" s="49"/>
      <c r="AF177" s="48"/>
      <c r="AG177" s="49"/>
      <c r="AH177" s="48"/>
      <c r="AI177" s="49"/>
      <c r="AJ177" s="48"/>
      <c r="AK177" s="117"/>
      <c r="AL177" s="67" t="s">
        <v>1067</v>
      </c>
      <c r="AM177" s="64" t="b">
        <v>0</v>
      </c>
      <c r="AN177" s="64">
        <v>0</v>
      </c>
      <c r="AO177" s="70" t="s">
        <v>287</v>
      </c>
      <c r="AP177" s="64" t="b">
        <v>0</v>
      </c>
      <c r="AQ177" s="64" t="s">
        <v>288</v>
      </c>
      <c r="AR177" s="64"/>
      <c r="AS177" s="70" t="s">
        <v>287</v>
      </c>
      <c r="AT177" s="64" t="b">
        <v>0</v>
      </c>
      <c r="AU177" s="64">
        <v>4</v>
      </c>
      <c r="AV177" s="70" t="s">
        <v>1548</v>
      </c>
      <c r="AW177" s="64" t="s">
        <v>342</v>
      </c>
      <c r="AX177" s="64" t="b">
        <v>0</v>
      </c>
      <c r="AY177" s="70" t="s">
        <v>1548</v>
      </c>
      <c r="AZ177" s="64" t="s">
        <v>185</v>
      </c>
      <c r="BA177" s="64">
        <v>0</v>
      </c>
      <c r="BB177" s="64">
        <v>0</v>
      </c>
      <c r="BC177" s="64"/>
      <c r="BD177" s="64"/>
      <c r="BE177" s="64"/>
      <c r="BF177" s="64"/>
      <c r="BG177" s="64"/>
      <c r="BH177" s="64"/>
      <c r="BI177" s="64"/>
      <c r="BJ177" s="64"/>
      <c r="BK177" s="63" t="str">
        <f>REPLACE(INDEX(GroupVertices[Group],MATCH(Edges[[#This Row],[Vertex 1]],GroupVertices[Vertex],0)),1,1,"")</f>
        <v>3</v>
      </c>
      <c r="BL177" s="63" t="str">
        <f>REPLACE(INDEX(GroupVertices[Group],MATCH(Edges[[#This Row],[Vertex 2]],GroupVertices[Vertex],0)),1,1,"")</f>
        <v>2</v>
      </c>
      <c r="BM177" s="137">
        <v>43727</v>
      </c>
      <c r="BN177" s="70" t="s">
        <v>1196</v>
      </c>
    </row>
    <row r="178" spans="1:66" ht="15">
      <c r="A178" s="62" t="s">
        <v>809</v>
      </c>
      <c r="B178" s="62" t="s">
        <v>812</v>
      </c>
      <c r="C178" s="87" t="s">
        <v>2509</v>
      </c>
      <c r="D178" s="94">
        <v>8</v>
      </c>
      <c r="E178" s="95" t="s">
        <v>136</v>
      </c>
      <c r="F178" s="96">
        <v>13</v>
      </c>
      <c r="G178" s="87"/>
      <c r="H178" s="77"/>
      <c r="I178" s="97"/>
      <c r="J178" s="97"/>
      <c r="K178" s="34" t="s">
        <v>65</v>
      </c>
      <c r="L178" s="100">
        <v>178</v>
      </c>
      <c r="M178" s="100"/>
      <c r="N178" s="99"/>
      <c r="O178" s="64" t="s">
        <v>195</v>
      </c>
      <c r="P178" s="66">
        <v>43727.92912037037</v>
      </c>
      <c r="Q178" s="64" t="s">
        <v>858</v>
      </c>
      <c r="R178" s="64"/>
      <c r="S178" s="64"/>
      <c r="T178" s="64" t="s">
        <v>959</v>
      </c>
      <c r="U178" s="66">
        <v>43727.92912037037</v>
      </c>
      <c r="V178" s="67" t="s">
        <v>1362</v>
      </c>
      <c r="W178" s="64"/>
      <c r="X178" s="64"/>
      <c r="Y178" s="70" t="s">
        <v>1530</v>
      </c>
      <c r="Z178" s="64"/>
      <c r="AA178" s="110">
        <v>4</v>
      </c>
      <c r="AB178" s="48"/>
      <c r="AC178" s="49"/>
      <c r="AD178" s="48"/>
      <c r="AE178" s="49"/>
      <c r="AF178" s="48"/>
      <c r="AG178" s="49"/>
      <c r="AH178" s="48"/>
      <c r="AI178" s="49"/>
      <c r="AJ178" s="48"/>
      <c r="AK178" s="117"/>
      <c r="AL178" s="67" t="s">
        <v>1067</v>
      </c>
      <c r="AM178" s="64" t="b">
        <v>0</v>
      </c>
      <c r="AN178" s="64">
        <v>0</v>
      </c>
      <c r="AO178" s="70" t="s">
        <v>287</v>
      </c>
      <c r="AP178" s="64" t="b">
        <v>0</v>
      </c>
      <c r="AQ178" s="64" t="s">
        <v>288</v>
      </c>
      <c r="AR178" s="64"/>
      <c r="AS178" s="70" t="s">
        <v>287</v>
      </c>
      <c r="AT178" s="64" t="b">
        <v>0</v>
      </c>
      <c r="AU178" s="64">
        <v>4</v>
      </c>
      <c r="AV178" s="70" t="s">
        <v>1548</v>
      </c>
      <c r="AW178" s="64" t="s">
        <v>342</v>
      </c>
      <c r="AX178" s="64" t="b">
        <v>0</v>
      </c>
      <c r="AY178" s="70" t="s">
        <v>1548</v>
      </c>
      <c r="AZ178" s="64" t="s">
        <v>185</v>
      </c>
      <c r="BA178" s="64">
        <v>0</v>
      </c>
      <c r="BB178" s="64">
        <v>0</v>
      </c>
      <c r="BC178" s="64"/>
      <c r="BD178" s="64"/>
      <c r="BE178" s="64"/>
      <c r="BF178" s="64"/>
      <c r="BG178" s="64"/>
      <c r="BH178" s="64"/>
      <c r="BI178" s="64"/>
      <c r="BJ178" s="64"/>
      <c r="BK178" s="63" t="str">
        <f>REPLACE(INDEX(GroupVertices[Group],MATCH(Edges[[#This Row],[Vertex 1]],GroupVertices[Vertex],0)),1,1,"")</f>
        <v>3</v>
      </c>
      <c r="BL178" s="63" t="str">
        <f>REPLACE(INDEX(GroupVertices[Group],MATCH(Edges[[#This Row],[Vertex 2]],GroupVertices[Vertex],0)),1,1,"")</f>
        <v>4</v>
      </c>
      <c r="BM178" s="137">
        <v>43727</v>
      </c>
      <c r="BN178" s="70" t="s">
        <v>1196</v>
      </c>
    </row>
    <row r="179" spans="1:66" ht="15">
      <c r="A179" s="62" t="s">
        <v>809</v>
      </c>
      <c r="B179" s="62" t="s">
        <v>808</v>
      </c>
      <c r="C179" s="87" t="s">
        <v>2509</v>
      </c>
      <c r="D179" s="94">
        <v>8</v>
      </c>
      <c r="E179" s="95" t="s">
        <v>136</v>
      </c>
      <c r="F179" s="96">
        <v>13</v>
      </c>
      <c r="G179" s="87"/>
      <c r="H179" s="77"/>
      <c r="I179" s="97"/>
      <c r="J179" s="97"/>
      <c r="K179" s="34" t="s">
        <v>66</v>
      </c>
      <c r="L179" s="100">
        <v>179</v>
      </c>
      <c r="M179" s="100"/>
      <c r="N179" s="99"/>
      <c r="O179" s="64" t="s">
        <v>195</v>
      </c>
      <c r="P179" s="66">
        <v>43727.92912037037</v>
      </c>
      <c r="Q179" s="64" t="s">
        <v>858</v>
      </c>
      <c r="R179" s="64"/>
      <c r="S179" s="64"/>
      <c r="T179" s="64" t="s">
        <v>959</v>
      </c>
      <c r="U179" s="66">
        <v>43727.92912037037</v>
      </c>
      <c r="V179" s="67" t="s">
        <v>1362</v>
      </c>
      <c r="W179" s="64"/>
      <c r="X179" s="64"/>
      <c r="Y179" s="70" t="s">
        <v>1530</v>
      </c>
      <c r="Z179" s="64"/>
      <c r="AA179" s="110">
        <v>4</v>
      </c>
      <c r="AB179" s="48">
        <v>0</v>
      </c>
      <c r="AC179" s="49">
        <v>0</v>
      </c>
      <c r="AD179" s="48">
        <v>0</v>
      </c>
      <c r="AE179" s="49">
        <v>0</v>
      </c>
      <c r="AF179" s="48">
        <v>0</v>
      </c>
      <c r="AG179" s="49">
        <v>0</v>
      </c>
      <c r="AH179" s="48">
        <v>19</v>
      </c>
      <c r="AI179" s="49">
        <v>100</v>
      </c>
      <c r="AJ179" s="48">
        <v>19</v>
      </c>
      <c r="AK179" s="117"/>
      <c r="AL179" s="67" t="s">
        <v>1067</v>
      </c>
      <c r="AM179" s="64" t="b">
        <v>0</v>
      </c>
      <c r="AN179" s="64">
        <v>0</v>
      </c>
      <c r="AO179" s="70" t="s">
        <v>287</v>
      </c>
      <c r="AP179" s="64" t="b">
        <v>0</v>
      </c>
      <c r="AQ179" s="64" t="s">
        <v>288</v>
      </c>
      <c r="AR179" s="64"/>
      <c r="AS179" s="70" t="s">
        <v>287</v>
      </c>
      <c r="AT179" s="64" t="b">
        <v>0</v>
      </c>
      <c r="AU179" s="64">
        <v>4</v>
      </c>
      <c r="AV179" s="70" t="s">
        <v>1548</v>
      </c>
      <c r="AW179" s="64" t="s">
        <v>342</v>
      </c>
      <c r="AX179" s="64" t="b">
        <v>0</v>
      </c>
      <c r="AY179" s="70" t="s">
        <v>1548</v>
      </c>
      <c r="AZ179" s="64" t="s">
        <v>185</v>
      </c>
      <c r="BA179" s="64">
        <v>0</v>
      </c>
      <c r="BB179" s="64">
        <v>0</v>
      </c>
      <c r="BC179" s="64"/>
      <c r="BD179" s="64"/>
      <c r="BE179" s="64"/>
      <c r="BF179" s="64"/>
      <c r="BG179" s="64"/>
      <c r="BH179" s="64"/>
      <c r="BI179" s="64"/>
      <c r="BJ179" s="64"/>
      <c r="BK179" s="63" t="str">
        <f>REPLACE(INDEX(GroupVertices[Group],MATCH(Edges[[#This Row],[Vertex 1]],GroupVertices[Vertex],0)),1,1,"")</f>
        <v>3</v>
      </c>
      <c r="BL179" s="63" t="str">
        <f>REPLACE(INDEX(GroupVertices[Group],MATCH(Edges[[#This Row],[Vertex 2]],GroupVertices[Vertex],0)),1,1,"")</f>
        <v>2</v>
      </c>
      <c r="BM179" s="137">
        <v>43727</v>
      </c>
      <c r="BN179" s="70" t="s">
        <v>1196</v>
      </c>
    </row>
    <row r="180" spans="1:66" ht="15">
      <c r="A180" s="62" t="s">
        <v>809</v>
      </c>
      <c r="B180" s="62" t="s">
        <v>423</v>
      </c>
      <c r="C180" s="87" t="s">
        <v>758</v>
      </c>
      <c r="D180" s="94">
        <v>9</v>
      </c>
      <c r="E180" s="95" t="s">
        <v>136</v>
      </c>
      <c r="F180" s="96">
        <v>12</v>
      </c>
      <c r="G180" s="87"/>
      <c r="H180" s="77"/>
      <c r="I180" s="97"/>
      <c r="J180" s="97"/>
      <c r="K180" s="34" t="s">
        <v>66</v>
      </c>
      <c r="L180" s="100">
        <v>180</v>
      </c>
      <c r="M180" s="100"/>
      <c r="N180" s="99"/>
      <c r="O180" s="64" t="s">
        <v>353</v>
      </c>
      <c r="P180" s="66">
        <v>43729.71679398148</v>
      </c>
      <c r="Q180" s="64" t="s">
        <v>909</v>
      </c>
      <c r="R180" s="67" t="s">
        <v>939</v>
      </c>
      <c r="S180" s="64" t="s">
        <v>949</v>
      </c>
      <c r="T180" s="64" t="s">
        <v>978</v>
      </c>
      <c r="U180" s="66">
        <v>43729.71679398148</v>
      </c>
      <c r="V180" s="67" t="s">
        <v>1363</v>
      </c>
      <c r="W180" s="64"/>
      <c r="X180" s="64"/>
      <c r="Y180" s="70" t="s">
        <v>1531</v>
      </c>
      <c r="Z180" s="64"/>
      <c r="AA180" s="110">
        <v>5</v>
      </c>
      <c r="AB180" s="48"/>
      <c r="AC180" s="49"/>
      <c r="AD180" s="48"/>
      <c r="AE180" s="49"/>
      <c r="AF180" s="48"/>
      <c r="AG180" s="49"/>
      <c r="AH180" s="48"/>
      <c r="AI180" s="49"/>
      <c r="AJ180" s="48"/>
      <c r="AK180" s="117"/>
      <c r="AL180" s="67" t="s">
        <v>1067</v>
      </c>
      <c r="AM180" s="64" t="b">
        <v>0</v>
      </c>
      <c r="AN180" s="64">
        <v>0</v>
      </c>
      <c r="AO180" s="70" t="s">
        <v>287</v>
      </c>
      <c r="AP180" s="64" t="b">
        <v>0</v>
      </c>
      <c r="AQ180" s="64" t="s">
        <v>288</v>
      </c>
      <c r="AR180" s="64"/>
      <c r="AS180" s="70" t="s">
        <v>287</v>
      </c>
      <c r="AT180" s="64" t="b">
        <v>0</v>
      </c>
      <c r="AU180" s="64">
        <v>3</v>
      </c>
      <c r="AV180" s="70" t="s">
        <v>1557</v>
      </c>
      <c r="AW180" s="64" t="s">
        <v>342</v>
      </c>
      <c r="AX180" s="64" t="b">
        <v>0</v>
      </c>
      <c r="AY180" s="70" t="s">
        <v>1557</v>
      </c>
      <c r="AZ180" s="64" t="s">
        <v>185</v>
      </c>
      <c r="BA180" s="64">
        <v>0</v>
      </c>
      <c r="BB180" s="64">
        <v>0</v>
      </c>
      <c r="BC180" s="64"/>
      <c r="BD180" s="64"/>
      <c r="BE180" s="64"/>
      <c r="BF180" s="64"/>
      <c r="BG180" s="64"/>
      <c r="BH180" s="64"/>
      <c r="BI180" s="64"/>
      <c r="BJ180" s="64"/>
      <c r="BK180" s="63" t="str">
        <f>REPLACE(INDEX(GroupVertices[Group],MATCH(Edges[[#This Row],[Vertex 1]],GroupVertices[Vertex],0)),1,1,"")</f>
        <v>3</v>
      </c>
      <c r="BL180" s="63" t="str">
        <f>REPLACE(INDEX(GroupVertices[Group],MATCH(Edges[[#This Row],[Vertex 2]],GroupVertices[Vertex],0)),1,1,"")</f>
        <v>2</v>
      </c>
      <c r="BM180" s="137">
        <v>43729</v>
      </c>
      <c r="BN180" s="70" t="s">
        <v>1197</v>
      </c>
    </row>
    <row r="181" spans="1:66" ht="15">
      <c r="A181" s="62" t="s">
        <v>809</v>
      </c>
      <c r="B181" s="62" t="s">
        <v>808</v>
      </c>
      <c r="C181" s="87" t="s">
        <v>2509</v>
      </c>
      <c r="D181" s="94">
        <v>8</v>
      </c>
      <c r="E181" s="95" t="s">
        <v>136</v>
      </c>
      <c r="F181" s="96">
        <v>13</v>
      </c>
      <c r="G181" s="87"/>
      <c r="H181" s="77"/>
      <c r="I181" s="97"/>
      <c r="J181" s="97"/>
      <c r="K181" s="34" t="s">
        <v>66</v>
      </c>
      <c r="L181" s="100">
        <v>181</v>
      </c>
      <c r="M181" s="100"/>
      <c r="N181" s="99"/>
      <c r="O181" s="64" t="s">
        <v>195</v>
      </c>
      <c r="P181" s="66">
        <v>43729.71679398148</v>
      </c>
      <c r="Q181" s="64" t="s">
        <v>909</v>
      </c>
      <c r="R181" s="67" t="s">
        <v>939</v>
      </c>
      <c r="S181" s="64" t="s">
        <v>949</v>
      </c>
      <c r="T181" s="64" t="s">
        <v>978</v>
      </c>
      <c r="U181" s="66">
        <v>43729.71679398148</v>
      </c>
      <c r="V181" s="67" t="s">
        <v>1363</v>
      </c>
      <c r="W181" s="64"/>
      <c r="X181" s="64"/>
      <c r="Y181" s="70" t="s">
        <v>1531</v>
      </c>
      <c r="Z181" s="64"/>
      <c r="AA181" s="110">
        <v>4</v>
      </c>
      <c r="AB181" s="48">
        <v>0</v>
      </c>
      <c r="AC181" s="49">
        <v>0</v>
      </c>
      <c r="AD181" s="48">
        <v>0</v>
      </c>
      <c r="AE181" s="49">
        <v>0</v>
      </c>
      <c r="AF181" s="48">
        <v>0</v>
      </c>
      <c r="AG181" s="49">
        <v>0</v>
      </c>
      <c r="AH181" s="48">
        <v>10</v>
      </c>
      <c r="AI181" s="49">
        <v>100</v>
      </c>
      <c r="AJ181" s="48">
        <v>10</v>
      </c>
      <c r="AK181" s="117"/>
      <c r="AL181" s="67" t="s">
        <v>1067</v>
      </c>
      <c r="AM181" s="64" t="b">
        <v>0</v>
      </c>
      <c r="AN181" s="64">
        <v>0</v>
      </c>
      <c r="AO181" s="70" t="s">
        <v>287</v>
      </c>
      <c r="AP181" s="64" t="b">
        <v>0</v>
      </c>
      <c r="AQ181" s="64" t="s">
        <v>288</v>
      </c>
      <c r="AR181" s="64"/>
      <c r="AS181" s="70" t="s">
        <v>287</v>
      </c>
      <c r="AT181" s="64" t="b">
        <v>0</v>
      </c>
      <c r="AU181" s="64">
        <v>3</v>
      </c>
      <c r="AV181" s="70" t="s">
        <v>1557</v>
      </c>
      <c r="AW181" s="64" t="s">
        <v>342</v>
      </c>
      <c r="AX181" s="64" t="b">
        <v>0</v>
      </c>
      <c r="AY181" s="70" t="s">
        <v>1557</v>
      </c>
      <c r="AZ181" s="64" t="s">
        <v>185</v>
      </c>
      <c r="BA181" s="64">
        <v>0</v>
      </c>
      <c r="BB181" s="64">
        <v>0</v>
      </c>
      <c r="BC181" s="64"/>
      <c r="BD181" s="64"/>
      <c r="BE181" s="64"/>
      <c r="BF181" s="64"/>
      <c r="BG181" s="64"/>
      <c r="BH181" s="64"/>
      <c r="BI181" s="64"/>
      <c r="BJ181" s="64"/>
      <c r="BK181" s="63" t="str">
        <f>REPLACE(INDEX(GroupVertices[Group],MATCH(Edges[[#This Row],[Vertex 1]],GroupVertices[Vertex],0)),1,1,"")</f>
        <v>3</v>
      </c>
      <c r="BL181" s="63" t="str">
        <f>REPLACE(INDEX(GroupVertices[Group],MATCH(Edges[[#This Row],[Vertex 2]],GroupVertices[Vertex],0)),1,1,"")</f>
        <v>2</v>
      </c>
      <c r="BM181" s="137">
        <v>43729</v>
      </c>
      <c r="BN181" s="70" t="s">
        <v>1197</v>
      </c>
    </row>
    <row r="182" spans="1:66" ht="15">
      <c r="A182" s="62" t="s">
        <v>809</v>
      </c>
      <c r="B182" s="62" t="s">
        <v>423</v>
      </c>
      <c r="C182" s="87" t="s">
        <v>758</v>
      </c>
      <c r="D182" s="94">
        <v>9</v>
      </c>
      <c r="E182" s="95" t="s">
        <v>136</v>
      </c>
      <c r="F182" s="96">
        <v>12</v>
      </c>
      <c r="G182" s="87"/>
      <c r="H182" s="77"/>
      <c r="I182" s="97"/>
      <c r="J182" s="97"/>
      <c r="K182" s="34" t="s">
        <v>66</v>
      </c>
      <c r="L182" s="100">
        <v>182</v>
      </c>
      <c r="M182" s="100"/>
      <c r="N182" s="99"/>
      <c r="O182" s="64" t="s">
        <v>353</v>
      </c>
      <c r="P182" s="66">
        <v>43733.54623842592</v>
      </c>
      <c r="Q182" s="64" t="s">
        <v>912</v>
      </c>
      <c r="R182" s="67" t="s">
        <v>942</v>
      </c>
      <c r="S182" s="64" t="s">
        <v>953</v>
      </c>
      <c r="T182" s="64" t="s">
        <v>978</v>
      </c>
      <c r="U182" s="66">
        <v>43733.54623842592</v>
      </c>
      <c r="V182" s="67" t="s">
        <v>1364</v>
      </c>
      <c r="W182" s="64"/>
      <c r="X182" s="64"/>
      <c r="Y182" s="70" t="s">
        <v>1532</v>
      </c>
      <c r="Z182" s="64"/>
      <c r="AA182" s="110">
        <v>5</v>
      </c>
      <c r="AB182" s="48"/>
      <c r="AC182" s="49"/>
      <c r="AD182" s="48"/>
      <c r="AE182" s="49"/>
      <c r="AF182" s="48"/>
      <c r="AG182" s="49"/>
      <c r="AH182" s="48"/>
      <c r="AI182" s="49"/>
      <c r="AJ182" s="48"/>
      <c r="AK182" s="117"/>
      <c r="AL182" s="67" t="s">
        <v>1067</v>
      </c>
      <c r="AM182" s="64" t="b">
        <v>0</v>
      </c>
      <c r="AN182" s="64">
        <v>0</v>
      </c>
      <c r="AO182" s="70" t="s">
        <v>287</v>
      </c>
      <c r="AP182" s="64" t="b">
        <v>0</v>
      </c>
      <c r="AQ182" s="64" t="s">
        <v>288</v>
      </c>
      <c r="AR182" s="64"/>
      <c r="AS182" s="70" t="s">
        <v>287</v>
      </c>
      <c r="AT182" s="64" t="b">
        <v>0</v>
      </c>
      <c r="AU182" s="64">
        <v>2</v>
      </c>
      <c r="AV182" s="70" t="s">
        <v>1565</v>
      </c>
      <c r="AW182" s="64" t="s">
        <v>342</v>
      </c>
      <c r="AX182" s="64" t="b">
        <v>0</v>
      </c>
      <c r="AY182" s="70" t="s">
        <v>1565</v>
      </c>
      <c r="AZ182" s="64" t="s">
        <v>185</v>
      </c>
      <c r="BA182" s="64">
        <v>0</v>
      </c>
      <c r="BB182" s="64">
        <v>0</v>
      </c>
      <c r="BC182" s="64"/>
      <c r="BD182" s="64"/>
      <c r="BE182" s="64"/>
      <c r="BF182" s="64"/>
      <c r="BG182" s="64"/>
      <c r="BH182" s="64"/>
      <c r="BI182" s="64"/>
      <c r="BJ182" s="64"/>
      <c r="BK182" s="63" t="str">
        <f>REPLACE(INDEX(GroupVertices[Group],MATCH(Edges[[#This Row],[Vertex 1]],GroupVertices[Vertex],0)),1,1,"")</f>
        <v>3</v>
      </c>
      <c r="BL182" s="63" t="str">
        <f>REPLACE(INDEX(GroupVertices[Group],MATCH(Edges[[#This Row],[Vertex 2]],GroupVertices[Vertex],0)),1,1,"")</f>
        <v>2</v>
      </c>
      <c r="BM182" s="137">
        <v>43733</v>
      </c>
      <c r="BN182" s="70" t="s">
        <v>1198</v>
      </c>
    </row>
    <row r="183" spans="1:66" ht="15">
      <c r="A183" s="62" t="s">
        <v>809</v>
      </c>
      <c r="B183" s="62" t="s">
        <v>817</v>
      </c>
      <c r="C183" s="87" t="s">
        <v>284</v>
      </c>
      <c r="D183" s="94">
        <v>5</v>
      </c>
      <c r="E183" s="95" t="s">
        <v>132</v>
      </c>
      <c r="F183" s="96">
        <v>16</v>
      </c>
      <c r="G183" s="87"/>
      <c r="H183" s="77"/>
      <c r="I183" s="97"/>
      <c r="J183" s="97"/>
      <c r="K183" s="34" t="s">
        <v>65</v>
      </c>
      <c r="L183" s="100">
        <v>183</v>
      </c>
      <c r="M183" s="100"/>
      <c r="N183" s="99"/>
      <c r="O183" s="64" t="s">
        <v>195</v>
      </c>
      <c r="P183" s="66">
        <v>43733.54623842592</v>
      </c>
      <c r="Q183" s="64" t="s">
        <v>912</v>
      </c>
      <c r="R183" s="67" t="s">
        <v>942</v>
      </c>
      <c r="S183" s="64" t="s">
        <v>953</v>
      </c>
      <c r="T183" s="64" t="s">
        <v>978</v>
      </c>
      <c r="U183" s="66">
        <v>43733.54623842592</v>
      </c>
      <c r="V183" s="67" t="s">
        <v>1364</v>
      </c>
      <c r="W183" s="64"/>
      <c r="X183" s="64"/>
      <c r="Y183" s="70" t="s">
        <v>1532</v>
      </c>
      <c r="Z183" s="64"/>
      <c r="AA183" s="110">
        <v>1</v>
      </c>
      <c r="AB183" s="48">
        <v>0</v>
      </c>
      <c r="AC183" s="49">
        <v>0</v>
      </c>
      <c r="AD183" s="48">
        <v>0</v>
      </c>
      <c r="AE183" s="49">
        <v>0</v>
      </c>
      <c r="AF183" s="48">
        <v>0</v>
      </c>
      <c r="AG183" s="49">
        <v>0</v>
      </c>
      <c r="AH183" s="48">
        <v>6</v>
      </c>
      <c r="AI183" s="49">
        <v>100</v>
      </c>
      <c r="AJ183" s="48">
        <v>6</v>
      </c>
      <c r="AK183" s="117"/>
      <c r="AL183" s="67" t="s">
        <v>1067</v>
      </c>
      <c r="AM183" s="64" t="b">
        <v>0</v>
      </c>
      <c r="AN183" s="64">
        <v>0</v>
      </c>
      <c r="AO183" s="70" t="s">
        <v>287</v>
      </c>
      <c r="AP183" s="64" t="b">
        <v>0</v>
      </c>
      <c r="AQ183" s="64" t="s">
        <v>288</v>
      </c>
      <c r="AR183" s="64"/>
      <c r="AS183" s="70" t="s">
        <v>287</v>
      </c>
      <c r="AT183" s="64" t="b">
        <v>0</v>
      </c>
      <c r="AU183" s="64">
        <v>2</v>
      </c>
      <c r="AV183" s="70" t="s">
        <v>1565</v>
      </c>
      <c r="AW183" s="64" t="s">
        <v>342</v>
      </c>
      <c r="AX183" s="64" t="b">
        <v>0</v>
      </c>
      <c r="AY183" s="70" t="s">
        <v>1565</v>
      </c>
      <c r="AZ183" s="64" t="s">
        <v>185</v>
      </c>
      <c r="BA183" s="64">
        <v>0</v>
      </c>
      <c r="BB183" s="64">
        <v>0</v>
      </c>
      <c r="BC183" s="64"/>
      <c r="BD183" s="64"/>
      <c r="BE183" s="64"/>
      <c r="BF183" s="64"/>
      <c r="BG183" s="64"/>
      <c r="BH183" s="64"/>
      <c r="BI183" s="64"/>
      <c r="BJ183" s="64"/>
      <c r="BK183" s="63" t="str">
        <f>REPLACE(INDEX(GroupVertices[Group],MATCH(Edges[[#This Row],[Vertex 1]],GroupVertices[Vertex],0)),1,1,"")</f>
        <v>3</v>
      </c>
      <c r="BL183" s="63" t="str">
        <f>REPLACE(INDEX(GroupVertices[Group],MATCH(Edges[[#This Row],[Vertex 2]],GroupVertices[Vertex],0)),1,1,"")</f>
        <v>3</v>
      </c>
      <c r="BM183" s="137">
        <v>43733</v>
      </c>
      <c r="BN183" s="70" t="s">
        <v>1198</v>
      </c>
    </row>
    <row r="184" spans="1:66" ht="15">
      <c r="A184" s="62" t="s">
        <v>808</v>
      </c>
      <c r="B184" s="62" t="s">
        <v>809</v>
      </c>
      <c r="C184" s="87" t="s">
        <v>284</v>
      </c>
      <c r="D184" s="94">
        <v>5</v>
      </c>
      <c r="E184" s="95" t="s">
        <v>132</v>
      </c>
      <c r="F184" s="96">
        <v>16</v>
      </c>
      <c r="G184" s="87"/>
      <c r="H184" s="77"/>
      <c r="I184" s="97"/>
      <c r="J184" s="97"/>
      <c r="K184" s="34" t="s">
        <v>66</v>
      </c>
      <c r="L184" s="100">
        <v>184</v>
      </c>
      <c r="M184" s="100"/>
      <c r="N184" s="99"/>
      <c r="O184" s="64" t="s">
        <v>353</v>
      </c>
      <c r="P184" s="66">
        <v>43724.72318287037</v>
      </c>
      <c r="Q184" s="64" t="s">
        <v>911</v>
      </c>
      <c r="R184" s="64"/>
      <c r="S184" s="64"/>
      <c r="T184" s="64" t="s">
        <v>959</v>
      </c>
      <c r="U184" s="66">
        <v>43724.72318287037</v>
      </c>
      <c r="V184" s="67" t="s">
        <v>1365</v>
      </c>
      <c r="W184" s="64"/>
      <c r="X184" s="64"/>
      <c r="Y184" s="70" t="s">
        <v>1533</v>
      </c>
      <c r="Z184" s="64"/>
      <c r="AA184" s="110">
        <v>1</v>
      </c>
      <c r="AB184" s="48">
        <v>0</v>
      </c>
      <c r="AC184" s="49">
        <v>0</v>
      </c>
      <c r="AD184" s="48">
        <v>0</v>
      </c>
      <c r="AE184" s="49">
        <v>0</v>
      </c>
      <c r="AF184" s="48">
        <v>0</v>
      </c>
      <c r="AG184" s="49">
        <v>0</v>
      </c>
      <c r="AH184" s="48">
        <v>38</v>
      </c>
      <c r="AI184" s="49">
        <v>100</v>
      </c>
      <c r="AJ184" s="48">
        <v>38</v>
      </c>
      <c r="AK184" s="117"/>
      <c r="AL184" s="67" t="s">
        <v>1066</v>
      </c>
      <c r="AM184" s="64" t="b">
        <v>0</v>
      </c>
      <c r="AN184" s="64">
        <v>0</v>
      </c>
      <c r="AO184" s="70" t="s">
        <v>287</v>
      </c>
      <c r="AP184" s="64" t="b">
        <v>0</v>
      </c>
      <c r="AQ184" s="64" t="s">
        <v>288</v>
      </c>
      <c r="AR184" s="64"/>
      <c r="AS184" s="70" t="s">
        <v>287</v>
      </c>
      <c r="AT184" s="64" t="b">
        <v>0</v>
      </c>
      <c r="AU184" s="64">
        <v>2</v>
      </c>
      <c r="AV184" s="70" t="s">
        <v>1527</v>
      </c>
      <c r="AW184" s="64" t="s">
        <v>342</v>
      </c>
      <c r="AX184" s="64" t="b">
        <v>0</v>
      </c>
      <c r="AY184" s="70" t="s">
        <v>1527</v>
      </c>
      <c r="AZ184" s="64" t="s">
        <v>185</v>
      </c>
      <c r="BA184" s="64">
        <v>0</v>
      </c>
      <c r="BB184" s="64">
        <v>0</v>
      </c>
      <c r="BC184" s="64"/>
      <c r="BD184" s="64"/>
      <c r="BE184" s="64"/>
      <c r="BF184" s="64"/>
      <c r="BG184" s="64"/>
      <c r="BH184" s="64"/>
      <c r="BI184" s="64"/>
      <c r="BJ184" s="64"/>
      <c r="BK184" s="63" t="str">
        <f>REPLACE(INDEX(GroupVertices[Group],MATCH(Edges[[#This Row],[Vertex 1]],GroupVertices[Vertex],0)),1,1,"")</f>
        <v>2</v>
      </c>
      <c r="BL184" s="63" t="str">
        <f>REPLACE(INDEX(GroupVertices[Group],MATCH(Edges[[#This Row],[Vertex 2]],GroupVertices[Vertex],0)),1,1,"")</f>
        <v>3</v>
      </c>
      <c r="BM184" s="137">
        <v>43724</v>
      </c>
      <c r="BN184" s="70" t="s">
        <v>1199</v>
      </c>
    </row>
    <row r="185" spans="1:66" ht="15">
      <c r="A185" s="62" t="s">
        <v>808</v>
      </c>
      <c r="B185" s="62" t="s">
        <v>809</v>
      </c>
      <c r="C185" s="87" t="s">
        <v>284</v>
      </c>
      <c r="D185" s="94">
        <v>5</v>
      </c>
      <c r="E185" s="95" t="s">
        <v>132</v>
      </c>
      <c r="F185" s="96">
        <v>16</v>
      </c>
      <c r="G185" s="87"/>
      <c r="H185" s="77"/>
      <c r="I185" s="97"/>
      <c r="J185" s="97"/>
      <c r="K185" s="34" t="s">
        <v>66</v>
      </c>
      <c r="L185" s="100">
        <v>185</v>
      </c>
      <c r="M185" s="100"/>
      <c r="N185" s="99"/>
      <c r="O185" s="64" t="s">
        <v>195</v>
      </c>
      <c r="P185" s="66">
        <v>43725.74854166667</v>
      </c>
      <c r="Q185" s="64" t="s">
        <v>901</v>
      </c>
      <c r="R185" s="67" t="s">
        <v>934</v>
      </c>
      <c r="S185" s="64" t="s">
        <v>951</v>
      </c>
      <c r="T185" s="64" t="s">
        <v>976</v>
      </c>
      <c r="U185" s="66">
        <v>43725.74854166667</v>
      </c>
      <c r="V185" s="67" t="s">
        <v>1347</v>
      </c>
      <c r="W185" s="64"/>
      <c r="X185" s="64"/>
      <c r="Y185" s="70" t="s">
        <v>1513</v>
      </c>
      <c r="Z185" s="64"/>
      <c r="AA185" s="110">
        <v>1</v>
      </c>
      <c r="AB185" s="48"/>
      <c r="AC185" s="49"/>
      <c r="AD185" s="48"/>
      <c r="AE185" s="49"/>
      <c r="AF185" s="48"/>
      <c r="AG185" s="49"/>
      <c r="AH185" s="48"/>
      <c r="AI185" s="49"/>
      <c r="AJ185" s="48"/>
      <c r="AK185" s="117"/>
      <c r="AL185" s="67" t="s">
        <v>1066</v>
      </c>
      <c r="AM185" s="64" t="b">
        <v>0</v>
      </c>
      <c r="AN185" s="64">
        <v>9</v>
      </c>
      <c r="AO185" s="70" t="s">
        <v>287</v>
      </c>
      <c r="AP185" s="64" t="b">
        <v>0</v>
      </c>
      <c r="AQ185" s="64" t="s">
        <v>288</v>
      </c>
      <c r="AR185" s="64"/>
      <c r="AS185" s="70" t="s">
        <v>287</v>
      </c>
      <c r="AT185" s="64" t="b">
        <v>0</v>
      </c>
      <c r="AU185" s="64">
        <v>0</v>
      </c>
      <c r="AV185" s="70" t="s">
        <v>287</v>
      </c>
      <c r="AW185" s="64" t="s">
        <v>341</v>
      </c>
      <c r="AX185" s="64" t="b">
        <v>0</v>
      </c>
      <c r="AY185" s="70" t="s">
        <v>1513</v>
      </c>
      <c r="AZ185" s="64" t="s">
        <v>185</v>
      </c>
      <c r="BA185" s="64">
        <v>0</v>
      </c>
      <c r="BB185" s="64">
        <v>0</v>
      </c>
      <c r="BC185" s="64"/>
      <c r="BD185" s="64"/>
      <c r="BE185" s="64"/>
      <c r="BF185" s="64"/>
      <c r="BG185" s="64"/>
      <c r="BH185" s="64"/>
      <c r="BI185" s="64"/>
      <c r="BJ185" s="64"/>
      <c r="BK185" s="63" t="str">
        <f>REPLACE(INDEX(GroupVertices[Group],MATCH(Edges[[#This Row],[Vertex 1]],GroupVertices[Vertex],0)),1,1,"")</f>
        <v>2</v>
      </c>
      <c r="BL185" s="63" t="str">
        <f>REPLACE(INDEX(GroupVertices[Group],MATCH(Edges[[#This Row],[Vertex 2]],GroupVertices[Vertex],0)),1,1,"")</f>
        <v>3</v>
      </c>
      <c r="BM185" s="137">
        <v>43725</v>
      </c>
      <c r="BN185" s="70" t="s">
        <v>1179</v>
      </c>
    </row>
    <row r="186" spans="1:66" ht="15">
      <c r="A186" s="62" t="s">
        <v>423</v>
      </c>
      <c r="B186" s="62" t="s">
        <v>809</v>
      </c>
      <c r="C186" s="87" t="s">
        <v>284</v>
      </c>
      <c r="D186" s="94">
        <v>5</v>
      </c>
      <c r="E186" s="95" t="s">
        <v>132</v>
      </c>
      <c r="F186" s="96">
        <v>16</v>
      </c>
      <c r="G186" s="87"/>
      <c r="H186" s="77"/>
      <c r="I186" s="97"/>
      <c r="J186" s="97"/>
      <c r="K186" s="34" t="s">
        <v>66</v>
      </c>
      <c r="L186" s="100">
        <v>186</v>
      </c>
      <c r="M186" s="100"/>
      <c r="N186" s="99"/>
      <c r="O186" s="64" t="s">
        <v>353</v>
      </c>
      <c r="P186" s="66">
        <v>43724.71739583334</v>
      </c>
      <c r="Q186" s="64" t="s">
        <v>911</v>
      </c>
      <c r="R186" s="64"/>
      <c r="S186" s="64"/>
      <c r="T186" s="64" t="s">
        <v>959</v>
      </c>
      <c r="U186" s="66">
        <v>43724.71739583334</v>
      </c>
      <c r="V186" s="67" t="s">
        <v>1366</v>
      </c>
      <c r="W186" s="64"/>
      <c r="X186" s="64"/>
      <c r="Y186" s="70" t="s">
        <v>1534</v>
      </c>
      <c r="Z186" s="64"/>
      <c r="AA186" s="110">
        <v>1</v>
      </c>
      <c r="AB186" s="48">
        <v>0</v>
      </c>
      <c r="AC186" s="49">
        <v>0</v>
      </c>
      <c r="AD186" s="48">
        <v>0</v>
      </c>
      <c r="AE186" s="49">
        <v>0</v>
      </c>
      <c r="AF186" s="48">
        <v>0</v>
      </c>
      <c r="AG186" s="49">
        <v>0</v>
      </c>
      <c r="AH186" s="48">
        <v>38</v>
      </c>
      <c r="AI186" s="49">
        <v>100</v>
      </c>
      <c r="AJ186" s="48">
        <v>38</v>
      </c>
      <c r="AK186" s="117"/>
      <c r="AL186" s="67" t="s">
        <v>457</v>
      </c>
      <c r="AM186" s="64" t="b">
        <v>0</v>
      </c>
      <c r="AN186" s="64">
        <v>0</v>
      </c>
      <c r="AO186" s="70" t="s">
        <v>287</v>
      </c>
      <c r="AP186" s="64" t="b">
        <v>0</v>
      </c>
      <c r="AQ186" s="64" t="s">
        <v>288</v>
      </c>
      <c r="AR186" s="64"/>
      <c r="AS186" s="70" t="s">
        <v>287</v>
      </c>
      <c r="AT186" s="64" t="b">
        <v>0</v>
      </c>
      <c r="AU186" s="64">
        <v>2</v>
      </c>
      <c r="AV186" s="70" t="s">
        <v>1527</v>
      </c>
      <c r="AW186" s="64" t="s">
        <v>342</v>
      </c>
      <c r="AX186" s="64" t="b">
        <v>0</v>
      </c>
      <c r="AY186" s="70" t="s">
        <v>1527</v>
      </c>
      <c r="AZ186" s="64" t="s">
        <v>185</v>
      </c>
      <c r="BA186" s="64">
        <v>0</v>
      </c>
      <c r="BB186" s="64">
        <v>0</v>
      </c>
      <c r="BC186" s="64"/>
      <c r="BD186" s="64"/>
      <c r="BE186" s="64"/>
      <c r="BF186" s="64"/>
      <c r="BG186" s="64"/>
      <c r="BH186" s="64"/>
      <c r="BI186" s="64"/>
      <c r="BJ186" s="64"/>
      <c r="BK186" s="63" t="str">
        <f>REPLACE(INDEX(GroupVertices[Group],MATCH(Edges[[#This Row],[Vertex 1]],GroupVertices[Vertex],0)),1,1,"")</f>
        <v>2</v>
      </c>
      <c r="BL186" s="63" t="str">
        <f>REPLACE(INDEX(GroupVertices[Group],MATCH(Edges[[#This Row],[Vertex 2]],GroupVertices[Vertex],0)),1,1,"")</f>
        <v>3</v>
      </c>
      <c r="BM186" s="137">
        <v>43724</v>
      </c>
      <c r="BN186" s="70" t="s">
        <v>1200</v>
      </c>
    </row>
    <row r="187" spans="1:66" ht="15">
      <c r="A187" s="62" t="s">
        <v>423</v>
      </c>
      <c r="B187" s="62" t="s">
        <v>809</v>
      </c>
      <c r="C187" s="87" t="s">
        <v>284</v>
      </c>
      <c r="D187" s="94">
        <v>5</v>
      </c>
      <c r="E187" s="95" t="s">
        <v>132</v>
      </c>
      <c r="F187" s="96">
        <v>16</v>
      </c>
      <c r="G187" s="87"/>
      <c r="H187" s="77"/>
      <c r="I187" s="97"/>
      <c r="J187" s="97"/>
      <c r="K187" s="34" t="s">
        <v>66</v>
      </c>
      <c r="L187" s="100">
        <v>187</v>
      </c>
      <c r="M187" s="100"/>
      <c r="N187" s="99"/>
      <c r="O187" s="64" t="s">
        <v>195</v>
      </c>
      <c r="P187" s="66">
        <v>43725.75001157408</v>
      </c>
      <c r="Q187" s="64" t="s">
        <v>902</v>
      </c>
      <c r="R187" s="67" t="s">
        <v>934</v>
      </c>
      <c r="S187" s="64" t="s">
        <v>951</v>
      </c>
      <c r="T187" s="64" t="s">
        <v>977</v>
      </c>
      <c r="U187" s="66">
        <v>43725.75001157408</v>
      </c>
      <c r="V187" s="67" t="s">
        <v>1348</v>
      </c>
      <c r="W187" s="64"/>
      <c r="X187" s="64"/>
      <c r="Y187" s="70" t="s">
        <v>1514</v>
      </c>
      <c r="Z187" s="64"/>
      <c r="AA187" s="110">
        <v>1</v>
      </c>
      <c r="AB187" s="48"/>
      <c r="AC187" s="49"/>
      <c r="AD187" s="48"/>
      <c r="AE187" s="49"/>
      <c r="AF187" s="48"/>
      <c r="AG187" s="49"/>
      <c r="AH187" s="48"/>
      <c r="AI187" s="49"/>
      <c r="AJ187" s="48"/>
      <c r="AK187" s="117"/>
      <c r="AL187" s="67" t="s">
        <v>457</v>
      </c>
      <c r="AM187" s="64" t="b">
        <v>0</v>
      </c>
      <c r="AN187" s="64">
        <v>6</v>
      </c>
      <c r="AO187" s="70" t="s">
        <v>287</v>
      </c>
      <c r="AP187" s="64" t="b">
        <v>0</v>
      </c>
      <c r="AQ187" s="64" t="s">
        <v>288</v>
      </c>
      <c r="AR187" s="64"/>
      <c r="AS187" s="70" t="s">
        <v>287</v>
      </c>
      <c r="AT187" s="64" t="b">
        <v>0</v>
      </c>
      <c r="AU187" s="64">
        <v>0</v>
      </c>
      <c r="AV187" s="70" t="s">
        <v>287</v>
      </c>
      <c r="AW187" s="64" t="s">
        <v>342</v>
      </c>
      <c r="AX187" s="64" t="b">
        <v>0</v>
      </c>
      <c r="AY187" s="70" t="s">
        <v>1514</v>
      </c>
      <c r="AZ187" s="64" t="s">
        <v>185</v>
      </c>
      <c r="BA187" s="64">
        <v>0</v>
      </c>
      <c r="BB187" s="64">
        <v>0</v>
      </c>
      <c r="BC187" s="64"/>
      <c r="BD187" s="64"/>
      <c r="BE187" s="64"/>
      <c r="BF187" s="64"/>
      <c r="BG187" s="64"/>
      <c r="BH187" s="64"/>
      <c r="BI187" s="64"/>
      <c r="BJ187" s="64"/>
      <c r="BK187" s="63" t="str">
        <f>REPLACE(INDEX(GroupVertices[Group],MATCH(Edges[[#This Row],[Vertex 1]],GroupVertices[Vertex],0)),1,1,"")</f>
        <v>2</v>
      </c>
      <c r="BL187" s="63" t="str">
        <f>REPLACE(INDEX(GroupVertices[Group],MATCH(Edges[[#This Row],[Vertex 2]],GroupVertices[Vertex],0)),1,1,"")</f>
        <v>3</v>
      </c>
      <c r="BM187" s="137">
        <v>43725</v>
      </c>
      <c r="BN187" s="70" t="s">
        <v>1180</v>
      </c>
    </row>
    <row r="188" spans="1:66" ht="15">
      <c r="A188" s="62" t="s">
        <v>808</v>
      </c>
      <c r="B188" s="62" t="s">
        <v>818</v>
      </c>
      <c r="C188" s="87" t="s">
        <v>284</v>
      </c>
      <c r="D188" s="94">
        <v>5</v>
      </c>
      <c r="E188" s="95" t="s">
        <v>132</v>
      </c>
      <c r="F188" s="96">
        <v>16</v>
      </c>
      <c r="G188" s="87"/>
      <c r="H188" s="77"/>
      <c r="I188" s="97"/>
      <c r="J188" s="97"/>
      <c r="K188" s="34" t="s">
        <v>65</v>
      </c>
      <c r="L188" s="100">
        <v>188</v>
      </c>
      <c r="M188" s="100"/>
      <c r="N188" s="99"/>
      <c r="O188" s="64" t="s">
        <v>195</v>
      </c>
      <c r="P188" s="66">
        <v>43725.74854166667</v>
      </c>
      <c r="Q188" s="64" t="s">
        <v>901</v>
      </c>
      <c r="R188" s="67" t="s">
        <v>934</v>
      </c>
      <c r="S188" s="64" t="s">
        <v>951</v>
      </c>
      <c r="T188" s="64" t="s">
        <v>976</v>
      </c>
      <c r="U188" s="66">
        <v>43725.74854166667</v>
      </c>
      <c r="V188" s="67" t="s">
        <v>1347</v>
      </c>
      <c r="W188" s="64"/>
      <c r="X188" s="64"/>
      <c r="Y188" s="70" t="s">
        <v>1513</v>
      </c>
      <c r="Z188" s="64"/>
      <c r="AA188" s="110">
        <v>1</v>
      </c>
      <c r="AB188" s="48"/>
      <c r="AC188" s="49"/>
      <c r="AD188" s="48"/>
      <c r="AE188" s="49"/>
      <c r="AF188" s="48"/>
      <c r="AG188" s="49"/>
      <c r="AH188" s="48"/>
      <c r="AI188" s="49"/>
      <c r="AJ188" s="48"/>
      <c r="AK188" s="117"/>
      <c r="AL188" s="67" t="s">
        <v>1066</v>
      </c>
      <c r="AM188" s="64" t="b">
        <v>0</v>
      </c>
      <c r="AN188" s="64">
        <v>9</v>
      </c>
      <c r="AO188" s="70" t="s">
        <v>287</v>
      </c>
      <c r="AP188" s="64" t="b">
        <v>0</v>
      </c>
      <c r="AQ188" s="64" t="s">
        <v>288</v>
      </c>
      <c r="AR188" s="64"/>
      <c r="AS188" s="70" t="s">
        <v>287</v>
      </c>
      <c r="AT188" s="64" t="b">
        <v>0</v>
      </c>
      <c r="AU188" s="64">
        <v>0</v>
      </c>
      <c r="AV188" s="70" t="s">
        <v>287</v>
      </c>
      <c r="AW188" s="64" t="s">
        <v>341</v>
      </c>
      <c r="AX188" s="64" t="b">
        <v>0</v>
      </c>
      <c r="AY188" s="70" t="s">
        <v>1513</v>
      </c>
      <c r="AZ188" s="64" t="s">
        <v>185</v>
      </c>
      <c r="BA188" s="64">
        <v>0</v>
      </c>
      <c r="BB188" s="64">
        <v>0</v>
      </c>
      <c r="BC188" s="64"/>
      <c r="BD188" s="64"/>
      <c r="BE188" s="64"/>
      <c r="BF188" s="64"/>
      <c r="BG188" s="64"/>
      <c r="BH188" s="64"/>
      <c r="BI188" s="64"/>
      <c r="BJ188" s="64"/>
      <c r="BK188" s="63" t="str">
        <f>REPLACE(INDEX(GroupVertices[Group],MATCH(Edges[[#This Row],[Vertex 1]],GroupVertices[Vertex],0)),1,1,"")</f>
        <v>2</v>
      </c>
      <c r="BL188" s="63" t="str">
        <f>REPLACE(INDEX(GroupVertices[Group],MATCH(Edges[[#This Row],[Vertex 2]],GroupVertices[Vertex],0)),1,1,"")</f>
        <v>2</v>
      </c>
      <c r="BM188" s="137">
        <v>43725</v>
      </c>
      <c r="BN188" s="70" t="s">
        <v>1179</v>
      </c>
    </row>
    <row r="189" spans="1:66" ht="15">
      <c r="A189" s="62" t="s">
        <v>423</v>
      </c>
      <c r="B189" s="62" t="s">
        <v>818</v>
      </c>
      <c r="C189" s="87" t="s">
        <v>2508</v>
      </c>
      <c r="D189" s="94">
        <v>6</v>
      </c>
      <c r="E189" s="95" t="s">
        <v>136</v>
      </c>
      <c r="F189" s="96">
        <v>15</v>
      </c>
      <c r="G189" s="87"/>
      <c r="H189" s="77"/>
      <c r="I189" s="97"/>
      <c r="J189" s="97"/>
      <c r="K189" s="34" t="s">
        <v>65</v>
      </c>
      <c r="L189" s="100">
        <v>189</v>
      </c>
      <c r="M189" s="100"/>
      <c r="N189" s="99"/>
      <c r="O189" s="64" t="s">
        <v>195</v>
      </c>
      <c r="P189" s="66">
        <v>43725.125127314815</v>
      </c>
      <c r="Q189" s="64" t="s">
        <v>913</v>
      </c>
      <c r="R189" s="67" t="s">
        <v>943</v>
      </c>
      <c r="S189" s="64" t="s">
        <v>954</v>
      </c>
      <c r="T189" s="64" t="s">
        <v>959</v>
      </c>
      <c r="U189" s="66">
        <v>43725.125127314815</v>
      </c>
      <c r="V189" s="67" t="s">
        <v>1367</v>
      </c>
      <c r="W189" s="64"/>
      <c r="X189" s="64"/>
      <c r="Y189" s="70" t="s">
        <v>1535</v>
      </c>
      <c r="Z189" s="64"/>
      <c r="AA189" s="110">
        <v>2</v>
      </c>
      <c r="AB189" s="48"/>
      <c r="AC189" s="49"/>
      <c r="AD189" s="48"/>
      <c r="AE189" s="49"/>
      <c r="AF189" s="48"/>
      <c r="AG189" s="49"/>
      <c r="AH189" s="48"/>
      <c r="AI189" s="49"/>
      <c r="AJ189" s="48"/>
      <c r="AK189" s="117"/>
      <c r="AL189" s="67" t="s">
        <v>457</v>
      </c>
      <c r="AM189" s="64" t="b">
        <v>0</v>
      </c>
      <c r="AN189" s="64">
        <v>1</v>
      </c>
      <c r="AO189" s="70" t="s">
        <v>287</v>
      </c>
      <c r="AP189" s="64" t="b">
        <v>0</v>
      </c>
      <c r="AQ189" s="64" t="s">
        <v>288</v>
      </c>
      <c r="AR189" s="64"/>
      <c r="AS189" s="70" t="s">
        <v>287</v>
      </c>
      <c r="AT189" s="64" t="b">
        <v>0</v>
      </c>
      <c r="AU189" s="64">
        <v>0</v>
      </c>
      <c r="AV189" s="70" t="s">
        <v>287</v>
      </c>
      <c r="AW189" s="64" t="s">
        <v>342</v>
      </c>
      <c r="AX189" s="64" t="b">
        <v>0</v>
      </c>
      <c r="AY189" s="70" t="s">
        <v>1535</v>
      </c>
      <c r="AZ189" s="64" t="s">
        <v>185</v>
      </c>
      <c r="BA189" s="64">
        <v>0</v>
      </c>
      <c r="BB189" s="64">
        <v>0</v>
      </c>
      <c r="BC189" s="64"/>
      <c r="BD189" s="64"/>
      <c r="BE189" s="64"/>
      <c r="BF189" s="64"/>
      <c r="BG189" s="64"/>
      <c r="BH189" s="64"/>
      <c r="BI189" s="64"/>
      <c r="BJ189" s="64"/>
      <c r="BK189" s="63" t="str">
        <f>REPLACE(INDEX(GroupVertices[Group],MATCH(Edges[[#This Row],[Vertex 1]],GroupVertices[Vertex],0)),1,1,"")</f>
        <v>2</v>
      </c>
      <c r="BL189" s="63" t="str">
        <f>REPLACE(INDEX(GroupVertices[Group],MATCH(Edges[[#This Row],[Vertex 2]],GroupVertices[Vertex],0)),1,1,"")</f>
        <v>2</v>
      </c>
      <c r="BM189" s="137">
        <v>43725</v>
      </c>
      <c r="BN189" s="70" t="s">
        <v>1201</v>
      </c>
    </row>
    <row r="190" spans="1:66" ht="15">
      <c r="A190" s="62" t="s">
        <v>423</v>
      </c>
      <c r="B190" s="62" t="s">
        <v>818</v>
      </c>
      <c r="C190" s="87" t="s">
        <v>2508</v>
      </c>
      <c r="D190" s="94">
        <v>6</v>
      </c>
      <c r="E190" s="95" t="s">
        <v>136</v>
      </c>
      <c r="F190" s="96">
        <v>15</v>
      </c>
      <c r="G190" s="87"/>
      <c r="H190" s="77"/>
      <c r="I190" s="97"/>
      <c r="J190" s="97"/>
      <c r="K190" s="34" t="s">
        <v>65</v>
      </c>
      <c r="L190" s="100">
        <v>190</v>
      </c>
      <c r="M190" s="100"/>
      <c r="N190" s="99"/>
      <c r="O190" s="64" t="s">
        <v>195</v>
      </c>
      <c r="P190" s="66">
        <v>43725.75001157408</v>
      </c>
      <c r="Q190" s="64" t="s">
        <v>902</v>
      </c>
      <c r="R190" s="67" t="s">
        <v>934</v>
      </c>
      <c r="S190" s="64" t="s">
        <v>951</v>
      </c>
      <c r="T190" s="64" t="s">
        <v>977</v>
      </c>
      <c r="U190" s="66">
        <v>43725.75001157408</v>
      </c>
      <c r="V190" s="67" t="s">
        <v>1348</v>
      </c>
      <c r="W190" s="64"/>
      <c r="X190" s="64"/>
      <c r="Y190" s="70" t="s">
        <v>1514</v>
      </c>
      <c r="Z190" s="64"/>
      <c r="AA190" s="110">
        <v>2</v>
      </c>
      <c r="AB190" s="48"/>
      <c r="AC190" s="49"/>
      <c r="AD190" s="48"/>
      <c r="AE190" s="49"/>
      <c r="AF190" s="48"/>
      <c r="AG190" s="49"/>
      <c r="AH190" s="48"/>
      <c r="AI190" s="49"/>
      <c r="AJ190" s="48"/>
      <c r="AK190" s="117"/>
      <c r="AL190" s="67" t="s">
        <v>457</v>
      </c>
      <c r="AM190" s="64" t="b">
        <v>0</v>
      </c>
      <c r="AN190" s="64">
        <v>6</v>
      </c>
      <c r="AO190" s="70" t="s">
        <v>287</v>
      </c>
      <c r="AP190" s="64" t="b">
        <v>0</v>
      </c>
      <c r="AQ190" s="64" t="s">
        <v>288</v>
      </c>
      <c r="AR190" s="64"/>
      <c r="AS190" s="70" t="s">
        <v>287</v>
      </c>
      <c r="AT190" s="64" t="b">
        <v>0</v>
      </c>
      <c r="AU190" s="64">
        <v>0</v>
      </c>
      <c r="AV190" s="70" t="s">
        <v>287</v>
      </c>
      <c r="AW190" s="64" t="s">
        <v>342</v>
      </c>
      <c r="AX190" s="64" t="b">
        <v>0</v>
      </c>
      <c r="AY190" s="70" t="s">
        <v>1514</v>
      </c>
      <c r="AZ190" s="64" t="s">
        <v>185</v>
      </c>
      <c r="BA190" s="64">
        <v>0</v>
      </c>
      <c r="BB190" s="64">
        <v>0</v>
      </c>
      <c r="BC190" s="64"/>
      <c r="BD190" s="64"/>
      <c r="BE190" s="64"/>
      <c r="BF190" s="64"/>
      <c r="BG190" s="64"/>
      <c r="BH190" s="64"/>
      <c r="BI190" s="64"/>
      <c r="BJ190" s="64"/>
      <c r="BK190" s="63" t="str">
        <f>REPLACE(INDEX(GroupVertices[Group],MATCH(Edges[[#This Row],[Vertex 1]],GroupVertices[Vertex],0)),1,1,"")</f>
        <v>2</v>
      </c>
      <c r="BL190" s="63" t="str">
        <f>REPLACE(INDEX(GroupVertices[Group],MATCH(Edges[[#This Row],[Vertex 2]],GroupVertices[Vertex],0)),1,1,"")</f>
        <v>2</v>
      </c>
      <c r="BM190" s="137">
        <v>43725</v>
      </c>
      <c r="BN190" s="70" t="s">
        <v>1180</v>
      </c>
    </row>
    <row r="191" spans="1:66" ht="15">
      <c r="A191" s="62" t="s">
        <v>808</v>
      </c>
      <c r="B191" s="62" t="s">
        <v>428</v>
      </c>
      <c r="C191" s="87" t="s">
        <v>284</v>
      </c>
      <c r="D191" s="94">
        <v>5</v>
      </c>
      <c r="E191" s="95" t="s">
        <v>132</v>
      </c>
      <c r="F191" s="96">
        <v>16</v>
      </c>
      <c r="G191" s="87"/>
      <c r="H191" s="77"/>
      <c r="I191" s="97"/>
      <c r="J191" s="97"/>
      <c r="K191" s="34" t="s">
        <v>65</v>
      </c>
      <c r="L191" s="100">
        <v>191</v>
      </c>
      <c r="M191" s="100"/>
      <c r="N191" s="99"/>
      <c r="O191" s="64" t="s">
        <v>195</v>
      </c>
      <c r="P191" s="66">
        <v>43725.74854166667</v>
      </c>
      <c r="Q191" s="64" t="s">
        <v>901</v>
      </c>
      <c r="R191" s="67" t="s">
        <v>934</v>
      </c>
      <c r="S191" s="64" t="s">
        <v>951</v>
      </c>
      <c r="T191" s="64" t="s">
        <v>976</v>
      </c>
      <c r="U191" s="66">
        <v>43725.74854166667</v>
      </c>
      <c r="V191" s="67" t="s">
        <v>1347</v>
      </c>
      <c r="W191" s="64"/>
      <c r="X191" s="64"/>
      <c r="Y191" s="70" t="s">
        <v>1513</v>
      </c>
      <c r="Z191" s="64"/>
      <c r="AA191" s="110">
        <v>1</v>
      </c>
      <c r="AB191" s="48"/>
      <c r="AC191" s="49"/>
      <c r="AD191" s="48"/>
      <c r="AE191" s="49"/>
      <c r="AF191" s="48"/>
      <c r="AG191" s="49"/>
      <c r="AH191" s="48"/>
      <c r="AI191" s="49"/>
      <c r="AJ191" s="48"/>
      <c r="AK191" s="117"/>
      <c r="AL191" s="67" t="s">
        <v>1066</v>
      </c>
      <c r="AM191" s="64" t="b">
        <v>0</v>
      </c>
      <c r="AN191" s="64">
        <v>9</v>
      </c>
      <c r="AO191" s="70" t="s">
        <v>287</v>
      </c>
      <c r="AP191" s="64" t="b">
        <v>0</v>
      </c>
      <c r="AQ191" s="64" t="s">
        <v>288</v>
      </c>
      <c r="AR191" s="64"/>
      <c r="AS191" s="70" t="s">
        <v>287</v>
      </c>
      <c r="AT191" s="64" t="b">
        <v>0</v>
      </c>
      <c r="AU191" s="64">
        <v>0</v>
      </c>
      <c r="AV191" s="70" t="s">
        <v>287</v>
      </c>
      <c r="AW191" s="64" t="s">
        <v>341</v>
      </c>
      <c r="AX191" s="64" t="b">
        <v>0</v>
      </c>
      <c r="AY191" s="70" t="s">
        <v>1513</v>
      </c>
      <c r="AZ191" s="64" t="s">
        <v>185</v>
      </c>
      <c r="BA191" s="64">
        <v>0</v>
      </c>
      <c r="BB191" s="64">
        <v>0</v>
      </c>
      <c r="BC191" s="64"/>
      <c r="BD191" s="64"/>
      <c r="BE191" s="64"/>
      <c r="BF191" s="64"/>
      <c r="BG191" s="64"/>
      <c r="BH191" s="64"/>
      <c r="BI191" s="64"/>
      <c r="BJ191" s="64"/>
      <c r="BK191" s="63" t="str">
        <f>REPLACE(INDEX(GroupVertices[Group],MATCH(Edges[[#This Row],[Vertex 1]],GroupVertices[Vertex],0)),1,1,"")</f>
        <v>2</v>
      </c>
      <c r="BL191" s="63" t="str">
        <f>REPLACE(INDEX(GroupVertices[Group],MATCH(Edges[[#This Row],[Vertex 2]],GroupVertices[Vertex],0)),1,1,"")</f>
        <v>2</v>
      </c>
      <c r="BM191" s="137">
        <v>43725</v>
      </c>
      <c r="BN191" s="70" t="s">
        <v>1179</v>
      </c>
    </row>
    <row r="192" spans="1:66" ht="15">
      <c r="A192" s="62" t="s">
        <v>423</v>
      </c>
      <c r="B192" s="62" t="s">
        <v>428</v>
      </c>
      <c r="C192" s="87" t="s">
        <v>284</v>
      </c>
      <c r="D192" s="94">
        <v>5</v>
      </c>
      <c r="E192" s="95" t="s">
        <v>132</v>
      </c>
      <c r="F192" s="96">
        <v>16</v>
      </c>
      <c r="G192" s="87"/>
      <c r="H192" s="77"/>
      <c r="I192" s="97"/>
      <c r="J192" s="97"/>
      <c r="K192" s="34" t="s">
        <v>65</v>
      </c>
      <c r="L192" s="100">
        <v>192</v>
      </c>
      <c r="M192" s="100"/>
      <c r="N192" s="99"/>
      <c r="O192" s="64" t="s">
        <v>195</v>
      </c>
      <c r="P192" s="66">
        <v>43725.75001157408</v>
      </c>
      <c r="Q192" s="64" t="s">
        <v>902</v>
      </c>
      <c r="R192" s="67" t="s">
        <v>934</v>
      </c>
      <c r="S192" s="64" t="s">
        <v>951</v>
      </c>
      <c r="T192" s="64" t="s">
        <v>977</v>
      </c>
      <c r="U192" s="66">
        <v>43725.75001157408</v>
      </c>
      <c r="V192" s="67" t="s">
        <v>1348</v>
      </c>
      <c r="W192" s="64"/>
      <c r="X192" s="64"/>
      <c r="Y192" s="70" t="s">
        <v>1514</v>
      </c>
      <c r="Z192" s="64"/>
      <c r="AA192" s="110">
        <v>1</v>
      </c>
      <c r="AB192" s="48"/>
      <c r="AC192" s="49"/>
      <c r="AD192" s="48"/>
      <c r="AE192" s="49"/>
      <c r="AF192" s="48"/>
      <c r="AG192" s="49"/>
      <c r="AH192" s="48"/>
      <c r="AI192" s="49"/>
      <c r="AJ192" s="48"/>
      <c r="AK192" s="117"/>
      <c r="AL192" s="67" t="s">
        <v>457</v>
      </c>
      <c r="AM192" s="64" t="b">
        <v>0</v>
      </c>
      <c r="AN192" s="64">
        <v>6</v>
      </c>
      <c r="AO192" s="70" t="s">
        <v>287</v>
      </c>
      <c r="AP192" s="64" t="b">
        <v>0</v>
      </c>
      <c r="AQ192" s="64" t="s">
        <v>288</v>
      </c>
      <c r="AR192" s="64"/>
      <c r="AS192" s="70" t="s">
        <v>287</v>
      </c>
      <c r="AT192" s="64" t="b">
        <v>0</v>
      </c>
      <c r="AU192" s="64">
        <v>0</v>
      </c>
      <c r="AV192" s="70" t="s">
        <v>287</v>
      </c>
      <c r="AW192" s="64" t="s">
        <v>342</v>
      </c>
      <c r="AX192" s="64" t="b">
        <v>0</v>
      </c>
      <c r="AY192" s="70" t="s">
        <v>1514</v>
      </c>
      <c r="AZ192" s="64" t="s">
        <v>185</v>
      </c>
      <c r="BA192" s="64">
        <v>0</v>
      </c>
      <c r="BB192" s="64">
        <v>0</v>
      </c>
      <c r="BC192" s="64"/>
      <c r="BD192" s="64"/>
      <c r="BE192" s="64"/>
      <c r="BF192" s="64"/>
      <c r="BG192" s="64"/>
      <c r="BH192" s="64"/>
      <c r="BI192" s="64"/>
      <c r="BJ192" s="64"/>
      <c r="BK192" s="63" t="str">
        <f>REPLACE(INDEX(GroupVertices[Group],MATCH(Edges[[#This Row],[Vertex 1]],GroupVertices[Vertex],0)),1,1,"")</f>
        <v>2</v>
      </c>
      <c r="BL192" s="63" t="str">
        <f>REPLACE(INDEX(GroupVertices[Group],MATCH(Edges[[#This Row],[Vertex 2]],GroupVertices[Vertex],0)),1,1,"")</f>
        <v>2</v>
      </c>
      <c r="BM192" s="137">
        <v>43725</v>
      </c>
      <c r="BN192" s="70" t="s">
        <v>1180</v>
      </c>
    </row>
    <row r="193" spans="1:66" ht="15">
      <c r="A193" s="62" t="s">
        <v>808</v>
      </c>
      <c r="B193" s="62" t="s">
        <v>819</v>
      </c>
      <c r="C193" s="87" t="s">
        <v>284</v>
      </c>
      <c r="D193" s="94">
        <v>5</v>
      </c>
      <c r="E193" s="95" t="s">
        <v>132</v>
      </c>
      <c r="F193" s="96">
        <v>16</v>
      </c>
      <c r="G193" s="87"/>
      <c r="H193" s="77"/>
      <c r="I193" s="97"/>
      <c r="J193" s="97"/>
      <c r="K193" s="34" t="s">
        <v>65</v>
      </c>
      <c r="L193" s="100">
        <v>193</v>
      </c>
      <c r="M193" s="100"/>
      <c r="N193" s="99"/>
      <c r="O193" s="64" t="s">
        <v>195</v>
      </c>
      <c r="P193" s="66">
        <v>43725.74854166667</v>
      </c>
      <c r="Q193" s="64" t="s">
        <v>901</v>
      </c>
      <c r="R193" s="67" t="s">
        <v>934</v>
      </c>
      <c r="S193" s="64" t="s">
        <v>951</v>
      </c>
      <c r="T193" s="64" t="s">
        <v>976</v>
      </c>
      <c r="U193" s="66">
        <v>43725.74854166667</v>
      </c>
      <c r="V193" s="67" t="s">
        <v>1347</v>
      </c>
      <c r="W193" s="64"/>
      <c r="X193" s="64"/>
      <c r="Y193" s="70" t="s">
        <v>1513</v>
      </c>
      <c r="Z193" s="64"/>
      <c r="AA193" s="110">
        <v>1</v>
      </c>
      <c r="AB193" s="48"/>
      <c r="AC193" s="49"/>
      <c r="AD193" s="48"/>
      <c r="AE193" s="49"/>
      <c r="AF193" s="48"/>
      <c r="AG193" s="49"/>
      <c r="AH193" s="48"/>
      <c r="AI193" s="49"/>
      <c r="AJ193" s="48"/>
      <c r="AK193" s="117"/>
      <c r="AL193" s="67" t="s">
        <v>1066</v>
      </c>
      <c r="AM193" s="64" t="b">
        <v>0</v>
      </c>
      <c r="AN193" s="64">
        <v>9</v>
      </c>
      <c r="AO193" s="70" t="s">
        <v>287</v>
      </c>
      <c r="AP193" s="64" t="b">
        <v>0</v>
      </c>
      <c r="AQ193" s="64" t="s">
        <v>288</v>
      </c>
      <c r="AR193" s="64"/>
      <c r="AS193" s="70" t="s">
        <v>287</v>
      </c>
      <c r="AT193" s="64" t="b">
        <v>0</v>
      </c>
      <c r="AU193" s="64">
        <v>0</v>
      </c>
      <c r="AV193" s="70" t="s">
        <v>287</v>
      </c>
      <c r="AW193" s="64" t="s">
        <v>341</v>
      </c>
      <c r="AX193" s="64" t="b">
        <v>0</v>
      </c>
      <c r="AY193" s="70" t="s">
        <v>1513</v>
      </c>
      <c r="AZ193" s="64" t="s">
        <v>185</v>
      </c>
      <c r="BA193" s="64">
        <v>0</v>
      </c>
      <c r="BB193" s="64">
        <v>0</v>
      </c>
      <c r="BC193" s="64"/>
      <c r="BD193" s="64"/>
      <c r="BE193" s="64"/>
      <c r="BF193" s="64"/>
      <c r="BG193" s="64"/>
      <c r="BH193" s="64"/>
      <c r="BI193" s="64"/>
      <c r="BJ193" s="64"/>
      <c r="BK193" s="63" t="str">
        <f>REPLACE(INDEX(GroupVertices[Group],MATCH(Edges[[#This Row],[Vertex 1]],GroupVertices[Vertex],0)),1,1,"")</f>
        <v>2</v>
      </c>
      <c r="BL193" s="63" t="str">
        <f>REPLACE(INDEX(GroupVertices[Group],MATCH(Edges[[#This Row],[Vertex 2]],GroupVertices[Vertex],0)),1,1,"")</f>
        <v>2</v>
      </c>
      <c r="BM193" s="137">
        <v>43725</v>
      </c>
      <c r="BN193" s="70" t="s">
        <v>1179</v>
      </c>
    </row>
    <row r="194" spans="1:66" ht="15">
      <c r="A194" s="62" t="s">
        <v>423</v>
      </c>
      <c r="B194" s="62" t="s">
        <v>819</v>
      </c>
      <c r="C194" s="87" t="s">
        <v>2508</v>
      </c>
      <c r="D194" s="94">
        <v>6</v>
      </c>
      <c r="E194" s="95" t="s">
        <v>136</v>
      </c>
      <c r="F194" s="96">
        <v>15</v>
      </c>
      <c r="G194" s="87"/>
      <c r="H194" s="77"/>
      <c r="I194" s="97"/>
      <c r="J194" s="97"/>
      <c r="K194" s="34" t="s">
        <v>65</v>
      </c>
      <c r="L194" s="100">
        <v>194</v>
      </c>
      <c r="M194" s="100"/>
      <c r="N194" s="99"/>
      <c r="O194" s="64" t="s">
        <v>195</v>
      </c>
      <c r="P194" s="66">
        <v>43725.125127314815</v>
      </c>
      <c r="Q194" s="64" t="s">
        <v>913</v>
      </c>
      <c r="R194" s="67" t="s">
        <v>943</v>
      </c>
      <c r="S194" s="64" t="s">
        <v>954</v>
      </c>
      <c r="T194" s="64" t="s">
        <v>959</v>
      </c>
      <c r="U194" s="66">
        <v>43725.125127314815</v>
      </c>
      <c r="V194" s="67" t="s">
        <v>1367</v>
      </c>
      <c r="W194" s="64"/>
      <c r="X194" s="64"/>
      <c r="Y194" s="70" t="s">
        <v>1535</v>
      </c>
      <c r="Z194" s="64"/>
      <c r="AA194" s="110">
        <v>2</v>
      </c>
      <c r="AB194" s="48">
        <v>0</v>
      </c>
      <c r="AC194" s="49">
        <v>0</v>
      </c>
      <c r="AD194" s="48">
        <v>0</v>
      </c>
      <c r="AE194" s="49">
        <v>0</v>
      </c>
      <c r="AF194" s="48">
        <v>0</v>
      </c>
      <c r="AG194" s="49">
        <v>0</v>
      </c>
      <c r="AH194" s="48">
        <v>11</v>
      </c>
      <c r="AI194" s="49">
        <v>100</v>
      </c>
      <c r="AJ194" s="48">
        <v>11</v>
      </c>
      <c r="AK194" s="117"/>
      <c r="AL194" s="67" t="s">
        <v>457</v>
      </c>
      <c r="AM194" s="64" t="b">
        <v>0</v>
      </c>
      <c r="AN194" s="64">
        <v>1</v>
      </c>
      <c r="AO194" s="70" t="s">
        <v>287</v>
      </c>
      <c r="AP194" s="64" t="b">
        <v>0</v>
      </c>
      <c r="AQ194" s="64" t="s">
        <v>288</v>
      </c>
      <c r="AR194" s="64"/>
      <c r="AS194" s="70" t="s">
        <v>287</v>
      </c>
      <c r="AT194" s="64" t="b">
        <v>0</v>
      </c>
      <c r="AU194" s="64">
        <v>0</v>
      </c>
      <c r="AV194" s="70" t="s">
        <v>287</v>
      </c>
      <c r="AW194" s="64" t="s">
        <v>342</v>
      </c>
      <c r="AX194" s="64" t="b">
        <v>0</v>
      </c>
      <c r="AY194" s="70" t="s">
        <v>1535</v>
      </c>
      <c r="AZ194" s="64" t="s">
        <v>185</v>
      </c>
      <c r="BA194" s="64">
        <v>0</v>
      </c>
      <c r="BB194" s="64">
        <v>0</v>
      </c>
      <c r="BC194" s="64"/>
      <c r="BD194" s="64"/>
      <c r="BE194" s="64"/>
      <c r="BF194" s="64"/>
      <c r="BG194" s="64"/>
      <c r="BH194" s="64"/>
      <c r="BI194" s="64"/>
      <c r="BJ194" s="64"/>
      <c r="BK194" s="63" t="str">
        <f>REPLACE(INDEX(GroupVertices[Group],MATCH(Edges[[#This Row],[Vertex 1]],GroupVertices[Vertex],0)),1,1,"")</f>
        <v>2</v>
      </c>
      <c r="BL194" s="63" t="str">
        <f>REPLACE(INDEX(GroupVertices[Group],MATCH(Edges[[#This Row],[Vertex 2]],GroupVertices[Vertex],0)),1,1,"")</f>
        <v>2</v>
      </c>
      <c r="BM194" s="137">
        <v>43725</v>
      </c>
      <c r="BN194" s="70" t="s">
        <v>1201</v>
      </c>
    </row>
    <row r="195" spans="1:66" ht="15">
      <c r="A195" s="62" t="s">
        <v>423</v>
      </c>
      <c r="B195" s="62" t="s">
        <v>819</v>
      </c>
      <c r="C195" s="87" t="s">
        <v>2508</v>
      </c>
      <c r="D195" s="94">
        <v>6</v>
      </c>
      <c r="E195" s="95" t="s">
        <v>136</v>
      </c>
      <c r="F195" s="96">
        <v>15</v>
      </c>
      <c r="G195" s="87"/>
      <c r="H195" s="77"/>
      <c r="I195" s="97"/>
      <c r="J195" s="97"/>
      <c r="K195" s="34" t="s">
        <v>65</v>
      </c>
      <c r="L195" s="100">
        <v>195</v>
      </c>
      <c r="M195" s="100"/>
      <c r="N195" s="99"/>
      <c r="O195" s="64" t="s">
        <v>195</v>
      </c>
      <c r="P195" s="66">
        <v>43725.75001157408</v>
      </c>
      <c r="Q195" s="64" t="s">
        <v>902</v>
      </c>
      <c r="R195" s="67" t="s">
        <v>934</v>
      </c>
      <c r="S195" s="64" t="s">
        <v>951</v>
      </c>
      <c r="T195" s="64" t="s">
        <v>977</v>
      </c>
      <c r="U195" s="66">
        <v>43725.75001157408</v>
      </c>
      <c r="V195" s="67" t="s">
        <v>1348</v>
      </c>
      <c r="W195" s="64"/>
      <c r="X195" s="64"/>
      <c r="Y195" s="70" t="s">
        <v>1514</v>
      </c>
      <c r="Z195" s="64"/>
      <c r="AA195" s="110">
        <v>2</v>
      </c>
      <c r="AB195" s="48"/>
      <c r="AC195" s="49"/>
      <c r="AD195" s="48"/>
      <c r="AE195" s="49"/>
      <c r="AF195" s="48"/>
      <c r="AG195" s="49"/>
      <c r="AH195" s="48"/>
      <c r="AI195" s="49"/>
      <c r="AJ195" s="48"/>
      <c r="AK195" s="117"/>
      <c r="AL195" s="67" t="s">
        <v>457</v>
      </c>
      <c r="AM195" s="64" t="b">
        <v>0</v>
      </c>
      <c r="AN195" s="64">
        <v>6</v>
      </c>
      <c r="AO195" s="70" t="s">
        <v>287</v>
      </c>
      <c r="AP195" s="64" t="b">
        <v>0</v>
      </c>
      <c r="AQ195" s="64" t="s">
        <v>288</v>
      </c>
      <c r="AR195" s="64"/>
      <c r="AS195" s="70" t="s">
        <v>287</v>
      </c>
      <c r="AT195" s="64" t="b">
        <v>0</v>
      </c>
      <c r="AU195" s="64">
        <v>0</v>
      </c>
      <c r="AV195" s="70" t="s">
        <v>287</v>
      </c>
      <c r="AW195" s="64" t="s">
        <v>342</v>
      </c>
      <c r="AX195" s="64" t="b">
        <v>0</v>
      </c>
      <c r="AY195" s="70" t="s">
        <v>1514</v>
      </c>
      <c r="AZ195" s="64" t="s">
        <v>185</v>
      </c>
      <c r="BA195" s="64">
        <v>0</v>
      </c>
      <c r="BB195" s="64">
        <v>0</v>
      </c>
      <c r="BC195" s="64"/>
      <c r="BD195" s="64"/>
      <c r="BE195" s="64"/>
      <c r="BF195" s="64"/>
      <c r="BG195" s="64"/>
      <c r="BH195" s="64"/>
      <c r="BI195" s="64"/>
      <c r="BJ195" s="64"/>
      <c r="BK195" s="63" t="str">
        <f>REPLACE(INDEX(GroupVertices[Group],MATCH(Edges[[#This Row],[Vertex 1]],GroupVertices[Vertex],0)),1,1,"")</f>
        <v>2</v>
      </c>
      <c r="BL195" s="63" t="str">
        <f>REPLACE(INDEX(GroupVertices[Group],MATCH(Edges[[#This Row],[Vertex 2]],GroupVertices[Vertex],0)),1,1,"")</f>
        <v>2</v>
      </c>
      <c r="BM195" s="137">
        <v>43725</v>
      </c>
      <c r="BN195" s="70" t="s">
        <v>1180</v>
      </c>
    </row>
    <row r="196" spans="1:66" ht="15">
      <c r="A196" s="62" t="s">
        <v>808</v>
      </c>
      <c r="B196" s="62" t="s">
        <v>820</v>
      </c>
      <c r="C196" s="87" t="s">
        <v>284</v>
      </c>
      <c r="D196" s="94">
        <v>5</v>
      </c>
      <c r="E196" s="95" t="s">
        <v>132</v>
      </c>
      <c r="F196" s="96">
        <v>16</v>
      </c>
      <c r="G196" s="87"/>
      <c r="H196" s="77"/>
      <c r="I196" s="97"/>
      <c r="J196" s="97"/>
      <c r="K196" s="34" t="s">
        <v>65</v>
      </c>
      <c r="L196" s="100">
        <v>196</v>
      </c>
      <c r="M196" s="100"/>
      <c r="N196" s="99"/>
      <c r="O196" s="64" t="s">
        <v>195</v>
      </c>
      <c r="P196" s="66">
        <v>43725.74854166667</v>
      </c>
      <c r="Q196" s="64" t="s">
        <v>901</v>
      </c>
      <c r="R196" s="67" t="s">
        <v>934</v>
      </c>
      <c r="S196" s="64" t="s">
        <v>951</v>
      </c>
      <c r="T196" s="64" t="s">
        <v>976</v>
      </c>
      <c r="U196" s="66">
        <v>43725.74854166667</v>
      </c>
      <c r="V196" s="67" t="s">
        <v>1347</v>
      </c>
      <c r="W196" s="64"/>
      <c r="X196" s="64"/>
      <c r="Y196" s="70" t="s">
        <v>1513</v>
      </c>
      <c r="Z196" s="64"/>
      <c r="AA196" s="110">
        <v>1</v>
      </c>
      <c r="AB196" s="48">
        <v>0</v>
      </c>
      <c r="AC196" s="49">
        <v>0</v>
      </c>
      <c r="AD196" s="48">
        <v>0</v>
      </c>
      <c r="AE196" s="49">
        <v>0</v>
      </c>
      <c r="AF196" s="48">
        <v>0</v>
      </c>
      <c r="AG196" s="49">
        <v>0</v>
      </c>
      <c r="AH196" s="48">
        <v>22</v>
      </c>
      <c r="AI196" s="49">
        <v>100</v>
      </c>
      <c r="AJ196" s="48">
        <v>22</v>
      </c>
      <c r="AK196" s="117"/>
      <c r="AL196" s="67" t="s">
        <v>1066</v>
      </c>
      <c r="AM196" s="64" t="b">
        <v>0</v>
      </c>
      <c r="AN196" s="64">
        <v>9</v>
      </c>
      <c r="AO196" s="70" t="s">
        <v>287</v>
      </c>
      <c r="AP196" s="64" t="b">
        <v>0</v>
      </c>
      <c r="AQ196" s="64" t="s">
        <v>288</v>
      </c>
      <c r="AR196" s="64"/>
      <c r="AS196" s="70" t="s">
        <v>287</v>
      </c>
      <c r="AT196" s="64" t="b">
        <v>0</v>
      </c>
      <c r="AU196" s="64">
        <v>0</v>
      </c>
      <c r="AV196" s="70" t="s">
        <v>287</v>
      </c>
      <c r="AW196" s="64" t="s">
        <v>341</v>
      </c>
      <c r="AX196" s="64" t="b">
        <v>0</v>
      </c>
      <c r="AY196" s="70" t="s">
        <v>1513</v>
      </c>
      <c r="AZ196" s="64" t="s">
        <v>185</v>
      </c>
      <c r="BA196" s="64">
        <v>0</v>
      </c>
      <c r="BB196" s="64">
        <v>0</v>
      </c>
      <c r="BC196" s="64"/>
      <c r="BD196" s="64"/>
      <c r="BE196" s="64"/>
      <c r="BF196" s="64"/>
      <c r="BG196" s="64"/>
      <c r="BH196" s="64"/>
      <c r="BI196" s="64"/>
      <c r="BJ196" s="64"/>
      <c r="BK196" s="63" t="str">
        <f>REPLACE(INDEX(GroupVertices[Group],MATCH(Edges[[#This Row],[Vertex 1]],GroupVertices[Vertex],0)),1,1,"")</f>
        <v>2</v>
      </c>
      <c r="BL196" s="63" t="str">
        <f>REPLACE(INDEX(GroupVertices[Group],MATCH(Edges[[#This Row],[Vertex 2]],GroupVertices[Vertex],0)),1,1,"")</f>
        <v>2</v>
      </c>
      <c r="BM196" s="137">
        <v>43725</v>
      </c>
      <c r="BN196" s="70" t="s">
        <v>1179</v>
      </c>
    </row>
    <row r="197" spans="1:66" ht="15">
      <c r="A197" s="62" t="s">
        <v>423</v>
      </c>
      <c r="B197" s="62" t="s">
        <v>820</v>
      </c>
      <c r="C197" s="87" t="s">
        <v>284</v>
      </c>
      <c r="D197" s="94">
        <v>5</v>
      </c>
      <c r="E197" s="95" t="s">
        <v>132</v>
      </c>
      <c r="F197" s="96">
        <v>16</v>
      </c>
      <c r="G197" s="87"/>
      <c r="H197" s="77"/>
      <c r="I197" s="97"/>
      <c r="J197" s="97"/>
      <c r="K197" s="34" t="s">
        <v>65</v>
      </c>
      <c r="L197" s="100">
        <v>197</v>
      </c>
      <c r="M197" s="100"/>
      <c r="N197" s="99"/>
      <c r="O197" s="64" t="s">
        <v>195</v>
      </c>
      <c r="P197" s="66">
        <v>43725.75001157408</v>
      </c>
      <c r="Q197" s="64" t="s">
        <v>902</v>
      </c>
      <c r="R197" s="67" t="s">
        <v>934</v>
      </c>
      <c r="S197" s="64" t="s">
        <v>951</v>
      </c>
      <c r="T197" s="64" t="s">
        <v>977</v>
      </c>
      <c r="U197" s="66">
        <v>43725.75001157408</v>
      </c>
      <c r="V197" s="67" t="s">
        <v>1348</v>
      </c>
      <c r="W197" s="64"/>
      <c r="X197" s="64"/>
      <c r="Y197" s="70" t="s">
        <v>1514</v>
      </c>
      <c r="Z197" s="64"/>
      <c r="AA197" s="110">
        <v>1</v>
      </c>
      <c r="AB197" s="48">
        <v>0</v>
      </c>
      <c r="AC197" s="49">
        <v>0</v>
      </c>
      <c r="AD197" s="48">
        <v>0</v>
      </c>
      <c r="AE197" s="49">
        <v>0</v>
      </c>
      <c r="AF197" s="48">
        <v>0</v>
      </c>
      <c r="AG197" s="49">
        <v>0</v>
      </c>
      <c r="AH197" s="48">
        <v>19</v>
      </c>
      <c r="AI197" s="49">
        <v>100</v>
      </c>
      <c r="AJ197" s="48">
        <v>19</v>
      </c>
      <c r="AK197" s="117"/>
      <c r="AL197" s="67" t="s">
        <v>457</v>
      </c>
      <c r="AM197" s="64" t="b">
        <v>0</v>
      </c>
      <c r="AN197" s="64">
        <v>6</v>
      </c>
      <c r="AO197" s="70" t="s">
        <v>287</v>
      </c>
      <c r="AP197" s="64" t="b">
        <v>0</v>
      </c>
      <c r="AQ197" s="64" t="s">
        <v>288</v>
      </c>
      <c r="AR197" s="64"/>
      <c r="AS197" s="70" t="s">
        <v>287</v>
      </c>
      <c r="AT197" s="64" t="b">
        <v>0</v>
      </c>
      <c r="AU197" s="64">
        <v>0</v>
      </c>
      <c r="AV197" s="70" t="s">
        <v>287</v>
      </c>
      <c r="AW197" s="64" t="s">
        <v>342</v>
      </c>
      <c r="AX197" s="64" t="b">
        <v>0</v>
      </c>
      <c r="AY197" s="70" t="s">
        <v>1514</v>
      </c>
      <c r="AZ197" s="64" t="s">
        <v>185</v>
      </c>
      <c r="BA197" s="64">
        <v>0</v>
      </c>
      <c r="BB197" s="64">
        <v>0</v>
      </c>
      <c r="BC197" s="64"/>
      <c r="BD197" s="64"/>
      <c r="BE197" s="64"/>
      <c r="BF197" s="64"/>
      <c r="BG197" s="64"/>
      <c r="BH197" s="64"/>
      <c r="BI197" s="64"/>
      <c r="BJ197" s="64"/>
      <c r="BK197" s="63" t="str">
        <f>REPLACE(INDEX(GroupVertices[Group],MATCH(Edges[[#This Row],[Vertex 1]],GroupVertices[Vertex],0)),1,1,"")</f>
        <v>2</v>
      </c>
      <c r="BL197" s="63" t="str">
        <f>REPLACE(INDEX(GroupVertices[Group],MATCH(Edges[[#This Row],[Vertex 2]],GroupVertices[Vertex],0)),1,1,"")</f>
        <v>2</v>
      </c>
      <c r="BM197" s="137">
        <v>43725</v>
      </c>
      <c r="BN197" s="70" t="s">
        <v>1180</v>
      </c>
    </row>
    <row r="198" spans="1:66" ht="15">
      <c r="A198" s="62" t="s">
        <v>808</v>
      </c>
      <c r="B198" s="62" t="s">
        <v>812</v>
      </c>
      <c r="C198" s="87" t="s">
        <v>2510</v>
      </c>
      <c r="D198" s="94">
        <v>10</v>
      </c>
      <c r="E198" s="95" t="s">
        <v>136</v>
      </c>
      <c r="F198" s="96">
        <v>10</v>
      </c>
      <c r="G198" s="87"/>
      <c r="H198" s="77"/>
      <c r="I198" s="97"/>
      <c r="J198" s="97"/>
      <c r="K198" s="34" t="s">
        <v>65</v>
      </c>
      <c r="L198" s="100">
        <v>198</v>
      </c>
      <c r="M198" s="100"/>
      <c r="N198" s="99"/>
      <c r="O198" s="64" t="s">
        <v>195</v>
      </c>
      <c r="P198" s="66">
        <v>43724.72318287037</v>
      </c>
      <c r="Q198" s="64" t="s">
        <v>911</v>
      </c>
      <c r="R198" s="64"/>
      <c r="S198" s="64"/>
      <c r="T198" s="64" t="s">
        <v>959</v>
      </c>
      <c r="U198" s="66">
        <v>43724.72318287037</v>
      </c>
      <c r="V198" s="67" t="s">
        <v>1365</v>
      </c>
      <c r="W198" s="64"/>
      <c r="X198" s="64"/>
      <c r="Y198" s="70" t="s">
        <v>1533</v>
      </c>
      <c r="Z198" s="64"/>
      <c r="AA198" s="110">
        <v>7</v>
      </c>
      <c r="AB198" s="48"/>
      <c r="AC198" s="49"/>
      <c r="AD198" s="48"/>
      <c r="AE198" s="49"/>
      <c r="AF198" s="48"/>
      <c r="AG198" s="49"/>
      <c r="AH198" s="48"/>
      <c r="AI198" s="49"/>
      <c r="AJ198" s="48"/>
      <c r="AK198" s="117"/>
      <c r="AL198" s="67" t="s">
        <v>1066</v>
      </c>
      <c r="AM198" s="64" t="b">
        <v>0</v>
      </c>
      <c r="AN198" s="64">
        <v>0</v>
      </c>
      <c r="AO198" s="70" t="s">
        <v>287</v>
      </c>
      <c r="AP198" s="64" t="b">
        <v>0</v>
      </c>
      <c r="AQ198" s="64" t="s">
        <v>288</v>
      </c>
      <c r="AR198" s="64"/>
      <c r="AS198" s="70" t="s">
        <v>287</v>
      </c>
      <c r="AT198" s="64" t="b">
        <v>0</v>
      </c>
      <c r="AU198" s="64">
        <v>2</v>
      </c>
      <c r="AV198" s="70" t="s">
        <v>1527</v>
      </c>
      <c r="AW198" s="64" t="s">
        <v>342</v>
      </c>
      <c r="AX198" s="64" t="b">
        <v>0</v>
      </c>
      <c r="AY198" s="70" t="s">
        <v>1527</v>
      </c>
      <c r="AZ198" s="64" t="s">
        <v>185</v>
      </c>
      <c r="BA198" s="64">
        <v>0</v>
      </c>
      <c r="BB198" s="64">
        <v>0</v>
      </c>
      <c r="BC198" s="64"/>
      <c r="BD198" s="64"/>
      <c r="BE198" s="64"/>
      <c r="BF198" s="64"/>
      <c r="BG198" s="64"/>
      <c r="BH198" s="64"/>
      <c r="BI198" s="64"/>
      <c r="BJ198" s="64"/>
      <c r="BK198" s="63" t="str">
        <f>REPLACE(INDEX(GroupVertices[Group],MATCH(Edges[[#This Row],[Vertex 1]],GroupVertices[Vertex],0)),1,1,"")</f>
        <v>2</v>
      </c>
      <c r="BL198" s="63" t="str">
        <f>REPLACE(INDEX(GroupVertices[Group],MATCH(Edges[[#This Row],[Vertex 2]],GroupVertices[Vertex],0)),1,1,"")</f>
        <v>4</v>
      </c>
      <c r="BM198" s="137">
        <v>43724</v>
      </c>
      <c r="BN198" s="70" t="s">
        <v>1199</v>
      </c>
    </row>
    <row r="199" spans="1:66" ht="15">
      <c r="A199" s="62" t="s">
        <v>808</v>
      </c>
      <c r="B199" s="62" t="s">
        <v>812</v>
      </c>
      <c r="C199" s="87" t="s">
        <v>2510</v>
      </c>
      <c r="D199" s="94">
        <v>10</v>
      </c>
      <c r="E199" s="95" t="s">
        <v>136</v>
      </c>
      <c r="F199" s="96">
        <v>10</v>
      </c>
      <c r="G199" s="87"/>
      <c r="H199" s="77"/>
      <c r="I199" s="97"/>
      <c r="J199" s="97"/>
      <c r="K199" s="34" t="s">
        <v>65</v>
      </c>
      <c r="L199" s="100">
        <v>199</v>
      </c>
      <c r="M199" s="100"/>
      <c r="N199" s="99"/>
      <c r="O199" s="64" t="s">
        <v>195</v>
      </c>
      <c r="P199" s="66">
        <v>43725.16780092593</v>
      </c>
      <c r="Q199" s="64" t="s">
        <v>914</v>
      </c>
      <c r="R199" s="64"/>
      <c r="S199" s="64"/>
      <c r="T199" s="64" t="s">
        <v>959</v>
      </c>
      <c r="U199" s="66">
        <v>43725.16780092593</v>
      </c>
      <c r="V199" s="67" t="s">
        <v>1368</v>
      </c>
      <c r="W199" s="64"/>
      <c r="X199" s="64"/>
      <c r="Y199" s="70" t="s">
        <v>1536</v>
      </c>
      <c r="Z199" s="64"/>
      <c r="AA199" s="110">
        <v>7</v>
      </c>
      <c r="AB199" s="48"/>
      <c r="AC199" s="49"/>
      <c r="AD199" s="48"/>
      <c r="AE199" s="49"/>
      <c r="AF199" s="48"/>
      <c r="AG199" s="49"/>
      <c r="AH199" s="48"/>
      <c r="AI199" s="49"/>
      <c r="AJ199" s="48"/>
      <c r="AK199" s="135" t="s">
        <v>1011</v>
      </c>
      <c r="AL199" s="67" t="s">
        <v>1011</v>
      </c>
      <c r="AM199" s="64" t="b">
        <v>0</v>
      </c>
      <c r="AN199" s="64">
        <v>0</v>
      </c>
      <c r="AO199" s="70" t="s">
        <v>287</v>
      </c>
      <c r="AP199" s="64" t="b">
        <v>0</v>
      </c>
      <c r="AQ199" s="64" t="s">
        <v>288</v>
      </c>
      <c r="AR199" s="64"/>
      <c r="AS199" s="70" t="s">
        <v>287</v>
      </c>
      <c r="AT199" s="64" t="b">
        <v>0</v>
      </c>
      <c r="AU199" s="64">
        <v>1</v>
      </c>
      <c r="AV199" s="70" t="s">
        <v>1541</v>
      </c>
      <c r="AW199" s="64" t="s">
        <v>342</v>
      </c>
      <c r="AX199" s="64" t="b">
        <v>0</v>
      </c>
      <c r="AY199" s="70" t="s">
        <v>1541</v>
      </c>
      <c r="AZ199" s="64" t="s">
        <v>185</v>
      </c>
      <c r="BA199" s="64">
        <v>0</v>
      </c>
      <c r="BB199" s="64">
        <v>0</v>
      </c>
      <c r="BC199" s="64"/>
      <c r="BD199" s="64"/>
      <c r="BE199" s="64"/>
      <c r="BF199" s="64"/>
      <c r="BG199" s="64"/>
      <c r="BH199" s="64"/>
      <c r="BI199" s="64"/>
      <c r="BJ199" s="64"/>
      <c r="BK199" s="63" t="str">
        <f>REPLACE(INDEX(GroupVertices[Group],MATCH(Edges[[#This Row],[Vertex 1]],GroupVertices[Vertex],0)),1,1,"")</f>
        <v>2</v>
      </c>
      <c r="BL199" s="63" t="str">
        <f>REPLACE(INDEX(GroupVertices[Group],MATCH(Edges[[#This Row],[Vertex 2]],GroupVertices[Vertex],0)),1,1,"")</f>
        <v>4</v>
      </c>
      <c r="BM199" s="137">
        <v>43725</v>
      </c>
      <c r="BN199" s="70" t="s">
        <v>1202</v>
      </c>
    </row>
    <row r="200" spans="1:66" ht="15">
      <c r="A200" s="62" t="s">
        <v>808</v>
      </c>
      <c r="B200" s="62" t="s">
        <v>812</v>
      </c>
      <c r="C200" s="87" t="s">
        <v>2510</v>
      </c>
      <c r="D200" s="94">
        <v>10</v>
      </c>
      <c r="E200" s="95" t="s">
        <v>136</v>
      </c>
      <c r="F200" s="96">
        <v>10</v>
      </c>
      <c r="G200" s="87"/>
      <c r="H200" s="77"/>
      <c r="I200" s="97"/>
      <c r="J200" s="97"/>
      <c r="K200" s="34" t="s">
        <v>65</v>
      </c>
      <c r="L200" s="100">
        <v>200</v>
      </c>
      <c r="M200" s="100"/>
      <c r="N200" s="99"/>
      <c r="O200" s="64" t="s">
        <v>195</v>
      </c>
      <c r="P200" s="66">
        <v>43725.74854166667</v>
      </c>
      <c r="Q200" s="64" t="s">
        <v>901</v>
      </c>
      <c r="R200" s="67" t="s">
        <v>934</v>
      </c>
      <c r="S200" s="64" t="s">
        <v>951</v>
      </c>
      <c r="T200" s="64" t="s">
        <v>976</v>
      </c>
      <c r="U200" s="66">
        <v>43725.74854166667</v>
      </c>
      <c r="V200" s="67" t="s">
        <v>1347</v>
      </c>
      <c r="W200" s="64"/>
      <c r="X200" s="64"/>
      <c r="Y200" s="70" t="s">
        <v>1513</v>
      </c>
      <c r="Z200" s="64"/>
      <c r="AA200" s="110">
        <v>7</v>
      </c>
      <c r="AB200" s="48"/>
      <c r="AC200" s="49"/>
      <c r="AD200" s="48"/>
      <c r="AE200" s="49"/>
      <c r="AF200" s="48"/>
      <c r="AG200" s="49"/>
      <c r="AH200" s="48"/>
      <c r="AI200" s="49"/>
      <c r="AJ200" s="48"/>
      <c r="AK200" s="117"/>
      <c r="AL200" s="67" t="s">
        <v>1066</v>
      </c>
      <c r="AM200" s="64" t="b">
        <v>0</v>
      </c>
      <c r="AN200" s="64">
        <v>9</v>
      </c>
      <c r="AO200" s="70" t="s">
        <v>287</v>
      </c>
      <c r="AP200" s="64" t="b">
        <v>0</v>
      </c>
      <c r="AQ200" s="64" t="s">
        <v>288</v>
      </c>
      <c r="AR200" s="64"/>
      <c r="AS200" s="70" t="s">
        <v>287</v>
      </c>
      <c r="AT200" s="64" t="b">
        <v>0</v>
      </c>
      <c r="AU200" s="64">
        <v>0</v>
      </c>
      <c r="AV200" s="70" t="s">
        <v>287</v>
      </c>
      <c r="AW200" s="64" t="s">
        <v>341</v>
      </c>
      <c r="AX200" s="64" t="b">
        <v>0</v>
      </c>
      <c r="AY200" s="70" t="s">
        <v>1513</v>
      </c>
      <c r="AZ200" s="64" t="s">
        <v>185</v>
      </c>
      <c r="BA200" s="64">
        <v>0</v>
      </c>
      <c r="BB200" s="64">
        <v>0</v>
      </c>
      <c r="BC200" s="64"/>
      <c r="BD200" s="64"/>
      <c r="BE200" s="64"/>
      <c r="BF200" s="64"/>
      <c r="BG200" s="64"/>
      <c r="BH200" s="64"/>
      <c r="BI200" s="64"/>
      <c r="BJ200" s="64"/>
      <c r="BK200" s="63" t="str">
        <f>REPLACE(INDEX(GroupVertices[Group],MATCH(Edges[[#This Row],[Vertex 1]],GroupVertices[Vertex],0)),1,1,"")</f>
        <v>2</v>
      </c>
      <c r="BL200" s="63" t="str">
        <f>REPLACE(INDEX(GroupVertices[Group],MATCH(Edges[[#This Row],[Vertex 2]],GroupVertices[Vertex],0)),1,1,"")</f>
        <v>4</v>
      </c>
      <c r="BM200" s="137">
        <v>43725</v>
      </c>
      <c r="BN200" s="70" t="s">
        <v>1179</v>
      </c>
    </row>
    <row r="201" spans="1:66" ht="15">
      <c r="A201" s="62" t="s">
        <v>808</v>
      </c>
      <c r="B201" s="62" t="s">
        <v>812</v>
      </c>
      <c r="C201" s="87" t="s">
        <v>2510</v>
      </c>
      <c r="D201" s="94">
        <v>10</v>
      </c>
      <c r="E201" s="95" t="s">
        <v>136</v>
      </c>
      <c r="F201" s="96">
        <v>10</v>
      </c>
      <c r="G201" s="87"/>
      <c r="H201" s="77"/>
      <c r="I201" s="97"/>
      <c r="J201" s="97"/>
      <c r="K201" s="34" t="s">
        <v>65</v>
      </c>
      <c r="L201" s="100">
        <v>201</v>
      </c>
      <c r="M201" s="100"/>
      <c r="N201" s="99"/>
      <c r="O201" s="64" t="s">
        <v>195</v>
      </c>
      <c r="P201" s="66">
        <v>43726.53888888889</v>
      </c>
      <c r="Q201" s="64" t="s">
        <v>823</v>
      </c>
      <c r="R201" s="64"/>
      <c r="S201" s="64"/>
      <c r="T201" s="64" t="s">
        <v>959</v>
      </c>
      <c r="U201" s="66">
        <v>43726.53888888889</v>
      </c>
      <c r="V201" s="67" t="s">
        <v>1369</v>
      </c>
      <c r="W201" s="64"/>
      <c r="X201" s="64"/>
      <c r="Y201" s="70" t="s">
        <v>1537</v>
      </c>
      <c r="Z201" s="64"/>
      <c r="AA201" s="110">
        <v>7</v>
      </c>
      <c r="AB201" s="48"/>
      <c r="AC201" s="49"/>
      <c r="AD201" s="48"/>
      <c r="AE201" s="49"/>
      <c r="AF201" s="48"/>
      <c r="AG201" s="49"/>
      <c r="AH201" s="48"/>
      <c r="AI201" s="49"/>
      <c r="AJ201" s="48"/>
      <c r="AK201" s="117"/>
      <c r="AL201" s="67" t="s">
        <v>1066</v>
      </c>
      <c r="AM201" s="64" t="b">
        <v>0</v>
      </c>
      <c r="AN201" s="64">
        <v>0</v>
      </c>
      <c r="AO201" s="70" t="s">
        <v>287</v>
      </c>
      <c r="AP201" s="64" t="b">
        <v>0</v>
      </c>
      <c r="AQ201" s="64" t="s">
        <v>288</v>
      </c>
      <c r="AR201" s="64"/>
      <c r="AS201" s="70" t="s">
        <v>287</v>
      </c>
      <c r="AT201" s="64" t="b">
        <v>0</v>
      </c>
      <c r="AU201" s="64">
        <v>6</v>
      </c>
      <c r="AV201" s="70" t="s">
        <v>1544</v>
      </c>
      <c r="AW201" s="64" t="s">
        <v>342</v>
      </c>
      <c r="AX201" s="64" t="b">
        <v>0</v>
      </c>
      <c r="AY201" s="70" t="s">
        <v>1544</v>
      </c>
      <c r="AZ201" s="64" t="s">
        <v>185</v>
      </c>
      <c r="BA201" s="64">
        <v>0</v>
      </c>
      <c r="BB201" s="64">
        <v>0</v>
      </c>
      <c r="BC201" s="64"/>
      <c r="BD201" s="64"/>
      <c r="BE201" s="64"/>
      <c r="BF201" s="64"/>
      <c r="BG201" s="64"/>
      <c r="BH201" s="64"/>
      <c r="BI201" s="64"/>
      <c r="BJ201" s="64"/>
      <c r="BK201" s="63" t="str">
        <f>REPLACE(INDEX(GroupVertices[Group],MATCH(Edges[[#This Row],[Vertex 1]],GroupVertices[Vertex],0)),1,1,"")</f>
        <v>2</v>
      </c>
      <c r="BL201" s="63" t="str">
        <f>REPLACE(INDEX(GroupVertices[Group],MATCH(Edges[[#This Row],[Vertex 2]],GroupVertices[Vertex],0)),1,1,"")</f>
        <v>4</v>
      </c>
      <c r="BM201" s="137">
        <v>43726</v>
      </c>
      <c r="BN201" s="70" t="s">
        <v>1203</v>
      </c>
    </row>
    <row r="202" spans="1:66" ht="15">
      <c r="A202" s="62" t="s">
        <v>808</v>
      </c>
      <c r="B202" s="62" t="s">
        <v>812</v>
      </c>
      <c r="C202" s="87" t="s">
        <v>2510</v>
      </c>
      <c r="D202" s="94">
        <v>10</v>
      </c>
      <c r="E202" s="95" t="s">
        <v>136</v>
      </c>
      <c r="F202" s="96">
        <v>10</v>
      </c>
      <c r="G202" s="87"/>
      <c r="H202" s="77"/>
      <c r="I202" s="97"/>
      <c r="J202" s="97"/>
      <c r="K202" s="34" t="s">
        <v>65</v>
      </c>
      <c r="L202" s="100">
        <v>202</v>
      </c>
      <c r="M202" s="100"/>
      <c r="N202" s="99"/>
      <c r="O202" s="64" t="s">
        <v>195</v>
      </c>
      <c r="P202" s="66">
        <v>43726.823958333334</v>
      </c>
      <c r="Q202" s="64" t="s">
        <v>855</v>
      </c>
      <c r="R202" s="64"/>
      <c r="S202" s="64"/>
      <c r="T202" s="64" t="s">
        <v>959</v>
      </c>
      <c r="U202" s="66">
        <v>43726.823958333334</v>
      </c>
      <c r="V202" s="67" t="s">
        <v>1370</v>
      </c>
      <c r="W202" s="64"/>
      <c r="X202" s="64"/>
      <c r="Y202" s="70" t="s">
        <v>1538</v>
      </c>
      <c r="Z202" s="64"/>
      <c r="AA202" s="110">
        <v>7</v>
      </c>
      <c r="AB202" s="48"/>
      <c r="AC202" s="49"/>
      <c r="AD202" s="48"/>
      <c r="AE202" s="49"/>
      <c r="AF202" s="48"/>
      <c r="AG202" s="49"/>
      <c r="AH202" s="48"/>
      <c r="AI202" s="49"/>
      <c r="AJ202" s="48"/>
      <c r="AK202" s="135" t="s">
        <v>996</v>
      </c>
      <c r="AL202" s="67" t="s">
        <v>996</v>
      </c>
      <c r="AM202" s="64" t="b">
        <v>0</v>
      </c>
      <c r="AN202" s="64">
        <v>0</v>
      </c>
      <c r="AO202" s="70" t="s">
        <v>287</v>
      </c>
      <c r="AP202" s="64" t="b">
        <v>0</v>
      </c>
      <c r="AQ202" s="64" t="s">
        <v>288</v>
      </c>
      <c r="AR202" s="64"/>
      <c r="AS202" s="70" t="s">
        <v>287</v>
      </c>
      <c r="AT202" s="64" t="b">
        <v>0</v>
      </c>
      <c r="AU202" s="64">
        <v>5</v>
      </c>
      <c r="AV202" s="70" t="s">
        <v>1545</v>
      </c>
      <c r="AW202" s="64" t="s">
        <v>342</v>
      </c>
      <c r="AX202" s="64" t="b">
        <v>0</v>
      </c>
      <c r="AY202" s="70" t="s">
        <v>1545</v>
      </c>
      <c r="AZ202" s="64" t="s">
        <v>185</v>
      </c>
      <c r="BA202" s="64">
        <v>0</v>
      </c>
      <c r="BB202" s="64">
        <v>0</v>
      </c>
      <c r="BC202" s="64"/>
      <c r="BD202" s="64"/>
      <c r="BE202" s="64"/>
      <c r="BF202" s="64"/>
      <c r="BG202" s="64"/>
      <c r="BH202" s="64"/>
      <c r="BI202" s="64"/>
      <c r="BJ202" s="64"/>
      <c r="BK202" s="63" t="str">
        <f>REPLACE(INDEX(GroupVertices[Group],MATCH(Edges[[#This Row],[Vertex 1]],GroupVertices[Vertex],0)),1,1,"")</f>
        <v>2</v>
      </c>
      <c r="BL202" s="63" t="str">
        <f>REPLACE(INDEX(GroupVertices[Group],MATCH(Edges[[#This Row],[Vertex 2]],GroupVertices[Vertex],0)),1,1,"")</f>
        <v>4</v>
      </c>
      <c r="BM202" s="137">
        <v>43726</v>
      </c>
      <c r="BN202" s="70" t="s">
        <v>1204</v>
      </c>
    </row>
    <row r="203" spans="1:66" ht="15">
      <c r="A203" s="62" t="s">
        <v>808</v>
      </c>
      <c r="B203" s="62" t="s">
        <v>812</v>
      </c>
      <c r="C203" s="87" t="s">
        <v>2510</v>
      </c>
      <c r="D203" s="94">
        <v>10</v>
      </c>
      <c r="E203" s="95" t="s">
        <v>136</v>
      </c>
      <c r="F203" s="96">
        <v>10</v>
      </c>
      <c r="G203" s="87"/>
      <c r="H203" s="77"/>
      <c r="I203" s="97"/>
      <c r="J203" s="97"/>
      <c r="K203" s="34" t="s">
        <v>65</v>
      </c>
      <c r="L203" s="100">
        <v>203</v>
      </c>
      <c r="M203" s="100"/>
      <c r="N203" s="99"/>
      <c r="O203" s="64" t="s">
        <v>195</v>
      </c>
      <c r="P203" s="66">
        <v>43727.60681712963</v>
      </c>
      <c r="Q203" s="64" t="s">
        <v>829</v>
      </c>
      <c r="R203" s="64"/>
      <c r="S203" s="64"/>
      <c r="T203" s="64" t="s">
        <v>961</v>
      </c>
      <c r="U203" s="66">
        <v>43727.60681712963</v>
      </c>
      <c r="V203" s="67" t="s">
        <v>1371</v>
      </c>
      <c r="W203" s="64"/>
      <c r="X203" s="64"/>
      <c r="Y203" s="70" t="s">
        <v>1539</v>
      </c>
      <c r="Z203" s="64"/>
      <c r="AA203" s="110">
        <v>7</v>
      </c>
      <c r="AB203" s="48">
        <v>0</v>
      </c>
      <c r="AC203" s="49">
        <v>0</v>
      </c>
      <c r="AD203" s="48">
        <v>0</v>
      </c>
      <c r="AE203" s="49">
        <v>0</v>
      </c>
      <c r="AF203" s="48">
        <v>0</v>
      </c>
      <c r="AG203" s="49">
        <v>0</v>
      </c>
      <c r="AH203" s="48">
        <v>27</v>
      </c>
      <c r="AI203" s="49">
        <v>100</v>
      </c>
      <c r="AJ203" s="48">
        <v>27</v>
      </c>
      <c r="AK203" s="135" t="s">
        <v>1012</v>
      </c>
      <c r="AL203" s="67" t="s">
        <v>1012</v>
      </c>
      <c r="AM203" s="64" t="b">
        <v>0</v>
      </c>
      <c r="AN203" s="64">
        <v>4</v>
      </c>
      <c r="AO203" s="70" t="s">
        <v>287</v>
      </c>
      <c r="AP203" s="64" t="b">
        <v>0</v>
      </c>
      <c r="AQ203" s="64" t="s">
        <v>288</v>
      </c>
      <c r="AR203" s="64"/>
      <c r="AS203" s="70" t="s">
        <v>287</v>
      </c>
      <c r="AT203" s="64" t="b">
        <v>0</v>
      </c>
      <c r="AU203" s="64">
        <v>1</v>
      </c>
      <c r="AV203" s="70" t="s">
        <v>287</v>
      </c>
      <c r="AW203" s="64" t="s">
        <v>342</v>
      </c>
      <c r="AX203" s="64" t="b">
        <v>0</v>
      </c>
      <c r="AY203" s="70" t="s">
        <v>1539</v>
      </c>
      <c r="AZ203" s="64" t="s">
        <v>185</v>
      </c>
      <c r="BA203" s="64">
        <v>0</v>
      </c>
      <c r="BB203" s="64">
        <v>0</v>
      </c>
      <c r="BC203" s="64"/>
      <c r="BD203" s="64"/>
      <c r="BE203" s="64"/>
      <c r="BF203" s="64"/>
      <c r="BG203" s="64"/>
      <c r="BH203" s="64"/>
      <c r="BI203" s="64"/>
      <c r="BJ203" s="64"/>
      <c r="BK203" s="63" t="str">
        <f>REPLACE(INDEX(GroupVertices[Group],MATCH(Edges[[#This Row],[Vertex 1]],GroupVertices[Vertex],0)),1,1,"")</f>
        <v>2</v>
      </c>
      <c r="BL203" s="63" t="str">
        <f>REPLACE(INDEX(GroupVertices[Group],MATCH(Edges[[#This Row],[Vertex 2]],GroupVertices[Vertex],0)),1,1,"")</f>
        <v>4</v>
      </c>
      <c r="BM203" s="137">
        <v>43727</v>
      </c>
      <c r="BN203" s="70" t="s">
        <v>1205</v>
      </c>
    </row>
    <row r="204" spans="1:66" ht="15">
      <c r="A204" s="62" t="s">
        <v>808</v>
      </c>
      <c r="B204" s="62" t="s">
        <v>812</v>
      </c>
      <c r="C204" s="87" t="s">
        <v>2510</v>
      </c>
      <c r="D204" s="94">
        <v>10</v>
      </c>
      <c r="E204" s="95" t="s">
        <v>136</v>
      </c>
      <c r="F204" s="96">
        <v>10</v>
      </c>
      <c r="G204" s="87"/>
      <c r="H204" s="77"/>
      <c r="I204" s="97"/>
      <c r="J204" s="97"/>
      <c r="K204" s="34" t="s">
        <v>65</v>
      </c>
      <c r="L204" s="100">
        <v>204</v>
      </c>
      <c r="M204" s="100"/>
      <c r="N204" s="99"/>
      <c r="O204" s="64" t="s">
        <v>195</v>
      </c>
      <c r="P204" s="66">
        <v>43727.92888888889</v>
      </c>
      <c r="Q204" s="64" t="s">
        <v>858</v>
      </c>
      <c r="R204" s="64"/>
      <c r="S204" s="64"/>
      <c r="T204" s="64" t="s">
        <v>959</v>
      </c>
      <c r="U204" s="66">
        <v>43727.92888888889</v>
      </c>
      <c r="V204" s="67" t="s">
        <v>1372</v>
      </c>
      <c r="W204" s="64"/>
      <c r="X204" s="64"/>
      <c r="Y204" s="70" t="s">
        <v>1540</v>
      </c>
      <c r="Z204" s="64"/>
      <c r="AA204" s="110">
        <v>7</v>
      </c>
      <c r="AB204" s="48"/>
      <c r="AC204" s="49"/>
      <c r="AD204" s="48"/>
      <c r="AE204" s="49"/>
      <c r="AF204" s="48"/>
      <c r="AG204" s="49"/>
      <c r="AH204" s="48"/>
      <c r="AI204" s="49"/>
      <c r="AJ204" s="48"/>
      <c r="AK204" s="117"/>
      <c r="AL204" s="67" t="s">
        <v>1066</v>
      </c>
      <c r="AM204" s="64" t="b">
        <v>0</v>
      </c>
      <c r="AN204" s="64">
        <v>0</v>
      </c>
      <c r="AO204" s="70" t="s">
        <v>287</v>
      </c>
      <c r="AP204" s="64" t="b">
        <v>0</v>
      </c>
      <c r="AQ204" s="64" t="s">
        <v>288</v>
      </c>
      <c r="AR204" s="64"/>
      <c r="AS204" s="70" t="s">
        <v>287</v>
      </c>
      <c r="AT204" s="64" t="b">
        <v>0</v>
      </c>
      <c r="AU204" s="64">
        <v>4</v>
      </c>
      <c r="AV204" s="70" t="s">
        <v>1548</v>
      </c>
      <c r="AW204" s="64" t="s">
        <v>342</v>
      </c>
      <c r="AX204" s="64" t="b">
        <v>0</v>
      </c>
      <c r="AY204" s="70" t="s">
        <v>1548</v>
      </c>
      <c r="AZ204" s="64" t="s">
        <v>185</v>
      </c>
      <c r="BA204" s="64">
        <v>0</v>
      </c>
      <c r="BB204" s="64">
        <v>0</v>
      </c>
      <c r="BC204" s="64"/>
      <c r="BD204" s="64"/>
      <c r="BE204" s="64"/>
      <c r="BF204" s="64"/>
      <c r="BG204" s="64"/>
      <c r="BH204" s="64"/>
      <c r="BI204" s="64"/>
      <c r="BJ204" s="64"/>
      <c r="BK204" s="63" t="str">
        <f>REPLACE(INDEX(GroupVertices[Group],MATCH(Edges[[#This Row],[Vertex 1]],GroupVertices[Vertex],0)),1,1,"")</f>
        <v>2</v>
      </c>
      <c r="BL204" s="63" t="str">
        <f>REPLACE(INDEX(GroupVertices[Group],MATCH(Edges[[#This Row],[Vertex 2]],GroupVertices[Vertex],0)),1,1,"")</f>
        <v>4</v>
      </c>
      <c r="BM204" s="137">
        <v>43727</v>
      </c>
      <c r="BN204" s="70" t="s">
        <v>1206</v>
      </c>
    </row>
    <row r="205" spans="1:66" ht="15">
      <c r="A205" s="62" t="s">
        <v>423</v>
      </c>
      <c r="B205" s="62" t="s">
        <v>812</v>
      </c>
      <c r="C205" s="87" t="s">
        <v>285</v>
      </c>
      <c r="D205" s="94">
        <v>10</v>
      </c>
      <c r="E205" s="95" t="s">
        <v>136</v>
      </c>
      <c r="F205" s="96">
        <v>6</v>
      </c>
      <c r="G205" s="87"/>
      <c r="H205" s="77"/>
      <c r="I205" s="97"/>
      <c r="J205" s="97"/>
      <c r="K205" s="34" t="s">
        <v>65</v>
      </c>
      <c r="L205" s="100">
        <v>205</v>
      </c>
      <c r="M205" s="100"/>
      <c r="N205" s="99"/>
      <c r="O205" s="64" t="s">
        <v>195</v>
      </c>
      <c r="P205" s="66">
        <v>43724.71739583334</v>
      </c>
      <c r="Q205" s="64" t="s">
        <v>911</v>
      </c>
      <c r="R205" s="64"/>
      <c r="S205" s="64"/>
      <c r="T205" s="64" t="s">
        <v>959</v>
      </c>
      <c r="U205" s="66">
        <v>43724.71739583334</v>
      </c>
      <c r="V205" s="67" t="s">
        <v>1366</v>
      </c>
      <c r="W205" s="64"/>
      <c r="X205" s="64"/>
      <c r="Y205" s="70" t="s">
        <v>1534</v>
      </c>
      <c r="Z205" s="64"/>
      <c r="AA205" s="110">
        <v>11</v>
      </c>
      <c r="AB205" s="48"/>
      <c r="AC205" s="49"/>
      <c r="AD205" s="48"/>
      <c r="AE205" s="49"/>
      <c r="AF205" s="48"/>
      <c r="AG205" s="49"/>
      <c r="AH205" s="48"/>
      <c r="AI205" s="49"/>
      <c r="AJ205" s="48"/>
      <c r="AK205" s="117"/>
      <c r="AL205" s="67" t="s">
        <v>457</v>
      </c>
      <c r="AM205" s="64" t="b">
        <v>0</v>
      </c>
      <c r="AN205" s="64">
        <v>0</v>
      </c>
      <c r="AO205" s="70" t="s">
        <v>287</v>
      </c>
      <c r="AP205" s="64" t="b">
        <v>0</v>
      </c>
      <c r="AQ205" s="64" t="s">
        <v>288</v>
      </c>
      <c r="AR205" s="64"/>
      <c r="AS205" s="70" t="s">
        <v>287</v>
      </c>
      <c r="AT205" s="64" t="b">
        <v>0</v>
      </c>
      <c r="AU205" s="64">
        <v>2</v>
      </c>
      <c r="AV205" s="70" t="s">
        <v>1527</v>
      </c>
      <c r="AW205" s="64" t="s">
        <v>342</v>
      </c>
      <c r="AX205" s="64" t="b">
        <v>0</v>
      </c>
      <c r="AY205" s="70" t="s">
        <v>1527</v>
      </c>
      <c r="AZ205" s="64" t="s">
        <v>185</v>
      </c>
      <c r="BA205" s="64">
        <v>0</v>
      </c>
      <c r="BB205" s="64">
        <v>0</v>
      </c>
      <c r="BC205" s="64"/>
      <c r="BD205" s="64"/>
      <c r="BE205" s="64"/>
      <c r="BF205" s="64"/>
      <c r="BG205" s="64"/>
      <c r="BH205" s="64"/>
      <c r="BI205" s="64"/>
      <c r="BJ205" s="64"/>
      <c r="BK205" s="63" t="str">
        <f>REPLACE(INDEX(GroupVertices[Group],MATCH(Edges[[#This Row],[Vertex 1]],GroupVertices[Vertex],0)),1,1,"")</f>
        <v>2</v>
      </c>
      <c r="BL205" s="63" t="str">
        <f>REPLACE(INDEX(GroupVertices[Group],MATCH(Edges[[#This Row],[Vertex 2]],GroupVertices[Vertex],0)),1,1,"")</f>
        <v>4</v>
      </c>
      <c r="BM205" s="137">
        <v>43724</v>
      </c>
      <c r="BN205" s="70" t="s">
        <v>1200</v>
      </c>
    </row>
    <row r="206" spans="1:66" ht="15">
      <c r="A206" s="62" t="s">
        <v>423</v>
      </c>
      <c r="B206" s="62" t="s">
        <v>812</v>
      </c>
      <c r="C206" s="87" t="s">
        <v>285</v>
      </c>
      <c r="D206" s="94">
        <v>10</v>
      </c>
      <c r="E206" s="95" t="s">
        <v>136</v>
      </c>
      <c r="F206" s="96">
        <v>6</v>
      </c>
      <c r="G206" s="87"/>
      <c r="H206" s="77"/>
      <c r="I206" s="97"/>
      <c r="J206" s="97"/>
      <c r="K206" s="34" t="s">
        <v>65</v>
      </c>
      <c r="L206" s="100">
        <v>206</v>
      </c>
      <c r="M206" s="100"/>
      <c r="N206" s="99"/>
      <c r="O206" s="64" t="s">
        <v>195</v>
      </c>
      <c r="P206" s="66">
        <v>43725.13795138889</v>
      </c>
      <c r="Q206" s="64" t="s">
        <v>914</v>
      </c>
      <c r="R206" s="64"/>
      <c r="S206" s="64"/>
      <c r="T206" s="64" t="s">
        <v>959</v>
      </c>
      <c r="U206" s="66">
        <v>43725.13795138889</v>
      </c>
      <c r="V206" s="67" t="s">
        <v>1373</v>
      </c>
      <c r="W206" s="64"/>
      <c r="X206" s="64"/>
      <c r="Y206" s="70" t="s">
        <v>1541</v>
      </c>
      <c r="Z206" s="64"/>
      <c r="AA206" s="110">
        <v>11</v>
      </c>
      <c r="AB206" s="48"/>
      <c r="AC206" s="49"/>
      <c r="AD206" s="48"/>
      <c r="AE206" s="49"/>
      <c r="AF206" s="48"/>
      <c r="AG206" s="49"/>
      <c r="AH206" s="48"/>
      <c r="AI206" s="49"/>
      <c r="AJ206" s="48"/>
      <c r="AK206" s="135" t="s">
        <v>1011</v>
      </c>
      <c r="AL206" s="67" t="s">
        <v>1011</v>
      </c>
      <c r="AM206" s="64" t="b">
        <v>0</v>
      </c>
      <c r="AN206" s="64">
        <v>3</v>
      </c>
      <c r="AO206" s="70" t="s">
        <v>287</v>
      </c>
      <c r="AP206" s="64" t="b">
        <v>0</v>
      </c>
      <c r="AQ206" s="64" t="s">
        <v>288</v>
      </c>
      <c r="AR206" s="64"/>
      <c r="AS206" s="70" t="s">
        <v>287</v>
      </c>
      <c r="AT206" s="64" t="b">
        <v>0</v>
      </c>
      <c r="AU206" s="64">
        <v>1</v>
      </c>
      <c r="AV206" s="70" t="s">
        <v>287</v>
      </c>
      <c r="AW206" s="64" t="s">
        <v>342</v>
      </c>
      <c r="AX206" s="64" t="b">
        <v>0</v>
      </c>
      <c r="AY206" s="70" t="s">
        <v>1541</v>
      </c>
      <c r="AZ206" s="64" t="s">
        <v>185</v>
      </c>
      <c r="BA206" s="64">
        <v>0</v>
      </c>
      <c r="BB206" s="64">
        <v>0</v>
      </c>
      <c r="BC206" s="64"/>
      <c r="BD206" s="64"/>
      <c r="BE206" s="64"/>
      <c r="BF206" s="64"/>
      <c r="BG206" s="64"/>
      <c r="BH206" s="64"/>
      <c r="BI206" s="64"/>
      <c r="BJ206" s="64"/>
      <c r="BK206" s="63" t="str">
        <f>REPLACE(INDEX(GroupVertices[Group],MATCH(Edges[[#This Row],[Vertex 1]],GroupVertices[Vertex],0)),1,1,"")</f>
        <v>2</v>
      </c>
      <c r="BL206" s="63" t="str">
        <f>REPLACE(INDEX(GroupVertices[Group],MATCH(Edges[[#This Row],[Vertex 2]],GroupVertices[Vertex],0)),1,1,"")</f>
        <v>4</v>
      </c>
      <c r="BM206" s="137">
        <v>43725</v>
      </c>
      <c r="BN206" s="70" t="s">
        <v>1207</v>
      </c>
    </row>
    <row r="207" spans="1:66" ht="15">
      <c r="A207" s="62" t="s">
        <v>423</v>
      </c>
      <c r="B207" s="62" t="s">
        <v>812</v>
      </c>
      <c r="C207" s="87" t="s">
        <v>285</v>
      </c>
      <c r="D207" s="94">
        <v>10</v>
      </c>
      <c r="E207" s="95" t="s">
        <v>136</v>
      </c>
      <c r="F207" s="96">
        <v>6</v>
      </c>
      <c r="G207" s="87"/>
      <c r="H207" s="77"/>
      <c r="I207" s="97"/>
      <c r="J207" s="97"/>
      <c r="K207" s="34" t="s">
        <v>65</v>
      </c>
      <c r="L207" s="100">
        <v>207</v>
      </c>
      <c r="M207" s="100"/>
      <c r="N207" s="99"/>
      <c r="O207" s="64" t="s">
        <v>195</v>
      </c>
      <c r="P207" s="66">
        <v>43725.56559027778</v>
      </c>
      <c r="Q207" s="64" t="s">
        <v>915</v>
      </c>
      <c r="R207" s="67" t="s">
        <v>941</v>
      </c>
      <c r="S207" s="64" t="s">
        <v>756</v>
      </c>
      <c r="T207" s="64" t="s">
        <v>959</v>
      </c>
      <c r="U207" s="66">
        <v>43725.56559027778</v>
      </c>
      <c r="V207" s="67" t="s">
        <v>1374</v>
      </c>
      <c r="W207" s="64"/>
      <c r="X207" s="64"/>
      <c r="Y207" s="70" t="s">
        <v>1542</v>
      </c>
      <c r="Z207" s="64"/>
      <c r="AA207" s="110">
        <v>11</v>
      </c>
      <c r="AB207" s="48">
        <v>0</v>
      </c>
      <c r="AC207" s="49">
        <v>0</v>
      </c>
      <c r="AD207" s="48">
        <v>0</v>
      </c>
      <c r="AE207" s="49">
        <v>0</v>
      </c>
      <c r="AF207" s="48">
        <v>0</v>
      </c>
      <c r="AG207" s="49">
        <v>0</v>
      </c>
      <c r="AH207" s="48">
        <v>14</v>
      </c>
      <c r="AI207" s="49">
        <v>100</v>
      </c>
      <c r="AJ207" s="48">
        <v>14</v>
      </c>
      <c r="AK207" s="117"/>
      <c r="AL207" s="67" t="s">
        <v>457</v>
      </c>
      <c r="AM207" s="64" t="b">
        <v>0</v>
      </c>
      <c r="AN207" s="64">
        <v>0</v>
      </c>
      <c r="AO207" s="70" t="s">
        <v>287</v>
      </c>
      <c r="AP207" s="64" t="b">
        <v>0</v>
      </c>
      <c r="AQ207" s="64" t="s">
        <v>288</v>
      </c>
      <c r="AR207" s="64"/>
      <c r="AS207" s="70" t="s">
        <v>287</v>
      </c>
      <c r="AT207" s="64" t="b">
        <v>0</v>
      </c>
      <c r="AU207" s="64">
        <v>0</v>
      </c>
      <c r="AV207" s="70" t="s">
        <v>287</v>
      </c>
      <c r="AW207" s="64" t="s">
        <v>342</v>
      </c>
      <c r="AX207" s="64" t="b">
        <v>0</v>
      </c>
      <c r="AY207" s="70" t="s">
        <v>1542</v>
      </c>
      <c r="AZ207" s="64" t="s">
        <v>185</v>
      </c>
      <c r="BA207" s="64">
        <v>0</v>
      </c>
      <c r="BB207" s="64">
        <v>0</v>
      </c>
      <c r="BC207" s="64"/>
      <c r="BD207" s="64"/>
      <c r="BE207" s="64"/>
      <c r="BF207" s="64"/>
      <c r="BG207" s="64"/>
      <c r="BH207" s="64"/>
      <c r="BI207" s="64"/>
      <c r="BJ207" s="64"/>
      <c r="BK207" s="63" t="str">
        <f>REPLACE(INDEX(GroupVertices[Group],MATCH(Edges[[#This Row],[Vertex 1]],GroupVertices[Vertex],0)),1,1,"")</f>
        <v>2</v>
      </c>
      <c r="BL207" s="63" t="str">
        <f>REPLACE(INDEX(GroupVertices[Group],MATCH(Edges[[#This Row],[Vertex 2]],GroupVertices[Vertex],0)),1,1,"")</f>
        <v>4</v>
      </c>
      <c r="BM207" s="137">
        <v>43725</v>
      </c>
      <c r="BN207" s="70" t="s">
        <v>1208</v>
      </c>
    </row>
    <row r="208" spans="1:66" ht="15">
      <c r="A208" s="62" t="s">
        <v>423</v>
      </c>
      <c r="B208" s="62" t="s">
        <v>812</v>
      </c>
      <c r="C208" s="87" t="s">
        <v>285</v>
      </c>
      <c r="D208" s="94">
        <v>10</v>
      </c>
      <c r="E208" s="95" t="s">
        <v>136</v>
      </c>
      <c r="F208" s="96">
        <v>6</v>
      </c>
      <c r="G208" s="87"/>
      <c r="H208" s="77"/>
      <c r="I208" s="97"/>
      <c r="J208" s="97"/>
      <c r="K208" s="34" t="s">
        <v>65</v>
      </c>
      <c r="L208" s="100">
        <v>208</v>
      </c>
      <c r="M208" s="100"/>
      <c r="N208" s="99"/>
      <c r="O208" s="64" t="s">
        <v>195</v>
      </c>
      <c r="P208" s="66">
        <v>43725.69820601852</v>
      </c>
      <c r="Q208" s="64" t="s">
        <v>916</v>
      </c>
      <c r="R208" s="64"/>
      <c r="S208" s="64"/>
      <c r="T208" s="64" t="s">
        <v>980</v>
      </c>
      <c r="U208" s="66">
        <v>43725.69820601852</v>
      </c>
      <c r="V208" s="67" t="s">
        <v>1375</v>
      </c>
      <c r="W208" s="64"/>
      <c r="X208" s="64"/>
      <c r="Y208" s="70" t="s">
        <v>1543</v>
      </c>
      <c r="Z208" s="64"/>
      <c r="AA208" s="110">
        <v>11</v>
      </c>
      <c r="AB208" s="48">
        <v>0</v>
      </c>
      <c r="AC208" s="49">
        <v>0</v>
      </c>
      <c r="AD208" s="48">
        <v>0</v>
      </c>
      <c r="AE208" s="49">
        <v>0</v>
      </c>
      <c r="AF208" s="48">
        <v>0</v>
      </c>
      <c r="AG208" s="49">
        <v>0</v>
      </c>
      <c r="AH208" s="48">
        <v>5</v>
      </c>
      <c r="AI208" s="49">
        <v>100</v>
      </c>
      <c r="AJ208" s="48">
        <v>5</v>
      </c>
      <c r="AK208" s="135" t="s">
        <v>1013</v>
      </c>
      <c r="AL208" s="67" t="s">
        <v>1013</v>
      </c>
      <c r="AM208" s="64" t="b">
        <v>0</v>
      </c>
      <c r="AN208" s="64">
        <v>1</v>
      </c>
      <c r="AO208" s="70" t="s">
        <v>287</v>
      </c>
      <c r="AP208" s="64" t="b">
        <v>0</v>
      </c>
      <c r="AQ208" s="64" t="s">
        <v>288</v>
      </c>
      <c r="AR208" s="64"/>
      <c r="AS208" s="70" t="s">
        <v>287</v>
      </c>
      <c r="AT208" s="64" t="b">
        <v>0</v>
      </c>
      <c r="AU208" s="64">
        <v>0</v>
      </c>
      <c r="AV208" s="70" t="s">
        <v>287</v>
      </c>
      <c r="AW208" s="64" t="s">
        <v>342</v>
      </c>
      <c r="AX208" s="64" t="b">
        <v>0</v>
      </c>
      <c r="AY208" s="70" t="s">
        <v>1543</v>
      </c>
      <c r="AZ208" s="64" t="s">
        <v>185</v>
      </c>
      <c r="BA208" s="64">
        <v>0</v>
      </c>
      <c r="BB208" s="64">
        <v>0</v>
      </c>
      <c r="BC208" s="64"/>
      <c r="BD208" s="64"/>
      <c r="BE208" s="64"/>
      <c r="BF208" s="64"/>
      <c r="BG208" s="64"/>
      <c r="BH208" s="64"/>
      <c r="BI208" s="64"/>
      <c r="BJ208" s="64"/>
      <c r="BK208" s="63" t="str">
        <f>REPLACE(INDEX(GroupVertices[Group],MATCH(Edges[[#This Row],[Vertex 1]],GroupVertices[Vertex],0)),1,1,"")</f>
        <v>2</v>
      </c>
      <c r="BL208" s="63" t="str">
        <f>REPLACE(INDEX(GroupVertices[Group],MATCH(Edges[[#This Row],[Vertex 2]],GroupVertices[Vertex],0)),1,1,"")</f>
        <v>4</v>
      </c>
      <c r="BM208" s="137">
        <v>43725</v>
      </c>
      <c r="BN208" s="70" t="s">
        <v>1209</v>
      </c>
    </row>
    <row r="209" spans="1:66" ht="15">
      <c r="A209" s="62" t="s">
        <v>423</v>
      </c>
      <c r="B209" s="62" t="s">
        <v>812</v>
      </c>
      <c r="C209" s="87" t="s">
        <v>285</v>
      </c>
      <c r="D209" s="94">
        <v>10</v>
      </c>
      <c r="E209" s="95" t="s">
        <v>136</v>
      </c>
      <c r="F209" s="96">
        <v>6</v>
      </c>
      <c r="G209" s="87"/>
      <c r="H209" s="77"/>
      <c r="I209" s="97"/>
      <c r="J209" s="97"/>
      <c r="K209" s="34" t="s">
        <v>65</v>
      </c>
      <c r="L209" s="100">
        <v>209</v>
      </c>
      <c r="M209" s="100"/>
      <c r="N209" s="99"/>
      <c r="O209" s="64" t="s">
        <v>195</v>
      </c>
      <c r="P209" s="66">
        <v>43725.75001157408</v>
      </c>
      <c r="Q209" s="64" t="s">
        <v>902</v>
      </c>
      <c r="R209" s="67" t="s">
        <v>934</v>
      </c>
      <c r="S209" s="64" t="s">
        <v>951</v>
      </c>
      <c r="T209" s="64" t="s">
        <v>977</v>
      </c>
      <c r="U209" s="66">
        <v>43725.75001157408</v>
      </c>
      <c r="V209" s="67" t="s">
        <v>1348</v>
      </c>
      <c r="W209" s="64"/>
      <c r="X209" s="64"/>
      <c r="Y209" s="70" t="s">
        <v>1514</v>
      </c>
      <c r="Z209" s="64"/>
      <c r="AA209" s="110">
        <v>11</v>
      </c>
      <c r="AB209" s="48"/>
      <c r="AC209" s="49"/>
      <c r="AD209" s="48"/>
      <c r="AE209" s="49"/>
      <c r="AF209" s="48"/>
      <c r="AG209" s="49"/>
      <c r="AH209" s="48"/>
      <c r="AI209" s="49"/>
      <c r="AJ209" s="48"/>
      <c r="AK209" s="117"/>
      <c r="AL209" s="67" t="s">
        <v>457</v>
      </c>
      <c r="AM209" s="64" t="b">
        <v>0</v>
      </c>
      <c r="AN209" s="64">
        <v>6</v>
      </c>
      <c r="AO209" s="70" t="s">
        <v>287</v>
      </c>
      <c r="AP209" s="64" t="b">
        <v>0</v>
      </c>
      <c r="AQ209" s="64" t="s">
        <v>288</v>
      </c>
      <c r="AR209" s="64"/>
      <c r="AS209" s="70" t="s">
        <v>287</v>
      </c>
      <c r="AT209" s="64" t="b">
        <v>0</v>
      </c>
      <c r="AU209" s="64">
        <v>0</v>
      </c>
      <c r="AV209" s="70" t="s">
        <v>287</v>
      </c>
      <c r="AW209" s="64" t="s">
        <v>342</v>
      </c>
      <c r="AX209" s="64" t="b">
        <v>0</v>
      </c>
      <c r="AY209" s="70" t="s">
        <v>1514</v>
      </c>
      <c r="AZ209" s="64" t="s">
        <v>185</v>
      </c>
      <c r="BA209" s="64">
        <v>0</v>
      </c>
      <c r="BB209" s="64">
        <v>0</v>
      </c>
      <c r="BC209" s="64"/>
      <c r="BD209" s="64"/>
      <c r="BE209" s="64"/>
      <c r="BF209" s="64"/>
      <c r="BG209" s="64"/>
      <c r="BH209" s="64"/>
      <c r="BI209" s="64"/>
      <c r="BJ209" s="64"/>
      <c r="BK209" s="63" t="str">
        <f>REPLACE(INDEX(GroupVertices[Group],MATCH(Edges[[#This Row],[Vertex 1]],GroupVertices[Vertex],0)),1,1,"")</f>
        <v>2</v>
      </c>
      <c r="BL209" s="63" t="str">
        <f>REPLACE(INDEX(GroupVertices[Group],MATCH(Edges[[#This Row],[Vertex 2]],GroupVertices[Vertex],0)),1,1,"")</f>
        <v>4</v>
      </c>
      <c r="BM209" s="137">
        <v>43725</v>
      </c>
      <c r="BN209" s="70" t="s">
        <v>1180</v>
      </c>
    </row>
    <row r="210" spans="1:66" ht="15">
      <c r="A210" s="62" t="s">
        <v>423</v>
      </c>
      <c r="B210" s="62" t="s">
        <v>812</v>
      </c>
      <c r="C210" s="87" t="s">
        <v>285</v>
      </c>
      <c r="D210" s="94">
        <v>10</v>
      </c>
      <c r="E210" s="95" t="s">
        <v>136</v>
      </c>
      <c r="F210" s="96">
        <v>6</v>
      </c>
      <c r="G210" s="87"/>
      <c r="H210" s="77"/>
      <c r="I210" s="97"/>
      <c r="J210" s="97"/>
      <c r="K210" s="34" t="s">
        <v>65</v>
      </c>
      <c r="L210" s="100">
        <v>210</v>
      </c>
      <c r="M210" s="100"/>
      <c r="N210" s="99"/>
      <c r="O210" s="64" t="s">
        <v>195</v>
      </c>
      <c r="P210" s="66">
        <v>43726.538449074076</v>
      </c>
      <c r="Q210" s="64" t="s">
        <v>823</v>
      </c>
      <c r="R210" s="64"/>
      <c r="S210" s="64"/>
      <c r="T210" s="64" t="s">
        <v>959</v>
      </c>
      <c r="U210" s="66">
        <v>43726.538449074076</v>
      </c>
      <c r="V210" s="67" t="s">
        <v>1376</v>
      </c>
      <c r="W210" s="64"/>
      <c r="X210" s="64"/>
      <c r="Y210" s="70" t="s">
        <v>1544</v>
      </c>
      <c r="Z210" s="64"/>
      <c r="AA210" s="110">
        <v>11</v>
      </c>
      <c r="AB210" s="48">
        <v>0</v>
      </c>
      <c r="AC210" s="49">
        <v>0</v>
      </c>
      <c r="AD210" s="48">
        <v>0</v>
      </c>
      <c r="AE210" s="49">
        <v>0</v>
      </c>
      <c r="AF210" s="48">
        <v>0</v>
      </c>
      <c r="AG210" s="49">
        <v>0</v>
      </c>
      <c r="AH210" s="48">
        <v>18</v>
      </c>
      <c r="AI210" s="49">
        <v>100</v>
      </c>
      <c r="AJ210" s="48">
        <v>18</v>
      </c>
      <c r="AK210" s="135" t="s">
        <v>1014</v>
      </c>
      <c r="AL210" s="67" t="s">
        <v>1014</v>
      </c>
      <c r="AM210" s="64" t="b">
        <v>0</v>
      </c>
      <c r="AN210" s="64">
        <v>6</v>
      </c>
      <c r="AO210" s="70" t="s">
        <v>287</v>
      </c>
      <c r="AP210" s="64" t="b">
        <v>0</v>
      </c>
      <c r="AQ210" s="64" t="s">
        <v>288</v>
      </c>
      <c r="AR210" s="64"/>
      <c r="AS210" s="70" t="s">
        <v>287</v>
      </c>
      <c r="AT210" s="64" t="b">
        <v>0</v>
      </c>
      <c r="AU210" s="64">
        <v>6</v>
      </c>
      <c r="AV210" s="70" t="s">
        <v>287</v>
      </c>
      <c r="AW210" s="64" t="s">
        <v>342</v>
      </c>
      <c r="AX210" s="64" t="b">
        <v>0</v>
      </c>
      <c r="AY210" s="70" t="s">
        <v>1544</v>
      </c>
      <c r="AZ210" s="64" t="s">
        <v>185</v>
      </c>
      <c r="BA210" s="64">
        <v>0</v>
      </c>
      <c r="BB210" s="64">
        <v>0</v>
      </c>
      <c r="BC210" s="64"/>
      <c r="BD210" s="64"/>
      <c r="BE210" s="64"/>
      <c r="BF210" s="64"/>
      <c r="BG210" s="64"/>
      <c r="BH210" s="64"/>
      <c r="BI210" s="64"/>
      <c r="BJ210" s="64"/>
      <c r="BK210" s="63" t="str">
        <f>REPLACE(INDEX(GroupVertices[Group],MATCH(Edges[[#This Row],[Vertex 1]],GroupVertices[Vertex],0)),1,1,"")</f>
        <v>2</v>
      </c>
      <c r="BL210" s="63" t="str">
        <f>REPLACE(INDEX(GroupVertices[Group],MATCH(Edges[[#This Row],[Vertex 2]],GroupVertices[Vertex],0)),1,1,"")</f>
        <v>4</v>
      </c>
      <c r="BM210" s="137">
        <v>43726</v>
      </c>
      <c r="BN210" s="70" t="s">
        <v>1210</v>
      </c>
    </row>
    <row r="211" spans="1:66" ht="15">
      <c r="A211" s="62" t="s">
        <v>423</v>
      </c>
      <c r="B211" s="62" t="s">
        <v>812</v>
      </c>
      <c r="C211" s="87" t="s">
        <v>285</v>
      </c>
      <c r="D211" s="94">
        <v>10</v>
      </c>
      <c r="E211" s="95" t="s">
        <v>136</v>
      </c>
      <c r="F211" s="96">
        <v>6</v>
      </c>
      <c r="G211" s="87"/>
      <c r="H211" s="77"/>
      <c r="I211" s="97"/>
      <c r="J211" s="97"/>
      <c r="K211" s="34" t="s">
        <v>65</v>
      </c>
      <c r="L211" s="100">
        <v>211</v>
      </c>
      <c r="M211" s="100"/>
      <c r="N211" s="99"/>
      <c r="O211" s="64" t="s">
        <v>195</v>
      </c>
      <c r="P211" s="66">
        <v>43726.823333333334</v>
      </c>
      <c r="Q211" s="64" t="s">
        <v>855</v>
      </c>
      <c r="R211" s="64"/>
      <c r="S211" s="64"/>
      <c r="T211" s="64" t="s">
        <v>959</v>
      </c>
      <c r="U211" s="66">
        <v>43726.823333333334</v>
      </c>
      <c r="V211" s="67" t="s">
        <v>1377</v>
      </c>
      <c r="W211" s="64"/>
      <c r="X211" s="64"/>
      <c r="Y211" s="70" t="s">
        <v>1545</v>
      </c>
      <c r="Z211" s="64"/>
      <c r="AA211" s="110">
        <v>11</v>
      </c>
      <c r="AB211" s="48"/>
      <c r="AC211" s="49"/>
      <c r="AD211" s="48"/>
      <c r="AE211" s="49"/>
      <c r="AF211" s="48"/>
      <c r="AG211" s="49"/>
      <c r="AH211" s="48"/>
      <c r="AI211" s="49"/>
      <c r="AJ211" s="48"/>
      <c r="AK211" s="135" t="s">
        <v>996</v>
      </c>
      <c r="AL211" s="67" t="s">
        <v>996</v>
      </c>
      <c r="AM211" s="64" t="b">
        <v>0</v>
      </c>
      <c r="AN211" s="64">
        <v>10</v>
      </c>
      <c r="AO211" s="70" t="s">
        <v>287</v>
      </c>
      <c r="AP211" s="64" t="b">
        <v>0</v>
      </c>
      <c r="AQ211" s="64" t="s">
        <v>288</v>
      </c>
      <c r="AR211" s="64"/>
      <c r="AS211" s="70" t="s">
        <v>287</v>
      </c>
      <c r="AT211" s="64" t="b">
        <v>0</v>
      </c>
      <c r="AU211" s="64">
        <v>5</v>
      </c>
      <c r="AV211" s="70" t="s">
        <v>287</v>
      </c>
      <c r="AW211" s="64" t="s">
        <v>342</v>
      </c>
      <c r="AX211" s="64" t="b">
        <v>0</v>
      </c>
      <c r="AY211" s="70" t="s">
        <v>1545</v>
      </c>
      <c r="AZ211" s="64" t="s">
        <v>185</v>
      </c>
      <c r="BA211" s="64">
        <v>0</v>
      </c>
      <c r="BB211" s="64">
        <v>0</v>
      </c>
      <c r="BC211" s="64"/>
      <c r="BD211" s="64"/>
      <c r="BE211" s="64"/>
      <c r="BF211" s="64"/>
      <c r="BG211" s="64"/>
      <c r="BH211" s="64"/>
      <c r="BI211" s="64"/>
      <c r="BJ211" s="64"/>
      <c r="BK211" s="63" t="str">
        <f>REPLACE(INDEX(GroupVertices[Group],MATCH(Edges[[#This Row],[Vertex 1]],GroupVertices[Vertex],0)),1,1,"")</f>
        <v>2</v>
      </c>
      <c r="BL211" s="63" t="str">
        <f>REPLACE(INDEX(GroupVertices[Group],MATCH(Edges[[#This Row],[Vertex 2]],GroupVertices[Vertex],0)),1,1,"")</f>
        <v>4</v>
      </c>
      <c r="BM211" s="137">
        <v>43726</v>
      </c>
      <c r="BN211" s="70" t="s">
        <v>1211</v>
      </c>
    </row>
    <row r="212" spans="1:66" ht="15">
      <c r="A212" s="62" t="s">
        <v>423</v>
      </c>
      <c r="B212" s="62" t="s">
        <v>812</v>
      </c>
      <c r="C212" s="87" t="s">
        <v>285</v>
      </c>
      <c r="D212" s="94">
        <v>10</v>
      </c>
      <c r="E212" s="95" t="s">
        <v>136</v>
      </c>
      <c r="F212" s="96">
        <v>6</v>
      </c>
      <c r="G212" s="87"/>
      <c r="H212" s="77"/>
      <c r="I212" s="97"/>
      <c r="J212" s="97"/>
      <c r="K212" s="34" t="s">
        <v>65</v>
      </c>
      <c r="L212" s="100">
        <v>212</v>
      </c>
      <c r="M212" s="100"/>
      <c r="N212" s="99"/>
      <c r="O212" s="64" t="s">
        <v>195</v>
      </c>
      <c r="P212" s="66">
        <v>43727.60434027778</v>
      </c>
      <c r="Q212" s="64" t="s">
        <v>856</v>
      </c>
      <c r="R212" s="64"/>
      <c r="S212" s="64"/>
      <c r="T212" s="64" t="s">
        <v>963</v>
      </c>
      <c r="U212" s="66">
        <v>43727.60434027778</v>
      </c>
      <c r="V212" s="67" t="s">
        <v>1378</v>
      </c>
      <c r="W212" s="64"/>
      <c r="X212" s="64"/>
      <c r="Y212" s="70" t="s">
        <v>1546</v>
      </c>
      <c r="Z212" s="64"/>
      <c r="AA212" s="110">
        <v>11</v>
      </c>
      <c r="AB212" s="48"/>
      <c r="AC212" s="49"/>
      <c r="AD212" s="48"/>
      <c r="AE212" s="49"/>
      <c r="AF212" s="48"/>
      <c r="AG212" s="49"/>
      <c r="AH212" s="48"/>
      <c r="AI212" s="49"/>
      <c r="AJ212" s="48"/>
      <c r="AK212" s="135" t="s">
        <v>1015</v>
      </c>
      <c r="AL212" s="67" t="s">
        <v>1015</v>
      </c>
      <c r="AM212" s="64" t="b">
        <v>0</v>
      </c>
      <c r="AN212" s="64">
        <v>5</v>
      </c>
      <c r="AO212" s="70" t="s">
        <v>287</v>
      </c>
      <c r="AP212" s="64" t="b">
        <v>0</v>
      </c>
      <c r="AQ212" s="64" t="s">
        <v>288</v>
      </c>
      <c r="AR212" s="64"/>
      <c r="AS212" s="70" t="s">
        <v>287</v>
      </c>
      <c r="AT212" s="64" t="b">
        <v>0</v>
      </c>
      <c r="AU212" s="64">
        <v>3</v>
      </c>
      <c r="AV212" s="70" t="s">
        <v>287</v>
      </c>
      <c r="AW212" s="64" t="s">
        <v>342</v>
      </c>
      <c r="AX212" s="64" t="b">
        <v>0</v>
      </c>
      <c r="AY212" s="70" t="s">
        <v>1546</v>
      </c>
      <c r="AZ212" s="64" t="s">
        <v>185</v>
      </c>
      <c r="BA212" s="64">
        <v>0</v>
      </c>
      <c r="BB212" s="64">
        <v>0</v>
      </c>
      <c r="BC212" s="64"/>
      <c r="BD212" s="64"/>
      <c r="BE212" s="64"/>
      <c r="BF212" s="64"/>
      <c r="BG212" s="64"/>
      <c r="BH212" s="64"/>
      <c r="BI212" s="64"/>
      <c r="BJ212" s="64"/>
      <c r="BK212" s="63" t="str">
        <f>REPLACE(INDEX(GroupVertices[Group],MATCH(Edges[[#This Row],[Vertex 1]],GroupVertices[Vertex],0)),1,1,"")</f>
        <v>2</v>
      </c>
      <c r="BL212" s="63" t="str">
        <f>REPLACE(INDEX(GroupVertices[Group],MATCH(Edges[[#This Row],[Vertex 2]],GroupVertices[Vertex],0)),1,1,"")</f>
        <v>4</v>
      </c>
      <c r="BM212" s="137">
        <v>43727</v>
      </c>
      <c r="BN212" s="70" t="s">
        <v>1212</v>
      </c>
    </row>
    <row r="213" spans="1:66" ht="15">
      <c r="A213" s="62" t="s">
        <v>423</v>
      </c>
      <c r="B213" s="62" t="s">
        <v>812</v>
      </c>
      <c r="C213" s="87" t="s">
        <v>285</v>
      </c>
      <c r="D213" s="94">
        <v>10</v>
      </c>
      <c r="E213" s="95" t="s">
        <v>136</v>
      </c>
      <c r="F213" s="96">
        <v>6</v>
      </c>
      <c r="G213" s="87"/>
      <c r="H213" s="77"/>
      <c r="I213" s="97"/>
      <c r="J213" s="97"/>
      <c r="K213" s="34" t="s">
        <v>65</v>
      </c>
      <c r="L213" s="100">
        <v>213</v>
      </c>
      <c r="M213" s="100"/>
      <c r="N213" s="99"/>
      <c r="O213" s="64" t="s">
        <v>195</v>
      </c>
      <c r="P213" s="66">
        <v>43727.76936342593</v>
      </c>
      <c r="Q213" s="64" t="s">
        <v>831</v>
      </c>
      <c r="R213" s="67" t="s">
        <v>927</v>
      </c>
      <c r="S213" s="64" t="s">
        <v>949</v>
      </c>
      <c r="T213" s="64" t="s">
        <v>959</v>
      </c>
      <c r="U213" s="66">
        <v>43727.76936342593</v>
      </c>
      <c r="V213" s="67" t="s">
        <v>1379</v>
      </c>
      <c r="W213" s="64"/>
      <c r="X213" s="64"/>
      <c r="Y213" s="70" t="s">
        <v>1547</v>
      </c>
      <c r="Z213" s="64"/>
      <c r="AA213" s="110">
        <v>11</v>
      </c>
      <c r="AB213" s="48"/>
      <c r="AC213" s="49"/>
      <c r="AD213" s="48"/>
      <c r="AE213" s="49"/>
      <c r="AF213" s="48"/>
      <c r="AG213" s="49"/>
      <c r="AH213" s="48"/>
      <c r="AI213" s="49"/>
      <c r="AJ213" s="48"/>
      <c r="AK213" s="135" t="s">
        <v>987</v>
      </c>
      <c r="AL213" s="67" t="s">
        <v>987</v>
      </c>
      <c r="AM213" s="64" t="b">
        <v>0</v>
      </c>
      <c r="AN213" s="64">
        <v>6</v>
      </c>
      <c r="AO213" s="70" t="s">
        <v>287</v>
      </c>
      <c r="AP213" s="64" t="b">
        <v>0</v>
      </c>
      <c r="AQ213" s="64" t="s">
        <v>288</v>
      </c>
      <c r="AR213" s="64"/>
      <c r="AS213" s="70" t="s">
        <v>287</v>
      </c>
      <c r="AT213" s="64" t="b">
        <v>0</v>
      </c>
      <c r="AU213" s="64">
        <v>1</v>
      </c>
      <c r="AV213" s="70" t="s">
        <v>287</v>
      </c>
      <c r="AW213" s="64" t="s">
        <v>342</v>
      </c>
      <c r="AX213" s="64" t="b">
        <v>0</v>
      </c>
      <c r="AY213" s="70" t="s">
        <v>1547</v>
      </c>
      <c r="AZ213" s="64" t="s">
        <v>185</v>
      </c>
      <c r="BA213" s="64">
        <v>0</v>
      </c>
      <c r="BB213" s="64">
        <v>0</v>
      </c>
      <c r="BC213" s="64"/>
      <c r="BD213" s="64"/>
      <c r="BE213" s="64"/>
      <c r="BF213" s="64"/>
      <c r="BG213" s="64"/>
      <c r="BH213" s="64"/>
      <c r="BI213" s="64"/>
      <c r="BJ213" s="64"/>
      <c r="BK213" s="63" t="str">
        <f>REPLACE(INDEX(GroupVertices[Group],MATCH(Edges[[#This Row],[Vertex 1]],GroupVertices[Vertex],0)),1,1,"")</f>
        <v>2</v>
      </c>
      <c r="BL213" s="63" t="str">
        <f>REPLACE(INDEX(GroupVertices[Group],MATCH(Edges[[#This Row],[Vertex 2]],GroupVertices[Vertex],0)),1,1,"")</f>
        <v>4</v>
      </c>
      <c r="BM213" s="137">
        <v>43727</v>
      </c>
      <c r="BN213" s="70" t="s">
        <v>1213</v>
      </c>
    </row>
    <row r="214" spans="1:66" ht="15">
      <c r="A214" s="62" t="s">
        <v>423</v>
      </c>
      <c r="B214" s="62" t="s">
        <v>812</v>
      </c>
      <c r="C214" s="87" t="s">
        <v>285</v>
      </c>
      <c r="D214" s="94">
        <v>10</v>
      </c>
      <c r="E214" s="95" t="s">
        <v>136</v>
      </c>
      <c r="F214" s="96">
        <v>6</v>
      </c>
      <c r="G214" s="87"/>
      <c r="H214" s="77"/>
      <c r="I214" s="97"/>
      <c r="J214" s="97"/>
      <c r="K214" s="34" t="s">
        <v>65</v>
      </c>
      <c r="L214" s="100">
        <v>214</v>
      </c>
      <c r="M214" s="100"/>
      <c r="N214" s="99"/>
      <c r="O214" s="64" t="s">
        <v>195</v>
      </c>
      <c r="P214" s="66">
        <v>43727.92805555555</v>
      </c>
      <c r="Q214" s="64" t="s">
        <v>858</v>
      </c>
      <c r="R214" s="64"/>
      <c r="S214" s="64"/>
      <c r="T214" s="64" t="s">
        <v>959</v>
      </c>
      <c r="U214" s="66">
        <v>43727.92805555555</v>
      </c>
      <c r="V214" s="67" t="s">
        <v>1380</v>
      </c>
      <c r="W214" s="64"/>
      <c r="X214" s="64"/>
      <c r="Y214" s="70" t="s">
        <v>1548</v>
      </c>
      <c r="Z214" s="64"/>
      <c r="AA214" s="110">
        <v>11</v>
      </c>
      <c r="AB214" s="48"/>
      <c r="AC214" s="49"/>
      <c r="AD214" s="48"/>
      <c r="AE214" s="49"/>
      <c r="AF214" s="48"/>
      <c r="AG214" s="49"/>
      <c r="AH214" s="48"/>
      <c r="AI214" s="49"/>
      <c r="AJ214" s="48"/>
      <c r="AK214" s="135" t="s">
        <v>1016</v>
      </c>
      <c r="AL214" s="67" t="s">
        <v>1016</v>
      </c>
      <c r="AM214" s="64" t="b">
        <v>0</v>
      </c>
      <c r="AN214" s="64">
        <v>15</v>
      </c>
      <c r="AO214" s="70" t="s">
        <v>287</v>
      </c>
      <c r="AP214" s="64" t="b">
        <v>0</v>
      </c>
      <c r="AQ214" s="64" t="s">
        <v>288</v>
      </c>
      <c r="AR214" s="64"/>
      <c r="AS214" s="70" t="s">
        <v>287</v>
      </c>
      <c r="AT214" s="64" t="b">
        <v>0</v>
      </c>
      <c r="AU214" s="64">
        <v>4</v>
      </c>
      <c r="AV214" s="70" t="s">
        <v>287</v>
      </c>
      <c r="AW214" s="64" t="s">
        <v>342</v>
      </c>
      <c r="AX214" s="64" t="b">
        <v>0</v>
      </c>
      <c r="AY214" s="70" t="s">
        <v>1548</v>
      </c>
      <c r="AZ214" s="64" t="s">
        <v>185</v>
      </c>
      <c r="BA214" s="64">
        <v>0</v>
      </c>
      <c r="BB214" s="64">
        <v>0</v>
      </c>
      <c r="BC214" s="64"/>
      <c r="BD214" s="64"/>
      <c r="BE214" s="64"/>
      <c r="BF214" s="64"/>
      <c r="BG214" s="64"/>
      <c r="BH214" s="64"/>
      <c r="BI214" s="64"/>
      <c r="BJ214" s="64"/>
      <c r="BK214" s="63" t="str">
        <f>REPLACE(INDEX(GroupVertices[Group],MATCH(Edges[[#This Row],[Vertex 1]],GroupVertices[Vertex],0)),1,1,"")</f>
        <v>2</v>
      </c>
      <c r="BL214" s="63" t="str">
        <f>REPLACE(INDEX(GroupVertices[Group],MATCH(Edges[[#This Row],[Vertex 2]],GroupVertices[Vertex],0)),1,1,"")</f>
        <v>4</v>
      </c>
      <c r="BM214" s="137">
        <v>43727</v>
      </c>
      <c r="BN214" s="70" t="s">
        <v>1214</v>
      </c>
    </row>
    <row r="215" spans="1:66" ht="15">
      <c r="A215" s="62" t="s">
        <v>423</v>
      </c>
      <c r="B215" s="62" t="s">
        <v>812</v>
      </c>
      <c r="C215" s="87" t="s">
        <v>285</v>
      </c>
      <c r="D215" s="94">
        <v>10</v>
      </c>
      <c r="E215" s="95" t="s">
        <v>136</v>
      </c>
      <c r="F215" s="96">
        <v>6</v>
      </c>
      <c r="G215" s="87"/>
      <c r="H215" s="77"/>
      <c r="I215" s="97"/>
      <c r="J215" s="97"/>
      <c r="K215" s="34" t="s">
        <v>65</v>
      </c>
      <c r="L215" s="100">
        <v>215</v>
      </c>
      <c r="M215" s="100"/>
      <c r="N215" s="99"/>
      <c r="O215" s="64" t="s">
        <v>195</v>
      </c>
      <c r="P215" s="66">
        <v>43728.02347222222</v>
      </c>
      <c r="Q215" s="64" t="s">
        <v>860</v>
      </c>
      <c r="R215" s="67" t="s">
        <v>939</v>
      </c>
      <c r="S215" s="64" t="s">
        <v>949</v>
      </c>
      <c r="T215" s="64" t="s">
        <v>964</v>
      </c>
      <c r="U215" s="66">
        <v>43728.02347222222</v>
      </c>
      <c r="V215" s="67" t="s">
        <v>1381</v>
      </c>
      <c r="W215" s="64"/>
      <c r="X215" s="64"/>
      <c r="Y215" s="70" t="s">
        <v>1549</v>
      </c>
      <c r="Z215" s="64"/>
      <c r="AA215" s="110">
        <v>11</v>
      </c>
      <c r="AB215" s="48"/>
      <c r="AC215" s="49"/>
      <c r="AD215" s="48"/>
      <c r="AE215" s="49"/>
      <c r="AF215" s="48"/>
      <c r="AG215" s="49"/>
      <c r="AH215" s="48"/>
      <c r="AI215" s="49"/>
      <c r="AJ215" s="48"/>
      <c r="AK215" s="117"/>
      <c r="AL215" s="67" t="s">
        <v>457</v>
      </c>
      <c r="AM215" s="64" t="b">
        <v>0</v>
      </c>
      <c r="AN215" s="64">
        <v>4</v>
      </c>
      <c r="AO215" s="70" t="s">
        <v>287</v>
      </c>
      <c r="AP215" s="64" t="b">
        <v>0</v>
      </c>
      <c r="AQ215" s="64" t="s">
        <v>1576</v>
      </c>
      <c r="AR215" s="64"/>
      <c r="AS215" s="70" t="s">
        <v>287</v>
      </c>
      <c r="AT215" s="64" t="b">
        <v>0</v>
      </c>
      <c r="AU215" s="64">
        <v>2</v>
      </c>
      <c r="AV215" s="70" t="s">
        <v>287</v>
      </c>
      <c r="AW215" s="64" t="s">
        <v>342</v>
      </c>
      <c r="AX215" s="64" t="b">
        <v>0</v>
      </c>
      <c r="AY215" s="70" t="s">
        <v>1549</v>
      </c>
      <c r="AZ215" s="64" t="s">
        <v>185</v>
      </c>
      <c r="BA215" s="64">
        <v>0</v>
      </c>
      <c r="BB215" s="64">
        <v>0</v>
      </c>
      <c r="BC215" s="64"/>
      <c r="BD215" s="64"/>
      <c r="BE215" s="64"/>
      <c r="BF215" s="64"/>
      <c r="BG215" s="64"/>
      <c r="BH215" s="64"/>
      <c r="BI215" s="64"/>
      <c r="BJ215" s="64"/>
      <c r="BK215" s="63" t="str">
        <f>REPLACE(INDEX(GroupVertices[Group],MATCH(Edges[[#This Row],[Vertex 1]],GroupVertices[Vertex],0)),1,1,"")</f>
        <v>2</v>
      </c>
      <c r="BL215" s="63" t="str">
        <f>REPLACE(INDEX(GroupVertices[Group],MATCH(Edges[[#This Row],[Vertex 2]],GroupVertices[Vertex],0)),1,1,"")</f>
        <v>4</v>
      </c>
      <c r="BM215" s="137">
        <v>43728</v>
      </c>
      <c r="BN215" s="70" t="s">
        <v>1215</v>
      </c>
    </row>
    <row r="216" spans="1:66" ht="15">
      <c r="A216" s="62" t="s">
        <v>808</v>
      </c>
      <c r="B216" s="62" t="s">
        <v>423</v>
      </c>
      <c r="C216" s="87" t="s">
        <v>2511</v>
      </c>
      <c r="D216" s="94">
        <v>10</v>
      </c>
      <c r="E216" s="95" t="s">
        <v>136</v>
      </c>
      <c r="F216" s="96">
        <v>9</v>
      </c>
      <c r="G216" s="87"/>
      <c r="H216" s="77"/>
      <c r="I216" s="97"/>
      <c r="J216" s="97"/>
      <c r="K216" s="34" t="s">
        <v>66</v>
      </c>
      <c r="L216" s="100">
        <v>216</v>
      </c>
      <c r="M216" s="100"/>
      <c r="N216" s="99"/>
      <c r="O216" s="64" t="s">
        <v>353</v>
      </c>
      <c r="P216" s="66">
        <v>43724.72315972222</v>
      </c>
      <c r="Q216" s="64" t="s">
        <v>917</v>
      </c>
      <c r="R216" s="64"/>
      <c r="S216" s="64"/>
      <c r="T216" s="64"/>
      <c r="U216" s="66">
        <v>43724.72315972222</v>
      </c>
      <c r="V216" s="67" t="s">
        <v>1382</v>
      </c>
      <c r="W216" s="64"/>
      <c r="X216" s="64"/>
      <c r="Y216" s="70" t="s">
        <v>1550</v>
      </c>
      <c r="Z216" s="64"/>
      <c r="AA216" s="110">
        <v>8</v>
      </c>
      <c r="AB216" s="48">
        <v>0</v>
      </c>
      <c r="AC216" s="49">
        <v>0</v>
      </c>
      <c r="AD216" s="48">
        <v>0</v>
      </c>
      <c r="AE216" s="49">
        <v>0</v>
      </c>
      <c r="AF216" s="48">
        <v>0</v>
      </c>
      <c r="AG216" s="49">
        <v>0</v>
      </c>
      <c r="AH216" s="48">
        <v>14</v>
      </c>
      <c r="AI216" s="49">
        <v>100</v>
      </c>
      <c r="AJ216" s="48">
        <v>14</v>
      </c>
      <c r="AK216" s="117"/>
      <c r="AL216" s="67" t="s">
        <v>1066</v>
      </c>
      <c r="AM216" s="64" t="b">
        <v>0</v>
      </c>
      <c r="AN216" s="64">
        <v>0</v>
      </c>
      <c r="AO216" s="70" t="s">
        <v>287</v>
      </c>
      <c r="AP216" s="64" t="b">
        <v>0</v>
      </c>
      <c r="AQ216" s="64" t="s">
        <v>288</v>
      </c>
      <c r="AR216" s="64"/>
      <c r="AS216" s="70" t="s">
        <v>287</v>
      </c>
      <c r="AT216" s="64" t="b">
        <v>0</v>
      </c>
      <c r="AU216" s="64">
        <v>1</v>
      </c>
      <c r="AV216" s="70" t="s">
        <v>1559</v>
      </c>
      <c r="AW216" s="64" t="s">
        <v>342</v>
      </c>
      <c r="AX216" s="64" t="b">
        <v>0</v>
      </c>
      <c r="AY216" s="70" t="s">
        <v>1559</v>
      </c>
      <c r="AZ216" s="64" t="s">
        <v>185</v>
      </c>
      <c r="BA216" s="64">
        <v>0</v>
      </c>
      <c r="BB216" s="64">
        <v>0</v>
      </c>
      <c r="BC216" s="64"/>
      <c r="BD216" s="64"/>
      <c r="BE216" s="64"/>
      <c r="BF216" s="64"/>
      <c r="BG216" s="64"/>
      <c r="BH216" s="64"/>
      <c r="BI216" s="64"/>
      <c r="BJ216" s="64"/>
      <c r="BK216" s="63" t="str">
        <f>REPLACE(INDEX(GroupVertices[Group],MATCH(Edges[[#This Row],[Vertex 1]],GroupVertices[Vertex],0)),1,1,"")</f>
        <v>2</v>
      </c>
      <c r="BL216" s="63" t="str">
        <f>REPLACE(INDEX(GroupVertices[Group],MATCH(Edges[[#This Row],[Vertex 2]],GroupVertices[Vertex],0)),1,1,"")</f>
        <v>2</v>
      </c>
      <c r="BM216" s="137">
        <v>43724</v>
      </c>
      <c r="BN216" s="70" t="s">
        <v>1216</v>
      </c>
    </row>
    <row r="217" spans="1:66" ht="15">
      <c r="A217" s="62" t="s">
        <v>808</v>
      </c>
      <c r="B217" s="62" t="s">
        <v>423</v>
      </c>
      <c r="C217" s="87" t="s">
        <v>2511</v>
      </c>
      <c r="D217" s="94">
        <v>10</v>
      </c>
      <c r="E217" s="95" t="s">
        <v>136</v>
      </c>
      <c r="F217" s="96">
        <v>9</v>
      </c>
      <c r="G217" s="87"/>
      <c r="H217" s="77"/>
      <c r="I217" s="97"/>
      <c r="J217" s="97"/>
      <c r="K217" s="34" t="s">
        <v>66</v>
      </c>
      <c r="L217" s="100">
        <v>217</v>
      </c>
      <c r="M217" s="100"/>
      <c r="N217" s="99"/>
      <c r="O217" s="64" t="s">
        <v>353</v>
      </c>
      <c r="P217" s="66">
        <v>43725.16780092593</v>
      </c>
      <c r="Q217" s="64" t="s">
        <v>914</v>
      </c>
      <c r="R217" s="64"/>
      <c r="S217" s="64"/>
      <c r="T217" s="64" t="s">
        <v>959</v>
      </c>
      <c r="U217" s="66">
        <v>43725.16780092593</v>
      </c>
      <c r="V217" s="67" t="s">
        <v>1368</v>
      </c>
      <c r="W217" s="64"/>
      <c r="X217" s="64"/>
      <c r="Y217" s="70" t="s">
        <v>1536</v>
      </c>
      <c r="Z217" s="64"/>
      <c r="AA217" s="110">
        <v>8</v>
      </c>
      <c r="AB217" s="48">
        <v>0</v>
      </c>
      <c r="AC217" s="49">
        <v>0</v>
      </c>
      <c r="AD217" s="48">
        <v>0</v>
      </c>
      <c r="AE217" s="49">
        <v>0</v>
      </c>
      <c r="AF217" s="48">
        <v>0</v>
      </c>
      <c r="AG217" s="49">
        <v>0</v>
      </c>
      <c r="AH217" s="48">
        <v>11</v>
      </c>
      <c r="AI217" s="49">
        <v>100</v>
      </c>
      <c r="AJ217" s="48">
        <v>11</v>
      </c>
      <c r="AK217" s="135" t="s">
        <v>1011</v>
      </c>
      <c r="AL217" s="67" t="s">
        <v>1011</v>
      </c>
      <c r="AM217" s="64" t="b">
        <v>0</v>
      </c>
      <c r="AN217" s="64">
        <v>0</v>
      </c>
      <c r="AO217" s="70" t="s">
        <v>287</v>
      </c>
      <c r="AP217" s="64" t="b">
        <v>0</v>
      </c>
      <c r="AQ217" s="64" t="s">
        <v>288</v>
      </c>
      <c r="AR217" s="64"/>
      <c r="AS217" s="70" t="s">
        <v>287</v>
      </c>
      <c r="AT217" s="64" t="b">
        <v>0</v>
      </c>
      <c r="AU217" s="64">
        <v>1</v>
      </c>
      <c r="AV217" s="70" t="s">
        <v>1541</v>
      </c>
      <c r="AW217" s="64" t="s">
        <v>342</v>
      </c>
      <c r="AX217" s="64" t="b">
        <v>0</v>
      </c>
      <c r="AY217" s="70" t="s">
        <v>1541</v>
      </c>
      <c r="AZ217" s="64" t="s">
        <v>185</v>
      </c>
      <c r="BA217" s="64">
        <v>0</v>
      </c>
      <c r="BB217" s="64">
        <v>0</v>
      </c>
      <c r="BC217" s="64"/>
      <c r="BD217" s="64"/>
      <c r="BE217" s="64"/>
      <c r="BF217" s="64"/>
      <c r="BG217" s="64"/>
      <c r="BH217" s="64"/>
      <c r="BI217" s="64"/>
      <c r="BJ217" s="64"/>
      <c r="BK217" s="63" t="str">
        <f>REPLACE(INDEX(GroupVertices[Group],MATCH(Edges[[#This Row],[Vertex 1]],GroupVertices[Vertex],0)),1,1,"")</f>
        <v>2</v>
      </c>
      <c r="BL217" s="63" t="str">
        <f>REPLACE(INDEX(GroupVertices[Group],MATCH(Edges[[#This Row],[Vertex 2]],GroupVertices[Vertex],0)),1,1,"")</f>
        <v>2</v>
      </c>
      <c r="BM217" s="137">
        <v>43725</v>
      </c>
      <c r="BN217" s="70" t="s">
        <v>1202</v>
      </c>
    </row>
    <row r="218" spans="1:66" ht="15">
      <c r="A218" s="62" t="s">
        <v>808</v>
      </c>
      <c r="B218" s="62" t="s">
        <v>423</v>
      </c>
      <c r="C218" s="87" t="s">
        <v>284</v>
      </c>
      <c r="D218" s="94">
        <v>5</v>
      </c>
      <c r="E218" s="95" t="s">
        <v>132</v>
      </c>
      <c r="F218" s="96">
        <v>16</v>
      </c>
      <c r="G218" s="87"/>
      <c r="H218" s="77"/>
      <c r="I218" s="97"/>
      <c r="J218" s="97"/>
      <c r="K218" s="34" t="s">
        <v>66</v>
      </c>
      <c r="L218" s="100">
        <v>218</v>
      </c>
      <c r="M218" s="100"/>
      <c r="N218" s="99"/>
      <c r="O218" s="64" t="s">
        <v>195</v>
      </c>
      <c r="P218" s="66">
        <v>43725.74854166667</v>
      </c>
      <c r="Q218" s="64" t="s">
        <v>901</v>
      </c>
      <c r="R218" s="67" t="s">
        <v>934</v>
      </c>
      <c r="S218" s="64" t="s">
        <v>951</v>
      </c>
      <c r="T218" s="64" t="s">
        <v>976</v>
      </c>
      <c r="U218" s="66">
        <v>43725.74854166667</v>
      </c>
      <c r="V218" s="67" t="s">
        <v>1347</v>
      </c>
      <c r="W218" s="64"/>
      <c r="X218" s="64"/>
      <c r="Y218" s="70" t="s">
        <v>1513</v>
      </c>
      <c r="Z218" s="64"/>
      <c r="AA218" s="110">
        <v>1</v>
      </c>
      <c r="AB218" s="48"/>
      <c r="AC218" s="49"/>
      <c r="AD218" s="48"/>
      <c r="AE218" s="49"/>
      <c r="AF218" s="48"/>
      <c r="AG218" s="49"/>
      <c r="AH218" s="48"/>
      <c r="AI218" s="49"/>
      <c r="AJ218" s="48"/>
      <c r="AK218" s="117"/>
      <c r="AL218" s="67" t="s">
        <v>1066</v>
      </c>
      <c r="AM218" s="64" t="b">
        <v>0</v>
      </c>
      <c r="AN218" s="64">
        <v>9</v>
      </c>
      <c r="AO218" s="70" t="s">
        <v>287</v>
      </c>
      <c r="AP218" s="64" t="b">
        <v>0</v>
      </c>
      <c r="AQ218" s="64" t="s">
        <v>288</v>
      </c>
      <c r="AR218" s="64"/>
      <c r="AS218" s="70" t="s">
        <v>287</v>
      </c>
      <c r="AT218" s="64" t="b">
        <v>0</v>
      </c>
      <c r="AU218" s="64">
        <v>0</v>
      </c>
      <c r="AV218" s="70" t="s">
        <v>287</v>
      </c>
      <c r="AW218" s="64" t="s">
        <v>341</v>
      </c>
      <c r="AX218" s="64" t="b">
        <v>0</v>
      </c>
      <c r="AY218" s="70" t="s">
        <v>1513</v>
      </c>
      <c r="AZ218" s="64" t="s">
        <v>185</v>
      </c>
      <c r="BA218" s="64">
        <v>0</v>
      </c>
      <c r="BB218" s="64">
        <v>0</v>
      </c>
      <c r="BC218" s="64"/>
      <c r="BD218" s="64"/>
      <c r="BE218" s="64"/>
      <c r="BF218" s="64"/>
      <c r="BG218" s="64"/>
      <c r="BH218" s="64"/>
      <c r="BI218" s="64"/>
      <c r="BJ218" s="64"/>
      <c r="BK218" s="63" t="str">
        <f>REPLACE(INDEX(GroupVertices[Group],MATCH(Edges[[#This Row],[Vertex 1]],GroupVertices[Vertex],0)),1,1,"")</f>
        <v>2</v>
      </c>
      <c r="BL218" s="63" t="str">
        <f>REPLACE(INDEX(GroupVertices[Group],MATCH(Edges[[#This Row],[Vertex 2]],GroupVertices[Vertex],0)),1,1,"")</f>
        <v>2</v>
      </c>
      <c r="BM218" s="137">
        <v>43725</v>
      </c>
      <c r="BN218" s="70" t="s">
        <v>1179</v>
      </c>
    </row>
    <row r="219" spans="1:66" ht="15">
      <c r="A219" s="62" t="s">
        <v>808</v>
      </c>
      <c r="B219" s="62" t="s">
        <v>423</v>
      </c>
      <c r="C219" s="87" t="s">
        <v>2511</v>
      </c>
      <c r="D219" s="94">
        <v>10</v>
      </c>
      <c r="E219" s="95" t="s">
        <v>136</v>
      </c>
      <c r="F219" s="96">
        <v>9</v>
      </c>
      <c r="G219" s="87"/>
      <c r="H219" s="77"/>
      <c r="I219" s="97"/>
      <c r="J219" s="97"/>
      <c r="K219" s="34" t="s">
        <v>66</v>
      </c>
      <c r="L219" s="100">
        <v>219</v>
      </c>
      <c r="M219" s="100"/>
      <c r="N219" s="99"/>
      <c r="O219" s="64" t="s">
        <v>353</v>
      </c>
      <c r="P219" s="66">
        <v>43726.53888888889</v>
      </c>
      <c r="Q219" s="64" t="s">
        <v>823</v>
      </c>
      <c r="R219" s="64"/>
      <c r="S219" s="64"/>
      <c r="T219" s="64" t="s">
        <v>959</v>
      </c>
      <c r="U219" s="66">
        <v>43726.53888888889</v>
      </c>
      <c r="V219" s="67" t="s">
        <v>1369</v>
      </c>
      <c r="W219" s="64"/>
      <c r="X219" s="64"/>
      <c r="Y219" s="70" t="s">
        <v>1537</v>
      </c>
      <c r="Z219" s="64"/>
      <c r="AA219" s="110">
        <v>8</v>
      </c>
      <c r="AB219" s="48">
        <v>0</v>
      </c>
      <c r="AC219" s="49">
        <v>0</v>
      </c>
      <c r="AD219" s="48">
        <v>0</v>
      </c>
      <c r="AE219" s="49">
        <v>0</v>
      </c>
      <c r="AF219" s="48">
        <v>0</v>
      </c>
      <c r="AG219" s="49">
        <v>0</v>
      </c>
      <c r="AH219" s="48">
        <v>18</v>
      </c>
      <c r="AI219" s="49">
        <v>100</v>
      </c>
      <c r="AJ219" s="48">
        <v>18</v>
      </c>
      <c r="AK219" s="117"/>
      <c r="AL219" s="67" t="s">
        <v>1066</v>
      </c>
      <c r="AM219" s="64" t="b">
        <v>0</v>
      </c>
      <c r="AN219" s="64">
        <v>0</v>
      </c>
      <c r="AO219" s="70" t="s">
        <v>287</v>
      </c>
      <c r="AP219" s="64" t="b">
        <v>0</v>
      </c>
      <c r="AQ219" s="64" t="s">
        <v>288</v>
      </c>
      <c r="AR219" s="64"/>
      <c r="AS219" s="70" t="s">
        <v>287</v>
      </c>
      <c r="AT219" s="64" t="b">
        <v>0</v>
      </c>
      <c r="AU219" s="64">
        <v>6</v>
      </c>
      <c r="AV219" s="70" t="s">
        <v>1544</v>
      </c>
      <c r="AW219" s="64" t="s">
        <v>342</v>
      </c>
      <c r="AX219" s="64" t="b">
        <v>0</v>
      </c>
      <c r="AY219" s="70" t="s">
        <v>1544</v>
      </c>
      <c r="AZ219" s="64" t="s">
        <v>185</v>
      </c>
      <c r="BA219" s="64">
        <v>0</v>
      </c>
      <c r="BB219" s="64">
        <v>0</v>
      </c>
      <c r="BC219" s="64"/>
      <c r="BD219" s="64"/>
      <c r="BE219" s="64"/>
      <c r="BF219" s="64"/>
      <c r="BG219" s="64"/>
      <c r="BH219" s="64"/>
      <c r="BI219" s="64"/>
      <c r="BJ219" s="64"/>
      <c r="BK219" s="63" t="str">
        <f>REPLACE(INDEX(GroupVertices[Group],MATCH(Edges[[#This Row],[Vertex 1]],GroupVertices[Vertex],0)),1,1,"")</f>
        <v>2</v>
      </c>
      <c r="BL219" s="63" t="str">
        <f>REPLACE(INDEX(GroupVertices[Group],MATCH(Edges[[#This Row],[Vertex 2]],GroupVertices[Vertex],0)),1,1,"")</f>
        <v>2</v>
      </c>
      <c r="BM219" s="137">
        <v>43726</v>
      </c>
      <c r="BN219" s="70" t="s">
        <v>1203</v>
      </c>
    </row>
    <row r="220" spans="1:66" ht="15">
      <c r="A220" s="62" t="s">
        <v>808</v>
      </c>
      <c r="B220" s="62" t="s">
        <v>423</v>
      </c>
      <c r="C220" s="87" t="s">
        <v>2511</v>
      </c>
      <c r="D220" s="94">
        <v>10</v>
      </c>
      <c r="E220" s="95" t="s">
        <v>136</v>
      </c>
      <c r="F220" s="96">
        <v>9</v>
      </c>
      <c r="G220" s="87"/>
      <c r="H220" s="77"/>
      <c r="I220" s="97"/>
      <c r="J220" s="97"/>
      <c r="K220" s="34" t="s">
        <v>66</v>
      </c>
      <c r="L220" s="100">
        <v>220</v>
      </c>
      <c r="M220" s="100"/>
      <c r="N220" s="99"/>
      <c r="O220" s="64" t="s">
        <v>353</v>
      </c>
      <c r="P220" s="66">
        <v>43726.823958333334</v>
      </c>
      <c r="Q220" s="64" t="s">
        <v>855</v>
      </c>
      <c r="R220" s="64"/>
      <c r="S220" s="64"/>
      <c r="T220" s="64" t="s">
        <v>959</v>
      </c>
      <c r="U220" s="66">
        <v>43726.823958333334</v>
      </c>
      <c r="V220" s="67" t="s">
        <v>1370</v>
      </c>
      <c r="W220" s="64"/>
      <c r="X220" s="64"/>
      <c r="Y220" s="70" t="s">
        <v>1538</v>
      </c>
      <c r="Z220" s="64"/>
      <c r="AA220" s="110">
        <v>8</v>
      </c>
      <c r="AB220" s="48">
        <v>0</v>
      </c>
      <c r="AC220" s="49">
        <v>0</v>
      </c>
      <c r="AD220" s="48">
        <v>0</v>
      </c>
      <c r="AE220" s="49">
        <v>0</v>
      </c>
      <c r="AF220" s="48">
        <v>0</v>
      </c>
      <c r="AG220" s="49">
        <v>0</v>
      </c>
      <c r="AH220" s="48">
        <v>14</v>
      </c>
      <c r="AI220" s="49">
        <v>100</v>
      </c>
      <c r="AJ220" s="48">
        <v>14</v>
      </c>
      <c r="AK220" s="135" t="s">
        <v>996</v>
      </c>
      <c r="AL220" s="67" t="s">
        <v>996</v>
      </c>
      <c r="AM220" s="64" t="b">
        <v>0</v>
      </c>
      <c r="AN220" s="64">
        <v>0</v>
      </c>
      <c r="AO220" s="70" t="s">
        <v>287</v>
      </c>
      <c r="AP220" s="64" t="b">
        <v>0</v>
      </c>
      <c r="AQ220" s="64" t="s">
        <v>288</v>
      </c>
      <c r="AR220" s="64"/>
      <c r="AS220" s="70" t="s">
        <v>287</v>
      </c>
      <c r="AT220" s="64" t="b">
        <v>0</v>
      </c>
      <c r="AU220" s="64">
        <v>5</v>
      </c>
      <c r="AV220" s="70" t="s">
        <v>1545</v>
      </c>
      <c r="AW220" s="64" t="s">
        <v>342</v>
      </c>
      <c r="AX220" s="64" t="b">
        <v>0</v>
      </c>
      <c r="AY220" s="70" t="s">
        <v>1545</v>
      </c>
      <c r="AZ220" s="64" t="s">
        <v>185</v>
      </c>
      <c r="BA220" s="64">
        <v>0</v>
      </c>
      <c r="BB220" s="64">
        <v>0</v>
      </c>
      <c r="BC220" s="64"/>
      <c r="BD220" s="64"/>
      <c r="BE220" s="64"/>
      <c r="BF220" s="64"/>
      <c r="BG220" s="64"/>
      <c r="BH220" s="64"/>
      <c r="BI220" s="64"/>
      <c r="BJ220" s="64"/>
      <c r="BK220" s="63" t="str">
        <f>REPLACE(INDEX(GroupVertices[Group],MATCH(Edges[[#This Row],[Vertex 1]],GroupVertices[Vertex],0)),1,1,"")</f>
        <v>2</v>
      </c>
      <c r="BL220" s="63" t="str">
        <f>REPLACE(INDEX(GroupVertices[Group],MATCH(Edges[[#This Row],[Vertex 2]],GroupVertices[Vertex],0)),1,1,"")</f>
        <v>2</v>
      </c>
      <c r="BM220" s="137">
        <v>43726</v>
      </c>
      <c r="BN220" s="70" t="s">
        <v>1204</v>
      </c>
    </row>
    <row r="221" spans="1:66" ht="15">
      <c r="A221" s="62" t="s">
        <v>808</v>
      </c>
      <c r="B221" s="62" t="s">
        <v>808</v>
      </c>
      <c r="C221" s="87" t="s">
        <v>757</v>
      </c>
      <c r="D221" s="94">
        <v>7</v>
      </c>
      <c r="E221" s="95" t="s">
        <v>136</v>
      </c>
      <c r="F221" s="96">
        <v>14</v>
      </c>
      <c r="G221" s="87"/>
      <c r="H221" s="77"/>
      <c r="I221" s="97"/>
      <c r="J221" s="97"/>
      <c r="K221" s="34" t="s">
        <v>65</v>
      </c>
      <c r="L221" s="100">
        <v>221</v>
      </c>
      <c r="M221" s="100"/>
      <c r="N221" s="99"/>
      <c r="O221" s="64" t="s">
        <v>185</v>
      </c>
      <c r="P221" s="66">
        <v>43727.76572916667</v>
      </c>
      <c r="Q221" s="64" t="s">
        <v>827</v>
      </c>
      <c r="R221" s="67" t="s">
        <v>927</v>
      </c>
      <c r="S221" s="64" t="s">
        <v>949</v>
      </c>
      <c r="T221" s="64" t="s">
        <v>959</v>
      </c>
      <c r="U221" s="66">
        <v>43727.76572916667</v>
      </c>
      <c r="V221" s="67" t="s">
        <v>930</v>
      </c>
      <c r="W221" s="64"/>
      <c r="X221" s="64"/>
      <c r="Y221" s="70" t="s">
        <v>1551</v>
      </c>
      <c r="Z221" s="64"/>
      <c r="AA221" s="110">
        <v>3</v>
      </c>
      <c r="AB221" s="48">
        <v>0</v>
      </c>
      <c r="AC221" s="49">
        <v>0</v>
      </c>
      <c r="AD221" s="48">
        <v>0</v>
      </c>
      <c r="AE221" s="49">
        <v>0</v>
      </c>
      <c r="AF221" s="48">
        <v>0</v>
      </c>
      <c r="AG221" s="49">
        <v>0</v>
      </c>
      <c r="AH221" s="48">
        <v>11</v>
      </c>
      <c r="AI221" s="49">
        <v>100</v>
      </c>
      <c r="AJ221" s="48">
        <v>11</v>
      </c>
      <c r="AK221" s="117"/>
      <c r="AL221" s="67" t="s">
        <v>1066</v>
      </c>
      <c r="AM221" s="64" t="b">
        <v>0</v>
      </c>
      <c r="AN221" s="64">
        <v>7</v>
      </c>
      <c r="AO221" s="70" t="s">
        <v>287</v>
      </c>
      <c r="AP221" s="64" t="b">
        <v>0</v>
      </c>
      <c r="AQ221" s="64" t="s">
        <v>288</v>
      </c>
      <c r="AR221" s="64"/>
      <c r="AS221" s="70" t="s">
        <v>287</v>
      </c>
      <c r="AT221" s="64" t="b">
        <v>0</v>
      </c>
      <c r="AU221" s="64">
        <v>3</v>
      </c>
      <c r="AV221" s="70" t="s">
        <v>287</v>
      </c>
      <c r="AW221" s="64" t="s">
        <v>368</v>
      </c>
      <c r="AX221" s="64" t="b">
        <v>0</v>
      </c>
      <c r="AY221" s="70" t="s">
        <v>1551</v>
      </c>
      <c r="AZ221" s="64" t="s">
        <v>185</v>
      </c>
      <c r="BA221" s="64">
        <v>0</v>
      </c>
      <c r="BB221" s="64">
        <v>0</v>
      </c>
      <c r="BC221" s="64"/>
      <c r="BD221" s="64"/>
      <c r="BE221" s="64"/>
      <c r="BF221" s="64"/>
      <c r="BG221" s="64"/>
      <c r="BH221" s="64"/>
      <c r="BI221" s="64"/>
      <c r="BJ221" s="64"/>
      <c r="BK221" s="63" t="str">
        <f>REPLACE(INDEX(GroupVertices[Group],MATCH(Edges[[#This Row],[Vertex 1]],GroupVertices[Vertex],0)),1,1,"")</f>
        <v>2</v>
      </c>
      <c r="BL221" s="63" t="str">
        <f>REPLACE(INDEX(GroupVertices[Group],MATCH(Edges[[#This Row],[Vertex 2]],GroupVertices[Vertex],0)),1,1,"")</f>
        <v>2</v>
      </c>
      <c r="BM221" s="137">
        <v>43727</v>
      </c>
      <c r="BN221" s="70" t="s">
        <v>1217</v>
      </c>
    </row>
    <row r="222" spans="1:66" ht="15">
      <c r="A222" s="62" t="s">
        <v>808</v>
      </c>
      <c r="B222" s="62" t="s">
        <v>423</v>
      </c>
      <c r="C222" s="87" t="s">
        <v>2511</v>
      </c>
      <c r="D222" s="94">
        <v>10</v>
      </c>
      <c r="E222" s="95" t="s">
        <v>136</v>
      </c>
      <c r="F222" s="96">
        <v>9</v>
      </c>
      <c r="G222" s="87"/>
      <c r="H222" s="77"/>
      <c r="I222" s="97"/>
      <c r="J222" s="97"/>
      <c r="K222" s="34" t="s">
        <v>66</v>
      </c>
      <c r="L222" s="100">
        <v>222</v>
      </c>
      <c r="M222" s="100"/>
      <c r="N222" s="99"/>
      <c r="O222" s="64" t="s">
        <v>353</v>
      </c>
      <c r="P222" s="66">
        <v>43727.92888888889</v>
      </c>
      <c r="Q222" s="64" t="s">
        <v>858</v>
      </c>
      <c r="R222" s="64"/>
      <c r="S222" s="64"/>
      <c r="T222" s="64" t="s">
        <v>959</v>
      </c>
      <c r="U222" s="66">
        <v>43727.92888888889</v>
      </c>
      <c r="V222" s="67" t="s">
        <v>1372</v>
      </c>
      <c r="W222" s="64"/>
      <c r="X222" s="64"/>
      <c r="Y222" s="70" t="s">
        <v>1540</v>
      </c>
      <c r="Z222" s="64"/>
      <c r="AA222" s="110">
        <v>8</v>
      </c>
      <c r="AB222" s="48">
        <v>0</v>
      </c>
      <c r="AC222" s="49">
        <v>0</v>
      </c>
      <c r="AD222" s="48">
        <v>0</v>
      </c>
      <c r="AE222" s="49">
        <v>0</v>
      </c>
      <c r="AF222" s="48">
        <v>0</v>
      </c>
      <c r="AG222" s="49">
        <v>0</v>
      </c>
      <c r="AH222" s="48">
        <v>19</v>
      </c>
      <c r="AI222" s="49">
        <v>100</v>
      </c>
      <c r="AJ222" s="48">
        <v>19</v>
      </c>
      <c r="AK222" s="117"/>
      <c r="AL222" s="67" t="s">
        <v>1066</v>
      </c>
      <c r="AM222" s="64" t="b">
        <v>0</v>
      </c>
      <c r="AN222" s="64">
        <v>0</v>
      </c>
      <c r="AO222" s="70" t="s">
        <v>287</v>
      </c>
      <c r="AP222" s="64" t="b">
        <v>0</v>
      </c>
      <c r="AQ222" s="64" t="s">
        <v>288</v>
      </c>
      <c r="AR222" s="64"/>
      <c r="AS222" s="70" t="s">
        <v>287</v>
      </c>
      <c r="AT222" s="64" t="b">
        <v>0</v>
      </c>
      <c r="AU222" s="64">
        <v>4</v>
      </c>
      <c r="AV222" s="70" t="s">
        <v>1548</v>
      </c>
      <c r="AW222" s="64" t="s">
        <v>342</v>
      </c>
      <c r="AX222" s="64" t="b">
        <v>0</v>
      </c>
      <c r="AY222" s="70" t="s">
        <v>1548</v>
      </c>
      <c r="AZ222" s="64" t="s">
        <v>185</v>
      </c>
      <c r="BA222" s="64">
        <v>0</v>
      </c>
      <c r="BB222" s="64">
        <v>0</v>
      </c>
      <c r="BC222" s="64"/>
      <c r="BD222" s="64"/>
      <c r="BE222" s="64"/>
      <c r="BF222" s="64"/>
      <c r="BG222" s="64"/>
      <c r="BH222" s="64"/>
      <c r="BI222" s="64"/>
      <c r="BJ222" s="64"/>
      <c r="BK222" s="63" t="str">
        <f>REPLACE(INDEX(GroupVertices[Group],MATCH(Edges[[#This Row],[Vertex 1]],GroupVertices[Vertex],0)),1,1,"")</f>
        <v>2</v>
      </c>
      <c r="BL222" s="63" t="str">
        <f>REPLACE(INDEX(GroupVertices[Group],MATCH(Edges[[#This Row],[Vertex 2]],GroupVertices[Vertex],0)),1,1,"")</f>
        <v>2</v>
      </c>
      <c r="BM222" s="137">
        <v>43727</v>
      </c>
      <c r="BN222" s="70" t="s">
        <v>1206</v>
      </c>
    </row>
    <row r="223" spans="1:66" ht="15">
      <c r="A223" s="62" t="s">
        <v>808</v>
      </c>
      <c r="B223" s="62" t="s">
        <v>808</v>
      </c>
      <c r="C223" s="87" t="s">
        <v>757</v>
      </c>
      <c r="D223" s="94">
        <v>7</v>
      </c>
      <c r="E223" s="95" t="s">
        <v>136</v>
      </c>
      <c r="F223" s="96">
        <v>14</v>
      </c>
      <c r="G223" s="87"/>
      <c r="H223" s="77"/>
      <c r="I223" s="97"/>
      <c r="J223" s="97"/>
      <c r="K223" s="34" t="s">
        <v>65</v>
      </c>
      <c r="L223" s="100">
        <v>223</v>
      </c>
      <c r="M223" s="100"/>
      <c r="N223" s="99"/>
      <c r="O223" s="64" t="s">
        <v>185</v>
      </c>
      <c r="P223" s="66">
        <v>43728.003587962965</v>
      </c>
      <c r="Q223" s="64" t="s">
        <v>918</v>
      </c>
      <c r="R223" s="67" t="s">
        <v>938</v>
      </c>
      <c r="S223" s="64" t="s">
        <v>949</v>
      </c>
      <c r="T223" s="64" t="s">
        <v>959</v>
      </c>
      <c r="U223" s="66">
        <v>43728.003587962965</v>
      </c>
      <c r="V223" s="67" t="s">
        <v>1383</v>
      </c>
      <c r="W223" s="64"/>
      <c r="X223" s="64"/>
      <c r="Y223" s="70" t="s">
        <v>1552</v>
      </c>
      <c r="Z223" s="64"/>
      <c r="AA223" s="110">
        <v>3</v>
      </c>
      <c r="AB223" s="48">
        <v>0</v>
      </c>
      <c r="AC223" s="49">
        <v>0</v>
      </c>
      <c r="AD223" s="48">
        <v>0</v>
      </c>
      <c r="AE223" s="49">
        <v>0</v>
      </c>
      <c r="AF223" s="48">
        <v>0</v>
      </c>
      <c r="AG223" s="49">
        <v>0</v>
      </c>
      <c r="AH223" s="48">
        <v>6</v>
      </c>
      <c r="AI223" s="49">
        <v>100</v>
      </c>
      <c r="AJ223" s="48">
        <v>6</v>
      </c>
      <c r="AK223" s="117"/>
      <c r="AL223" s="67" t="s">
        <v>1066</v>
      </c>
      <c r="AM223" s="64" t="b">
        <v>0</v>
      </c>
      <c r="AN223" s="64">
        <v>3</v>
      </c>
      <c r="AO223" s="70" t="s">
        <v>287</v>
      </c>
      <c r="AP223" s="64" t="b">
        <v>0</v>
      </c>
      <c r="AQ223" s="64" t="s">
        <v>288</v>
      </c>
      <c r="AR223" s="64"/>
      <c r="AS223" s="70" t="s">
        <v>287</v>
      </c>
      <c r="AT223" s="64" t="b">
        <v>0</v>
      </c>
      <c r="AU223" s="64">
        <v>0</v>
      </c>
      <c r="AV223" s="70" t="s">
        <v>287</v>
      </c>
      <c r="AW223" s="64" t="s">
        <v>368</v>
      </c>
      <c r="AX223" s="64" t="b">
        <v>0</v>
      </c>
      <c r="AY223" s="70" t="s">
        <v>1552</v>
      </c>
      <c r="AZ223" s="64" t="s">
        <v>185</v>
      </c>
      <c r="BA223" s="64">
        <v>0</v>
      </c>
      <c r="BB223" s="64">
        <v>0</v>
      </c>
      <c r="BC223" s="64"/>
      <c r="BD223" s="64"/>
      <c r="BE223" s="64"/>
      <c r="BF223" s="64"/>
      <c r="BG223" s="64"/>
      <c r="BH223" s="64"/>
      <c r="BI223" s="64"/>
      <c r="BJ223" s="64"/>
      <c r="BK223" s="63" t="str">
        <f>REPLACE(INDEX(GroupVertices[Group],MATCH(Edges[[#This Row],[Vertex 1]],GroupVertices[Vertex],0)),1,1,"")</f>
        <v>2</v>
      </c>
      <c r="BL223" s="63" t="str">
        <f>REPLACE(INDEX(GroupVertices[Group],MATCH(Edges[[#This Row],[Vertex 2]],GroupVertices[Vertex],0)),1,1,"")</f>
        <v>2</v>
      </c>
      <c r="BM223" s="137">
        <v>43728</v>
      </c>
      <c r="BN223" s="70" t="s">
        <v>1218</v>
      </c>
    </row>
    <row r="224" spans="1:66" ht="15">
      <c r="A224" s="62" t="s">
        <v>808</v>
      </c>
      <c r="B224" s="62" t="s">
        <v>808</v>
      </c>
      <c r="C224" s="87" t="s">
        <v>757</v>
      </c>
      <c r="D224" s="94">
        <v>7</v>
      </c>
      <c r="E224" s="95" t="s">
        <v>136</v>
      </c>
      <c r="F224" s="96">
        <v>14</v>
      </c>
      <c r="G224" s="87"/>
      <c r="H224" s="77"/>
      <c r="I224" s="97"/>
      <c r="J224" s="97"/>
      <c r="K224" s="34" t="s">
        <v>65</v>
      </c>
      <c r="L224" s="100">
        <v>224</v>
      </c>
      <c r="M224" s="100"/>
      <c r="N224" s="99"/>
      <c r="O224" s="64" t="s">
        <v>185</v>
      </c>
      <c r="P224" s="66">
        <v>43728.01861111111</v>
      </c>
      <c r="Q224" s="64" t="s">
        <v>919</v>
      </c>
      <c r="R224" s="67" t="s">
        <v>944</v>
      </c>
      <c r="S224" s="64" t="s">
        <v>950</v>
      </c>
      <c r="T224" s="64" t="s">
        <v>981</v>
      </c>
      <c r="U224" s="66">
        <v>43728.01861111111</v>
      </c>
      <c r="V224" s="67" t="s">
        <v>1384</v>
      </c>
      <c r="W224" s="64"/>
      <c r="X224" s="64"/>
      <c r="Y224" s="70" t="s">
        <v>1553</v>
      </c>
      <c r="Z224" s="64"/>
      <c r="AA224" s="110">
        <v>3</v>
      </c>
      <c r="AB224" s="48">
        <v>0</v>
      </c>
      <c r="AC224" s="49">
        <v>0</v>
      </c>
      <c r="AD224" s="48">
        <v>0</v>
      </c>
      <c r="AE224" s="49">
        <v>0</v>
      </c>
      <c r="AF224" s="48">
        <v>0</v>
      </c>
      <c r="AG224" s="49">
        <v>0</v>
      </c>
      <c r="AH224" s="48">
        <v>5</v>
      </c>
      <c r="AI224" s="49">
        <v>100</v>
      </c>
      <c r="AJ224" s="48">
        <v>5</v>
      </c>
      <c r="AK224" s="117"/>
      <c r="AL224" s="67" t="s">
        <v>1066</v>
      </c>
      <c r="AM224" s="64" t="b">
        <v>0</v>
      </c>
      <c r="AN224" s="64">
        <v>3</v>
      </c>
      <c r="AO224" s="70" t="s">
        <v>287</v>
      </c>
      <c r="AP224" s="64" t="b">
        <v>1</v>
      </c>
      <c r="AQ224" s="64" t="s">
        <v>288</v>
      </c>
      <c r="AR224" s="64"/>
      <c r="AS224" s="70" t="s">
        <v>1521</v>
      </c>
      <c r="AT224" s="64" t="b">
        <v>0</v>
      </c>
      <c r="AU224" s="64">
        <v>0</v>
      </c>
      <c r="AV224" s="70" t="s">
        <v>287</v>
      </c>
      <c r="AW224" s="64" t="s">
        <v>368</v>
      </c>
      <c r="AX224" s="64" t="b">
        <v>0</v>
      </c>
      <c r="AY224" s="70" t="s">
        <v>1553</v>
      </c>
      <c r="AZ224" s="64" t="s">
        <v>185</v>
      </c>
      <c r="BA224" s="64">
        <v>0</v>
      </c>
      <c r="BB224" s="64">
        <v>0</v>
      </c>
      <c r="BC224" s="64"/>
      <c r="BD224" s="64"/>
      <c r="BE224" s="64"/>
      <c r="BF224" s="64"/>
      <c r="BG224" s="64"/>
      <c r="BH224" s="64"/>
      <c r="BI224" s="64"/>
      <c r="BJ224" s="64"/>
      <c r="BK224" s="63" t="str">
        <f>REPLACE(INDEX(GroupVertices[Group],MATCH(Edges[[#This Row],[Vertex 1]],GroupVertices[Vertex],0)),1,1,"")</f>
        <v>2</v>
      </c>
      <c r="BL224" s="63" t="str">
        <f>REPLACE(INDEX(GroupVertices[Group],MATCH(Edges[[#This Row],[Vertex 2]],GroupVertices[Vertex],0)),1,1,"")</f>
        <v>2</v>
      </c>
      <c r="BM224" s="137">
        <v>43728</v>
      </c>
      <c r="BN224" s="70" t="s">
        <v>1219</v>
      </c>
    </row>
    <row r="225" spans="1:66" ht="15">
      <c r="A225" s="62" t="s">
        <v>808</v>
      </c>
      <c r="B225" s="62" t="s">
        <v>423</v>
      </c>
      <c r="C225" s="87" t="s">
        <v>2511</v>
      </c>
      <c r="D225" s="94">
        <v>10</v>
      </c>
      <c r="E225" s="95" t="s">
        <v>136</v>
      </c>
      <c r="F225" s="96">
        <v>9</v>
      </c>
      <c r="G225" s="87"/>
      <c r="H225" s="77"/>
      <c r="I225" s="97"/>
      <c r="J225" s="97"/>
      <c r="K225" s="34" t="s">
        <v>66</v>
      </c>
      <c r="L225" s="100">
        <v>225</v>
      </c>
      <c r="M225" s="100"/>
      <c r="N225" s="99"/>
      <c r="O225" s="64" t="s">
        <v>353</v>
      </c>
      <c r="P225" s="66">
        <v>43729.71724537037</v>
      </c>
      <c r="Q225" s="64" t="s">
        <v>909</v>
      </c>
      <c r="R225" s="67" t="s">
        <v>939</v>
      </c>
      <c r="S225" s="64" t="s">
        <v>949</v>
      </c>
      <c r="T225" s="64" t="s">
        <v>978</v>
      </c>
      <c r="U225" s="66">
        <v>43729.71724537037</v>
      </c>
      <c r="V225" s="67" t="s">
        <v>1385</v>
      </c>
      <c r="W225" s="64"/>
      <c r="X225" s="64"/>
      <c r="Y225" s="70" t="s">
        <v>1554</v>
      </c>
      <c r="Z225" s="64"/>
      <c r="AA225" s="110">
        <v>8</v>
      </c>
      <c r="AB225" s="48">
        <v>0</v>
      </c>
      <c r="AC225" s="49">
        <v>0</v>
      </c>
      <c r="AD225" s="48">
        <v>0</v>
      </c>
      <c r="AE225" s="49">
        <v>0</v>
      </c>
      <c r="AF225" s="48">
        <v>0</v>
      </c>
      <c r="AG225" s="49">
        <v>0</v>
      </c>
      <c r="AH225" s="48">
        <v>10</v>
      </c>
      <c r="AI225" s="49">
        <v>100</v>
      </c>
      <c r="AJ225" s="48">
        <v>10</v>
      </c>
      <c r="AK225" s="117"/>
      <c r="AL225" s="67" t="s">
        <v>1066</v>
      </c>
      <c r="AM225" s="64" t="b">
        <v>0</v>
      </c>
      <c r="AN225" s="64">
        <v>0</v>
      </c>
      <c r="AO225" s="70" t="s">
        <v>287</v>
      </c>
      <c r="AP225" s="64" t="b">
        <v>0</v>
      </c>
      <c r="AQ225" s="64" t="s">
        <v>288</v>
      </c>
      <c r="AR225" s="64"/>
      <c r="AS225" s="70" t="s">
        <v>287</v>
      </c>
      <c r="AT225" s="64" t="b">
        <v>0</v>
      </c>
      <c r="AU225" s="64">
        <v>3</v>
      </c>
      <c r="AV225" s="70" t="s">
        <v>1557</v>
      </c>
      <c r="AW225" s="64" t="s">
        <v>342</v>
      </c>
      <c r="AX225" s="64" t="b">
        <v>0</v>
      </c>
      <c r="AY225" s="70" t="s">
        <v>1557</v>
      </c>
      <c r="AZ225" s="64" t="s">
        <v>185</v>
      </c>
      <c r="BA225" s="64">
        <v>0</v>
      </c>
      <c r="BB225" s="64">
        <v>0</v>
      </c>
      <c r="BC225" s="64"/>
      <c r="BD225" s="64"/>
      <c r="BE225" s="64"/>
      <c r="BF225" s="64"/>
      <c r="BG225" s="64"/>
      <c r="BH225" s="64"/>
      <c r="BI225" s="64"/>
      <c r="BJ225" s="64"/>
      <c r="BK225" s="63" t="str">
        <f>REPLACE(INDEX(GroupVertices[Group],MATCH(Edges[[#This Row],[Vertex 1]],GroupVertices[Vertex],0)),1,1,"")</f>
        <v>2</v>
      </c>
      <c r="BL225" s="63" t="str">
        <f>REPLACE(INDEX(GroupVertices[Group],MATCH(Edges[[#This Row],[Vertex 2]],GroupVertices[Vertex],0)),1,1,"")</f>
        <v>2</v>
      </c>
      <c r="BM225" s="137">
        <v>43729</v>
      </c>
      <c r="BN225" s="70" t="s">
        <v>1220</v>
      </c>
    </row>
    <row r="226" spans="1:66" ht="15">
      <c r="A226" s="62" t="s">
        <v>808</v>
      </c>
      <c r="B226" s="62" t="s">
        <v>423</v>
      </c>
      <c r="C226" s="87" t="s">
        <v>2511</v>
      </c>
      <c r="D226" s="94">
        <v>10</v>
      </c>
      <c r="E226" s="95" t="s">
        <v>136</v>
      </c>
      <c r="F226" s="96">
        <v>9</v>
      </c>
      <c r="G226" s="87"/>
      <c r="H226" s="77"/>
      <c r="I226" s="97"/>
      <c r="J226" s="97"/>
      <c r="K226" s="34" t="s">
        <v>66</v>
      </c>
      <c r="L226" s="100">
        <v>226</v>
      </c>
      <c r="M226" s="100"/>
      <c r="N226" s="99"/>
      <c r="O226" s="64" t="s">
        <v>353</v>
      </c>
      <c r="P226" s="66">
        <v>43731.5915625</v>
      </c>
      <c r="Q226" s="64" t="s">
        <v>910</v>
      </c>
      <c r="R226" s="67" t="s">
        <v>940</v>
      </c>
      <c r="S226" s="64" t="s">
        <v>952</v>
      </c>
      <c r="T226" s="64" t="s">
        <v>979</v>
      </c>
      <c r="U226" s="66">
        <v>43731.5915625</v>
      </c>
      <c r="V226" s="67" t="s">
        <v>1386</v>
      </c>
      <c r="W226" s="64"/>
      <c r="X226" s="64"/>
      <c r="Y226" s="70" t="s">
        <v>1555</v>
      </c>
      <c r="Z226" s="64"/>
      <c r="AA226" s="110">
        <v>8</v>
      </c>
      <c r="AB226" s="48">
        <v>0</v>
      </c>
      <c r="AC226" s="49">
        <v>0</v>
      </c>
      <c r="AD226" s="48">
        <v>0</v>
      </c>
      <c r="AE226" s="49">
        <v>0</v>
      </c>
      <c r="AF226" s="48">
        <v>0</v>
      </c>
      <c r="AG226" s="49">
        <v>0</v>
      </c>
      <c r="AH226" s="48">
        <v>6</v>
      </c>
      <c r="AI226" s="49">
        <v>100</v>
      </c>
      <c r="AJ226" s="48">
        <v>6</v>
      </c>
      <c r="AK226" s="117"/>
      <c r="AL226" s="67" t="s">
        <v>1066</v>
      </c>
      <c r="AM226" s="64" t="b">
        <v>0</v>
      </c>
      <c r="AN226" s="64">
        <v>0</v>
      </c>
      <c r="AO226" s="70" t="s">
        <v>287</v>
      </c>
      <c r="AP226" s="64" t="b">
        <v>0</v>
      </c>
      <c r="AQ226" s="64" t="s">
        <v>288</v>
      </c>
      <c r="AR226" s="64"/>
      <c r="AS226" s="70" t="s">
        <v>287</v>
      </c>
      <c r="AT226" s="64" t="b">
        <v>0</v>
      </c>
      <c r="AU226" s="64">
        <v>2</v>
      </c>
      <c r="AV226" s="70" t="s">
        <v>1558</v>
      </c>
      <c r="AW226" s="64" t="s">
        <v>342</v>
      </c>
      <c r="AX226" s="64" t="b">
        <v>0</v>
      </c>
      <c r="AY226" s="70" t="s">
        <v>1558</v>
      </c>
      <c r="AZ226" s="64" t="s">
        <v>185</v>
      </c>
      <c r="BA226" s="64">
        <v>0</v>
      </c>
      <c r="BB226" s="64">
        <v>0</v>
      </c>
      <c r="BC226" s="64"/>
      <c r="BD226" s="64"/>
      <c r="BE226" s="64"/>
      <c r="BF226" s="64"/>
      <c r="BG226" s="64"/>
      <c r="BH226" s="64"/>
      <c r="BI226" s="64"/>
      <c r="BJ226" s="64"/>
      <c r="BK226" s="63" t="str">
        <f>REPLACE(INDEX(GroupVertices[Group],MATCH(Edges[[#This Row],[Vertex 1]],GroupVertices[Vertex],0)),1,1,"")</f>
        <v>2</v>
      </c>
      <c r="BL226" s="63" t="str">
        <f>REPLACE(INDEX(GroupVertices[Group],MATCH(Edges[[#This Row],[Vertex 2]],GroupVertices[Vertex],0)),1,1,"")</f>
        <v>2</v>
      </c>
      <c r="BM226" s="137">
        <v>43731</v>
      </c>
      <c r="BN226" s="70" t="s">
        <v>1221</v>
      </c>
    </row>
    <row r="227" spans="1:66" ht="15">
      <c r="A227" s="62" t="s">
        <v>808</v>
      </c>
      <c r="B227" s="62" t="s">
        <v>423</v>
      </c>
      <c r="C227" s="87" t="s">
        <v>2511</v>
      </c>
      <c r="D227" s="94">
        <v>10</v>
      </c>
      <c r="E227" s="95" t="s">
        <v>136</v>
      </c>
      <c r="F227" s="96">
        <v>9</v>
      </c>
      <c r="G227" s="87"/>
      <c r="H227" s="77"/>
      <c r="I227" s="97"/>
      <c r="J227" s="97"/>
      <c r="K227" s="34" t="s">
        <v>66</v>
      </c>
      <c r="L227" s="100">
        <v>227</v>
      </c>
      <c r="M227" s="100"/>
      <c r="N227" s="99"/>
      <c r="O227" s="64" t="s">
        <v>353</v>
      </c>
      <c r="P227" s="66">
        <v>43733.54666666667</v>
      </c>
      <c r="Q227" s="64" t="s">
        <v>912</v>
      </c>
      <c r="R227" s="67" t="s">
        <v>942</v>
      </c>
      <c r="S227" s="64" t="s">
        <v>953</v>
      </c>
      <c r="T227" s="64" t="s">
        <v>978</v>
      </c>
      <c r="U227" s="66">
        <v>43733.54666666667</v>
      </c>
      <c r="V227" s="67" t="s">
        <v>1387</v>
      </c>
      <c r="W227" s="64"/>
      <c r="X227" s="64"/>
      <c r="Y227" s="70" t="s">
        <v>1556</v>
      </c>
      <c r="Z227" s="64"/>
      <c r="AA227" s="110">
        <v>8</v>
      </c>
      <c r="AB227" s="48"/>
      <c r="AC227" s="49"/>
      <c r="AD227" s="48"/>
      <c r="AE227" s="49"/>
      <c r="AF227" s="48"/>
      <c r="AG227" s="49"/>
      <c r="AH227" s="48"/>
      <c r="AI227" s="49"/>
      <c r="AJ227" s="48"/>
      <c r="AK227" s="117"/>
      <c r="AL227" s="67" t="s">
        <v>1066</v>
      </c>
      <c r="AM227" s="64" t="b">
        <v>0</v>
      </c>
      <c r="AN227" s="64">
        <v>0</v>
      </c>
      <c r="AO227" s="70" t="s">
        <v>287</v>
      </c>
      <c r="AP227" s="64" t="b">
        <v>0</v>
      </c>
      <c r="AQ227" s="64" t="s">
        <v>288</v>
      </c>
      <c r="AR227" s="64"/>
      <c r="AS227" s="70" t="s">
        <v>287</v>
      </c>
      <c r="AT227" s="64" t="b">
        <v>0</v>
      </c>
      <c r="AU227" s="64">
        <v>2</v>
      </c>
      <c r="AV227" s="70" t="s">
        <v>1565</v>
      </c>
      <c r="AW227" s="64" t="s">
        <v>342</v>
      </c>
      <c r="AX227" s="64" t="b">
        <v>0</v>
      </c>
      <c r="AY227" s="70" t="s">
        <v>1565</v>
      </c>
      <c r="AZ227" s="64" t="s">
        <v>185</v>
      </c>
      <c r="BA227" s="64">
        <v>0</v>
      </c>
      <c r="BB227" s="64">
        <v>0</v>
      </c>
      <c r="BC227" s="64"/>
      <c r="BD227" s="64"/>
      <c r="BE227" s="64"/>
      <c r="BF227" s="64"/>
      <c r="BG227" s="64"/>
      <c r="BH227" s="64"/>
      <c r="BI227" s="64"/>
      <c r="BJ227" s="64"/>
      <c r="BK227" s="63" t="str">
        <f>REPLACE(INDEX(GroupVertices[Group],MATCH(Edges[[#This Row],[Vertex 1]],GroupVertices[Vertex],0)),1,1,"")</f>
        <v>2</v>
      </c>
      <c r="BL227" s="63" t="str">
        <f>REPLACE(INDEX(GroupVertices[Group],MATCH(Edges[[#This Row],[Vertex 2]],GroupVertices[Vertex],0)),1,1,"")</f>
        <v>2</v>
      </c>
      <c r="BM227" s="137">
        <v>43733</v>
      </c>
      <c r="BN227" s="70" t="s">
        <v>1222</v>
      </c>
    </row>
    <row r="228" spans="1:66" ht="15">
      <c r="A228" s="62" t="s">
        <v>808</v>
      </c>
      <c r="B228" s="62" t="s">
        <v>817</v>
      </c>
      <c r="C228" s="87" t="s">
        <v>284</v>
      </c>
      <c r="D228" s="94">
        <v>5</v>
      </c>
      <c r="E228" s="95" t="s">
        <v>132</v>
      </c>
      <c r="F228" s="96">
        <v>16</v>
      </c>
      <c r="G228" s="87"/>
      <c r="H228" s="77"/>
      <c r="I228" s="97"/>
      <c r="J228" s="97"/>
      <c r="K228" s="34" t="s">
        <v>65</v>
      </c>
      <c r="L228" s="100">
        <v>228</v>
      </c>
      <c r="M228" s="100"/>
      <c r="N228" s="99"/>
      <c r="O228" s="64" t="s">
        <v>195</v>
      </c>
      <c r="P228" s="66">
        <v>43733.54666666667</v>
      </c>
      <c r="Q228" s="64" t="s">
        <v>912</v>
      </c>
      <c r="R228" s="67" t="s">
        <v>942</v>
      </c>
      <c r="S228" s="64" t="s">
        <v>953</v>
      </c>
      <c r="T228" s="64" t="s">
        <v>978</v>
      </c>
      <c r="U228" s="66">
        <v>43733.54666666667</v>
      </c>
      <c r="V228" s="67" t="s">
        <v>1387</v>
      </c>
      <c r="W228" s="64"/>
      <c r="X228" s="64"/>
      <c r="Y228" s="70" t="s">
        <v>1556</v>
      </c>
      <c r="Z228" s="64"/>
      <c r="AA228" s="110">
        <v>1</v>
      </c>
      <c r="AB228" s="48">
        <v>0</v>
      </c>
      <c r="AC228" s="49">
        <v>0</v>
      </c>
      <c r="AD228" s="48">
        <v>0</v>
      </c>
      <c r="AE228" s="49">
        <v>0</v>
      </c>
      <c r="AF228" s="48">
        <v>0</v>
      </c>
      <c r="AG228" s="49">
        <v>0</v>
      </c>
      <c r="AH228" s="48">
        <v>6</v>
      </c>
      <c r="AI228" s="49">
        <v>100</v>
      </c>
      <c r="AJ228" s="48">
        <v>6</v>
      </c>
      <c r="AK228" s="117"/>
      <c r="AL228" s="67" t="s">
        <v>1066</v>
      </c>
      <c r="AM228" s="64" t="b">
        <v>0</v>
      </c>
      <c r="AN228" s="64">
        <v>0</v>
      </c>
      <c r="AO228" s="70" t="s">
        <v>287</v>
      </c>
      <c r="AP228" s="64" t="b">
        <v>0</v>
      </c>
      <c r="AQ228" s="64" t="s">
        <v>288</v>
      </c>
      <c r="AR228" s="64"/>
      <c r="AS228" s="70" t="s">
        <v>287</v>
      </c>
      <c r="AT228" s="64" t="b">
        <v>0</v>
      </c>
      <c r="AU228" s="64">
        <v>2</v>
      </c>
      <c r="AV228" s="70" t="s">
        <v>1565</v>
      </c>
      <c r="AW228" s="64" t="s">
        <v>342</v>
      </c>
      <c r="AX228" s="64" t="b">
        <v>0</v>
      </c>
      <c r="AY228" s="70" t="s">
        <v>1565</v>
      </c>
      <c r="AZ228" s="64" t="s">
        <v>185</v>
      </c>
      <c r="BA228" s="64">
        <v>0</v>
      </c>
      <c r="BB228" s="64">
        <v>0</v>
      </c>
      <c r="BC228" s="64"/>
      <c r="BD228" s="64"/>
      <c r="BE228" s="64"/>
      <c r="BF228" s="64"/>
      <c r="BG228" s="64"/>
      <c r="BH228" s="64"/>
      <c r="BI228" s="64"/>
      <c r="BJ228" s="64"/>
      <c r="BK228" s="63" t="str">
        <f>REPLACE(INDEX(GroupVertices[Group],MATCH(Edges[[#This Row],[Vertex 1]],GroupVertices[Vertex],0)),1,1,"")</f>
        <v>2</v>
      </c>
      <c r="BL228" s="63" t="str">
        <f>REPLACE(INDEX(GroupVertices[Group],MATCH(Edges[[#This Row],[Vertex 2]],GroupVertices[Vertex],0)),1,1,"")</f>
        <v>3</v>
      </c>
      <c r="BM228" s="137">
        <v>43733</v>
      </c>
      <c r="BN228" s="70" t="s">
        <v>1222</v>
      </c>
    </row>
    <row r="229" spans="1:66" ht="15">
      <c r="A229" s="62" t="s">
        <v>423</v>
      </c>
      <c r="B229" s="62" t="s">
        <v>808</v>
      </c>
      <c r="C229" s="87" t="s">
        <v>2513</v>
      </c>
      <c r="D229" s="94">
        <v>10</v>
      </c>
      <c r="E229" s="95" t="s">
        <v>136</v>
      </c>
      <c r="F229" s="96">
        <v>8</v>
      </c>
      <c r="G229" s="87"/>
      <c r="H229" s="77"/>
      <c r="I229" s="97"/>
      <c r="J229" s="97"/>
      <c r="K229" s="34" t="s">
        <v>66</v>
      </c>
      <c r="L229" s="100">
        <v>229</v>
      </c>
      <c r="M229" s="100"/>
      <c r="N229" s="99"/>
      <c r="O229" s="64" t="s">
        <v>195</v>
      </c>
      <c r="P229" s="66">
        <v>43725.13795138889</v>
      </c>
      <c r="Q229" s="64" t="s">
        <v>914</v>
      </c>
      <c r="R229" s="64"/>
      <c r="S229" s="64"/>
      <c r="T229" s="64" t="s">
        <v>959</v>
      </c>
      <c r="U229" s="66">
        <v>43725.13795138889</v>
      </c>
      <c r="V229" s="67" t="s">
        <v>1373</v>
      </c>
      <c r="W229" s="64"/>
      <c r="X229" s="64"/>
      <c r="Y229" s="70" t="s">
        <v>1541</v>
      </c>
      <c r="Z229" s="64"/>
      <c r="AA229" s="110">
        <v>9</v>
      </c>
      <c r="AB229" s="48">
        <v>0</v>
      </c>
      <c r="AC229" s="49">
        <v>0</v>
      </c>
      <c r="AD229" s="48">
        <v>0</v>
      </c>
      <c r="AE229" s="49">
        <v>0</v>
      </c>
      <c r="AF229" s="48">
        <v>0</v>
      </c>
      <c r="AG229" s="49">
        <v>0</v>
      </c>
      <c r="AH229" s="48">
        <v>11</v>
      </c>
      <c r="AI229" s="49">
        <v>100</v>
      </c>
      <c r="AJ229" s="48">
        <v>11</v>
      </c>
      <c r="AK229" s="135" t="s">
        <v>1011</v>
      </c>
      <c r="AL229" s="67" t="s">
        <v>1011</v>
      </c>
      <c r="AM229" s="64" t="b">
        <v>0</v>
      </c>
      <c r="AN229" s="64">
        <v>3</v>
      </c>
      <c r="AO229" s="70" t="s">
        <v>287</v>
      </c>
      <c r="AP229" s="64" t="b">
        <v>0</v>
      </c>
      <c r="AQ229" s="64" t="s">
        <v>288</v>
      </c>
      <c r="AR229" s="64"/>
      <c r="AS229" s="70" t="s">
        <v>287</v>
      </c>
      <c r="AT229" s="64" t="b">
        <v>0</v>
      </c>
      <c r="AU229" s="64">
        <v>1</v>
      </c>
      <c r="AV229" s="70" t="s">
        <v>287</v>
      </c>
      <c r="AW229" s="64" t="s">
        <v>342</v>
      </c>
      <c r="AX229" s="64" t="b">
        <v>0</v>
      </c>
      <c r="AY229" s="70" t="s">
        <v>1541</v>
      </c>
      <c r="AZ229" s="64" t="s">
        <v>185</v>
      </c>
      <c r="BA229" s="64">
        <v>0</v>
      </c>
      <c r="BB229" s="64">
        <v>0</v>
      </c>
      <c r="BC229" s="64"/>
      <c r="BD229" s="64"/>
      <c r="BE229" s="64"/>
      <c r="BF229" s="64"/>
      <c r="BG229" s="64"/>
      <c r="BH229" s="64"/>
      <c r="BI229" s="64"/>
      <c r="BJ229" s="64"/>
      <c r="BK229" s="63" t="str">
        <f>REPLACE(INDEX(GroupVertices[Group],MATCH(Edges[[#This Row],[Vertex 1]],GroupVertices[Vertex],0)),1,1,"")</f>
        <v>2</v>
      </c>
      <c r="BL229" s="63" t="str">
        <f>REPLACE(INDEX(GroupVertices[Group],MATCH(Edges[[#This Row],[Vertex 2]],GroupVertices[Vertex],0)),1,1,"")</f>
        <v>2</v>
      </c>
      <c r="BM229" s="137">
        <v>43725</v>
      </c>
      <c r="BN229" s="70" t="s">
        <v>1207</v>
      </c>
    </row>
    <row r="230" spans="1:66" ht="15">
      <c r="A230" s="62" t="s">
        <v>423</v>
      </c>
      <c r="B230" s="62" t="s">
        <v>808</v>
      </c>
      <c r="C230" s="87" t="s">
        <v>2513</v>
      </c>
      <c r="D230" s="94">
        <v>10</v>
      </c>
      <c r="E230" s="95" t="s">
        <v>136</v>
      </c>
      <c r="F230" s="96">
        <v>8</v>
      </c>
      <c r="G230" s="87"/>
      <c r="H230" s="77"/>
      <c r="I230" s="97"/>
      <c r="J230" s="97"/>
      <c r="K230" s="34" t="s">
        <v>66</v>
      </c>
      <c r="L230" s="100">
        <v>230</v>
      </c>
      <c r="M230" s="100"/>
      <c r="N230" s="99"/>
      <c r="O230" s="64" t="s">
        <v>195</v>
      </c>
      <c r="P230" s="66">
        <v>43725.75001157408</v>
      </c>
      <c r="Q230" s="64" t="s">
        <v>902</v>
      </c>
      <c r="R230" s="67" t="s">
        <v>934</v>
      </c>
      <c r="S230" s="64" t="s">
        <v>951</v>
      </c>
      <c r="T230" s="64" t="s">
        <v>977</v>
      </c>
      <c r="U230" s="66">
        <v>43725.75001157408</v>
      </c>
      <c r="V230" s="67" t="s">
        <v>1348</v>
      </c>
      <c r="W230" s="64"/>
      <c r="X230" s="64"/>
      <c r="Y230" s="70" t="s">
        <v>1514</v>
      </c>
      <c r="Z230" s="64"/>
      <c r="AA230" s="110">
        <v>9</v>
      </c>
      <c r="AB230" s="48"/>
      <c r="AC230" s="49"/>
      <c r="AD230" s="48"/>
      <c r="AE230" s="49"/>
      <c r="AF230" s="48"/>
      <c r="AG230" s="49"/>
      <c r="AH230" s="48"/>
      <c r="AI230" s="49"/>
      <c r="AJ230" s="48"/>
      <c r="AK230" s="117"/>
      <c r="AL230" s="67" t="s">
        <v>457</v>
      </c>
      <c r="AM230" s="64" t="b">
        <v>0</v>
      </c>
      <c r="AN230" s="64">
        <v>6</v>
      </c>
      <c r="AO230" s="70" t="s">
        <v>287</v>
      </c>
      <c r="AP230" s="64" t="b">
        <v>0</v>
      </c>
      <c r="AQ230" s="64" t="s">
        <v>288</v>
      </c>
      <c r="AR230" s="64"/>
      <c r="AS230" s="70" t="s">
        <v>287</v>
      </c>
      <c r="AT230" s="64" t="b">
        <v>0</v>
      </c>
      <c r="AU230" s="64">
        <v>0</v>
      </c>
      <c r="AV230" s="70" t="s">
        <v>287</v>
      </c>
      <c r="AW230" s="64" t="s">
        <v>342</v>
      </c>
      <c r="AX230" s="64" t="b">
        <v>0</v>
      </c>
      <c r="AY230" s="70" t="s">
        <v>1514</v>
      </c>
      <c r="AZ230" s="64" t="s">
        <v>185</v>
      </c>
      <c r="BA230" s="64">
        <v>0</v>
      </c>
      <c r="BB230" s="64">
        <v>0</v>
      </c>
      <c r="BC230" s="64"/>
      <c r="BD230" s="64"/>
      <c r="BE230" s="64"/>
      <c r="BF230" s="64"/>
      <c r="BG230" s="64"/>
      <c r="BH230" s="64"/>
      <c r="BI230" s="64"/>
      <c r="BJ230" s="64"/>
      <c r="BK230" s="63" t="str">
        <f>REPLACE(INDEX(GroupVertices[Group],MATCH(Edges[[#This Row],[Vertex 1]],GroupVertices[Vertex],0)),1,1,"")</f>
        <v>2</v>
      </c>
      <c r="BL230" s="63" t="str">
        <f>REPLACE(INDEX(GroupVertices[Group],MATCH(Edges[[#This Row],[Vertex 2]],GroupVertices[Vertex],0)),1,1,"")</f>
        <v>2</v>
      </c>
      <c r="BM230" s="137">
        <v>43725</v>
      </c>
      <c r="BN230" s="70" t="s">
        <v>1180</v>
      </c>
    </row>
    <row r="231" spans="1:66" ht="15">
      <c r="A231" s="62" t="s">
        <v>423</v>
      </c>
      <c r="B231" s="62" t="s">
        <v>808</v>
      </c>
      <c r="C231" s="87" t="s">
        <v>2513</v>
      </c>
      <c r="D231" s="94">
        <v>10</v>
      </c>
      <c r="E231" s="95" t="s">
        <v>136</v>
      </c>
      <c r="F231" s="96">
        <v>8</v>
      </c>
      <c r="G231" s="87"/>
      <c r="H231" s="77"/>
      <c r="I231" s="97"/>
      <c r="J231" s="97"/>
      <c r="K231" s="34" t="s">
        <v>66</v>
      </c>
      <c r="L231" s="100">
        <v>231</v>
      </c>
      <c r="M231" s="100"/>
      <c r="N231" s="99"/>
      <c r="O231" s="64" t="s">
        <v>195</v>
      </c>
      <c r="P231" s="66">
        <v>43726.823333333334</v>
      </c>
      <c r="Q231" s="64" t="s">
        <v>855</v>
      </c>
      <c r="R231" s="64"/>
      <c r="S231" s="64"/>
      <c r="T231" s="64" t="s">
        <v>959</v>
      </c>
      <c r="U231" s="66">
        <v>43726.823333333334</v>
      </c>
      <c r="V231" s="67" t="s">
        <v>1377</v>
      </c>
      <c r="W231" s="64"/>
      <c r="X231" s="64"/>
      <c r="Y231" s="70" t="s">
        <v>1545</v>
      </c>
      <c r="Z231" s="64"/>
      <c r="AA231" s="110">
        <v>9</v>
      </c>
      <c r="AB231" s="48">
        <v>0</v>
      </c>
      <c r="AC231" s="49">
        <v>0</v>
      </c>
      <c r="AD231" s="48">
        <v>0</v>
      </c>
      <c r="AE231" s="49">
        <v>0</v>
      </c>
      <c r="AF231" s="48">
        <v>0</v>
      </c>
      <c r="AG231" s="49">
        <v>0</v>
      </c>
      <c r="AH231" s="48">
        <v>14</v>
      </c>
      <c r="AI231" s="49">
        <v>100</v>
      </c>
      <c r="AJ231" s="48">
        <v>14</v>
      </c>
      <c r="AK231" s="135" t="s">
        <v>996</v>
      </c>
      <c r="AL231" s="67" t="s">
        <v>996</v>
      </c>
      <c r="AM231" s="64" t="b">
        <v>0</v>
      </c>
      <c r="AN231" s="64">
        <v>10</v>
      </c>
      <c r="AO231" s="70" t="s">
        <v>287</v>
      </c>
      <c r="AP231" s="64" t="b">
        <v>0</v>
      </c>
      <c r="AQ231" s="64" t="s">
        <v>288</v>
      </c>
      <c r="AR231" s="64"/>
      <c r="AS231" s="70" t="s">
        <v>287</v>
      </c>
      <c r="AT231" s="64" t="b">
        <v>0</v>
      </c>
      <c r="AU231" s="64">
        <v>5</v>
      </c>
      <c r="AV231" s="70" t="s">
        <v>287</v>
      </c>
      <c r="AW231" s="64" t="s">
        <v>342</v>
      </c>
      <c r="AX231" s="64" t="b">
        <v>0</v>
      </c>
      <c r="AY231" s="70" t="s">
        <v>1545</v>
      </c>
      <c r="AZ231" s="64" t="s">
        <v>185</v>
      </c>
      <c r="BA231" s="64">
        <v>0</v>
      </c>
      <c r="BB231" s="64">
        <v>0</v>
      </c>
      <c r="BC231" s="64"/>
      <c r="BD231" s="64"/>
      <c r="BE231" s="64"/>
      <c r="BF231" s="64"/>
      <c r="BG231" s="64"/>
      <c r="BH231" s="64"/>
      <c r="BI231" s="64"/>
      <c r="BJ231" s="64"/>
      <c r="BK231" s="63" t="str">
        <f>REPLACE(INDEX(GroupVertices[Group],MATCH(Edges[[#This Row],[Vertex 1]],GroupVertices[Vertex],0)),1,1,"")</f>
        <v>2</v>
      </c>
      <c r="BL231" s="63" t="str">
        <f>REPLACE(INDEX(GroupVertices[Group],MATCH(Edges[[#This Row],[Vertex 2]],GroupVertices[Vertex],0)),1,1,"")</f>
        <v>2</v>
      </c>
      <c r="BM231" s="137">
        <v>43726</v>
      </c>
      <c r="BN231" s="70" t="s">
        <v>1211</v>
      </c>
    </row>
    <row r="232" spans="1:66" ht="15">
      <c r="A232" s="62" t="s">
        <v>423</v>
      </c>
      <c r="B232" s="62" t="s">
        <v>808</v>
      </c>
      <c r="C232" s="87" t="s">
        <v>2513</v>
      </c>
      <c r="D232" s="94">
        <v>10</v>
      </c>
      <c r="E232" s="95" t="s">
        <v>136</v>
      </c>
      <c r="F232" s="96">
        <v>8</v>
      </c>
      <c r="G232" s="87"/>
      <c r="H232" s="77"/>
      <c r="I232" s="97"/>
      <c r="J232" s="97"/>
      <c r="K232" s="34" t="s">
        <v>66</v>
      </c>
      <c r="L232" s="100">
        <v>232</v>
      </c>
      <c r="M232" s="100"/>
      <c r="N232" s="99"/>
      <c r="O232" s="64" t="s">
        <v>195</v>
      </c>
      <c r="P232" s="66">
        <v>43727.60434027778</v>
      </c>
      <c r="Q232" s="64" t="s">
        <v>856</v>
      </c>
      <c r="R232" s="64"/>
      <c r="S232" s="64"/>
      <c r="T232" s="64" t="s">
        <v>963</v>
      </c>
      <c r="U232" s="66">
        <v>43727.60434027778</v>
      </c>
      <c r="V232" s="67" t="s">
        <v>1378</v>
      </c>
      <c r="W232" s="64"/>
      <c r="X232" s="64"/>
      <c r="Y232" s="70" t="s">
        <v>1546</v>
      </c>
      <c r="Z232" s="64"/>
      <c r="AA232" s="110">
        <v>9</v>
      </c>
      <c r="AB232" s="48">
        <v>0</v>
      </c>
      <c r="AC232" s="49">
        <v>0</v>
      </c>
      <c r="AD232" s="48">
        <v>0</v>
      </c>
      <c r="AE232" s="49">
        <v>0</v>
      </c>
      <c r="AF232" s="48">
        <v>0</v>
      </c>
      <c r="AG232" s="49">
        <v>0</v>
      </c>
      <c r="AH232" s="48">
        <v>21</v>
      </c>
      <c r="AI232" s="49">
        <v>100</v>
      </c>
      <c r="AJ232" s="48">
        <v>21</v>
      </c>
      <c r="AK232" s="135" t="s">
        <v>1015</v>
      </c>
      <c r="AL232" s="67" t="s">
        <v>1015</v>
      </c>
      <c r="AM232" s="64" t="b">
        <v>0</v>
      </c>
      <c r="AN232" s="64">
        <v>5</v>
      </c>
      <c r="AO232" s="70" t="s">
        <v>287</v>
      </c>
      <c r="AP232" s="64" t="b">
        <v>0</v>
      </c>
      <c r="AQ232" s="64" t="s">
        <v>288</v>
      </c>
      <c r="AR232" s="64"/>
      <c r="AS232" s="70" t="s">
        <v>287</v>
      </c>
      <c r="AT232" s="64" t="b">
        <v>0</v>
      </c>
      <c r="AU232" s="64">
        <v>3</v>
      </c>
      <c r="AV232" s="70" t="s">
        <v>287</v>
      </c>
      <c r="AW232" s="64" t="s">
        <v>342</v>
      </c>
      <c r="AX232" s="64" t="b">
        <v>0</v>
      </c>
      <c r="AY232" s="70" t="s">
        <v>1546</v>
      </c>
      <c r="AZ232" s="64" t="s">
        <v>185</v>
      </c>
      <c r="BA232" s="64">
        <v>0</v>
      </c>
      <c r="BB232" s="64">
        <v>0</v>
      </c>
      <c r="BC232" s="64"/>
      <c r="BD232" s="64"/>
      <c r="BE232" s="64"/>
      <c r="BF232" s="64"/>
      <c r="BG232" s="64"/>
      <c r="BH232" s="64"/>
      <c r="BI232" s="64"/>
      <c r="BJ232" s="64"/>
      <c r="BK232" s="63" t="str">
        <f>REPLACE(INDEX(GroupVertices[Group],MATCH(Edges[[#This Row],[Vertex 1]],GroupVertices[Vertex],0)),1,1,"")</f>
        <v>2</v>
      </c>
      <c r="BL232" s="63" t="str">
        <f>REPLACE(INDEX(GroupVertices[Group],MATCH(Edges[[#This Row],[Vertex 2]],GroupVertices[Vertex],0)),1,1,"")</f>
        <v>2</v>
      </c>
      <c r="BM232" s="137">
        <v>43727</v>
      </c>
      <c r="BN232" s="70" t="s">
        <v>1212</v>
      </c>
    </row>
    <row r="233" spans="1:66" ht="15">
      <c r="A233" s="62" t="s">
        <v>423</v>
      </c>
      <c r="B233" s="62" t="s">
        <v>808</v>
      </c>
      <c r="C233" s="87" t="s">
        <v>2513</v>
      </c>
      <c r="D233" s="94">
        <v>10</v>
      </c>
      <c r="E233" s="95" t="s">
        <v>136</v>
      </c>
      <c r="F233" s="96">
        <v>8</v>
      </c>
      <c r="G233" s="87"/>
      <c r="H233" s="77"/>
      <c r="I233" s="97"/>
      <c r="J233" s="97"/>
      <c r="K233" s="34" t="s">
        <v>66</v>
      </c>
      <c r="L233" s="100">
        <v>233</v>
      </c>
      <c r="M233" s="100"/>
      <c r="N233" s="99"/>
      <c r="O233" s="64" t="s">
        <v>195</v>
      </c>
      <c r="P233" s="66">
        <v>43727.76936342593</v>
      </c>
      <c r="Q233" s="64" t="s">
        <v>831</v>
      </c>
      <c r="R233" s="67" t="s">
        <v>927</v>
      </c>
      <c r="S233" s="64" t="s">
        <v>949</v>
      </c>
      <c r="T233" s="64" t="s">
        <v>959</v>
      </c>
      <c r="U233" s="66">
        <v>43727.76936342593</v>
      </c>
      <c r="V233" s="67" t="s">
        <v>1379</v>
      </c>
      <c r="W233" s="64"/>
      <c r="X233" s="64"/>
      <c r="Y233" s="70" t="s">
        <v>1547</v>
      </c>
      <c r="Z233" s="64"/>
      <c r="AA233" s="110">
        <v>9</v>
      </c>
      <c r="AB233" s="48">
        <v>0</v>
      </c>
      <c r="AC233" s="49">
        <v>0</v>
      </c>
      <c r="AD233" s="48">
        <v>0</v>
      </c>
      <c r="AE233" s="49">
        <v>0</v>
      </c>
      <c r="AF233" s="48">
        <v>0</v>
      </c>
      <c r="AG233" s="49">
        <v>0</v>
      </c>
      <c r="AH233" s="48">
        <v>8</v>
      </c>
      <c r="AI233" s="49">
        <v>100</v>
      </c>
      <c r="AJ233" s="48">
        <v>8</v>
      </c>
      <c r="AK233" s="135" t="s">
        <v>987</v>
      </c>
      <c r="AL233" s="67" t="s">
        <v>987</v>
      </c>
      <c r="AM233" s="64" t="b">
        <v>0</v>
      </c>
      <c r="AN233" s="64">
        <v>6</v>
      </c>
      <c r="AO233" s="70" t="s">
        <v>287</v>
      </c>
      <c r="AP233" s="64" t="b">
        <v>0</v>
      </c>
      <c r="AQ233" s="64" t="s">
        <v>288</v>
      </c>
      <c r="AR233" s="64"/>
      <c r="AS233" s="70" t="s">
        <v>287</v>
      </c>
      <c r="AT233" s="64" t="b">
        <v>0</v>
      </c>
      <c r="AU233" s="64">
        <v>1</v>
      </c>
      <c r="AV233" s="70" t="s">
        <v>287</v>
      </c>
      <c r="AW233" s="64" t="s">
        <v>342</v>
      </c>
      <c r="AX233" s="64" t="b">
        <v>0</v>
      </c>
      <c r="AY233" s="70" t="s">
        <v>1547</v>
      </c>
      <c r="AZ233" s="64" t="s">
        <v>185</v>
      </c>
      <c r="BA233" s="64">
        <v>0</v>
      </c>
      <c r="BB233" s="64">
        <v>0</v>
      </c>
      <c r="BC233" s="64"/>
      <c r="BD233" s="64"/>
      <c r="BE233" s="64"/>
      <c r="BF233" s="64"/>
      <c r="BG233" s="64"/>
      <c r="BH233" s="64"/>
      <c r="BI233" s="64"/>
      <c r="BJ233" s="64"/>
      <c r="BK233" s="63" t="str">
        <f>REPLACE(INDEX(GroupVertices[Group],MATCH(Edges[[#This Row],[Vertex 1]],GroupVertices[Vertex],0)),1,1,"")</f>
        <v>2</v>
      </c>
      <c r="BL233" s="63" t="str">
        <f>REPLACE(INDEX(GroupVertices[Group],MATCH(Edges[[#This Row],[Vertex 2]],GroupVertices[Vertex],0)),1,1,"")</f>
        <v>2</v>
      </c>
      <c r="BM233" s="137">
        <v>43727</v>
      </c>
      <c r="BN233" s="70" t="s">
        <v>1213</v>
      </c>
    </row>
    <row r="234" spans="1:66" ht="15">
      <c r="A234" s="62" t="s">
        <v>423</v>
      </c>
      <c r="B234" s="62" t="s">
        <v>808</v>
      </c>
      <c r="C234" s="87" t="s">
        <v>2513</v>
      </c>
      <c r="D234" s="94">
        <v>10</v>
      </c>
      <c r="E234" s="95" t="s">
        <v>136</v>
      </c>
      <c r="F234" s="96">
        <v>8</v>
      </c>
      <c r="G234" s="87"/>
      <c r="H234" s="77"/>
      <c r="I234" s="97"/>
      <c r="J234" s="97"/>
      <c r="K234" s="34" t="s">
        <v>66</v>
      </c>
      <c r="L234" s="100">
        <v>234</v>
      </c>
      <c r="M234" s="100"/>
      <c r="N234" s="99"/>
      <c r="O234" s="64" t="s">
        <v>195</v>
      </c>
      <c r="P234" s="66">
        <v>43727.92805555555</v>
      </c>
      <c r="Q234" s="64" t="s">
        <v>858</v>
      </c>
      <c r="R234" s="64"/>
      <c r="S234" s="64"/>
      <c r="T234" s="64" t="s">
        <v>959</v>
      </c>
      <c r="U234" s="66">
        <v>43727.92805555555</v>
      </c>
      <c r="V234" s="67" t="s">
        <v>1380</v>
      </c>
      <c r="W234" s="64"/>
      <c r="X234" s="64"/>
      <c r="Y234" s="70" t="s">
        <v>1548</v>
      </c>
      <c r="Z234" s="64"/>
      <c r="AA234" s="110">
        <v>9</v>
      </c>
      <c r="AB234" s="48">
        <v>0</v>
      </c>
      <c r="AC234" s="49">
        <v>0</v>
      </c>
      <c r="AD234" s="48">
        <v>0</v>
      </c>
      <c r="AE234" s="49">
        <v>0</v>
      </c>
      <c r="AF234" s="48">
        <v>0</v>
      </c>
      <c r="AG234" s="49">
        <v>0</v>
      </c>
      <c r="AH234" s="48">
        <v>19</v>
      </c>
      <c r="AI234" s="49">
        <v>100</v>
      </c>
      <c r="AJ234" s="48">
        <v>19</v>
      </c>
      <c r="AK234" s="135" t="s">
        <v>1016</v>
      </c>
      <c r="AL234" s="67" t="s">
        <v>1016</v>
      </c>
      <c r="AM234" s="64" t="b">
        <v>0</v>
      </c>
      <c r="AN234" s="64">
        <v>15</v>
      </c>
      <c r="AO234" s="70" t="s">
        <v>287</v>
      </c>
      <c r="AP234" s="64" t="b">
        <v>0</v>
      </c>
      <c r="AQ234" s="64" t="s">
        <v>288</v>
      </c>
      <c r="AR234" s="64"/>
      <c r="AS234" s="70" t="s">
        <v>287</v>
      </c>
      <c r="AT234" s="64" t="b">
        <v>0</v>
      </c>
      <c r="AU234" s="64">
        <v>4</v>
      </c>
      <c r="AV234" s="70" t="s">
        <v>287</v>
      </c>
      <c r="AW234" s="64" t="s">
        <v>342</v>
      </c>
      <c r="AX234" s="64" t="b">
        <v>0</v>
      </c>
      <c r="AY234" s="70" t="s">
        <v>1548</v>
      </c>
      <c r="AZ234" s="64" t="s">
        <v>185</v>
      </c>
      <c r="BA234" s="64">
        <v>0</v>
      </c>
      <c r="BB234" s="64">
        <v>0</v>
      </c>
      <c r="BC234" s="64"/>
      <c r="BD234" s="64"/>
      <c r="BE234" s="64"/>
      <c r="BF234" s="64"/>
      <c r="BG234" s="64"/>
      <c r="BH234" s="64"/>
      <c r="BI234" s="64"/>
      <c r="BJ234" s="64"/>
      <c r="BK234" s="63" t="str">
        <f>REPLACE(INDEX(GroupVertices[Group],MATCH(Edges[[#This Row],[Vertex 1]],GroupVertices[Vertex],0)),1,1,"")</f>
        <v>2</v>
      </c>
      <c r="BL234" s="63" t="str">
        <f>REPLACE(INDEX(GroupVertices[Group],MATCH(Edges[[#This Row],[Vertex 2]],GroupVertices[Vertex],0)),1,1,"")</f>
        <v>2</v>
      </c>
      <c r="BM234" s="137">
        <v>43727</v>
      </c>
      <c r="BN234" s="70" t="s">
        <v>1214</v>
      </c>
    </row>
    <row r="235" spans="1:66" ht="15">
      <c r="A235" s="62" t="s">
        <v>423</v>
      </c>
      <c r="B235" s="62" t="s">
        <v>808</v>
      </c>
      <c r="C235" s="87" t="s">
        <v>2513</v>
      </c>
      <c r="D235" s="94">
        <v>10</v>
      </c>
      <c r="E235" s="95" t="s">
        <v>136</v>
      </c>
      <c r="F235" s="96">
        <v>8</v>
      </c>
      <c r="G235" s="87"/>
      <c r="H235" s="77"/>
      <c r="I235" s="97"/>
      <c r="J235" s="97"/>
      <c r="K235" s="34" t="s">
        <v>66</v>
      </c>
      <c r="L235" s="100">
        <v>235</v>
      </c>
      <c r="M235" s="100"/>
      <c r="N235" s="99"/>
      <c r="O235" s="64" t="s">
        <v>195</v>
      </c>
      <c r="P235" s="66">
        <v>43728.02347222222</v>
      </c>
      <c r="Q235" s="64" t="s">
        <v>860</v>
      </c>
      <c r="R235" s="67" t="s">
        <v>939</v>
      </c>
      <c r="S235" s="64" t="s">
        <v>949</v>
      </c>
      <c r="T235" s="64" t="s">
        <v>964</v>
      </c>
      <c r="U235" s="66">
        <v>43728.02347222222</v>
      </c>
      <c r="V235" s="67" t="s">
        <v>1381</v>
      </c>
      <c r="W235" s="64"/>
      <c r="X235" s="64"/>
      <c r="Y235" s="70" t="s">
        <v>1549</v>
      </c>
      <c r="Z235" s="64"/>
      <c r="AA235" s="110">
        <v>9</v>
      </c>
      <c r="AB235" s="48">
        <v>0</v>
      </c>
      <c r="AC235" s="49">
        <v>0</v>
      </c>
      <c r="AD235" s="48">
        <v>0</v>
      </c>
      <c r="AE235" s="49">
        <v>0</v>
      </c>
      <c r="AF235" s="48">
        <v>0</v>
      </c>
      <c r="AG235" s="49">
        <v>0</v>
      </c>
      <c r="AH235" s="48">
        <v>11</v>
      </c>
      <c r="AI235" s="49">
        <v>100</v>
      </c>
      <c r="AJ235" s="48">
        <v>11</v>
      </c>
      <c r="AK235" s="117"/>
      <c r="AL235" s="67" t="s">
        <v>457</v>
      </c>
      <c r="AM235" s="64" t="b">
        <v>0</v>
      </c>
      <c r="AN235" s="64">
        <v>4</v>
      </c>
      <c r="AO235" s="70" t="s">
        <v>287</v>
      </c>
      <c r="AP235" s="64" t="b">
        <v>0</v>
      </c>
      <c r="AQ235" s="64" t="s">
        <v>1576</v>
      </c>
      <c r="AR235" s="64"/>
      <c r="AS235" s="70" t="s">
        <v>287</v>
      </c>
      <c r="AT235" s="64" t="b">
        <v>0</v>
      </c>
      <c r="AU235" s="64">
        <v>2</v>
      </c>
      <c r="AV235" s="70" t="s">
        <v>287</v>
      </c>
      <c r="AW235" s="64" t="s">
        <v>342</v>
      </c>
      <c r="AX235" s="64" t="b">
        <v>0</v>
      </c>
      <c r="AY235" s="70" t="s">
        <v>1549</v>
      </c>
      <c r="AZ235" s="64" t="s">
        <v>185</v>
      </c>
      <c r="BA235" s="64">
        <v>0</v>
      </c>
      <c r="BB235" s="64">
        <v>0</v>
      </c>
      <c r="BC235" s="64"/>
      <c r="BD235" s="64"/>
      <c r="BE235" s="64"/>
      <c r="BF235" s="64"/>
      <c r="BG235" s="64"/>
      <c r="BH235" s="64"/>
      <c r="BI235" s="64"/>
      <c r="BJ235" s="64"/>
      <c r="BK235" s="63" t="str">
        <f>REPLACE(INDEX(GroupVertices[Group],MATCH(Edges[[#This Row],[Vertex 1]],GroupVertices[Vertex],0)),1,1,"")</f>
        <v>2</v>
      </c>
      <c r="BL235" s="63" t="str">
        <f>REPLACE(INDEX(GroupVertices[Group],MATCH(Edges[[#This Row],[Vertex 2]],GroupVertices[Vertex],0)),1,1,"")</f>
        <v>2</v>
      </c>
      <c r="BM235" s="137">
        <v>43728</v>
      </c>
      <c r="BN235" s="70" t="s">
        <v>1215</v>
      </c>
    </row>
    <row r="236" spans="1:66" ht="15">
      <c r="A236" s="62" t="s">
        <v>423</v>
      </c>
      <c r="B236" s="62" t="s">
        <v>808</v>
      </c>
      <c r="C236" s="87" t="s">
        <v>2513</v>
      </c>
      <c r="D236" s="94">
        <v>10</v>
      </c>
      <c r="E236" s="95" t="s">
        <v>136</v>
      </c>
      <c r="F236" s="96">
        <v>8</v>
      </c>
      <c r="G236" s="87"/>
      <c r="H236" s="77"/>
      <c r="I236" s="97"/>
      <c r="J236" s="97"/>
      <c r="K236" s="34" t="s">
        <v>66</v>
      </c>
      <c r="L236" s="100">
        <v>236</v>
      </c>
      <c r="M236" s="100"/>
      <c r="N236" s="99"/>
      <c r="O236" s="64" t="s">
        <v>195</v>
      </c>
      <c r="P236" s="66">
        <v>43729.71108796296</v>
      </c>
      <c r="Q236" s="64" t="s">
        <v>909</v>
      </c>
      <c r="R236" s="67" t="s">
        <v>939</v>
      </c>
      <c r="S236" s="64" t="s">
        <v>949</v>
      </c>
      <c r="T236" s="64" t="s">
        <v>978</v>
      </c>
      <c r="U236" s="66">
        <v>43729.71108796296</v>
      </c>
      <c r="V236" s="67" t="s">
        <v>1388</v>
      </c>
      <c r="W236" s="64"/>
      <c r="X236" s="64"/>
      <c r="Y236" s="70" t="s">
        <v>1557</v>
      </c>
      <c r="Z236" s="64"/>
      <c r="AA236" s="110">
        <v>9</v>
      </c>
      <c r="AB236" s="48">
        <v>0</v>
      </c>
      <c r="AC236" s="49">
        <v>0</v>
      </c>
      <c r="AD236" s="48">
        <v>0</v>
      </c>
      <c r="AE236" s="49">
        <v>0</v>
      </c>
      <c r="AF236" s="48">
        <v>0</v>
      </c>
      <c r="AG236" s="49">
        <v>0</v>
      </c>
      <c r="AH236" s="48">
        <v>10</v>
      </c>
      <c r="AI236" s="49">
        <v>100</v>
      </c>
      <c r="AJ236" s="48">
        <v>10</v>
      </c>
      <c r="AK236" s="117"/>
      <c r="AL236" s="67" t="s">
        <v>457</v>
      </c>
      <c r="AM236" s="64" t="b">
        <v>0</v>
      </c>
      <c r="AN236" s="64">
        <v>5</v>
      </c>
      <c r="AO236" s="70" t="s">
        <v>287</v>
      </c>
      <c r="AP236" s="64" t="b">
        <v>0</v>
      </c>
      <c r="AQ236" s="64" t="s">
        <v>288</v>
      </c>
      <c r="AR236" s="64"/>
      <c r="AS236" s="70" t="s">
        <v>287</v>
      </c>
      <c r="AT236" s="64" t="b">
        <v>0</v>
      </c>
      <c r="AU236" s="64">
        <v>3</v>
      </c>
      <c r="AV236" s="70" t="s">
        <v>287</v>
      </c>
      <c r="AW236" s="64" t="s">
        <v>342</v>
      </c>
      <c r="AX236" s="64" t="b">
        <v>0</v>
      </c>
      <c r="AY236" s="70" t="s">
        <v>1557</v>
      </c>
      <c r="AZ236" s="64" t="s">
        <v>185</v>
      </c>
      <c r="BA236" s="64">
        <v>0</v>
      </c>
      <c r="BB236" s="64">
        <v>0</v>
      </c>
      <c r="BC236" s="64"/>
      <c r="BD236" s="64"/>
      <c r="BE236" s="64"/>
      <c r="BF236" s="64"/>
      <c r="BG236" s="64"/>
      <c r="BH236" s="64"/>
      <c r="BI236" s="64"/>
      <c r="BJ236" s="64"/>
      <c r="BK236" s="63" t="str">
        <f>REPLACE(INDEX(GroupVertices[Group],MATCH(Edges[[#This Row],[Vertex 1]],GroupVertices[Vertex],0)),1,1,"")</f>
        <v>2</v>
      </c>
      <c r="BL236" s="63" t="str">
        <f>REPLACE(INDEX(GroupVertices[Group],MATCH(Edges[[#This Row],[Vertex 2]],GroupVertices[Vertex],0)),1,1,"")</f>
        <v>2</v>
      </c>
      <c r="BM236" s="137">
        <v>43729</v>
      </c>
      <c r="BN236" s="70" t="s">
        <v>1223</v>
      </c>
    </row>
    <row r="237" spans="1:66" ht="15">
      <c r="A237" s="62" t="s">
        <v>423</v>
      </c>
      <c r="B237" s="62" t="s">
        <v>808</v>
      </c>
      <c r="C237" s="87" t="s">
        <v>2513</v>
      </c>
      <c r="D237" s="94">
        <v>10</v>
      </c>
      <c r="E237" s="95" t="s">
        <v>136</v>
      </c>
      <c r="F237" s="96">
        <v>8</v>
      </c>
      <c r="G237" s="87"/>
      <c r="H237" s="77"/>
      <c r="I237" s="97"/>
      <c r="J237" s="97"/>
      <c r="K237" s="34" t="s">
        <v>66</v>
      </c>
      <c r="L237" s="100">
        <v>237</v>
      </c>
      <c r="M237" s="100"/>
      <c r="N237" s="99"/>
      <c r="O237" s="64" t="s">
        <v>195</v>
      </c>
      <c r="P237" s="66">
        <v>43731.59119212963</v>
      </c>
      <c r="Q237" s="64" t="s">
        <v>910</v>
      </c>
      <c r="R237" s="67" t="s">
        <v>940</v>
      </c>
      <c r="S237" s="64" t="s">
        <v>952</v>
      </c>
      <c r="T237" s="64" t="s">
        <v>979</v>
      </c>
      <c r="U237" s="66">
        <v>43731.59119212963</v>
      </c>
      <c r="V237" s="67" t="s">
        <v>1389</v>
      </c>
      <c r="W237" s="64"/>
      <c r="X237" s="64"/>
      <c r="Y237" s="70" t="s">
        <v>1558</v>
      </c>
      <c r="Z237" s="64"/>
      <c r="AA237" s="110">
        <v>9</v>
      </c>
      <c r="AB237" s="48">
        <v>0</v>
      </c>
      <c r="AC237" s="49">
        <v>0</v>
      </c>
      <c r="AD237" s="48">
        <v>0</v>
      </c>
      <c r="AE237" s="49">
        <v>0</v>
      </c>
      <c r="AF237" s="48">
        <v>0</v>
      </c>
      <c r="AG237" s="49">
        <v>0</v>
      </c>
      <c r="AH237" s="48">
        <v>6</v>
      </c>
      <c r="AI237" s="49">
        <v>100</v>
      </c>
      <c r="AJ237" s="48">
        <v>6</v>
      </c>
      <c r="AK237" s="117"/>
      <c r="AL237" s="67" t="s">
        <v>457</v>
      </c>
      <c r="AM237" s="64" t="b">
        <v>0</v>
      </c>
      <c r="AN237" s="64">
        <v>3</v>
      </c>
      <c r="AO237" s="70" t="s">
        <v>287</v>
      </c>
      <c r="AP237" s="64" t="b">
        <v>0</v>
      </c>
      <c r="AQ237" s="64" t="s">
        <v>288</v>
      </c>
      <c r="AR237" s="64"/>
      <c r="AS237" s="70" t="s">
        <v>287</v>
      </c>
      <c r="AT237" s="64" t="b">
        <v>0</v>
      </c>
      <c r="AU237" s="64">
        <v>2</v>
      </c>
      <c r="AV237" s="70" t="s">
        <v>287</v>
      </c>
      <c r="AW237" s="64" t="s">
        <v>342</v>
      </c>
      <c r="AX237" s="64" t="b">
        <v>0</v>
      </c>
      <c r="AY237" s="70" t="s">
        <v>1558</v>
      </c>
      <c r="AZ237" s="64" t="s">
        <v>185</v>
      </c>
      <c r="BA237" s="64">
        <v>0</v>
      </c>
      <c r="BB237" s="64">
        <v>0</v>
      </c>
      <c r="BC237" s="64"/>
      <c r="BD237" s="64"/>
      <c r="BE237" s="64"/>
      <c r="BF237" s="64"/>
      <c r="BG237" s="64"/>
      <c r="BH237" s="64"/>
      <c r="BI237" s="64"/>
      <c r="BJ237" s="64"/>
      <c r="BK237" s="63" t="str">
        <f>REPLACE(INDEX(GroupVertices[Group],MATCH(Edges[[#This Row],[Vertex 1]],GroupVertices[Vertex],0)),1,1,"")</f>
        <v>2</v>
      </c>
      <c r="BL237" s="63" t="str">
        <f>REPLACE(INDEX(GroupVertices[Group],MATCH(Edges[[#This Row],[Vertex 2]],GroupVertices[Vertex],0)),1,1,"")</f>
        <v>2</v>
      </c>
      <c r="BM237" s="137">
        <v>43731</v>
      </c>
      <c r="BN237" s="70" t="s">
        <v>1224</v>
      </c>
    </row>
    <row r="238" spans="1:66" ht="15">
      <c r="A238" s="62" t="s">
        <v>423</v>
      </c>
      <c r="B238" s="62" t="s">
        <v>423</v>
      </c>
      <c r="C238" s="87" t="s">
        <v>2510</v>
      </c>
      <c r="D238" s="94">
        <v>10</v>
      </c>
      <c r="E238" s="95" t="s">
        <v>136</v>
      </c>
      <c r="F238" s="96">
        <v>10</v>
      </c>
      <c r="G238" s="87"/>
      <c r="H238" s="77"/>
      <c r="I238" s="97"/>
      <c r="J238" s="97"/>
      <c r="K238" s="34" t="s">
        <v>65</v>
      </c>
      <c r="L238" s="100">
        <v>238</v>
      </c>
      <c r="M238" s="100"/>
      <c r="N238" s="99"/>
      <c r="O238" s="64" t="s">
        <v>185</v>
      </c>
      <c r="P238" s="66">
        <v>43724.71706018518</v>
      </c>
      <c r="Q238" s="64" t="s">
        <v>917</v>
      </c>
      <c r="R238" s="67" t="s">
        <v>945</v>
      </c>
      <c r="S238" s="64" t="s">
        <v>955</v>
      </c>
      <c r="T238" s="64" t="s">
        <v>959</v>
      </c>
      <c r="U238" s="66">
        <v>43724.71706018518</v>
      </c>
      <c r="V238" s="67" t="s">
        <v>1390</v>
      </c>
      <c r="W238" s="64"/>
      <c r="X238" s="64"/>
      <c r="Y238" s="70" t="s">
        <v>1559</v>
      </c>
      <c r="Z238" s="64"/>
      <c r="AA238" s="110">
        <v>7</v>
      </c>
      <c r="AB238" s="48">
        <v>0</v>
      </c>
      <c r="AC238" s="49">
        <v>0</v>
      </c>
      <c r="AD238" s="48">
        <v>0</v>
      </c>
      <c r="AE238" s="49">
        <v>0</v>
      </c>
      <c r="AF238" s="48">
        <v>0</v>
      </c>
      <c r="AG238" s="49">
        <v>0</v>
      </c>
      <c r="AH238" s="48">
        <v>14</v>
      </c>
      <c r="AI238" s="49">
        <v>100</v>
      </c>
      <c r="AJ238" s="48">
        <v>14</v>
      </c>
      <c r="AK238" s="117"/>
      <c r="AL238" s="67" t="s">
        <v>457</v>
      </c>
      <c r="AM238" s="64" t="b">
        <v>0</v>
      </c>
      <c r="AN238" s="64">
        <v>2</v>
      </c>
      <c r="AO238" s="70" t="s">
        <v>287</v>
      </c>
      <c r="AP238" s="64" t="b">
        <v>0</v>
      </c>
      <c r="AQ238" s="64" t="s">
        <v>288</v>
      </c>
      <c r="AR238" s="64"/>
      <c r="AS238" s="70" t="s">
        <v>287</v>
      </c>
      <c r="AT238" s="64" t="b">
        <v>0</v>
      </c>
      <c r="AU238" s="64">
        <v>1</v>
      </c>
      <c r="AV238" s="70" t="s">
        <v>287</v>
      </c>
      <c r="AW238" s="64" t="s">
        <v>342</v>
      </c>
      <c r="AX238" s="64" t="b">
        <v>0</v>
      </c>
      <c r="AY238" s="70" t="s">
        <v>1559</v>
      </c>
      <c r="AZ238" s="64" t="s">
        <v>185</v>
      </c>
      <c r="BA238" s="64">
        <v>0</v>
      </c>
      <c r="BB238" s="64">
        <v>0</v>
      </c>
      <c r="BC238" s="64"/>
      <c r="BD238" s="64"/>
      <c r="BE238" s="64"/>
      <c r="BF238" s="64"/>
      <c r="BG238" s="64"/>
      <c r="BH238" s="64"/>
      <c r="BI238" s="64"/>
      <c r="BJ238" s="64"/>
      <c r="BK238" s="63" t="str">
        <f>REPLACE(INDEX(GroupVertices[Group],MATCH(Edges[[#This Row],[Vertex 1]],GroupVertices[Vertex],0)),1,1,"")</f>
        <v>2</v>
      </c>
      <c r="BL238" s="63" t="str">
        <f>REPLACE(INDEX(GroupVertices[Group],MATCH(Edges[[#This Row],[Vertex 2]],GroupVertices[Vertex],0)),1,1,"")</f>
        <v>2</v>
      </c>
      <c r="BM238" s="137">
        <v>43724</v>
      </c>
      <c r="BN238" s="70" t="s">
        <v>1225</v>
      </c>
    </row>
    <row r="239" spans="1:66" ht="15">
      <c r="A239" s="62" t="s">
        <v>423</v>
      </c>
      <c r="B239" s="62" t="s">
        <v>423</v>
      </c>
      <c r="C239" s="87" t="s">
        <v>2510</v>
      </c>
      <c r="D239" s="94">
        <v>10</v>
      </c>
      <c r="E239" s="95" t="s">
        <v>136</v>
      </c>
      <c r="F239" s="96">
        <v>10</v>
      </c>
      <c r="G239" s="87"/>
      <c r="H239" s="77"/>
      <c r="I239" s="97"/>
      <c r="J239" s="97"/>
      <c r="K239" s="34" t="s">
        <v>65</v>
      </c>
      <c r="L239" s="100">
        <v>239</v>
      </c>
      <c r="M239" s="100"/>
      <c r="N239" s="99"/>
      <c r="O239" s="64" t="s">
        <v>185</v>
      </c>
      <c r="P239" s="66">
        <v>43725.706782407404</v>
      </c>
      <c r="Q239" s="64" t="s">
        <v>821</v>
      </c>
      <c r="R239" s="64"/>
      <c r="S239" s="64"/>
      <c r="T239" s="64" t="s">
        <v>982</v>
      </c>
      <c r="U239" s="66">
        <v>43725.706782407404</v>
      </c>
      <c r="V239" s="67" t="s">
        <v>1391</v>
      </c>
      <c r="W239" s="64"/>
      <c r="X239" s="64"/>
      <c r="Y239" s="70" t="s">
        <v>1560</v>
      </c>
      <c r="Z239" s="64"/>
      <c r="AA239" s="110">
        <v>7</v>
      </c>
      <c r="AB239" s="48">
        <v>0</v>
      </c>
      <c r="AC239" s="49">
        <v>0</v>
      </c>
      <c r="AD239" s="48">
        <v>0</v>
      </c>
      <c r="AE239" s="49">
        <v>0</v>
      </c>
      <c r="AF239" s="48">
        <v>0</v>
      </c>
      <c r="AG239" s="49">
        <v>0</v>
      </c>
      <c r="AH239" s="48">
        <v>23</v>
      </c>
      <c r="AI239" s="49">
        <v>100</v>
      </c>
      <c r="AJ239" s="48">
        <v>23</v>
      </c>
      <c r="AK239" s="135" t="s">
        <v>1017</v>
      </c>
      <c r="AL239" s="67" t="s">
        <v>1017</v>
      </c>
      <c r="AM239" s="64" t="b">
        <v>0</v>
      </c>
      <c r="AN239" s="64">
        <v>4</v>
      </c>
      <c r="AO239" s="70" t="s">
        <v>287</v>
      </c>
      <c r="AP239" s="64" t="b">
        <v>0</v>
      </c>
      <c r="AQ239" s="64" t="s">
        <v>288</v>
      </c>
      <c r="AR239" s="64"/>
      <c r="AS239" s="70" t="s">
        <v>287</v>
      </c>
      <c r="AT239" s="64" t="b">
        <v>0</v>
      </c>
      <c r="AU239" s="64">
        <v>2</v>
      </c>
      <c r="AV239" s="70" t="s">
        <v>287</v>
      </c>
      <c r="AW239" s="64" t="s">
        <v>342</v>
      </c>
      <c r="AX239" s="64" t="b">
        <v>0</v>
      </c>
      <c r="AY239" s="70" t="s">
        <v>1560</v>
      </c>
      <c r="AZ239" s="64" t="s">
        <v>185</v>
      </c>
      <c r="BA239" s="64">
        <v>0</v>
      </c>
      <c r="BB239" s="64">
        <v>0</v>
      </c>
      <c r="BC239" s="64"/>
      <c r="BD239" s="64"/>
      <c r="BE239" s="64"/>
      <c r="BF239" s="64"/>
      <c r="BG239" s="64"/>
      <c r="BH239" s="64"/>
      <c r="BI239" s="64"/>
      <c r="BJ239" s="64"/>
      <c r="BK239" s="63" t="str">
        <f>REPLACE(INDEX(GroupVertices[Group],MATCH(Edges[[#This Row],[Vertex 1]],GroupVertices[Vertex],0)),1,1,"")</f>
        <v>2</v>
      </c>
      <c r="BL239" s="63" t="str">
        <f>REPLACE(INDEX(GroupVertices[Group],MATCH(Edges[[#This Row],[Vertex 2]],GroupVertices[Vertex],0)),1,1,"")</f>
        <v>2</v>
      </c>
      <c r="BM239" s="137">
        <v>43725</v>
      </c>
      <c r="BN239" s="70" t="s">
        <v>1226</v>
      </c>
    </row>
    <row r="240" spans="1:66" ht="15">
      <c r="A240" s="62" t="s">
        <v>423</v>
      </c>
      <c r="B240" s="62" t="s">
        <v>423</v>
      </c>
      <c r="C240" s="87" t="s">
        <v>2510</v>
      </c>
      <c r="D240" s="94">
        <v>10</v>
      </c>
      <c r="E240" s="95" t="s">
        <v>136</v>
      </c>
      <c r="F240" s="96">
        <v>10</v>
      </c>
      <c r="G240" s="87"/>
      <c r="H240" s="77"/>
      <c r="I240" s="97"/>
      <c r="J240" s="97"/>
      <c r="K240" s="34" t="s">
        <v>65</v>
      </c>
      <c r="L240" s="100">
        <v>240</v>
      </c>
      <c r="M240" s="100"/>
      <c r="N240" s="99"/>
      <c r="O240" s="64" t="s">
        <v>185</v>
      </c>
      <c r="P240" s="66">
        <v>43725.713541666664</v>
      </c>
      <c r="Q240" s="64" t="s">
        <v>920</v>
      </c>
      <c r="R240" s="64"/>
      <c r="S240" s="64"/>
      <c r="T240" s="64" t="s">
        <v>982</v>
      </c>
      <c r="U240" s="66">
        <v>43725.713541666664</v>
      </c>
      <c r="V240" s="67" t="s">
        <v>1392</v>
      </c>
      <c r="W240" s="64"/>
      <c r="X240" s="64"/>
      <c r="Y240" s="70" t="s">
        <v>1561</v>
      </c>
      <c r="Z240" s="64"/>
      <c r="AA240" s="110">
        <v>7</v>
      </c>
      <c r="AB240" s="48">
        <v>0</v>
      </c>
      <c r="AC240" s="49">
        <v>0</v>
      </c>
      <c r="AD240" s="48">
        <v>0</v>
      </c>
      <c r="AE240" s="49">
        <v>0</v>
      </c>
      <c r="AF240" s="48">
        <v>0</v>
      </c>
      <c r="AG240" s="49">
        <v>0</v>
      </c>
      <c r="AH240" s="48">
        <v>23</v>
      </c>
      <c r="AI240" s="49">
        <v>100</v>
      </c>
      <c r="AJ240" s="48">
        <v>23</v>
      </c>
      <c r="AK240" s="135" t="s">
        <v>1018</v>
      </c>
      <c r="AL240" s="67" t="s">
        <v>1018</v>
      </c>
      <c r="AM240" s="64" t="b">
        <v>0</v>
      </c>
      <c r="AN240" s="64">
        <v>1</v>
      </c>
      <c r="AO240" s="70" t="s">
        <v>287</v>
      </c>
      <c r="AP240" s="64" t="b">
        <v>0</v>
      </c>
      <c r="AQ240" s="64" t="s">
        <v>288</v>
      </c>
      <c r="AR240" s="64"/>
      <c r="AS240" s="70" t="s">
        <v>287</v>
      </c>
      <c r="AT240" s="64" t="b">
        <v>0</v>
      </c>
      <c r="AU240" s="64">
        <v>0</v>
      </c>
      <c r="AV240" s="70" t="s">
        <v>287</v>
      </c>
      <c r="AW240" s="64" t="s">
        <v>342</v>
      </c>
      <c r="AX240" s="64" t="b">
        <v>0</v>
      </c>
      <c r="AY240" s="70" t="s">
        <v>1561</v>
      </c>
      <c r="AZ240" s="64" t="s">
        <v>185</v>
      </c>
      <c r="BA240" s="64">
        <v>0</v>
      </c>
      <c r="BB240" s="64">
        <v>0</v>
      </c>
      <c r="BC240" s="64"/>
      <c r="BD240" s="64"/>
      <c r="BE240" s="64"/>
      <c r="BF240" s="64"/>
      <c r="BG240" s="64"/>
      <c r="BH240" s="64"/>
      <c r="BI240" s="64"/>
      <c r="BJ240" s="64"/>
      <c r="BK240" s="63" t="str">
        <f>REPLACE(INDEX(GroupVertices[Group],MATCH(Edges[[#This Row],[Vertex 1]],GroupVertices[Vertex],0)),1,1,"")</f>
        <v>2</v>
      </c>
      <c r="BL240" s="63" t="str">
        <f>REPLACE(INDEX(GroupVertices[Group],MATCH(Edges[[#This Row],[Vertex 2]],GroupVertices[Vertex],0)),1,1,"")</f>
        <v>2</v>
      </c>
      <c r="BM240" s="137">
        <v>43725</v>
      </c>
      <c r="BN240" s="70" t="s">
        <v>1227</v>
      </c>
    </row>
    <row r="241" spans="1:66" ht="15">
      <c r="A241" s="62" t="s">
        <v>423</v>
      </c>
      <c r="B241" s="62" t="s">
        <v>423</v>
      </c>
      <c r="C241" s="87" t="s">
        <v>2510</v>
      </c>
      <c r="D241" s="94">
        <v>10</v>
      </c>
      <c r="E241" s="95" t="s">
        <v>136</v>
      </c>
      <c r="F241" s="96">
        <v>10</v>
      </c>
      <c r="G241" s="87"/>
      <c r="H241" s="77"/>
      <c r="I241" s="97"/>
      <c r="J241" s="97"/>
      <c r="K241" s="34" t="s">
        <v>65</v>
      </c>
      <c r="L241" s="100">
        <v>241</v>
      </c>
      <c r="M241" s="100"/>
      <c r="N241" s="99"/>
      <c r="O241" s="64" t="s">
        <v>185</v>
      </c>
      <c r="P241" s="66">
        <v>43725.71690972222</v>
      </c>
      <c r="Q241" s="64" t="s">
        <v>921</v>
      </c>
      <c r="R241" s="64"/>
      <c r="S241" s="64"/>
      <c r="T241" s="64" t="s">
        <v>983</v>
      </c>
      <c r="U241" s="66">
        <v>43725.71690972222</v>
      </c>
      <c r="V241" s="67" t="s">
        <v>1393</v>
      </c>
      <c r="W241" s="64"/>
      <c r="X241" s="64"/>
      <c r="Y241" s="70" t="s">
        <v>1562</v>
      </c>
      <c r="Z241" s="64"/>
      <c r="AA241" s="110">
        <v>7</v>
      </c>
      <c r="AB241" s="48">
        <v>0</v>
      </c>
      <c r="AC241" s="49">
        <v>0</v>
      </c>
      <c r="AD241" s="48">
        <v>0</v>
      </c>
      <c r="AE241" s="49">
        <v>0</v>
      </c>
      <c r="AF241" s="48">
        <v>0</v>
      </c>
      <c r="AG241" s="49">
        <v>0</v>
      </c>
      <c r="AH241" s="48">
        <v>6</v>
      </c>
      <c r="AI241" s="49">
        <v>100</v>
      </c>
      <c r="AJ241" s="48">
        <v>6</v>
      </c>
      <c r="AK241" s="135" t="s">
        <v>1019</v>
      </c>
      <c r="AL241" s="67" t="s">
        <v>1019</v>
      </c>
      <c r="AM241" s="64" t="b">
        <v>0</v>
      </c>
      <c r="AN241" s="64">
        <v>0</v>
      </c>
      <c r="AO241" s="70" t="s">
        <v>287</v>
      </c>
      <c r="AP241" s="64" t="b">
        <v>0</v>
      </c>
      <c r="AQ241" s="64" t="s">
        <v>288</v>
      </c>
      <c r="AR241" s="64"/>
      <c r="AS241" s="70" t="s">
        <v>287</v>
      </c>
      <c r="AT241" s="64" t="b">
        <v>0</v>
      </c>
      <c r="AU241" s="64">
        <v>0</v>
      </c>
      <c r="AV241" s="70" t="s">
        <v>287</v>
      </c>
      <c r="AW241" s="64" t="s">
        <v>342</v>
      </c>
      <c r="AX241" s="64" t="b">
        <v>0</v>
      </c>
      <c r="AY241" s="70" t="s">
        <v>1562</v>
      </c>
      <c r="AZ241" s="64" t="s">
        <v>185</v>
      </c>
      <c r="BA241" s="64">
        <v>0</v>
      </c>
      <c r="BB241" s="64">
        <v>0</v>
      </c>
      <c r="BC241" s="64"/>
      <c r="BD241" s="64"/>
      <c r="BE241" s="64"/>
      <c r="BF241" s="64"/>
      <c r="BG241" s="64"/>
      <c r="BH241" s="64"/>
      <c r="BI241" s="64"/>
      <c r="BJ241" s="64"/>
      <c r="BK241" s="63" t="str">
        <f>REPLACE(INDEX(GroupVertices[Group],MATCH(Edges[[#This Row],[Vertex 1]],GroupVertices[Vertex],0)),1,1,"")</f>
        <v>2</v>
      </c>
      <c r="BL241" s="63" t="str">
        <f>REPLACE(INDEX(GroupVertices[Group],MATCH(Edges[[#This Row],[Vertex 2]],GroupVertices[Vertex],0)),1,1,"")</f>
        <v>2</v>
      </c>
      <c r="BM241" s="137">
        <v>43725</v>
      </c>
      <c r="BN241" s="70" t="s">
        <v>1228</v>
      </c>
    </row>
    <row r="242" spans="1:66" ht="15">
      <c r="A242" s="62" t="s">
        <v>423</v>
      </c>
      <c r="B242" s="62" t="s">
        <v>423</v>
      </c>
      <c r="C242" s="87" t="s">
        <v>2510</v>
      </c>
      <c r="D242" s="94">
        <v>10</v>
      </c>
      <c r="E242" s="95" t="s">
        <v>136</v>
      </c>
      <c r="F242" s="96">
        <v>10</v>
      </c>
      <c r="G242" s="87"/>
      <c r="H242" s="77"/>
      <c r="I242" s="97"/>
      <c r="J242" s="97"/>
      <c r="K242" s="34" t="s">
        <v>65</v>
      </c>
      <c r="L242" s="100">
        <v>242</v>
      </c>
      <c r="M242" s="100"/>
      <c r="N242" s="99"/>
      <c r="O242" s="64" t="s">
        <v>185</v>
      </c>
      <c r="P242" s="66">
        <v>43725.78959490741</v>
      </c>
      <c r="Q242" s="64" t="s">
        <v>922</v>
      </c>
      <c r="R242" s="64"/>
      <c r="S242" s="64"/>
      <c r="T242" s="64" t="s">
        <v>966</v>
      </c>
      <c r="U242" s="66">
        <v>43725.78959490741</v>
      </c>
      <c r="V242" s="67" t="s">
        <v>1394</v>
      </c>
      <c r="W242" s="64"/>
      <c r="X242" s="64"/>
      <c r="Y242" s="70" t="s">
        <v>1563</v>
      </c>
      <c r="Z242" s="64"/>
      <c r="AA242" s="110">
        <v>7</v>
      </c>
      <c r="AB242" s="48">
        <v>0</v>
      </c>
      <c r="AC242" s="49">
        <v>0</v>
      </c>
      <c r="AD242" s="48">
        <v>0</v>
      </c>
      <c r="AE242" s="49">
        <v>0</v>
      </c>
      <c r="AF242" s="48">
        <v>0</v>
      </c>
      <c r="AG242" s="49">
        <v>0</v>
      </c>
      <c r="AH242" s="48">
        <v>4</v>
      </c>
      <c r="AI242" s="49">
        <v>100</v>
      </c>
      <c r="AJ242" s="48">
        <v>4</v>
      </c>
      <c r="AK242" s="135" t="s">
        <v>1020</v>
      </c>
      <c r="AL242" s="67" t="s">
        <v>1020</v>
      </c>
      <c r="AM242" s="64" t="b">
        <v>0</v>
      </c>
      <c r="AN242" s="64">
        <v>2</v>
      </c>
      <c r="AO242" s="70" t="s">
        <v>287</v>
      </c>
      <c r="AP242" s="64" t="b">
        <v>0</v>
      </c>
      <c r="AQ242" s="64" t="s">
        <v>288</v>
      </c>
      <c r="AR242" s="64"/>
      <c r="AS242" s="70" t="s">
        <v>287</v>
      </c>
      <c r="AT242" s="64" t="b">
        <v>0</v>
      </c>
      <c r="AU242" s="64">
        <v>0</v>
      </c>
      <c r="AV242" s="70" t="s">
        <v>287</v>
      </c>
      <c r="AW242" s="64" t="s">
        <v>342</v>
      </c>
      <c r="AX242" s="64" t="b">
        <v>0</v>
      </c>
      <c r="AY242" s="70" t="s">
        <v>1563</v>
      </c>
      <c r="AZ242" s="64" t="s">
        <v>185</v>
      </c>
      <c r="BA242" s="64">
        <v>0</v>
      </c>
      <c r="BB242" s="64">
        <v>0</v>
      </c>
      <c r="BC242" s="64"/>
      <c r="BD242" s="64"/>
      <c r="BE242" s="64"/>
      <c r="BF242" s="64"/>
      <c r="BG242" s="64"/>
      <c r="BH242" s="64"/>
      <c r="BI242" s="64"/>
      <c r="BJ242" s="64"/>
      <c r="BK242" s="63" t="str">
        <f>REPLACE(INDEX(GroupVertices[Group],MATCH(Edges[[#This Row],[Vertex 1]],GroupVertices[Vertex],0)),1,1,"")</f>
        <v>2</v>
      </c>
      <c r="BL242" s="63" t="str">
        <f>REPLACE(INDEX(GroupVertices[Group],MATCH(Edges[[#This Row],[Vertex 2]],GroupVertices[Vertex],0)),1,1,"")</f>
        <v>2</v>
      </c>
      <c r="BM242" s="137">
        <v>43725</v>
      </c>
      <c r="BN242" s="70" t="s">
        <v>1229</v>
      </c>
    </row>
    <row r="243" spans="1:66" ht="15">
      <c r="A243" s="62" t="s">
        <v>423</v>
      </c>
      <c r="B243" s="62" t="s">
        <v>423</v>
      </c>
      <c r="C243" s="87" t="s">
        <v>2510</v>
      </c>
      <c r="D243" s="94">
        <v>10</v>
      </c>
      <c r="E243" s="95" t="s">
        <v>136</v>
      </c>
      <c r="F243" s="96">
        <v>10</v>
      </c>
      <c r="G243" s="87"/>
      <c r="H243" s="77"/>
      <c r="I243" s="97"/>
      <c r="J243" s="97"/>
      <c r="K243" s="34" t="s">
        <v>65</v>
      </c>
      <c r="L243" s="100">
        <v>243</v>
      </c>
      <c r="M243" s="100"/>
      <c r="N243" s="99"/>
      <c r="O243" s="64" t="s">
        <v>185</v>
      </c>
      <c r="P243" s="66">
        <v>43728.0643287037</v>
      </c>
      <c r="Q243" s="64" t="s">
        <v>923</v>
      </c>
      <c r="R243" s="67" t="s">
        <v>946</v>
      </c>
      <c r="S243" s="64" t="s">
        <v>950</v>
      </c>
      <c r="T243" s="64" t="s">
        <v>959</v>
      </c>
      <c r="U243" s="66">
        <v>43728.0643287037</v>
      </c>
      <c r="V243" s="67" t="s">
        <v>1395</v>
      </c>
      <c r="W243" s="64"/>
      <c r="X243" s="64"/>
      <c r="Y243" s="70" t="s">
        <v>1564</v>
      </c>
      <c r="Z243" s="64"/>
      <c r="AA243" s="110">
        <v>7</v>
      </c>
      <c r="AB243" s="48">
        <v>0</v>
      </c>
      <c r="AC243" s="49">
        <v>0</v>
      </c>
      <c r="AD243" s="48">
        <v>0</v>
      </c>
      <c r="AE243" s="49">
        <v>0</v>
      </c>
      <c r="AF243" s="48">
        <v>0</v>
      </c>
      <c r="AG243" s="49">
        <v>0</v>
      </c>
      <c r="AH243" s="48">
        <v>3</v>
      </c>
      <c r="AI243" s="49">
        <v>100</v>
      </c>
      <c r="AJ243" s="48">
        <v>3</v>
      </c>
      <c r="AK243" s="117"/>
      <c r="AL243" s="67" t="s">
        <v>457</v>
      </c>
      <c r="AM243" s="64" t="b">
        <v>0</v>
      </c>
      <c r="AN243" s="64">
        <v>4</v>
      </c>
      <c r="AO243" s="70" t="s">
        <v>287</v>
      </c>
      <c r="AP243" s="64" t="b">
        <v>1</v>
      </c>
      <c r="AQ243" s="64" t="s">
        <v>288</v>
      </c>
      <c r="AR243" s="64"/>
      <c r="AS243" s="70" t="s">
        <v>1520</v>
      </c>
      <c r="AT243" s="64" t="b">
        <v>0</v>
      </c>
      <c r="AU243" s="64">
        <v>0</v>
      </c>
      <c r="AV243" s="70" t="s">
        <v>287</v>
      </c>
      <c r="AW243" s="64" t="s">
        <v>342</v>
      </c>
      <c r="AX243" s="64" t="b">
        <v>0</v>
      </c>
      <c r="AY243" s="70" t="s">
        <v>1564</v>
      </c>
      <c r="AZ243" s="64" t="s">
        <v>185</v>
      </c>
      <c r="BA243" s="64">
        <v>0</v>
      </c>
      <c r="BB243" s="64">
        <v>0</v>
      </c>
      <c r="BC243" s="64"/>
      <c r="BD243" s="64"/>
      <c r="BE243" s="64"/>
      <c r="BF243" s="64"/>
      <c r="BG243" s="64"/>
      <c r="BH243" s="64"/>
      <c r="BI243" s="64"/>
      <c r="BJ243" s="64"/>
      <c r="BK243" s="63" t="str">
        <f>REPLACE(INDEX(GroupVertices[Group],MATCH(Edges[[#This Row],[Vertex 1]],GroupVertices[Vertex],0)),1,1,"")</f>
        <v>2</v>
      </c>
      <c r="BL243" s="63" t="str">
        <f>REPLACE(INDEX(GroupVertices[Group],MATCH(Edges[[#This Row],[Vertex 2]],GroupVertices[Vertex],0)),1,1,"")</f>
        <v>2</v>
      </c>
      <c r="BM243" s="137">
        <v>43728</v>
      </c>
      <c r="BN243" s="70" t="s">
        <v>1230</v>
      </c>
    </row>
    <row r="244" spans="1:66" ht="15">
      <c r="A244" s="62" t="s">
        <v>423</v>
      </c>
      <c r="B244" s="62" t="s">
        <v>817</v>
      </c>
      <c r="C244" s="87" t="s">
        <v>284</v>
      </c>
      <c r="D244" s="94">
        <v>5</v>
      </c>
      <c r="E244" s="95" t="s">
        <v>132</v>
      </c>
      <c r="F244" s="96">
        <v>16</v>
      </c>
      <c r="G244" s="87"/>
      <c r="H244" s="77"/>
      <c r="I244" s="97"/>
      <c r="J244" s="97"/>
      <c r="K244" s="34" t="s">
        <v>65</v>
      </c>
      <c r="L244" s="100">
        <v>244</v>
      </c>
      <c r="M244" s="100"/>
      <c r="N244" s="99"/>
      <c r="O244" s="64" t="s">
        <v>195</v>
      </c>
      <c r="P244" s="66">
        <v>43733.545</v>
      </c>
      <c r="Q244" s="64" t="s">
        <v>912</v>
      </c>
      <c r="R244" s="67" t="s">
        <v>942</v>
      </c>
      <c r="S244" s="64" t="s">
        <v>953</v>
      </c>
      <c r="T244" s="64" t="s">
        <v>978</v>
      </c>
      <c r="U244" s="66">
        <v>43733.545</v>
      </c>
      <c r="V244" s="67" t="s">
        <v>1396</v>
      </c>
      <c r="W244" s="64"/>
      <c r="X244" s="64"/>
      <c r="Y244" s="70" t="s">
        <v>1565</v>
      </c>
      <c r="Z244" s="64"/>
      <c r="AA244" s="110">
        <v>1</v>
      </c>
      <c r="AB244" s="48">
        <v>0</v>
      </c>
      <c r="AC244" s="49">
        <v>0</v>
      </c>
      <c r="AD244" s="48">
        <v>0</v>
      </c>
      <c r="AE244" s="49">
        <v>0</v>
      </c>
      <c r="AF244" s="48">
        <v>0</v>
      </c>
      <c r="AG244" s="49">
        <v>0</v>
      </c>
      <c r="AH244" s="48">
        <v>6</v>
      </c>
      <c r="AI244" s="49">
        <v>100</v>
      </c>
      <c r="AJ244" s="48">
        <v>6</v>
      </c>
      <c r="AK244" s="117"/>
      <c r="AL244" s="67" t="s">
        <v>457</v>
      </c>
      <c r="AM244" s="64" t="b">
        <v>0</v>
      </c>
      <c r="AN244" s="64">
        <v>2</v>
      </c>
      <c r="AO244" s="70" t="s">
        <v>287</v>
      </c>
      <c r="AP244" s="64" t="b">
        <v>0</v>
      </c>
      <c r="AQ244" s="64" t="s">
        <v>288</v>
      </c>
      <c r="AR244" s="64"/>
      <c r="AS244" s="70" t="s">
        <v>287</v>
      </c>
      <c r="AT244" s="64" t="b">
        <v>0</v>
      </c>
      <c r="AU244" s="64">
        <v>2</v>
      </c>
      <c r="AV244" s="70" t="s">
        <v>287</v>
      </c>
      <c r="AW244" s="64" t="s">
        <v>342</v>
      </c>
      <c r="AX244" s="64" t="b">
        <v>0</v>
      </c>
      <c r="AY244" s="70" t="s">
        <v>1565</v>
      </c>
      <c r="AZ244" s="64" t="s">
        <v>185</v>
      </c>
      <c r="BA244" s="64">
        <v>0</v>
      </c>
      <c r="BB244" s="64">
        <v>0</v>
      </c>
      <c r="BC244" s="64"/>
      <c r="BD244" s="64"/>
      <c r="BE244" s="64"/>
      <c r="BF244" s="64"/>
      <c r="BG244" s="64"/>
      <c r="BH244" s="64"/>
      <c r="BI244" s="64"/>
      <c r="BJ244" s="64"/>
      <c r="BK244" s="63" t="str">
        <f>REPLACE(INDEX(GroupVertices[Group],MATCH(Edges[[#This Row],[Vertex 1]],GroupVertices[Vertex],0)),1,1,"")</f>
        <v>2</v>
      </c>
      <c r="BL244" s="63" t="str">
        <f>REPLACE(INDEX(GroupVertices[Group],MATCH(Edges[[#This Row],[Vertex 2]],GroupVertices[Vertex],0)),1,1,"")</f>
        <v>3</v>
      </c>
      <c r="BM244" s="137">
        <v>43733</v>
      </c>
      <c r="BN244" s="70" t="s">
        <v>1231</v>
      </c>
    </row>
    <row r="245" spans="1:66" ht="15">
      <c r="A245" s="62" t="s">
        <v>423</v>
      </c>
      <c r="B245" s="62" t="s">
        <v>423</v>
      </c>
      <c r="C245" s="87" t="s">
        <v>2510</v>
      </c>
      <c r="D245" s="94">
        <v>10</v>
      </c>
      <c r="E245" s="95" t="s">
        <v>136</v>
      </c>
      <c r="F245" s="96">
        <v>10</v>
      </c>
      <c r="G245" s="87"/>
      <c r="H245" s="77"/>
      <c r="I245" s="97"/>
      <c r="J245" s="97"/>
      <c r="K245" s="34" t="s">
        <v>65</v>
      </c>
      <c r="L245" s="100">
        <v>245</v>
      </c>
      <c r="M245" s="100"/>
      <c r="N245" s="99"/>
      <c r="O245" s="64" t="s">
        <v>185</v>
      </c>
      <c r="P245" s="66">
        <v>43733.55681712963</v>
      </c>
      <c r="Q245" s="64" t="s">
        <v>924</v>
      </c>
      <c r="R245" s="64" t="s">
        <v>947</v>
      </c>
      <c r="S245" s="64" t="s">
        <v>956</v>
      </c>
      <c r="T245" s="64" t="s">
        <v>959</v>
      </c>
      <c r="U245" s="66">
        <v>43733.55681712963</v>
      </c>
      <c r="V245" s="67" t="s">
        <v>1397</v>
      </c>
      <c r="W245" s="64"/>
      <c r="X245" s="64"/>
      <c r="Y245" s="70" t="s">
        <v>1566</v>
      </c>
      <c r="Z245" s="64"/>
      <c r="AA245" s="110">
        <v>7</v>
      </c>
      <c r="AB245" s="48">
        <v>0</v>
      </c>
      <c r="AC245" s="49">
        <v>0</v>
      </c>
      <c r="AD245" s="48">
        <v>0</v>
      </c>
      <c r="AE245" s="49">
        <v>0</v>
      </c>
      <c r="AF245" s="48">
        <v>0</v>
      </c>
      <c r="AG245" s="49">
        <v>0</v>
      </c>
      <c r="AH245" s="48">
        <v>6</v>
      </c>
      <c r="AI245" s="49">
        <v>100</v>
      </c>
      <c r="AJ245" s="48">
        <v>6</v>
      </c>
      <c r="AK245" s="117"/>
      <c r="AL245" s="67" t="s">
        <v>457</v>
      </c>
      <c r="AM245" s="64" t="b">
        <v>0</v>
      </c>
      <c r="AN245" s="64">
        <v>1</v>
      </c>
      <c r="AO245" s="70" t="s">
        <v>287</v>
      </c>
      <c r="AP245" s="64" t="b">
        <v>1</v>
      </c>
      <c r="AQ245" s="64" t="s">
        <v>288</v>
      </c>
      <c r="AR245" s="64"/>
      <c r="AS245" s="70" t="s">
        <v>1570</v>
      </c>
      <c r="AT245" s="64" t="b">
        <v>0</v>
      </c>
      <c r="AU245" s="64">
        <v>0</v>
      </c>
      <c r="AV245" s="70" t="s">
        <v>287</v>
      </c>
      <c r="AW245" s="64" t="s">
        <v>342</v>
      </c>
      <c r="AX245" s="64" t="b">
        <v>0</v>
      </c>
      <c r="AY245" s="70" t="s">
        <v>1566</v>
      </c>
      <c r="AZ245" s="64" t="s">
        <v>185</v>
      </c>
      <c r="BA245" s="64">
        <v>0</v>
      </c>
      <c r="BB245" s="64">
        <v>0</v>
      </c>
      <c r="BC245" s="64"/>
      <c r="BD245" s="64"/>
      <c r="BE245" s="64"/>
      <c r="BF245" s="64"/>
      <c r="BG245" s="64"/>
      <c r="BH245" s="64"/>
      <c r="BI245" s="64"/>
      <c r="BJ245" s="64"/>
      <c r="BK245" s="63" t="str">
        <f>REPLACE(INDEX(GroupVertices[Group],MATCH(Edges[[#This Row],[Vertex 1]],GroupVertices[Vertex],0)),1,1,"")</f>
        <v>2</v>
      </c>
      <c r="BL245" s="63" t="str">
        <f>REPLACE(INDEX(GroupVertices[Group],MATCH(Edges[[#This Row],[Vertex 2]],GroupVertices[Vertex],0)),1,1,"")</f>
        <v>2</v>
      </c>
      <c r="BM245" s="137">
        <v>43733</v>
      </c>
      <c r="BN245" s="70" t="s">
        <v>1232</v>
      </c>
    </row>
    <row r="246" spans="1:66" ht="15">
      <c r="A246" s="62" t="s">
        <v>810</v>
      </c>
      <c r="B246" s="62" t="s">
        <v>810</v>
      </c>
      <c r="C246" s="87" t="s">
        <v>757</v>
      </c>
      <c r="D246" s="94">
        <v>7</v>
      </c>
      <c r="E246" s="95" t="s">
        <v>136</v>
      </c>
      <c r="F246" s="96">
        <v>14</v>
      </c>
      <c r="G246" s="87"/>
      <c r="H246" s="77"/>
      <c r="I246" s="97"/>
      <c r="J246" s="97"/>
      <c r="K246" s="34" t="s">
        <v>65</v>
      </c>
      <c r="L246" s="100">
        <v>246</v>
      </c>
      <c r="M246" s="100"/>
      <c r="N246" s="99"/>
      <c r="O246" s="64" t="s">
        <v>185</v>
      </c>
      <c r="P246" s="66">
        <v>43727.841319444444</v>
      </c>
      <c r="Q246" s="64" t="s">
        <v>868</v>
      </c>
      <c r="R246" s="64"/>
      <c r="S246" s="64"/>
      <c r="T246" s="64" t="s">
        <v>959</v>
      </c>
      <c r="U246" s="66">
        <v>43727.841319444444</v>
      </c>
      <c r="V246" s="67" t="s">
        <v>1398</v>
      </c>
      <c r="W246" s="64"/>
      <c r="X246" s="64"/>
      <c r="Y246" s="70" t="s">
        <v>1567</v>
      </c>
      <c r="Z246" s="64"/>
      <c r="AA246" s="110">
        <v>3</v>
      </c>
      <c r="AB246" s="48">
        <v>0</v>
      </c>
      <c r="AC246" s="49">
        <v>0</v>
      </c>
      <c r="AD246" s="48">
        <v>0</v>
      </c>
      <c r="AE246" s="49">
        <v>0</v>
      </c>
      <c r="AF246" s="48">
        <v>0</v>
      </c>
      <c r="AG246" s="49">
        <v>0</v>
      </c>
      <c r="AH246" s="48">
        <v>17</v>
      </c>
      <c r="AI246" s="49">
        <v>100</v>
      </c>
      <c r="AJ246" s="48">
        <v>17</v>
      </c>
      <c r="AK246" s="117"/>
      <c r="AL246" s="67" t="s">
        <v>1068</v>
      </c>
      <c r="AM246" s="64" t="b">
        <v>0</v>
      </c>
      <c r="AN246" s="64">
        <v>3</v>
      </c>
      <c r="AO246" s="70" t="s">
        <v>287</v>
      </c>
      <c r="AP246" s="64" t="b">
        <v>0</v>
      </c>
      <c r="AQ246" s="64" t="s">
        <v>288</v>
      </c>
      <c r="AR246" s="64"/>
      <c r="AS246" s="70" t="s">
        <v>287</v>
      </c>
      <c r="AT246" s="64" t="b">
        <v>0</v>
      </c>
      <c r="AU246" s="64">
        <v>1</v>
      </c>
      <c r="AV246" s="70" t="s">
        <v>287</v>
      </c>
      <c r="AW246" s="64" t="s">
        <v>368</v>
      </c>
      <c r="AX246" s="64" t="b">
        <v>0</v>
      </c>
      <c r="AY246" s="70" t="s">
        <v>1567</v>
      </c>
      <c r="AZ246" s="64" t="s">
        <v>185</v>
      </c>
      <c r="BA246" s="64">
        <v>0</v>
      </c>
      <c r="BB246" s="64">
        <v>0</v>
      </c>
      <c r="BC246" s="64"/>
      <c r="BD246" s="64"/>
      <c r="BE246" s="64"/>
      <c r="BF246" s="64"/>
      <c r="BG246" s="64"/>
      <c r="BH246" s="64"/>
      <c r="BI246" s="64"/>
      <c r="BJ246" s="64"/>
      <c r="BK246" s="63" t="str">
        <f>REPLACE(INDEX(GroupVertices[Group],MATCH(Edges[[#This Row],[Vertex 1]],GroupVertices[Vertex],0)),1,1,"")</f>
        <v>3</v>
      </c>
      <c r="BL246" s="63" t="str">
        <f>REPLACE(INDEX(GroupVertices[Group],MATCH(Edges[[#This Row],[Vertex 2]],GroupVertices[Vertex],0)),1,1,"")</f>
        <v>3</v>
      </c>
      <c r="BM246" s="137">
        <v>43727</v>
      </c>
      <c r="BN246" s="70" t="s">
        <v>1233</v>
      </c>
    </row>
    <row r="247" spans="1:66" ht="15">
      <c r="A247" s="62" t="s">
        <v>810</v>
      </c>
      <c r="B247" s="62" t="s">
        <v>810</v>
      </c>
      <c r="C247" s="87" t="s">
        <v>757</v>
      </c>
      <c r="D247" s="94">
        <v>7</v>
      </c>
      <c r="E247" s="95" t="s">
        <v>136</v>
      </c>
      <c r="F247" s="96">
        <v>14</v>
      </c>
      <c r="G247" s="87"/>
      <c r="H247" s="77"/>
      <c r="I247" s="97"/>
      <c r="J247" s="97"/>
      <c r="K247" s="34" t="s">
        <v>65</v>
      </c>
      <c r="L247" s="100">
        <v>247</v>
      </c>
      <c r="M247" s="100"/>
      <c r="N247" s="99"/>
      <c r="O247" s="64" t="s">
        <v>185</v>
      </c>
      <c r="P247" s="66">
        <v>43727.8465162037</v>
      </c>
      <c r="Q247" s="64" t="s">
        <v>925</v>
      </c>
      <c r="R247" s="64"/>
      <c r="S247" s="64"/>
      <c r="T247" s="64" t="s">
        <v>959</v>
      </c>
      <c r="U247" s="66">
        <v>43727.8465162037</v>
      </c>
      <c r="V247" s="67" t="s">
        <v>1399</v>
      </c>
      <c r="W247" s="64"/>
      <c r="X247" s="64"/>
      <c r="Y247" s="70" t="s">
        <v>1568</v>
      </c>
      <c r="Z247" s="64"/>
      <c r="AA247" s="110">
        <v>3</v>
      </c>
      <c r="AB247" s="48">
        <v>0</v>
      </c>
      <c r="AC247" s="49">
        <v>0</v>
      </c>
      <c r="AD247" s="48">
        <v>0</v>
      </c>
      <c r="AE247" s="49">
        <v>0</v>
      </c>
      <c r="AF247" s="48">
        <v>0</v>
      </c>
      <c r="AG247" s="49">
        <v>0</v>
      </c>
      <c r="AH247" s="48">
        <v>7</v>
      </c>
      <c r="AI247" s="49">
        <v>100</v>
      </c>
      <c r="AJ247" s="48">
        <v>7</v>
      </c>
      <c r="AK247" s="135" t="s">
        <v>1021</v>
      </c>
      <c r="AL247" s="67" t="s">
        <v>1021</v>
      </c>
      <c r="AM247" s="64" t="b">
        <v>0</v>
      </c>
      <c r="AN247" s="64">
        <v>5</v>
      </c>
      <c r="AO247" s="70" t="s">
        <v>287</v>
      </c>
      <c r="AP247" s="64" t="b">
        <v>0</v>
      </c>
      <c r="AQ247" s="64" t="s">
        <v>288</v>
      </c>
      <c r="AR247" s="64"/>
      <c r="AS247" s="70" t="s">
        <v>287</v>
      </c>
      <c r="AT247" s="64" t="b">
        <v>0</v>
      </c>
      <c r="AU247" s="64">
        <v>1</v>
      </c>
      <c r="AV247" s="70" t="s">
        <v>287</v>
      </c>
      <c r="AW247" s="64" t="s">
        <v>368</v>
      </c>
      <c r="AX247" s="64" t="b">
        <v>0</v>
      </c>
      <c r="AY247" s="70" t="s">
        <v>1568</v>
      </c>
      <c r="AZ247" s="64" t="s">
        <v>185</v>
      </c>
      <c r="BA247" s="64">
        <v>0</v>
      </c>
      <c r="BB247" s="64">
        <v>0</v>
      </c>
      <c r="BC247" s="64"/>
      <c r="BD247" s="64"/>
      <c r="BE247" s="64"/>
      <c r="BF247" s="64"/>
      <c r="BG247" s="64"/>
      <c r="BH247" s="64"/>
      <c r="BI247" s="64"/>
      <c r="BJ247" s="64"/>
      <c r="BK247" s="63" t="str">
        <f>REPLACE(INDEX(GroupVertices[Group],MATCH(Edges[[#This Row],[Vertex 1]],GroupVertices[Vertex],0)),1,1,"")</f>
        <v>3</v>
      </c>
      <c r="BL247" s="63" t="str">
        <f>REPLACE(INDEX(GroupVertices[Group],MATCH(Edges[[#This Row],[Vertex 2]],GroupVertices[Vertex],0)),1,1,"")</f>
        <v>3</v>
      </c>
      <c r="BM247" s="137">
        <v>43727</v>
      </c>
      <c r="BN247" s="70" t="s">
        <v>1234</v>
      </c>
    </row>
    <row r="248" spans="1:66" ht="15">
      <c r="A248" s="62" t="s">
        <v>810</v>
      </c>
      <c r="B248" s="62" t="s">
        <v>810</v>
      </c>
      <c r="C248" s="87" t="s">
        <v>757</v>
      </c>
      <c r="D248" s="94">
        <v>7</v>
      </c>
      <c r="E248" s="95" t="s">
        <v>136</v>
      </c>
      <c r="F248" s="96">
        <v>14</v>
      </c>
      <c r="G248" s="87"/>
      <c r="H248" s="77"/>
      <c r="I248" s="97"/>
      <c r="J248" s="97"/>
      <c r="K248" s="34" t="s">
        <v>65</v>
      </c>
      <c r="L248" s="100">
        <v>248</v>
      </c>
      <c r="M248" s="100"/>
      <c r="N248" s="99"/>
      <c r="O248" s="64" t="s">
        <v>185</v>
      </c>
      <c r="P248" s="66">
        <v>43727.918703703705</v>
      </c>
      <c r="Q248" s="64" t="s">
        <v>867</v>
      </c>
      <c r="R248" s="67" t="s">
        <v>948</v>
      </c>
      <c r="S248" s="64" t="s">
        <v>957</v>
      </c>
      <c r="T248" s="64" t="s">
        <v>959</v>
      </c>
      <c r="U248" s="66">
        <v>43727.918703703705</v>
      </c>
      <c r="V248" s="67" t="s">
        <v>1400</v>
      </c>
      <c r="W248" s="64"/>
      <c r="X248" s="64"/>
      <c r="Y248" s="70" t="s">
        <v>1569</v>
      </c>
      <c r="Z248" s="64"/>
      <c r="AA248" s="110">
        <v>3</v>
      </c>
      <c r="AB248" s="48">
        <v>0</v>
      </c>
      <c r="AC248" s="49">
        <v>0</v>
      </c>
      <c r="AD248" s="48">
        <v>0</v>
      </c>
      <c r="AE248" s="49">
        <v>0</v>
      </c>
      <c r="AF248" s="48">
        <v>0</v>
      </c>
      <c r="AG248" s="49">
        <v>0</v>
      </c>
      <c r="AH248" s="48">
        <v>44</v>
      </c>
      <c r="AI248" s="49">
        <v>100</v>
      </c>
      <c r="AJ248" s="48">
        <v>44</v>
      </c>
      <c r="AK248" s="135" t="s">
        <v>1022</v>
      </c>
      <c r="AL248" s="67" t="s">
        <v>1022</v>
      </c>
      <c r="AM248" s="64" t="b">
        <v>0</v>
      </c>
      <c r="AN248" s="64">
        <v>9</v>
      </c>
      <c r="AO248" s="70" t="s">
        <v>287</v>
      </c>
      <c r="AP248" s="64" t="b">
        <v>0</v>
      </c>
      <c r="AQ248" s="64" t="s">
        <v>288</v>
      </c>
      <c r="AR248" s="64"/>
      <c r="AS248" s="70" t="s">
        <v>287</v>
      </c>
      <c r="AT248" s="64" t="b">
        <v>0</v>
      </c>
      <c r="AU248" s="64">
        <v>1</v>
      </c>
      <c r="AV248" s="70" t="s">
        <v>287</v>
      </c>
      <c r="AW248" s="64" t="s">
        <v>1578</v>
      </c>
      <c r="AX248" s="64" t="b">
        <v>0</v>
      </c>
      <c r="AY248" s="70" t="s">
        <v>1569</v>
      </c>
      <c r="AZ248" s="64" t="s">
        <v>185</v>
      </c>
      <c r="BA248" s="64">
        <v>0</v>
      </c>
      <c r="BB248" s="64">
        <v>0</v>
      </c>
      <c r="BC248" s="64"/>
      <c r="BD248" s="64"/>
      <c r="BE248" s="64"/>
      <c r="BF248" s="64"/>
      <c r="BG248" s="64"/>
      <c r="BH248" s="64"/>
      <c r="BI248" s="64"/>
      <c r="BJ248" s="64"/>
      <c r="BK248" s="63" t="str">
        <f>REPLACE(INDEX(GroupVertices[Group],MATCH(Edges[[#This Row],[Vertex 1]],GroupVertices[Vertex],0)),1,1,"")</f>
        <v>3</v>
      </c>
      <c r="BL248" s="63" t="str">
        <f>REPLACE(INDEX(GroupVertices[Group],MATCH(Edges[[#This Row],[Vertex 2]],GroupVertices[Vertex],0)),1,1,"")</f>
        <v>3</v>
      </c>
      <c r="BM248" s="137">
        <v>43727</v>
      </c>
      <c r="BN248" s="70" t="s">
        <v>1235</v>
      </c>
    </row>
    <row r="249" spans="1:66" ht="15">
      <c r="A249" s="62" t="s">
        <v>810</v>
      </c>
      <c r="B249" s="62" t="s">
        <v>817</v>
      </c>
      <c r="C249" s="87" t="s">
        <v>284</v>
      </c>
      <c r="D249" s="94">
        <v>5</v>
      </c>
      <c r="E249" s="95" t="s">
        <v>132</v>
      </c>
      <c r="F249" s="96">
        <v>16</v>
      </c>
      <c r="G249" s="87"/>
      <c r="H249" s="77"/>
      <c r="I249" s="97"/>
      <c r="J249" s="97"/>
      <c r="K249" s="34" t="s">
        <v>65</v>
      </c>
      <c r="L249" s="100">
        <v>249</v>
      </c>
      <c r="M249" s="100"/>
      <c r="N249" s="99"/>
      <c r="O249" s="64" t="s">
        <v>195</v>
      </c>
      <c r="P249" s="66">
        <v>43733.002534722225</v>
      </c>
      <c r="Q249" s="64" t="s">
        <v>926</v>
      </c>
      <c r="R249" s="64"/>
      <c r="S249" s="64"/>
      <c r="T249" s="64" t="s">
        <v>959</v>
      </c>
      <c r="U249" s="66">
        <v>43733.002534722225</v>
      </c>
      <c r="V249" s="67" t="s">
        <v>1401</v>
      </c>
      <c r="W249" s="64"/>
      <c r="X249" s="64"/>
      <c r="Y249" s="70" t="s">
        <v>1570</v>
      </c>
      <c r="Z249" s="64"/>
      <c r="AA249" s="110">
        <v>1</v>
      </c>
      <c r="AB249" s="48">
        <v>0</v>
      </c>
      <c r="AC249" s="49">
        <v>0</v>
      </c>
      <c r="AD249" s="48">
        <v>0</v>
      </c>
      <c r="AE249" s="49">
        <v>0</v>
      </c>
      <c r="AF249" s="48">
        <v>0</v>
      </c>
      <c r="AG249" s="49">
        <v>0</v>
      </c>
      <c r="AH249" s="48">
        <v>19</v>
      </c>
      <c r="AI249" s="49">
        <v>100</v>
      </c>
      <c r="AJ249" s="48">
        <v>19</v>
      </c>
      <c r="AK249" s="135" t="s">
        <v>1023</v>
      </c>
      <c r="AL249" s="67" t="s">
        <v>1023</v>
      </c>
      <c r="AM249" s="64" t="b">
        <v>0</v>
      </c>
      <c r="AN249" s="64">
        <v>6</v>
      </c>
      <c r="AO249" s="70" t="s">
        <v>287</v>
      </c>
      <c r="AP249" s="64" t="b">
        <v>0</v>
      </c>
      <c r="AQ249" s="64" t="s">
        <v>288</v>
      </c>
      <c r="AR249" s="64"/>
      <c r="AS249" s="70" t="s">
        <v>287</v>
      </c>
      <c r="AT249" s="64" t="b">
        <v>0</v>
      </c>
      <c r="AU249" s="64">
        <v>1</v>
      </c>
      <c r="AV249" s="70" t="s">
        <v>287</v>
      </c>
      <c r="AW249" s="64" t="s">
        <v>352</v>
      </c>
      <c r="AX249" s="64" t="b">
        <v>0</v>
      </c>
      <c r="AY249" s="70" t="s">
        <v>1570</v>
      </c>
      <c r="AZ249" s="64" t="s">
        <v>185</v>
      </c>
      <c r="BA249" s="64">
        <v>0</v>
      </c>
      <c r="BB249" s="64">
        <v>0</v>
      </c>
      <c r="BC249" s="64"/>
      <c r="BD249" s="64"/>
      <c r="BE249" s="64"/>
      <c r="BF249" s="64"/>
      <c r="BG249" s="64"/>
      <c r="BH249" s="64"/>
      <c r="BI249" s="64"/>
      <c r="BJ249" s="64"/>
      <c r="BK249" s="63" t="str">
        <f>REPLACE(INDEX(GroupVertices[Group],MATCH(Edges[[#This Row],[Vertex 1]],GroupVertices[Vertex],0)),1,1,"")</f>
        <v>3</v>
      </c>
      <c r="BL249" s="63" t="str">
        <f>REPLACE(INDEX(GroupVertices[Group],MATCH(Edges[[#This Row],[Vertex 2]],GroupVertices[Vertex],0)),1,1,"")</f>
        <v>3</v>
      </c>
      <c r="BM249" s="137">
        <v>43733</v>
      </c>
      <c r="BN249" s="70" t="s">
        <v>1236</v>
      </c>
    </row>
    <row r="250" spans="1:66" ht="15">
      <c r="A250" s="62" t="s">
        <v>811</v>
      </c>
      <c r="B250" s="62" t="s">
        <v>810</v>
      </c>
      <c r="C250" s="87" t="s">
        <v>284</v>
      </c>
      <c r="D250" s="94">
        <v>5</v>
      </c>
      <c r="E250" s="95" t="s">
        <v>132</v>
      </c>
      <c r="F250" s="96">
        <v>16</v>
      </c>
      <c r="G250" s="87"/>
      <c r="H250" s="77"/>
      <c r="I250" s="97"/>
      <c r="J250" s="97"/>
      <c r="K250" s="34" t="s">
        <v>65</v>
      </c>
      <c r="L250" s="100">
        <v>250</v>
      </c>
      <c r="M250" s="100"/>
      <c r="N250" s="99"/>
      <c r="O250" s="64" t="s">
        <v>353</v>
      </c>
      <c r="P250" s="66">
        <v>43733.55724537037</v>
      </c>
      <c r="Q250" s="64" t="s">
        <v>926</v>
      </c>
      <c r="R250" s="64"/>
      <c r="S250" s="64"/>
      <c r="T250" s="64"/>
      <c r="U250" s="66">
        <v>43733.55724537037</v>
      </c>
      <c r="V250" s="67" t="s">
        <v>1402</v>
      </c>
      <c r="W250" s="64"/>
      <c r="X250" s="64"/>
      <c r="Y250" s="70" t="s">
        <v>1571</v>
      </c>
      <c r="Z250" s="64"/>
      <c r="AA250" s="110">
        <v>1</v>
      </c>
      <c r="AB250" s="48"/>
      <c r="AC250" s="49"/>
      <c r="AD250" s="48"/>
      <c r="AE250" s="49"/>
      <c r="AF250" s="48"/>
      <c r="AG250" s="49"/>
      <c r="AH250" s="48"/>
      <c r="AI250" s="49"/>
      <c r="AJ250" s="48"/>
      <c r="AK250" s="117"/>
      <c r="AL250" s="67" t="s">
        <v>1069</v>
      </c>
      <c r="AM250" s="64" t="b">
        <v>0</v>
      </c>
      <c r="AN250" s="64">
        <v>0</v>
      </c>
      <c r="AO250" s="70" t="s">
        <v>287</v>
      </c>
      <c r="AP250" s="64" t="b">
        <v>0</v>
      </c>
      <c r="AQ250" s="64" t="s">
        <v>288</v>
      </c>
      <c r="AR250" s="64"/>
      <c r="AS250" s="70" t="s">
        <v>287</v>
      </c>
      <c r="AT250" s="64" t="b">
        <v>0</v>
      </c>
      <c r="AU250" s="64">
        <v>1</v>
      </c>
      <c r="AV250" s="70" t="s">
        <v>1570</v>
      </c>
      <c r="AW250" s="64" t="s">
        <v>1579</v>
      </c>
      <c r="AX250" s="64" t="b">
        <v>0</v>
      </c>
      <c r="AY250" s="70" t="s">
        <v>1570</v>
      </c>
      <c r="AZ250" s="64" t="s">
        <v>185</v>
      </c>
      <c r="BA250" s="64">
        <v>0</v>
      </c>
      <c r="BB250" s="64">
        <v>0</v>
      </c>
      <c r="BC250" s="64"/>
      <c r="BD250" s="64"/>
      <c r="BE250" s="64"/>
      <c r="BF250" s="64"/>
      <c r="BG250" s="64"/>
      <c r="BH250" s="64"/>
      <c r="BI250" s="64"/>
      <c r="BJ250" s="64"/>
      <c r="BK250" s="63" t="str">
        <f>REPLACE(INDEX(GroupVertices[Group],MATCH(Edges[[#This Row],[Vertex 1]],GroupVertices[Vertex],0)),1,1,"")</f>
        <v>3</v>
      </c>
      <c r="BL250" s="63" t="str">
        <f>REPLACE(INDEX(GroupVertices[Group],MATCH(Edges[[#This Row],[Vertex 2]],GroupVertices[Vertex],0)),1,1,"")</f>
        <v>3</v>
      </c>
      <c r="BM250" s="137">
        <v>43733</v>
      </c>
      <c r="BN250" s="70" t="s">
        <v>1237</v>
      </c>
    </row>
    <row r="251" spans="1:66" ht="15">
      <c r="A251" s="62" t="s">
        <v>811</v>
      </c>
      <c r="B251" s="62" t="s">
        <v>817</v>
      </c>
      <c r="C251" s="87" t="s">
        <v>284</v>
      </c>
      <c r="D251" s="94">
        <v>5</v>
      </c>
      <c r="E251" s="95" t="s">
        <v>132</v>
      </c>
      <c r="F251" s="96">
        <v>16</v>
      </c>
      <c r="G251" s="87"/>
      <c r="H251" s="77"/>
      <c r="I251" s="97"/>
      <c r="J251" s="97"/>
      <c r="K251" s="34" t="s">
        <v>65</v>
      </c>
      <c r="L251" s="100">
        <v>251</v>
      </c>
      <c r="M251" s="100"/>
      <c r="N251" s="99"/>
      <c r="O251" s="64" t="s">
        <v>195</v>
      </c>
      <c r="P251" s="66">
        <v>43733.55724537037</v>
      </c>
      <c r="Q251" s="64" t="s">
        <v>926</v>
      </c>
      <c r="R251" s="64"/>
      <c r="S251" s="64"/>
      <c r="T251" s="64"/>
      <c r="U251" s="66">
        <v>43733.55724537037</v>
      </c>
      <c r="V251" s="67" t="s">
        <v>1402</v>
      </c>
      <c r="W251" s="64"/>
      <c r="X251" s="64"/>
      <c r="Y251" s="70" t="s">
        <v>1571</v>
      </c>
      <c r="Z251" s="64"/>
      <c r="AA251" s="110">
        <v>1</v>
      </c>
      <c r="AB251" s="48">
        <v>0</v>
      </c>
      <c r="AC251" s="49">
        <v>0</v>
      </c>
      <c r="AD251" s="48">
        <v>0</v>
      </c>
      <c r="AE251" s="49">
        <v>0</v>
      </c>
      <c r="AF251" s="48">
        <v>0</v>
      </c>
      <c r="AG251" s="49">
        <v>0</v>
      </c>
      <c r="AH251" s="48">
        <v>19</v>
      </c>
      <c r="AI251" s="49">
        <v>100</v>
      </c>
      <c r="AJ251" s="48">
        <v>19</v>
      </c>
      <c r="AK251" s="117"/>
      <c r="AL251" s="67" t="s">
        <v>1069</v>
      </c>
      <c r="AM251" s="64" t="b">
        <v>0</v>
      </c>
      <c r="AN251" s="64">
        <v>0</v>
      </c>
      <c r="AO251" s="70" t="s">
        <v>287</v>
      </c>
      <c r="AP251" s="64" t="b">
        <v>0</v>
      </c>
      <c r="AQ251" s="64" t="s">
        <v>288</v>
      </c>
      <c r="AR251" s="64"/>
      <c r="AS251" s="70" t="s">
        <v>287</v>
      </c>
      <c r="AT251" s="64" t="b">
        <v>0</v>
      </c>
      <c r="AU251" s="64">
        <v>1</v>
      </c>
      <c r="AV251" s="70" t="s">
        <v>1570</v>
      </c>
      <c r="AW251" s="64" t="s">
        <v>1579</v>
      </c>
      <c r="AX251" s="64" t="b">
        <v>0</v>
      </c>
      <c r="AY251" s="70" t="s">
        <v>1570</v>
      </c>
      <c r="AZ251" s="64" t="s">
        <v>185</v>
      </c>
      <c r="BA251" s="64">
        <v>0</v>
      </c>
      <c r="BB251" s="64">
        <v>0</v>
      </c>
      <c r="BC251" s="64"/>
      <c r="BD251" s="64"/>
      <c r="BE251" s="64"/>
      <c r="BF251" s="64"/>
      <c r="BG251" s="64"/>
      <c r="BH251" s="64"/>
      <c r="BI251" s="64"/>
      <c r="BJ251" s="64"/>
      <c r="BK251" s="63" t="str">
        <f>REPLACE(INDEX(GroupVertices[Group],MATCH(Edges[[#This Row],[Vertex 1]],GroupVertices[Vertex],0)),1,1,"")</f>
        <v>3</v>
      </c>
      <c r="BL251" s="63" t="str">
        <f>REPLACE(INDEX(GroupVertices[Group],MATCH(Edges[[#This Row],[Vertex 2]],GroupVertices[Vertex],0)),1,1,"")</f>
        <v>3</v>
      </c>
      <c r="BM251" s="137">
        <v>43733</v>
      </c>
      <c r="BN251" s="70" t="s">
        <v>1237</v>
      </c>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hyperlinks>
    <hyperlink ref="R16" r:id="rId1" display="https://unomaha.zoom.us/signin"/>
    <hyperlink ref="R17" r:id="rId2" display="https://twitter.com/communo/status/1169611579815579650"/>
    <hyperlink ref="R20" r:id="rId3" display="https://unomaha.zoom.us/signin"/>
    <hyperlink ref="R21" r:id="rId4" display="https://twitter.com/UNOSML/status/1174750667862355970"/>
    <hyperlink ref="R22" r:id="rId5" display="https://unomaha.zoom.us/signin"/>
    <hyperlink ref="R23" r:id="rId6" display="https://unomaha.zoom.us/signin"/>
    <hyperlink ref="R24" r:id="rId7" display="https://unomaha.zoom.us/signin"/>
    <hyperlink ref="R29" r:id="rId8" display="https://twitter.com/unosml/status/1174750667862355970"/>
    <hyperlink ref="R80" r:id="rId9" display="https://twitter.com/UNOSML/status/1174750667862355970"/>
    <hyperlink ref="R81" r:id="rId10" display="https://www.unomaha.edu/campus-policies/regulations-on-the-use-of-university-facilities-and-grounds.php"/>
    <hyperlink ref="R108" r:id="rId11" display="https://twitter.com/UNOSML/status/1174836862600585217"/>
    <hyperlink ref="R138" r:id="rId12" display="https://twitter.com/UNOmaha/status/1173669150268493824"/>
    <hyperlink ref="R144" r:id="rId13" display="https://nodexlgraphgallery.org/Pages/Graph.aspx?graphID=210062"/>
    <hyperlink ref="R145" r:id="rId14" display="https://nodexlgraphgallery.org/Pages/Graph.aspx?graphID=210062"/>
    <hyperlink ref="R146" r:id="rId15" display="https://nodexlgraphgallery.org/Pages/Graph.aspx?graphID=210062"/>
    <hyperlink ref="R147" r:id="rId16" display="https://nodexlgraphgallery.org/Pages/Graph.aspx?graphID=210062"/>
    <hyperlink ref="R148" r:id="rId17" display="https://twitter.com/JeremyHL/status/1174034539204763649"/>
    <hyperlink ref="R151" r:id="rId18" display="https://twitter.com/JeremyHL/status/1174751982453587968"/>
    <hyperlink ref="R152" r:id="rId19" display="https://twitter.com/JeremyHL/status/1174751982453587968"/>
    <hyperlink ref="R154" r:id="rId20" display="https://twitter.com/UNOSML/status/1174750667862355970"/>
    <hyperlink ref="R155" r:id="rId21" display="https://twitter.com/alyssasiebken/status/1174784694833074188"/>
    <hyperlink ref="R160" r:id="rId22" display="https://unomaha.zoom.us/recording/play/D2a4rMBNzyplGPVOyXfzo3IspL3kGdIqsl3Z-hlICvbQMuL1kj_OTbrawA0drv6O?continueMode=true"/>
    <hyperlink ref="R164" r:id="rId23" display="https://zoom.us/recording/play/D2a4rMBNzyplGPVOyXfzo3IspL3kGdIqsl3Z-hlICvbQMuL1kj_OTbrawA0drv6O"/>
    <hyperlink ref="R165" r:id="rId24" display="https://zoom.us/recording/play/D2a4rMBNzyplGPVOyXfzo3IspL3kGdIqsl3Z-hlICvbQMuL1kj_OTbrawA0drv6O"/>
    <hyperlink ref="R166" r:id="rId25" display="https://nationalvoterregistrationday.org/partner-tools/"/>
    <hyperlink ref="R167" r:id="rId26" display="https://nationalvoterregistrationday.org/partner-tools/"/>
    <hyperlink ref="R168" r:id="rId27" display="https://nodexlgraphgallery.org/Pages/Graph.aspx?graphID=210062"/>
    <hyperlink ref="R169" r:id="rId28" display="https://nodexlgraphgallery.org/Pages/Graph.aspx?graphID=210062"/>
    <hyperlink ref="R170" r:id="rId29" display="https://www.unomaha.edu/news/events/constitution-week.php"/>
    <hyperlink ref="R180" r:id="rId30" display="https://zoom.us/recording/play/D2a4rMBNzyplGPVOyXfzo3IspL3kGdIqsl3Z-hlICvbQMuL1kj_OTbrawA0drv6O"/>
    <hyperlink ref="R181" r:id="rId31" display="https://zoom.us/recording/play/D2a4rMBNzyplGPVOyXfzo3IspL3kGdIqsl3Z-hlICvbQMuL1kj_OTbrawA0drv6O"/>
    <hyperlink ref="R182" r:id="rId32" display="http://unothegateway.com/uno-celebrates-constitution-week-including-first-amendment-panel/"/>
    <hyperlink ref="R183" r:id="rId33" display="http://unothegateway.com/uno-celebrates-constitution-week-including-first-amendment-panel/"/>
    <hyperlink ref="R185" r:id="rId34" display="https://nodexlgraphgallery.org/Pages/Graph.aspx?graphID=210062"/>
    <hyperlink ref="R187" r:id="rId35" display="https://nodexlgraphgallery.org/Pages/Graph.aspx?graphID=210062"/>
    <hyperlink ref="R188" r:id="rId36" display="https://nodexlgraphgallery.org/Pages/Graph.aspx?graphID=210062"/>
    <hyperlink ref="R189" r:id="rId37" display="https://www.wspa.com/news/nc-cheerleading-squad-on-probation-after-displaying-trump-banner/"/>
    <hyperlink ref="R190" r:id="rId38" display="https://nodexlgraphgallery.org/Pages/Graph.aspx?graphID=210062"/>
    <hyperlink ref="R191" r:id="rId39" display="https://nodexlgraphgallery.org/Pages/Graph.aspx?graphID=210062"/>
    <hyperlink ref="R192" r:id="rId40" display="https://nodexlgraphgallery.org/Pages/Graph.aspx?graphID=210062"/>
    <hyperlink ref="R193" r:id="rId41" display="https://nodexlgraphgallery.org/Pages/Graph.aspx?graphID=210062"/>
    <hyperlink ref="R194" r:id="rId42" display="https://www.wspa.com/news/nc-cheerleading-squad-on-probation-after-displaying-trump-banner/"/>
    <hyperlink ref="R195" r:id="rId43" display="https://nodexlgraphgallery.org/Pages/Graph.aspx?graphID=210062"/>
    <hyperlink ref="R196" r:id="rId44" display="https://nodexlgraphgallery.org/Pages/Graph.aspx?graphID=210062"/>
    <hyperlink ref="R197" r:id="rId45" display="https://nodexlgraphgallery.org/Pages/Graph.aspx?graphID=210062"/>
    <hyperlink ref="R200" r:id="rId46" display="https://nodexlgraphgallery.org/Pages/Graph.aspx?graphID=210062"/>
    <hyperlink ref="R207" r:id="rId47" display="https://www.unomaha.edu/news/events/constitution-week.php"/>
    <hyperlink ref="R209" r:id="rId48" display="https://nodexlgraphgallery.org/Pages/Graph.aspx?graphID=210062"/>
    <hyperlink ref="R213" r:id="rId49" display="https://unomaha.zoom.us/signin"/>
    <hyperlink ref="R215" r:id="rId50" display="https://zoom.us/recording/play/D2a4rMBNzyplGPVOyXfzo3IspL3kGdIqsl3Z-hlICvbQMuL1kj_OTbrawA0drv6O"/>
    <hyperlink ref="R218" r:id="rId51" display="https://nodexlgraphgallery.org/Pages/Graph.aspx?graphID=210062"/>
    <hyperlink ref="R221" r:id="rId52" display="https://unomaha.zoom.us/signin"/>
    <hyperlink ref="R223" r:id="rId53" display="https://unomaha.zoom.us/recording/play/D2a4rMBNzyplGPVOyXfzo3IspL3kGdIqsl3Z-hlICvbQMuL1kj_OTbrawA0drv6O?continueMode=true"/>
    <hyperlink ref="R224" r:id="rId54" display="https://twitter.com/LarissaGrace/status/1174791759785652224"/>
    <hyperlink ref="R225" r:id="rId55" display="https://zoom.us/recording/play/D2a4rMBNzyplGPVOyXfzo3IspL3kGdIqsl3Z-hlICvbQMuL1kj_OTbrawA0drv6O"/>
    <hyperlink ref="R226" r:id="rId56" display="https://nationalvoterregistrationday.org/partner-tools/"/>
    <hyperlink ref="R227" r:id="rId57" display="http://unothegateway.com/uno-celebrates-constitution-week-including-first-amendment-panel/"/>
    <hyperlink ref="R228" r:id="rId58" display="http://unothegateway.com/uno-celebrates-constitution-week-including-first-amendment-panel/"/>
    <hyperlink ref="R230" r:id="rId59" display="https://nodexlgraphgallery.org/Pages/Graph.aspx?graphID=210062"/>
    <hyperlink ref="R233" r:id="rId60" display="https://unomaha.zoom.us/signin"/>
    <hyperlink ref="R235" r:id="rId61" display="https://zoom.us/recording/play/D2a4rMBNzyplGPVOyXfzo3IspL3kGdIqsl3Z-hlICvbQMuL1kj_OTbrawA0drv6O"/>
    <hyperlink ref="R236" r:id="rId62" display="https://zoom.us/recording/play/D2a4rMBNzyplGPVOyXfzo3IspL3kGdIqsl3Z-hlICvbQMuL1kj_OTbrawA0drv6O"/>
    <hyperlink ref="R237" r:id="rId63" display="https://nationalvoterregistrationday.org/partner-tools/"/>
    <hyperlink ref="R238" r:id="rId64" display="https://investigativereportingworkshop.org/news/growing-hostility-between-student-media-and-administrators/"/>
    <hyperlink ref="R243" r:id="rId65" display="https://twitter.com/larissagrace/status/1174787906965131264"/>
    <hyperlink ref="R244" r:id="rId66" display="http://unothegateway.com/uno-celebrates-constitution-week-including-first-amendment-panel/"/>
    <hyperlink ref="R248" r:id="rId67" display="https://www.instagram.com/p/B2m9opbgtzF/"/>
    <hyperlink ref="AK13" r:id="rId68" display="https://pbs.twimg.com/media/EEw7bX9XkAERaPz.jpg"/>
    <hyperlink ref="AK14" r:id="rId69" display="https://pbs.twimg.com/media/EExrHBjUcAEqTEy.jpg"/>
    <hyperlink ref="AK15" r:id="rId70" display="https://pbs.twimg.com/media/EEyKF36WsAAG9X9.jpg"/>
    <hyperlink ref="AK22" r:id="rId71" display="https://pbs.twimg.com/media/EE2Or9IVUAA0fWk.jpg"/>
    <hyperlink ref="AK23" r:id="rId72" display="https://pbs.twimg.com/media/EE2Or9IVUAA0fWk.jpg"/>
    <hyperlink ref="AK24" r:id="rId73" display="https://pbs.twimg.com/media/EE2Or9IVUAA0fWk.jpg"/>
    <hyperlink ref="AK26" r:id="rId74" display="https://pbs.twimg.com/media/EE2e0zMXUAA88Mn.jpg"/>
    <hyperlink ref="AK28" r:id="rId75" display="https://pbs.twimg.com/media/EEx_gryXUAECyNJ.jpg"/>
    <hyperlink ref="AK37" r:id="rId76" display="https://pbs.twimg.com/tweet_video_thumb/EE2j4kpUEAAfdwf.jpg"/>
    <hyperlink ref="AK45" r:id="rId77" display="https://pbs.twimg.com/tweet_video_thumb/EE2iUHlXkAAYtJg.jpg"/>
    <hyperlink ref="AK46" r:id="rId78" display="https://pbs.twimg.com/ext_tw_video_thumb/1174770155760640000/pu/img/DcLVZL_3Uxdju-nS.jpg"/>
    <hyperlink ref="AK48" r:id="rId79" display="https://pbs.twimg.com/tweet_video_thumb/EE2l4TMXoAAExq_.jpg"/>
    <hyperlink ref="AK50" r:id="rId80" display="https://pbs.twimg.com/tweet_video_thumb/EE2scveW4AAZVNA.jpg"/>
    <hyperlink ref="AK51" r:id="rId81" display="https://pbs.twimg.com/media/EEsQj6DUcAAZULV.jpg"/>
    <hyperlink ref="AK55" r:id="rId82" display="https://pbs.twimg.com/media/EExW5iSW4AEwDhr.jpg"/>
    <hyperlink ref="AK56" r:id="rId83" display="https://pbs.twimg.com/media/EExW5iSW4AEwDhr.jpg"/>
    <hyperlink ref="AK57" r:id="rId84" display="https://pbs.twimg.com/media/EExW5iSW4AEwDhr.jpg"/>
    <hyperlink ref="AK61" r:id="rId85" display="https://pbs.twimg.com/media/EE2sK9mU0AAxOga.jpg"/>
    <hyperlink ref="AK65" r:id="rId86" display="https://pbs.twimg.com/media/EExW5iSW4AEwDhr.jpg"/>
    <hyperlink ref="AK66" r:id="rId87" display="https://pbs.twimg.com/media/EExW5iSW4AEwDhr.jpg"/>
    <hyperlink ref="AK67" r:id="rId88" display="https://pbs.twimg.com/media/EExW5iSW4AEwDhr.jpg"/>
    <hyperlink ref="AK75" r:id="rId89" display="https://pbs.twimg.com/media/EExW5iSW4AEwDhr.jpg"/>
    <hyperlink ref="AK76" r:id="rId90" display="https://pbs.twimg.com/media/EExW5iSW4AEwDhr.jpg"/>
    <hyperlink ref="AK77" r:id="rId91" display="https://pbs.twimg.com/media/EExW5iSW4AEwDhr.jpg"/>
    <hyperlink ref="AK79" r:id="rId92" display="https://pbs.twimg.com/ext_tw_video_thumb/1174771759087681536/pu/img/5A7JNqpS-RfoqYuQ.jpg"/>
    <hyperlink ref="AK82" r:id="rId93" display="https://pbs.twimg.com/tweet_video_thumb/EE2lDIKUYAEI2k7.jpg"/>
    <hyperlink ref="AK111" r:id="rId94" display="https://pbs.twimg.com/tweet_video_thumb/EE2onz5XkAAVPsj.jpg"/>
    <hyperlink ref="AK119" r:id="rId95" display="https://pbs.twimg.com/tweet_video_thumb/EE2mC-jWkAE88Ov.jpg"/>
    <hyperlink ref="AK121" r:id="rId96" display="https://pbs.twimg.com/tweet_video_thumb/EE2qMOZXUAI8CKk.jpg"/>
    <hyperlink ref="AK123" r:id="rId97" display="https://pbs.twimg.com/tweet_video_thumb/EE2mC-jWkAE88Ov.jpg"/>
    <hyperlink ref="AK124" r:id="rId98" display="https://pbs.twimg.com/media/EE2jwCXUwAAxuj5.jpg"/>
    <hyperlink ref="AK129" r:id="rId99" display="https://pbs.twimg.com/tweet_video_thumb/EE8vFv9XYAEybKU.jpg"/>
    <hyperlink ref="AK130" r:id="rId100" display="https://pbs.twimg.com/tweet_video_thumb/EFAY1HuXYAkm3yS.jpg"/>
    <hyperlink ref="AK131" r:id="rId101" display="https://pbs.twimg.com/tweet_video_thumb/EFHmxaVXsAAHycn.jpg"/>
    <hyperlink ref="AK132" r:id="rId102" display="https://pbs.twimg.com/tweet_video_thumb/EFP8daWUUAAgUT3.jpg"/>
    <hyperlink ref="AK141" r:id="rId103" display="https://pbs.twimg.com/tweet_video_thumb/EE2nCtxXkAAv_au.jpg"/>
    <hyperlink ref="AK153" r:id="rId104" display="https://pbs.twimg.com/media/EE2R2GsWsAEJq2a.jpg"/>
    <hyperlink ref="AK156" r:id="rId105" display="https://pbs.twimg.com/media/EE2y4KaU0AAD-qc.jpg"/>
    <hyperlink ref="AK171" r:id="rId106" display="https://pbs.twimg.com/media/EExW5iSW4AEwDhr.jpg"/>
    <hyperlink ref="AK172" r:id="rId107" display="https://pbs.twimg.com/media/EExW5iSW4AEwDhr.jpg"/>
    <hyperlink ref="AK173" r:id="rId108" display="https://pbs.twimg.com/media/EExW5iSW4AEwDhr.jpg"/>
    <hyperlink ref="AK199" r:id="rId109" display="https://pbs.twimg.com/media/EEoraZ3WkAE_JJU.jpg"/>
    <hyperlink ref="AK202" r:id="rId110" display="https://pbs.twimg.com/media/EExW5iSW4AEwDhr.jpg"/>
    <hyperlink ref="AK203" r:id="rId111" display="https://pbs.twimg.com/media/EE1ZIAdXsAEIguv.jpg"/>
    <hyperlink ref="AK206" r:id="rId112" display="https://pbs.twimg.com/media/EEoraZ3WkAE_JJU.jpg"/>
    <hyperlink ref="AK208" r:id="rId113" display="https://pbs.twimg.com/media/EErkEHWU8AERV0s.jpg"/>
    <hyperlink ref="AK210" r:id="rId114" display="https://pbs.twimg.com/media/EEv5AUCX4AAknO2.jpg"/>
    <hyperlink ref="AK211" r:id="rId115" display="https://pbs.twimg.com/media/EExW5iSW4AEwDhr.jpg"/>
    <hyperlink ref="AK212" r:id="rId116" display="https://pbs.twimg.com/media/EE1YUA4XsAAe2U1.jpg"/>
    <hyperlink ref="AK213" r:id="rId117" display="https://pbs.twimg.com/media/EE2Or9IVUAA0fWk.jpg"/>
    <hyperlink ref="AK214" r:id="rId118" display="https://pbs.twimg.com/media/EE3DAQPW4AAIW-c.jpg"/>
    <hyperlink ref="AK217" r:id="rId119" display="https://pbs.twimg.com/media/EEoraZ3WkAE_JJU.jpg"/>
    <hyperlink ref="AK220" r:id="rId120" display="https://pbs.twimg.com/media/EExW5iSW4AEwDhr.jpg"/>
    <hyperlink ref="AK229" r:id="rId121" display="https://pbs.twimg.com/media/EEoraZ3WkAE_JJU.jpg"/>
    <hyperlink ref="AK231" r:id="rId122" display="https://pbs.twimg.com/media/EExW5iSW4AEwDhr.jpg"/>
    <hyperlink ref="AK232" r:id="rId123" display="https://pbs.twimg.com/media/EE1YUA4XsAAe2U1.jpg"/>
    <hyperlink ref="AK233" r:id="rId124" display="https://pbs.twimg.com/media/EE2Or9IVUAA0fWk.jpg"/>
    <hyperlink ref="AK234" r:id="rId125" display="https://pbs.twimg.com/media/EE3DAQPW4AAIW-c.jpg"/>
    <hyperlink ref="AK239" r:id="rId126" display="https://pbs.twimg.com/ext_tw_video_thumb/1174004475532476416/pu/img/Tjux5vSQ3_r3LMH8.jpg"/>
    <hyperlink ref="AK240" r:id="rId127" display="https://pbs.twimg.com/media/EErpH9aUcAApGcR.jpg"/>
    <hyperlink ref="AK241" r:id="rId128" display="https://pbs.twimg.com/media/EErqOEAUcAA5MUB.jpg"/>
    <hyperlink ref="AK242" r:id="rId129" display="https://pbs.twimg.com/media/EEsCMJRXoAENzyC.jpg"/>
    <hyperlink ref="AK247" r:id="rId130" display="https://pbs.twimg.com/tweet_video_thumb/EE2oIToUYAAjfLh.jpg"/>
    <hyperlink ref="AK248" r:id="rId131" display="https://pbs.twimg.com/media/EE2_7R-XsAArDGl.jpg"/>
    <hyperlink ref="AK249" r:id="rId132" display="https://pbs.twimg.com/media/EFRLdYgWwAAIM8k.jpg"/>
    <hyperlink ref="AL3" r:id="rId133" display="http://pbs.twimg.com/profile_images/822293930335092737/HmFuSRJ7_normal.jpg"/>
    <hyperlink ref="AL4" r:id="rId134" display="http://pbs.twimg.com/profile_images/1092882371811131392/OJIhTrpS_normal.jpg"/>
    <hyperlink ref="AL5" r:id="rId135" display="http://pbs.twimg.com/profile_images/572104999251132416/15F5He83_normal.jpeg"/>
    <hyperlink ref="AL6" r:id="rId136" display="http://pbs.twimg.com/profile_images/572104999251132416/15F5He83_normal.jpeg"/>
    <hyperlink ref="AL7" r:id="rId137" display="http://pbs.twimg.com/profile_images/1144702222636331010/urhl86xW_normal.jpg"/>
    <hyperlink ref="AL8" r:id="rId138" display="http://pbs.twimg.com/profile_images/1144702222636331010/urhl86xW_normal.jpg"/>
    <hyperlink ref="AL9" r:id="rId139" display="http://pbs.twimg.com/profile_images/1051907326305656840/k-IQf24y_normal.jpg"/>
    <hyperlink ref="AL10" r:id="rId140" display="http://pbs.twimg.com/profile_images/1051907326305656840/k-IQf24y_normal.jpg"/>
    <hyperlink ref="AL11" r:id="rId141" display="http://pbs.twimg.com/profile_images/1160965249912188932/0DZohz0b_normal.jpg"/>
    <hyperlink ref="AL12" r:id="rId142" display="http://pbs.twimg.com/profile_images/1160965249912188932/0DZohz0b_normal.jpg"/>
    <hyperlink ref="AL13" r:id="rId143" display="https://pbs.twimg.com/media/EEw7bX9XkAERaPz.jpg"/>
    <hyperlink ref="AL14" r:id="rId144" display="https://pbs.twimg.com/media/EExrHBjUcAEqTEy.jpg"/>
    <hyperlink ref="AL15" r:id="rId145" display="https://pbs.twimg.com/media/EEyKF36WsAAG9X9.jpg"/>
    <hyperlink ref="AL16" r:id="rId146" display="http://pbs.twimg.com/profile_images/875946540715659264/FDOf-UKL_normal.jpg"/>
    <hyperlink ref="AL17" r:id="rId147" display="http://pbs.twimg.com/profile_images/651505277326331904/FhPZNUyV_normal.jpg"/>
    <hyperlink ref="AL18" r:id="rId148" display="http://pbs.twimg.com/profile_images/651505277326331904/FhPZNUyV_normal.jpg"/>
    <hyperlink ref="AL19" r:id="rId149" display="http://pbs.twimg.com/profile_images/651505277326331904/FhPZNUyV_normal.jpg"/>
    <hyperlink ref="AL20" r:id="rId150" display="http://pbs.twimg.com/profile_images/651505277326331904/FhPZNUyV_normal.jpg"/>
    <hyperlink ref="AL21" r:id="rId151" display="http://pbs.twimg.com/profile_images/651505277326331904/FhPZNUyV_normal.jpg"/>
    <hyperlink ref="AL22" r:id="rId152" display="https://pbs.twimg.com/media/EE2Or9IVUAA0fWk.jpg"/>
    <hyperlink ref="AL23" r:id="rId153" display="https://pbs.twimg.com/media/EE2Or9IVUAA0fWk.jpg"/>
    <hyperlink ref="AL24" r:id="rId154" display="https://pbs.twimg.com/media/EE2Or9IVUAA0fWk.jpg"/>
    <hyperlink ref="AL25" r:id="rId155" display="http://pbs.twimg.com/profile_images/886690706223267840/WCzWnLDm_normal.jpg"/>
    <hyperlink ref="AL26" r:id="rId156" display="https://pbs.twimg.com/media/EE2e0zMXUAA88Mn.jpg"/>
    <hyperlink ref="AL27" r:id="rId157" display="http://abs.twimg.com/sticky/default_profile_images/default_profile_normal.png"/>
    <hyperlink ref="AL28" r:id="rId158" display="https://pbs.twimg.com/media/EEx_gryXUAECyNJ.jpg"/>
    <hyperlink ref="AL29" r:id="rId159" display="http://pbs.twimg.com/profile_images/1175906909473452033/0V8qYmG2_normal.jpg"/>
    <hyperlink ref="AL30" r:id="rId160" display="http://pbs.twimg.com/profile_images/1174770760684048385/x1qjGLQ8_normal.jpg"/>
    <hyperlink ref="AL31" r:id="rId161" display="http://pbs.twimg.com/profile_images/1124851528001642497/WNXWfapv_normal.jpg"/>
    <hyperlink ref="AL32" r:id="rId162" display="http://pbs.twimg.com/profile_images/559972208538161152/ZBaP6rVl_normal.jpeg"/>
    <hyperlink ref="AL33" r:id="rId163" display="http://pbs.twimg.com/profile_images/677951382775709696/azMKWnDc_normal.jpg"/>
    <hyperlink ref="AL34" r:id="rId164" display="http://pbs.twimg.com/profile_images/677951382775709696/azMKWnDc_normal.jpg"/>
    <hyperlink ref="AL35" r:id="rId165" display="http://pbs.twimg.com/profile_images/559972208538161152/ZBaP6rVl_normal.jpeg"/>
    <hyperlink ref="AL36" r:id="rId166" display="http://pbs.twimg.com/profile_images/559972208538161152/ZBaP6rVl_normal.jpeg"/>
    <hyperlink ref="AL37" r:id="rId167" display="https://pbs.twimg.com/tweet_video_thumb/EE2j4kpUEAAfdwf.jpg"/>
    <hyperlink ref="AL38" r:id="rId168" display="http://pbs.twimg.com/profile_images/559972208538161152/ZBaP6rVl_normal.jpeg"/>
    <hyperlink ref="AL39" r:id="rId169" display="http://pbs.twimg.com/profile_images/559972208538161152/ZBaP6rVl_normal.jpeg"/>
    <hyperlink ref="AL40" r:id="rId170" display="http://pbs.twimg.com/profile_images/559972208538161152/ZBaP6rVl_normal.jpeg"/>
    <hyperlink ref="AL41" r:id="rId171" display="http://pbs.twimg.com/profile_images/559972208538161152/ZBaP6rVl_normal.jpeg"/>
    <hyperlink ref="AL42" r:id="rId172" display="http://pbs.twimg.com/profile_images/677951382775709696/azMKWnDc_normal.jpg"/>
    <hyperlink ref="AL43" r:id="rId173" display="http://pbs.twimg.com/profile_images/850941099581599745/_l0X97mZ_normal.jpg"/>
    <hyperlink ref="AL44" r:id="rId174" display="http://pbs.twimg.com/profile_images/850941099581599745/_l0X97mZ_normal.jpg"/>
    <hyperlink ref="AL45" r:id="rId175" display="https://pbs.twimg.com/tweet_video_thumb/EE2iUHlXkAAYtJg.jpg"/>
    <hyperlink ref="AL46" r:id="rId176" display="https://pbs.twimg.com/ext_tw_video_thumb/1174770155760640000/pu/img/DcLVZL_3Uxdju-nS.jpg"/>
    <hyperlink ref="AL47" r:id="rId177" display="http://pbs.twimg.com/profile_images/1019460893590147074/fwEWSq1z_normal.jpg"/>
    <hyperlink ref="AL48" r:id="rId178" display="https://pbs.twimg.com/tweet_video_thumb/EE2l4TMXoAAExq_.jpg"/>
    <hyperlink ref="AL49" r:id="rId179" display="http://pbs.twimg.com/profile_images/1019460893590147074/fwEWSq1z_normal.jpg"/>
    <hyperlink ref="AL50" r:id="rId180" display="https://pbs.twimg.com/tweet_video_thumb/EE2scveW4AAZVNA.jpg"/>
    <hyperlink ref="AL51" r:id="rId181" display="https://pbs.twimg.com/media/EEsQj6DUcAAZULV.jpg"/>
    <hyperlink ref="AL52" r:id="rId182" display="http://pbs.twimg.com/profile_images/718763676312973312/I28w82mR_normal.jpg"/>
    <hyperlink ref="AL53" r:id="rId183" display="http://pbs.twimg.com/profile_images/718763676312973312/I28w82mR_normal.jpg"/>
    <hyperlink ref="AL54" r:id="rId184" display="http://pbs.twimg.com/profile_images/718763676312973312/I28w82mR_normal.jpg"/>
    <hyperlink ref="AL55" r:id="rId185" display="https://pbs.twimg.com/media/EExW5iSW4AEwDhr.jpg"/>
    <hyperlink ref="AL56" r:id="rId186" display="https://pbs.twimg.com/media/EExW5iSW4AEwDhr.jpg"/>
    <hyperlink ref="AL57" r:id="rId187" display="https://pbs.twimg.com/media/EExW5iSW4AEwDhr.jpg"/>
    <hyperlink ref="AL58" r:id="rId188" display="http://pbs.twimg.com/profile_images/718763676312973312/I28w82mR_normal.jpg"/>
    <hyperlink ref="AL59" r:id="rId189" display="http://pbs.twimg.com/profile_images/718763676312973312/I28w82mR_normal.jpg"/>
    <hyperlink ref="AL60" r:id="rId190" display="http://pbs.twimg.com/profile_images/718763676312973312/I28w82mR_normal.jpg"/>
    <hyperlink ref="AL61" r:id="rId191" display="https://pbs.twimg.com/media/EE2sK9mU0AAxOga.jpg"/>
    <hyperlink ref="AL62" r:id="rId192" display="http://pbs.twimg.com/profile_images/718763676312973312/I28w82mR_normal.jpg"/>
    <hyperlink ref="AL63" r:id="rId193" display="http://pbs.twimg.com/profile_images/718763676312973312/I28w82mR_normal.jpg"/>
    <hyperlink ref="AL64" r:id="rId194" display="http://pbs.twimg.com/profile_images/718763676312973312/I28w82mR_normal.jpg"/>
    <hyperlink ref="AL65" r:id="rId195" display="https://pbs.twimg.com/media/EExW5iSW4AEwDhr.jpg"/>
    <hyperlink ref="AL66" r:id="rId196" display="https://pbs.twimg.com/media/EExW5iSW4AEwDhr.jpg"/>
    <hyperlink ref="AL67" r:id="rId197" display="https://pbs.twimg.com/media/EExW5iSW4AEwDhr.jpg"/>
    <hyperlink ref="AL68" r:id="rId198" display="http://pbs.twimg.com/profile_images/1168368989866737664/Smh6qiOc_normal.jpg"/>
    <hyperlink ref="AL69" r:id="rId199" display="http://pbs.twimg.com/profile_images/1168368989866737664/Smh6qiOc_normal.jpg"/>
    <hyperlink ref="AL70" r:id="rId200" display="http://pbs.twimg.com/profile_images/1168368989866737664/Smh6qiOc_normal.jpg"/>
    <hyperlink ref="AL71" r:id="rId201" display="http://pbs.twimg.com/profile_images/1168368989866737664/Smh6qiOc_normal.jpg"/>
    <hyperlink ref="AL72" r:id="rId202" display="http://pbs.twimg.com/profile_images/1168368989866737664/Smh6qiOc_normal.jpg"/>
    <hyperlink ref="AL73" r:id="rId203" display="http://pbs.twimg.com/profile_images/1168368989866737664/Smh6qiOc_normal.jpg"/>
    <hyperlink ref="AL74" r:id="rId204" display="http://pbs.twimg.com/profile_images/1168368989866737664/Smh6qiOc_normal.jpg"/>
    <hyperlink ref="AL75" r:id="rId205" display="https://pbs.twimg.com/media/EExW5iSW4AEwDhr.jpg"/>
    <hyperlink ref="AL76" r:id="rId206" display="https://pbs.twimg.com/media/EExW5iSW4AEwDhr.jpg"/>
    <hyperlink ref="AL77" r:id="rId207" display="https://pbs.twimg.com/media/EExW5iSW4AEwDhr.jpg"/>
    <hyperlink ref="AL78" r:id="rId208" display="http://pbs.twimg.com/profile_images/896238807527211008/VD0AGnrO_normal.jpg"/>
    <hyperlink ref="AL79" r:id="rId209" display="https://pbs.twimg.com/ext_tw_video_thumb/1174771759087681536/pu/img/5A7JNqpS-RfoqYuQ.jpg"/>
    <hyperlink ref="AL80" r:id="rId210" display="http://pbs.twimg.com/profile_images/1174767693976616960/Sk9xAS_U_normal.jpg"/>
    <hyperlink ref="AL81" r:id="rId211" display="http://pbs.twimg.com/profile_images/1174767693976616960/Sk9xAS_U_normal.jpg"/>
    <hyperlink ref="AL82" r:id="rId212" display="https://pbs.twimg.com/tweet_video_thumb/EE2lDIKUYAEI2k7.jpg"/>
    <hyperlink ref="AL83" r:id="rId213" display="http://pbs.twimg.com/profile_images/943167209479819264/NzUPkf7w_normal.jpg"/>
    <hyperlink ref="AL84" r:id="rId214" display="http://pbs.twimg.com/profile_images/1174882732134096896/PG5nO1y6_normal.jpg"/>
    <hyperlink ref="AL85" r:id="rId215" display="http://pbs.twimg.com/profile_images/943167209479819264/NzUPkf7w_normal.jpg"/>
    <hyperlink ref="AL86" r:id="rId216" display="http://pbs.twimg.com/profile_images/943167209479819264/NzUPkf7w_normal.jpg"/>
    <hyperlink ref="AL87" r:id="rId217" display="http://pbs.twimg.com/profile_images/943167209479819264/NzUPkf7w_normal.jpg"/>
    <hyperlink ref="AL88" r:id="rId218" display="http://pbs.twimg.com/profile_images/943167209479819264/NzUPkf7w_normal.jpg"/>
    <hyperlink ref="AL89" r:id="rId219" display="http://pbs.twimg.com/profile_images/943167209479819264/NzUPkf7w_normal.jpg"/>
    <hyperlink ref="AL90" r:id="rId220" display="http://pbs.twimg.com/profile_images/1094965130138451968/Dg15YV9S_normal.jpg"/>
    <hyperlink ref="AL91" r:id="rId221" display="http://pbs.twimg.com/profile_images/1094965130138451968/Dg15YV9S_normal.jpg"/>
    <hyperlink ref="AL92" r:id="rId222" display="http://pbs.twimg.com/profile_images/1056537755000496129/QXSpLvje_normal.jpg"/>
    <hyperlink ref="AL93" r:id="rId223" display="http://pbs.twimg.com/profile_images/555448415140577280/5ufHRfbn_normal.jpeg"/>
    <hyperlink ref="AL94" r:id="rId224" display="http://pbs.twimg.com/profile_images/1121470375261556738/QYAnj-kV_normal.jpg"/>
    <hyperlink ref="AL95" r:id="rId225" display="http://pbs.twimg.com/profile_images/1169241079868219392/QOUGrsKk_normal.jpg"/>
    <hyperlink ref="AL96" r:id="rId226" display="http://abs.twimg.com/sticky/default_profile_images/default_profile_normal.png"/>
    <hyperlink ref="AL97" r:id="rId227" display="http://pbs.twimg.com/profile_images/1112351910928044034/9ZJqM4x0_normal.jpg"/>
    <hyperlink ref="AL98" r:id="rId228" display="http://pbs.twimg.com/profile_images/1060004557755887618/01ZysPAd_normal.jpg"/>
    <hyperlink ref="AL99" r:id="rId229" display="http://pbs.twimg.com/profile_images/1123374378455117824/75bno-CM_normal.jpg"/>
    <hyperlink ref="AL100" r:id="rId230" display="http://pbs.twimg.com/profile_images/1123374378455117824/75bno-CM_normal.jpg"/>
    <hyperlink ref="AL101" r:id="rId231" display="http://pbs.twimg.com/profile_images/1123374378455117824/75bno-CM_normal.jpg"/>
    <hyperlink ref="AL102" r:id="rId232" display="http://pbs.twimg.com/profile_images/1057702656314167296/spXddUVU_normal.jpg"/>
    <hyperlink ref="AL103" r:id="rId233" display="http://pbs.twimg.com/profile_images/1160480587632668674/1JcxzMZe_normal.jpg"/>
    <hyperlink ref="AL104" r:id="rId234" display="http://pbs.twimg.com/profile_images/1137811365492641792/d16_WYxz_normal.jpg"/>
    <hyperlink ref="AL105" r:id="rId235" display="http://pbs.twimg.com/profile_images/1137811365492641792/d16_WYxz_normal.jpg"/>
    <hyperlink ref="AL106" r:id="rId236" display="http://pbs.twimg.com/profile_images/1174154920863371265/M_OVrsk-_normal.jpg"/>
    <hyperlink ref="AL107" r:id="rId237" display="http://pbs.twimg.com/profile_images/1174154920863371265/M_OVrsk-_normal.jpg"/>
    <hyperlink ref="AL108" r:id="rId238" display="http://pbs.twimg.com/profile_images/643080831544762368/sfrt4w5H_normal.jpg"/>
    <hyperlink ref="AL109" r:id="rId239" display="http://pbs.twimg.com/profile_images/677951382775709696/azMKWnDc_normal.jpg"/>
    <hyperlink ref="AL110" r:id="rId240" display="http://pbs.twimg.com/profile_images/677951382775709696/azMKWnDc_normal.jpg"/>
    <hyperlink ref="AL111" r:id="rId241" display="https://pbs.twimg.com/tweet_video_thumb/EE2onz5XkAAVPsj.jpg"/>
    <hyperlink ref="AL112" r:id="rId242" display="http://pbs.twimg.com/profile_images/2761713408/6329c1d5a241ca23457c0db374bee56b_normal.jpeg"/>
    <hyperlink ref="AL113" r:id="rId243" display="http://pbs.twimg.com/profile_images/677951382775709696/azMKWnDc_normal.jpg"/>
    <hyperlink ref="AL114" r:id="rId244" display="http://pbs.twimg.com/profile_images/677951382775709696/azMKWnDc_normal.jpg"/>
    <hyperlink ref="AL115" r:id="rId245" display="http://pbs.twimg.com/profile_images/677951382775709696/azMKWnDc_normal.jpg"/>
    <hyperlink ref="AL116" r:id="rId246" display="http://pbs.twimg.com/profile_images/677951382775709696/azMKWnDc_normal.jpg"/>
    <hyperlink ref="AL117" r:id="rId247" display="http://pbs.twimg.com/profile_images/677951382775709696/azMKWnDc_normal.jpg"/>
    <hyperlink ref="AL118" r:id="rId248" display="http://pbs.twimg.com/profile_images/677951382775709696/azMKWnDc_normal.jpg"/>
    <hyperlink ref="AL119" r:id="rId249" display="https://pbs.twimg.com/tweet_video_thumb/EE2mC-jWkAE88Ov.jpg"/>
    <hyperlink ref="AL120" r:id="rId250" display="http://pbs.twimg.com/profile_images/677951382775709696/azMKWnDc_normal.jpg"/>
    <hyperlink ref="AL121" r:id="rId251" display="https://pbs.twimg.com/tweet_video_thumb/EE2qMOZXUAI8CKk.jpg"/>
    <hyperlink ref="AL122" r:id="rId252" display="http://pbs.twimg.com/profile_images/677951382775709696/azMKWnDc_normal.jpg"/>
    <hyperlink ref="AL123" r:id="rId253" display="https://pbs.twimg.com/tweet_video_thumb/EE2mC-jWkAE88Ov.jpg"/>
    <hyperlink ref="AL124" r:id="rId254" display="https://pbs.twimg.com/media/EE2jwCXUwAAxuj5.jpg"/>
    <hyperlink ref="AL125" r:id="rId255" display="http://pbs.twimg.com/profile_images/1129944670988132352/LYEHUdAX_normal.jpg"/>
    <hyperlink ref="AL126" r:id="rId256" display="http://pbs.twimg.com/profile_images/1150860543730868227/QCJmB2x5_normal.jpg"/>
    <hyperlink ref="AL127" r:id="rId257" display="http://pbs.twimg.com/profile_images/1150860543730868227/QCJmB2x5_normal.jpg"/>
    <hyperlink ref="AL128" r:id="rId258" display="http://pbs.twimg.com/profile_images/1150860543730868227/QCJmB2x5_normal.jpg"/>
    <hyperlink ref="AL129" r:id="rId259" display="https://pbs.twimg.com/tweet_video_thumb/EE8vFv9XYAEybKU.jpg"/>
    <hyperlink ref="AL130" r:id="rId260" display="https://pbs.twimg.com/tweet_video_thumb/EFAY1HuXYAkm3yS.jpg"/>
    <hyperlink ref="AL131" r:id="rId261" display="https://pbs.twimg.com/tweet_video_thumb/EFHmxaVXsAAHycn.jpg"/>
    <hyperlink ref="AL132" r:id="rId262" display="https://pbs.twimg.com/tweet_video_thumb/EFP8daWUUAAgUT3.jpg"/>
    <hyperlink ref="AL133" r:id="rId263" display="http://pbs.twimg.com/profile_images/691486428253958144/rRbwW0C1_normal.jpg"/>
    <hyperlink ref="AL134" r:id="rId264" display="http://pbs.twimg.com/profile_images/691486428253958144/rRbwW0C1_normal.jpg"/>
    <hyperlink ref="AL135" r:id="rId265" display="http://pbs.twimg.com/profile_images/691486428253958144/rRbwW0C1_normal.jpg"/>
    <hyperlink ref="AL136" r:id="rId266" display="http://pbs.twimg.com/profile_images/691486428253958144/rRbwW0C1_normal.jpg"/>
    <hyperlink ref="AL137" r:id="rId267" display="http://pbs.twimg.com/profile_images/714624519365910529/E1YMh4IC_normal.jpg"/>
    <hyperlink ref="AL138" r:id="rId268" display="http://pbs.twimg.com/profile_images/1174772278095241216/54tU8sIZ_normal.jpg"/>
    <hyperlink ref="AL139" r:id="rId269" display="http://pbs.twimg.com/profile_images/1174772278095241216/54tU8sIZ_normal.jpg"/>
    <hyperlink ref="AL140" r:id="rId270" display="http://pbs.twimg.com/profile_images/1174772278095241216/54tU8sIZ_normal.jpg"/>
    <hyperlink ref="AL141" r:id="rId271" display="https://pbs.twimg.com/tweet_video_thumb/EE2nCtxXkAAv_au.jpg"/>
    <hyperlink ref="AL142" r:id="rId272" display="http://pbs.twimg.com/profile_images/1174772278095241216/54tU8sIZ_normal.jpg"/>
    <hyperlink ref="AL143" r:id="rId273" display="http://pbs.twimg.com/profile_images/2761713408/6329c1d5a241ca23457c0db374bee56b_normal.jpeg"/>
    <hyperlink ref="AL144" r:id="rId274" display="http://pbs.twimg.com/profile_images/1061744570344517633/fKDfFqhQ_normal.jpg"/>
    <hyperlink ref="AL145" r:id="rId275" display="http://pbs.twimg.com/profile_images/912667889395798022/pMoB2qc8_normal.jpg"/>
    <hyperlink ref="AL146" r:id="rId276" display="http://pbs.twimg.com/profile_images/1061744570344517633/fKDfFqhQ_normal.jpg"/>
    <hyperlink ref="AL147" r:id="rId277" display="http://pbs.twimg.com/profile_images/912667889395798022/pMoB2qc8_normal.jpg"/>
    <hyperlink ref="AL148" r:id="rId278" display="http://pbs.twimg.com/profile_images/2761713408/6329c1d5a241ca23457c0db374bee56b_normal.jpeg"/>
    <hyperlink ref="AL149" r:id="rId279" display="http://pbs.twimg.com/profile_images/2761713408/6329c1d5a241ca23457c0db374bee56b_normal.jpeg"/>
    <hyperlink ref="AL150" r:id="rId280" display="http://pbs.twimg.com/profile_images/2761713408/6329c1d5a241ca23457c0db374bee56b_normal.jpeg"/>
    <hyperlink ref="AL151" r:id="rId281" display="http://pbs.twimg.com/profile_images/2761713408/6329c1d5a241ca23457c0db374bee56b_normal.jpeg"/>
    <hyperlink ref="AL152" r:id="rId282" display="http://pbs.twimg.com/profile_images/2761713408/6329c1d5a241ca23457c0db374bee56b_normal.jpeg"/>
    <hyperlink ref="AL153" r:id="rId283" display="https://pbs.twimg.com/media/EE2R2GsWsAEJq2a.jpg"/>
    <hyperlink ref="AL154" r:id="rId284" display="http://pbs.twimg.com/profile_images/2761713408/6329c1d5a241ca23457c0db374bee56b_normal.jpeg"/>
    <hyperlink ref="AL155" r:id="rId285" display="http://pbs.twimg.com/profile_images/2761713408/6329c1d5a241ca23457c0db374bee56b_normal.jpeg"/>
    <hyperlink ref="AL156" r:id="rId286" display="https://pbs.twimg.com/media/EE2y4KaU0AAD-qc.jpg"/>
    <hyperlink ref="AL157" r:id="rId287" display="http://pbs.twimg.com/profile_images/2761713408/6329c1d5a241ca23457c0db374bee56b_normal.jpeg"/>
    <hyperlink ref="AL158" r:id="rId288" display="http://pbs.twimg.com/profile_images/2761713408/6329c1d5a241ca23457c0db374bee56b_normal.jpeg"/>
    <hyperlink ref="AL159" r:id="rId289" display="http://pbs.twimg.com/profile_images/2761713408/6329c1d5a241ca23457c0db374bee56b_normal.jpeg"/>
    <hyperlink ref="AL160" r:id="rId290" display="http://pbs.twimg.com/profile_images/2761713408/6329c1d5a241ca23457c0db374bee56b_normal.jpeg"/>
    <hyperlink ref="AL161" r:id="rId291" display="http://pbs.twimg.com/profile_images/2761713408/6329c1d5a241ca23457c0db374bee56b_normal.jpeg"/>
    <hyperlink ref="AL162" r:id="rId292" display="http://pbs.twimg.com/profile_images/2761713408/6329c1d5a241ca23457c0db374bee56b_normal.jpeg"/>
    <hyperlink ref="AL163" r:id="rId293" display="http://pbs.twimg.com/profile_images/2761713408/6329c1d5a241ca23457c0db374bee56b_normal.jpeg"/>
    <hyperlink ref="AL164" r:id="rId294" display="http://pbs.twimg.com/profile_images/2761713408/6329c1d5a241ca23457c0db374bee56b_normal.jpeg"/>
    <hyperlink ref="AL165" r:id="rId295" display="http://pbs.twimg.com/profile_images/2761713408/6329c1d5a241ca23457c0db374bee56b_normal.jpeg"/>
    <hyperlink ref="AL166" r:id="rId296" display="http://pbs.twimg.com/profile_images/2761713408/6329c1d5a241ca23457c0db374bee56b_normal.jpeg"/>
    <hyperlink ref="AL167" r:id="rId297" display="http://pbs.twimg.com/profile_images/2761713408/6329c1d5a241ca23457c0db374bee56b_normal.jpeg"/>
    <hyperlink ref="AL168" r:id="rId298" display="http://pbs.twimg.com/profile_images/1061744570344517633/fKDfFqhQ_normal.jpg"/>
    <hyperlink ref="AL169" r:id="rId299" display="http://pbs.twimg.com/profile_images/912667889395798022/pMoB2qc8_normal.jpg"/>
    <hyperlink ref="AL170" r:id="rId300" display="http://pbs.twimg.com/profile_images/923243414425976832/GWZwBnhE_normal.jpg"/>
    <hyperlink ref="AL171" r:id="rId301" display="https://pbs.twimg.com/media/EExW5iSW4AEwDhr.jpg"/>
    <hyperlink ref="AL172" r:id="rId302" display="https://pbs.twimg.com/media/EExW5iSW4AEwDhr.jpg"/>
    <hyperlink ref="AL173" r:id="rId303" display="https://pbs.twimg.com/media/EExW5iSW4AEwDhr.jpg"/>
    <hyperlink ref="AL174" r:id="rId304" display="http://pbs.twimg.com/profile_images/923243414425976832/GWZwBnhE_normal.jpg"/>
    <hyperlink ref="AL175" r:id="rId305" display="http://pbs.twimg.com/profile_images/923243414425976832/GWZwBnhE_normal.jpg"/>
    <hyperlink ref="AL176" r:id="rId306" display="http://pbs.twimg.com/profile_images/923243414425976832/GWZwBnhE_normal.jpg"/>
    <hyperlink ref="AL177" r:id="rId307" display="http://pbs.twimg.com/profile_images/923243414425976832/GWZwBnhE_normal.jpg"/>
    <hyperlink ref="AL178" r:id="rId308" display="http://pbs.twimg.com/profile_images/923243414425976832/GWZwBnhE_normal.jpg"/>
    <hyperlink ref="AL179" r:id="rId309" display="http://pbs.twimg.com/profile_images/923243414425976832/GWZwBnhE_normal.jpg"/>
    <hyperlink ref="AL180" r:id="rId310" display="http://pbs.twimg.com/profile_images/923243414425976832/GWZwBnhE_normal.jpg"/>
    <hyperlink ref="AL181" r:id="rId311" display="http://pbs.twimg.com/profile_images/923243414425976832/GWZwBnhE_normal.jpg"/>
    <hyperlink ref="AL182" r:id="rId312" display="http://pbs.twimg.com/profile_images/923243414425976832/GWZwBnhE_normal.jpg"/>
    <hyperlink ref="AL183" r:id="rId313" display="http://pbs.twimg.com/profile_images/923243414425976832/GWZwBnhE_normal.jpg"/>
    <hyperlink ref="AL184" r:id="rId314" display="http://pbs.twimg.com/profile_images/1061744570344517633/fKDfFqhQ_normal.jpg"/>
    <hyperlink ref="AL185" r:id="rId315" display="http://pbs.twimg.com/profile_images/1061744570344517633/fKDfFqhQ_normal.jpg"/>
    <hyperlink ref="AL186" r:id="rId316" display="http://pbs.twimg.com/profile_images/912667889395798022/pMoB2qc8_normal.jpg"/>
    <hyperlink ref="AL187" r:id="rId317" display="http://pbs.twimg.com/profile_images/912667889395798022/pMoB2qc8_normal.jpg"/>
    <hyperlink ref="AL188" r:id="rId318" display="http://pbs.twimg.com/profile_images/1061744570344517633/fKDfFqhQ_normal.jpg"/>
    <hyperlink ref="AL189" r:id="rId319" display="http://pbs.twimg.com/profile_images/912667889395798022/pMoB2qc8_normal.jpg"/>
    <hyperlink ref="AL190" r:id="rId320" display="http://pbs.twimg.com/profile_images/912667889395798022/pMoB2qc8_normal.jpg"/>
    <hyperlink ref="AL191" r:id="rId321" display="http://pbs.twimg.com/profile_images/1061744570344517633/fKDfFqhQ_normal.jpg"/>
    <hyperlink ref="AL192" r:id="rId322" display="http://pbs.twimg.com/profile_images/912667889395798022/pMoB2qc8_normal.jpg"/>
    <hyperlink ref="AL193" r:id="rId323" display="http://pbs.twimg.com/profile_images/1061744570344517633/fKDfFqhQ_normal.jpg"/>
    <hyperlink ref="AL194" r:id="rId324" display="http://pbs.twimg.com/profile_images/912667889395798022/pMoB2qc8_normal.jpg"/>
    <hyperlink ref="AL195" r:id="rId325" display="http://pbs.twimg.com/profile_images/912667889395798022/pMoB2qc8_normal.jpg"/>
    <hyperlink ref="AL196" r:id="rId326" display="http://pbs.twimg.com/profile_images/1061744570344517633/fKDfFqhQ_normal.jpg"/>
    <hyperlink ref="AL197" r:id="rId327" display="http://pbs.twimg.com/profile_images/912667889395798022/pMoB2qc8_normal.jpg"/>
    <hyperlink ref="AL198" r:id="rId328" display="http://pbs.twimg.com/profile_images/1061744570344517633/fKDfFqhQ_normal.jpg"/>
    <hyperlink ref="AL199" r:id="rId329" display="https://pbs.twimg.com/media/EEoraZ3WkAE_JJU.jpg"/>
    <hyperlink ref="AL200" r:id="rId330" display="http://pbs.twimg.com/profile_images/1061744570344517633/fKDfFqhQ_normal.jpg"/>
    <hyperlink ref="AL201" r:id="rId331" display="http://pbs.twimg.com/profile_images/1061744570344517633/fKDfFqhQ_normal.jpg"/>
    <hyperlink ref="AL202" r:id="rId332" display="https://pbs.twimg.com/media/EExW5iSW4AEwDhr.jpg"/>
    <hyperlink ref="AL203" r:id="rId333" display="https://pbs.twimg.com/media/EE1ZIAdXsAEIguv.jpg"/>
    <hyperlink ref="AL204" r:id="rId334" display="http://pbs.twimg.com/profile_images/1061744570344517633/fKDfFqhQ_normal.jpg"/>
    <hyperlink ref="AL205" r:id="rId335" display="http://pbs.twimg.com/profile_images/912667889395798022/pMoB2qc8_normal.jpg"/>
    <hyperlink ref="AL206" r:id="rId336" display="https://pbs.twimg.com/media/EEoraZ3WkAE_JJU.jpg"/>
    <hyperlink ref="AL207" r:id="rId337" display="http://pbs.twimg.com/profile_images/912667889395798022/pMoB2qc8_normal.jpg"/>
    <hyperlink ref="AL208" r:id="rId338" display="https://pbs.twimg.com/media/EErkEHWU8AERV0s.jpg"/>
    <hyperlink ref="AL209" r:id="rId339" display="http://pbs.twimg.com/profile_images/912667889395798022/pMoB2qc8_normal.jpg"/>
    <hyperlink ref="AL210" r:id="rId340" display="https://pbs.twimg.com/media/EEv5AUCX4AAknO2.jpg"/>
    <hyperlink ref="AL211" r:id="rId341" display="https://pbs.twimg.com/media/EExW5iSW4AEwDhr.jpg"/>
    <hyperlink ref="AL212" r:id="rId342" display="https://pbs.twimg.com/media/EE1YUA4XsAAe2U1.jpg"/>
    <hyperlink ref="AL213" r:id="rId343" display="https://pbs.twimg.com/media/EE2Or9IVUAA0fWk.jpg"/>
    <hyperlink ref="AL214" r:id="rId344" display="https://pbs.twimg.com/media/EE3DAQPW4AAIW-c.jpg"/>
    <hyperlink ref="AL215" r:id="rId345" display="http://pbs.twimg.com/profile_images/912667889395798022/pMoB2qc8_normal.jpg"/>
    <hyperlink ref="AL216" r:id="rId346" display="http://pbs.twimg.com/profile_images/1061744570344517633/fKDfFqhQ_normal.jpg"/>
    <hyperlink ref="AL217" r:id="rId347" display="https://pbs.twimg.com/media/EEoraZ3WkAE_JJU.jpg"/>
    <hyperlink ref="AL218" r:id="rId348" display="http://pbs.twimg.com/profile_images/1061744570344517633/fKDfFqhQ_normal.jpg"/>
    <hyperlink ref="AL219" r:id="rId349" display="http://pbs.twimg.com/profile_images/1061744570344517633/fKDfFqhQ_normal.jpg"/>
    <hyperlink ref="AL220" r:id="rId350" display="https://pbs.twimg.com/media/EExW5iSW4AEwDhr.jpg"/>
    <hyperlink ref="AL221" r:id="rId351" display="http://pbs.twimg.com/profile_images/1061744570344517633/fKDfFqhQ_normal.jpg"/>
    <hyperlink ref="AL222" r:id="rId352" display="http://pbs.twimg.com/profile_images/1061744570344517633/fKDfFqhQ_normal.jpg"/>
    <hyperlink ref="AL223" r:id="rId353" display="http://pbs.twimg.com/profile_images/1061744570344517633/fKDfFqhQ_normal.jpg"/>
    <hyperlink ref="AL224" r:id="rId354" display="http://pbs.twimg.com/profile_images/1061744570344517633/fKDfFqhQ_normal.jpg"/>
    <hyperlink ref="AL225" r:id="rId355" display="http://pbs.twimg.com/profile_images/1061744570344517633/fKDfFqhQ_normal.jpg"/>
    <hyperlink ref="AL226" r:id="rId356" display="http://pbs.twimg.com/profile_images/1061744570344517633/fKDfFqhQ_normal.jpg"/>
    <hyperlink ref="AL227" r:id="rId357" display="http://pbs.twimg.com/profile_images/1061744570344517633/fKDfFqhQ_normal.jpg"/>
    <hyperlink ref="AL228" r:id="rId358" display="http://pbs.twimg.com/profile_images/1061744570344517633/fKDfFqhQ_normal.jpg"/>
    <hyperlink ref="AL229" r:id="rId359" display="https://pbs.twimg.com/media/EEoraZ3WkAE_JJU.jpg"/>
    <hyperlink ref="AL230" r:id="rId360" display="http://pbs.twimg.com/profile_images/912667889395798022/pMoB2qc8_normal.jpg"/>
    <hyperlink ref="AL231" r:id="rId361" display="https://pbs.twimg.com/media/EExW5iSW4AEwDhr.jpg"/>
    <hyperlink ref="AL232" r:id="rId362" display="https://pbs.twimg.com/media/EE1YUA4XsAAe2U1.jpg"/>
    <hyperlink ref="AL233" r:id="rId363" display="https://pbs.twimg.com/media/EE2Or9IVUAA0fWk.jpg"/>
    <hyperlink ref="AL234" r:id="rId364" display="https://pbs.twimg.com/media/EE3DAQPW4AAIW-c.jpg"/>
    <hyperlink ref="AL235" r:id="rId365" display="http://pbs.twimg.com/profile_images/912667889395798022/pMoB2qc8_normal.jpg"/>
    <hyperlink ref="AL236" r:id="rId366" display="http://pbs.twimg.com/profile_images/912667889395798022/pMoB2qc8_normal.jpg"/>
    <hyperlink ref="AL237" r:id="rId367" display="http://pbs.twimg.com/profile_images/912667889395798022/pMoB2qc8_normal.jpg"/>
    <hyperlink ref="AL238" r:id="rId368" display="http://pbs.twimg.com/profile_images/912667889395798022/pMoB2qc8_normal.jpg"/>
    <hyperlink ref="AL239" r:id="rId369" display="https://pbs.twimg.com/ext_tw_video_thumb/1174004475532476416/pu/img/Tjux5vSQ3_r3LMH8.jpg"/>
    <hyperlink ref="AL240" r:id="rId370" display="https://pbs.twimg.com/media/EErpH9aUcAApGcR.jpg"/>
    <hyperlink ref="AL241" r:id="rId371" display="https://pbs.twimg.com/media/EErqOEAUcAA5MUB.jpg"/>
    <hyperlink ref="AL242" r:id="rId372" display="https://pbs.twimg.com/media/EEsCMJRXoAENzyC.jpg"/>
    <hyperlink ref="AL243" r:id="rId373" display="http://pbs.twimg.com/profile_images/912667889395798022/pMoB2qc8_normal.jpg"/>
    <hyperlink ref="AL244" r:id="rId374" display="http://pbs.twimg.com/profile_images/912667889395798022/pMoB2qc8_normal.jpg"/>
    <hyperlink ref="AL245" r:id="rId375" display="http://pbs.twimg.com/profile_images/912667889395798022/pMoB2qc8_normal.jpg"/>
    <hyperlink ref="AL246" r:id="rId376" display="http://pbs.twimg.com/profile_images/1124176275722125312/lyn4nKwU_normal.jpg"/>
    <hyperlink ref="AL247" r:id="rId377" display="https://pbs.twimg.com/tweet_video_thumb/EE2oIToUYAAjfLh.jpg"/>
    <hyperlink ref="AL248" r:id="rId378" display="https://pbs.twimg.com/media/EE2_7R-XsAArDGl.jpg"/>
    <hyperlink ref="AL249" r:id="rId379" display="https://pbs.twimg.com/media/EFRLdYgWwAAIM8k.jpg"/>
    <hyperlink ref="AL250" r:id="rId380" display="http://pbs.twimg.com/profile_images/567439567360245760/t7pyr8Ah_normal.jpeg"/>
    <hyperlink ref="AL251" r:id="rId381" display="http://pbs.twimg.com/profile_images/567439567360245760/t7pyr8Ah_normal.jpeg"/>
    <hyperlink ref="V3" r:id="rId382" display="https://twitter.com/in_fieri/status/1174006221311025152"/>
    <hyperlink ref="V4" r:id="rId383" display="https://twitter.com/careerlink4jobs/status/1174007750944329728"/>
    <hyperlink ref="V5" r:id="rId384" display="https://twitter.com/gillescuster/status/1174050639225266178"/>
    <hyperlink ref="V6" r:id="rId385" display="https://twitter.com/gillescuster/status/1174050639225266178"/>
    <hyperlink ref="V7" r:id="rId386" display="https://twitter.com/dr_mblack/status/1174306254275190784"/>
    <hyperlink ref="V8" r:id="rId387" display="https://twitter.com/dr_mblack/status/1174306254275190784"/>
    <hyperlink ref="V9" r:id="rId388" display="https://twitter.com/romasubramanian/status/1174313733310619648"/>
    <hyperlink ref="V10" r:id="rId389" display="https://twitter.com/romasubramanian/status/1174313733310619648"/>
    <hyperlink ref="V11" r:id="rId390" display="https://twitter.com/cletushusker/status/1174331811893317632"/>
    <hyperlink ref="V12" r:id="rId391" display="https://twitter.com/cletushusker/status/1174331811893317632"/>
    <hyperlink ref="V13" r:id="rId392" display="https://twitter.com/david_todd95/status/1174378949327110149"/>
    <hyperlink ref="V14" r:id="rId393" display="https://twitter.com/jackzipay/status/1174431408229502977"/>
    <hyperlink ref="V15" r:id="rId394" display="https://twitter.com/vladlopez06/status/1174465449402273793"/>
    <hyperlink ref="V16" r:id="rId395" display="https://twitter.com/thartman2u/status/1174750802545500160"/>
    <hyperlink ref="V17" r:id="rId396" display="https://twitter.com/simonrogerstow/status/1174462341414563846"/>
    <hyperlink ref="V18" r:id="rId397" display="https://twitter.com/simonrogerstow/status/1174705820933791744"/>
    <hyperlink ref="V19" r:id="rId398" display="https://twitter.com/simonrogerstow/status/1174705820933791744"/>
    <hyperlink ref="V20" r:id="rId399" display="https://twitter.com/simonrogerstow/status/1174752305616281601"/>
    <hyperlink ref="V21" r:id="rId400" display="https://twitter.com/simonrogerstow/status/1174753901808996352"/>
    <hyperlink ref="V22" r:id="rId401" display="https://twitter.com/kathyschwarz2/status/1174767115225706501"/>
    <hyperlink ref="V23" r:id="rId402" display="https://twitter.com/kathyschwarz2/status/1174767115225706501"/>
    <hyperlink ref="V24" r:id="rId403" display="https://twitter.com/kathyschwarz2/status/1174767115225706501"/>
    <hyperlink ref="V25" r:id="rId404" display="https://twitter.com/mousewhoroars42/status/1174768064275128320"/>
    <hyperlink ref="V26" r:id="rId405" display="https://twitter.com/omahagirl45/status/1174769709205643265"/>
    <hyperlink ref="V27" r:id="rId406" display="https://twitter.com/shaneth92068024/status/1174769929515495424"/>
    <hyperlink ref="V28" r:id="rId407" display="https://twitter.com/hannachristine_/status/1174453807973056514"/>
    <hyperlink ref="V29" r:id="rId408" display="https://twitter.com/hannachristine_/status/1174771504388743168"/>
    <hyperlink ref="V30" r:id="rId409" display="https://twitter.com/agraff1127/status/1174774362119053313"/>
    <hyperlink ref="V31" r:id="rId410" display="https://twitter.com/benaddisonnews/status/1174778046773178368"/>
    <hyperlink ref="V32" r:id="rId411" display="https://twitter.com/derekesullivan/status/1174773642867011584"/>
    <hyperlink ref="V33" r:id="rId412" display="https://twitter.com/crishm/status/1174769584668385281"/>
    <hyperlink ref="V34" r:id="rId413" display="https://twitter.com/crishm/status/1174769584668385281"/>
    <hyperlink ref="V35" r:id="rId414" display="https://twitter.com/derekesullivan/status/1174771398155177984"/>
    <hyperlink ref="V36" r:id="rId415" display="https://twitter.com/derekesullivan/status/1174771398155177984"/>
    <hyperlink ref="V37" r:id="rId416" display="https://twitter.com/derekesullivan/status/1174775276355502081"/>
    <hyperlink ref="V38" r:id="rId417" display="https://twitter.com/derekesullivan/status/1174775524163387392"/>
    <hyperlink ref="V39" r:id="rId418" display="https://twitter.com/derekesullivan/status/1174775524163387392"/>
    <hyperlink ref="V40" r:id="rId419" display="https://twitter.com/derekesullivan/status/1174776371903467520"/>
    <hyperlink ref="V41" r:id="rId420" display="https://twitter.com/derekesullivan/status/1174779393152966656"/>
    <hyperlink ref="V42" r:id="rId421" display="https://twitter.com/crishm/status/1174772103129772032"/>
    <hyperlink ref="V43" r:id="rId422" display="https://twitter.com/jesse033181/status/1174767490582237184"/>
    <hyperlink ref="V44" r:id="rId423" display="https://twitter.com/jesse033181/status/1174773137432428544"/>
    <hyperlink ref="V45" r:id="rId424" display="https://twitter.com/crishm/status/1174773558792376320"/>
    <hyperlink ref="V46" r:id="rId425" display="https://twitter.com/alyssasiebken/status/1174770520350482432"/>
    <hyperlink ref="V47" r:id="rId426" display="https://twitter.com/alyssasiebken/status/1174772980330770432"/>
    <hyperlink ref="V48" r:id="rId427" display="https://twitter.com/alyssasiebken/status/1174777511588315142"/>
    <hyperlink ref="V49" r:id="rId428" display="https://twitter.com/alyssasiebken/status/1174780423165136896"/>
    <hyperlink ref="V50" r:id="rId429" display="https://twitter.com/alyssasiebken/status/1174784694833074188"/>
    <hyperlink ref="V51" r:id="rId430" display="https://twitter.com/yvescuster/status/1174050344273211392"/>
    <hyperlink ref="V52" r:id="rId431" display="https://twitter.com/yvescuster/status/1174385178505953280"/>
    <hyperlink ref="V53" r:id="rId432" display="https://twitter.com/yvescuster/status/1174385178505953280"/>
    <hyperlink ref="V54" r:id="rId433" display="https://twitter.com/yvescuster/status/1174389602355834880"/>
    <hyperlink ref="V55" r:id="rId434" display="https://twitter.com/yvescuster/status/1174429020768755712"/>
    <hyperlink ref="V56" r:id="rId435" display="https://twitter.com/yvescuster/status/1174429020768755712"/>
    <hyperlink ref="V57" r:id="rId436" display="https://twitter.com/yvescuster/status/1174429020768755712"/>
    <hyperlink ref="V58" r:id="rId437" display="https://twitter.com/yvescuster/status/1174763380072038401"/>
    <hyperlink ref="V59" r:id="rId438" display="https://twitter.com/yvescuster/status/1174763380072038401"/>
    <hyperlink ref="V60" r:id="rId439" display="https://twitter.com/yvescuster/status/1174763380072038401"/>
    <hyperlink ref="V61" r:id="rId440" display="https://twitter.com/yvescuster/status/1174784387352686592"/>
    <hyperlink ref="V62" r:id="rId441" display="https://twitter.com/yvescuster/status/1174821473577361408"/>
    <hyperlink ref="V63" r:id="rId442" display="https://twitter.com/yvescuster/status/1174821473577361408"/>
    <hyperlink ref="V64" r:id="rId443" display="https://twitter.com/yvescuster/status/1174821473577361408"/>
    <hyperlink ref="V65" r:id="rId444" display="https://twitter.com/brooke_wegner/status/1174438431985819648"/>
    <hyperlink ref="V66" r:id="rId445" display="https://twitter.com/brooke_wegner/status/1174438431985819648"/>
    <hyperlink ref="V67" r:id="rId446" display="https://twitter.com/brooke_wegner/status/1174438431985819648"/>
    <hyperlink ref="V68" r:id="rId447" display="https://twitter.com/brooke_wegner/status/1174714037348831239"/>
    <hyperlink ref="V69" r:id="rId448" display="https://twitter.com/brooke_wegner/status/1174714037348831239"/>
    <hyperlink ref="V70" r:id="rId449" display="https://twitter.com/brooke_wegner/status/1174714037348831239"/>
    <hyperlink ref="V71" r:id="rId450" display="https://twitter.com/brooke_wegner/status/1174784251197194240"/>
    <hyperlink ref="V72" r:id="rId451" display="https://twitter.com/brooke_wegner/status/1174844137264361473"/>
    <hyperlink ref="V73" r:id="rId452" display="https://twitter.com/brooke_wegner/status/1174844137264361473"/>
    <hyperlink ref="V74" r:id="rId453" display="https://twitter.com/brooke_wegner/status/1174844137264361473"/>
    <hyperlink ref="V75" r:id="rId454" display="https://twitter.com/dkruse89/status/1174886012910223360"/>
    <hyperlink ref="V76" r:id="rId455" display="https://twitter.com/dkruse89/status/1174886012910223360"/>
    <hyperlink ref="V77" r:id="rId456" display="https://twitter.com/dkruse89/status/1174886012910223360"/>
    <hyperlink ref="V78" r:id="rId457" display="https://twitter.com/mikayladyell/status/1174900881969446915"/>
    <hyperlink ref="V79" r:id="rId458" display="https://twitter.com/marsnevada/status/1174771792692408320"/>
    <hyperlink ref="V80" r:id="rId459" display="https://twitter.com/marsnevada/status/1174773449278939136"/>
    <hyperlink ref="V81" r:id="rId460" display="https://twitter.com/marsnevada/status/1174773859712585729"/>
    <hyperlink ref="V82" r:id="rId461" display="https://twitter.com/marsnevada/status/1174776557451149313"/>
    <hyperlink ref="V83" r:id="rId462" display="https://twitter.com/nebraskasower/status/1174909572005294083"/>
    <hyperlink ref="V84" r:id="rId463" display="https://twitter.com/kamifox21576450/status/1174884121249812487"/>
    <hyperlink ref="V85" r:id="rId464" display="https://twitter.com/nebraskasower/status/1174909747780177920"/>
    <hyperlink ref="V86" r:id="rId465" display="https://twitter.com/nebraskasower/status/1174909057854869511"/>
    <hyperlink ref="V87" r:id="rId466" display="https://twitter.com/nebraskasower/status/1174909302592561152"/>
    <hyperlink ref="V88" r:id="rId467" display="https://twitter.com/nebraskasower/status/1174909673704542209"/>
    <hyperlink ref="V89" r:id="rId468" display="https://twitter.com/nebraskasower/status/1174909673704542209"/>
    <hyperlink ref="V90" r:id="rId469" display="https://twitter.com/janet_chung/status/1175033125019226113"/>
    <hyperlink ref="V91" r:id="rId470" display="https://twitter.com/janet_chung/status/1175033125019226113"/>
    <hyperlink ref="V92" r:id="rId471" display="https://twitter.com/elisabet_tckr/status/1175087454245806080"/>
    <hyperlink ref="V93" r:id="rId472" display="https://twitter.com/realleta/status/1175135515206725632"/>
    <hyperlink ref="V94" r:id="rId473" display="https://twitter.com/jack_hovajmc/status/1175153403682594816"/>
    <hyperlink ref="V95" r:id="rId474" display="https://twitter.com/emmacosty/status/1175156641496522752"/>
    <hyperlink ref="V96" r:id="rId475" display="https://twitter.com/rebeccaweis4/status/1175158953916977155"/>
    <hyperlink ref="V97" r:id="rId476" display="https://twitter.com/claire_redinger/status/1175179892998189056"/>
    <hyperlink ref="V98" r:id="rId477" display="https://twitter.com/hpoppunomahaed1/status/1175199239204458499"/>
    <hyperlink ref="V99" r:id="rId478" display="https://twitter.com/benji_gordon/status/1174789595105562624"/>
    <hyperlink ref="V100" r:id="rId479" display="https://twitter.com/benji_gordon/status/1174789595105562624"/>
    <hyperlink ref="V101" r:id="rId480" display="https://twitter.com/benji_gordon/status/1175223676305846272"/>
    <hyperlink ref="V102" r:id="rId481" display="https://twitter.com/ryanjaeckel/status/1175242758040236032"/>
    <hyperlink ref="V103" r:id="rId482" display="https://twitter.com/advntrbuddy01/status/1175272537191866369"/>
    <hyperlink ref="V104" r:id="rId483" display="https://twitter.com/owen_godberson/status/1175220193808642049"/>
    <hyperlink ref="V105" r:id="rId484" display="https://twitter.com/owen_godberson/status/1175472484046581763"/>
    <hyperlink ref="V106" r:id="rId485" display="https://twitter.com/take_a_chance88/status/1174781790747287553"/>
    <hyperlink ref="V107" r:id="rId486" display="https://twitter.com/take_a_chance88/status/1175472666817552385"/>
    <hyperlink ref="V108" r:id="rId487" display="https://twitter.com/jneatherycastro/status/1175982852204388352"/>
    <hyperlink ref="V109" r:id="rId488" display="https://twitter.com/crishm/status/1174771996011454465"/>
    <hyperlink ref="V110" r:id="rId489" display="https://twitter.com/crishm/status/1174772878455246848"/>
    <hyperlink ref="V111" r:id="rId490" display="https://twitter.com/crishm/status/1174780494027919360"/>
    <hyperlink ref="V112" r:id="rId491" display="https://twitter.com/larissagrace/status/1174773037649915904"/>
    <hyperlink ref="V113" r:id="rId492" display="https://twitter.com/crishm/status/1174769022791032834"/>
    <hyperlink ref="V114" r:id="rId493" display="https://twitter.com/crishm/status/1174770689544511488"/>
    <hyperlink ref="V115" r:id="rId494" display="https://twitter.com/crishm/status/1174772103129772032"/>
    <hyperlink ref="V116" r:id="rId495" display="https://twitter.com/crishm/status/1174772103129772032"/>
    <hyperlink ref="V117" r:id="rId496" display="https://twitter.com/crishm/status/1174775451438522368"/>
    <hyperlink ref="V118" r:id="rId497" display="https://twitter.com/crishm/status/1174776802369265664"/>
    <hyperlink ref="V119" r:id="rId498" display="https://twitter.com/crishm/status/1174777657550131202"/>
    <hyperlink ref="V120" r:id="rId499" display="https://twitter.com/crishm/status/1174779038159818759"/>
    <hyperlink ref="V121" r:id="rId500" display="https://twitter.com/crishm/status/1174782218897674246"/>
    <hyperlink ref="V122" r:id="rId501" display="https://twitter.com/crishm/status/1174783750082875398"/>
    <hyperlink ref="V123" r:id="rId502" display="https://twitter.com/larissagrace/status/1174779506952814592"/>
    <hyperlink ref="V124" r:id="rId503" display="https://twitter.com/mavradiouno/status/1174775130414673920"/>
    <hyperlink ref="V125" r:id="rId504" display="https://twitter.com/mavradiouno/status/1174779622887542784"/>
    <hyperlink ref="V126" r:id="rId505" display="https://twitter.com/ethan_wolbach/status/1174778554992562177"/>
    <hyperlink ref="V127" r:id="rId506" display="https://twitter.com/ethan_wolbach/status/1174780800224489472"/>
    <hyperlink ref="V128" r:id="rId507" display="https://twitter.com/ethan_wolbach/status/1174778554992562177"/>
    <hyperlink ref="V129" r:id="rId508" display="https://twitter.com/ethan_wolbach/status/1175209813854380033"/>
    <hyperlink ref="V130" r:id="rId509" display="https://twitter.com/ethan_wolbach/status/1175466810067640322"/>
    <hyperlink ref="V131" r:id="rId510" display="https://twitter.com/ethan_wolbach/status/1175974731008421889"/>
    <hyperlink ref="V132" r:id="rId511" display="https://twitter.com/ethan_wolbach/status/1176561521536593922"/>
    <hyperlink ref="V133" r:id="rId512" display="https://twitter.com/coliver405/status/1175228556919676929"/>
    <hyperlink ref="V134" r:id="rId513" display="https://twitter.com/coliver405/status/1175472575360753665"/>
    <hyperlink ref="V135" r:id="rId514" display="https://twitter.com/coliver405/status/1176115740530880513"/>
    <hyperlink ref="V136" r:id="rId515" display="https://twitter.com/coliver405/status/1176576261637824512"/>
    <hyperlink ref="V137" r:id="rId516" display="https://twitter.com/deborahsmithho2/status/1173906177517903873"/>
    <hyperlink ref="V138" r:id="rId517" display="https://twitter.com/jared_e_barton/status/1173715881937055744"/>
    <hyperlink ref="V139" r:id="rId518" display="https://twitter.com/jared_e_barton/status/1174772571428007936"/>
    <hyperlink ref="V140" r:id="rId519" display="https://twitter.com/jared_e_barton/status/1174774955470442496"/>
    <hyperlink ref="V141" r:id="rId520" display="https://twitter.com/jared_e_barton/status/1174778751588208641"/>
    <hyperlink ref="V142" r:id="rId521" display="https://twitter.com/jared_e_barton/status/1174783796119556097"/>
    <hyperlink ref="V143" r:id="rId522" display="https://twitter.com/larissagrace/status/1174787958974500864"/>
    <hyperlink ref="V144" r:id="rId523" display="https://twitter.com/unosml/status/1174019662280941569"/>
    <hyperlink ref="V145" r:id="rId524" display="https://twitter.com/jeremyhl/status/1174020194135506944"/>
    <hyperlink ref="V146" r:id="rId525" display="https://twitter.com/unosml/status/1174019662280941569"/>
    <hyperlink ref="V147" r:id="rId526" display="https://twitter.com/jeremyhl/status/1174020194135506944"/>
    <hyperlink ref="V148" r:id="rId527" display="https://twitter.com/larissagrace/status/1174039630179647488"/>
    <hyperlink ref="V149" r:id="rId528" display="https://twitter.com/larissagrace/status/1174319450570575874"/>
    <hyperlink ref="V150" r:id="rId529" display="https://twitter.com/larissagrace/status/1174319450570575874"/>
    <hyperlink ref="V151" r:id="rId530" display="https://twitter.com/larissagrace/status/1174752925010149377"/>
    <hyperlink ref="V152" r:id="rId531" display="https://twitter.com/larissagrace/status/1174752925010149377"/>
    <hyperlink ref="V153" r:id="rId532" display="https://twitter.com/larissagrace/status/1174755444818157574"/>
    <hyperlink ref="V154" r:id="rId533" display="https://twitter.com/larissagrace/status/1174760311917666304"/>
    <hyperlink ref="V155" r:id="rId534" display="https://twitter.com/larissagrace/status/1174787906965131264"/>
    <hyperlink ref="V156" r:id="rId535" display="https://twitter.com/larissagrace/status/1174791759785652224"/>
    <hyperlink ref="V157" r:id="rId536" display="https://twitter.com/larissagrace/status/1174874995828363265"/>
    <hyperlink ref="V158" r:id="rId537" display="https://twitter.com/larissagrace/status/1174874995828363265"/>
    <hyperlink ref="V159" r:id="rId538" display="https://twitter.com/larissagrace/status/1174874995828363265"/>
    <hyperlink ref="V160" r:id="rId539" display="https://twitter.com/larissagrace/status/1174885226104938496"/>
    <hyperlink ref="V161" r:id="rId540" display="https://twitter.com/larissagrace/status/1174887425182711808"/>
    <hyperlink ref="V162" r:id="rId541" display="https://twitter.com/larissagrace/status/1174887425182711808"/>
    <hyperlink ref="V163" r:id="rId542" display="https://twitter.com/larissagrace/status/1174887425182711808"/>
    <hyperlink ref="V164" r:id="rId543" display="https://twitter.com/larissagrace/status/1175542266842275842"/>
    <hyperlink ref="V165" r:id="rId544" display="https://twitter.com/larissagrace/status/1175542266842275842"/>
    <hyperlink ref="V166" r:id="rId545" display="https://twitter.com/larissagrace/status/1176266468276744192"/>
    <hyperlink ref="V167" r:id="rId546" display="https://twitter.com/larissagrace/status/1176266468276744192"/>
    <hyperlink ref="V168" r:id="rId547" display="https://twitter.com/unosml/status/1174019662280941569"/>
    <hyperlink ref="V169" r:id="rId548" display="https://twitter.com/jeremyhl/status/1174020194135506944"/>
    <hyperlink ref="V170" r:id="rId549" display="https://twitter.com/communo/status/1169611579815579650"/>
    <hyperlink ref="V171" r:id="rId550" display="https://twitter.com/communo/status/1174409311621124097"/>
    <hyperlink ref="V172" r:id="rId551" display="https://twitter.com/communo/status/1174409311621124097"/>
    <hyperlink ref="V173" r:id="rId552" display="https://twitter.com/communo/status/1174409311621124097"/>
    <hyperlink ref="V174" r:id="rId553" display="https://twitter.com/communo/status/1174693429391101952"/>
    <hyperlink ref="V175" r:id="rId554" display="https://twitter.com/communo/status/1174693429391101952"/>
    <hyperlink ref="V176" r:id="rId555" display="https://twitter.com/communo/status/1174693429391101952"/>
    <hyperlink ref="V177" r:id="rId556" display="https://twitter.com/communo/status/1174809878357073920"/>
    <hyperlink ref="V178" r:id="rId557" display="https://twitter.com/communo/status/1174809878357073920"/>
    <hyperlink ref="V179" r:id="rId558" display="https://twitter.com/communo/status/1174809878357073920"/>
    <hyperlink ref="V180" r:id="rId559" display="https://twitter.com/communo/status/1175457707282665472"/>
    <hyperlink ref="V181" r:id="rId560" display="https://twitter.com/communo/status/1175457707282665472"/>
    <hyperlink ref="V182" r:id="rId561" display="https://twitter.com/communo/status/1176845455529037826"/>
    <hyperlink ref="V183" r:id="rId562" display="https://twitter.com/communo/status/1176845455529037826"/>
    <hyperlink ref="V184" r:id="rId563" display="https://twitter.com/unosml/status/1173648087048437760"/>
    <hyperlink ref="V185" r:id="rId564" display="https://twitter.com/unosml/status/1174019662280941569"/>
    <hyperlink ref="V186" r:id="rId565" display="https://twitter.com/jeremyhl/status/1173645987551875072"/>
    <hyperlink ref="V187" r:id="rId566" display="https://twitter.com/jeremyhl/status/1174020194135506944"/>
    <hyperlink ref="V188" r:id="rId567" display="https://twitter.com/unosml/status/1174019662280941569"/>
    <hyperlink ref="V189" r:id="rId568" display="https://twitter.com/jeremyhl/status/1173793746397409282"/>
    <hyperlink ref="V190" r:id="rId569" display="https://twitter.com/jeremyhl/status/1174020194135506944"/>
    <hyperlink ref="V191" r:id="rId570" display="https://twitter.com/unosml/status/1174019662280941569"/>
    <hyperlink ref="V192" r:id="rId571" display="https://twitter.com/jeremyhl/status/1174020194135506944"/>
    <hyperlink ref="V193" r:id="rId572" display="https://twitter.com/unosml/status/1174019662280941569"/>
    <hyperlink ref="V194" r:id="rId573" display="https://twitter.com/jeremyhl/status/1173793746397409282"/>
    <hyperlink ref="V195" r:id="rId574" display="https://twitter.com/jeremyhl/status/1174020194135506944"/>
    <hyperlink ref="V196" r:id="rId575" display="https://twitter.com/unosml/status/1174019662280941569"/>
    <hyperlink ref="V197" r:id="rId576" display="https://twitter.com/jeremyhl/status/1174020194135506944"/>
    <hyperlink ref="V198" r:id="rId577" display="https://twitter.com/unosml/status/1173648087048437760"/>
    <hyperlink ref="V199" r:id="rId578" display="https://twitter.com/unosml/status/1173809208363487232"/>
    <hyperlink ref="V200" r:id="rId579" display="https://twitter.com/unosml/status/1174019662280941569"/>
    <hyperlink ref="V201" r:id="rId580" display="https://twitter.com/unosml/status/1174306073743896577"/>
    <hyperlink ref="V202" r:id="rId581" display="https://twitter.com/unosml/status/1174409382760767488"/>
    <hyperlink ref="V203" r:id="rId582" display="https://twitter.com/unosml/status/1174693077790986241"/>
    <hyperlink ref="V204" r:id="rId583" display="https://twitter.com/unosml/status/1174809793913114624"/>
    <hyperlink ref="V205" r:id="rId584" display="https://twitter.com/jeremyhl/status/1173645987551875072"/>
    <hyperlink ref="V206" r:id="rId585" display="https://twitter.com/jeremyhl/status/1173798390817333249"/>
    <hyperlink ref="V207" r:id="rId586" display="https://twitter.com/jeremyhl/status/1173953362783559680"/>
    <hyperlink ref="V208" r:id="rId587" display="https://twitter.com/jeremyhl/status/1174001419730309121"/>
    <hyperlink ref="V209" r:id="rId588" display="https://twitter.com/jeremyhl/status/1174020194135506944"/>
    <hyperlink ref="V210" r:id="rId589" display="https://twitter.com/jeremyhl/status/1174305917229314048"/>
    <hyperlink ref="V211" r:id="rId590" display="https://twitter.com/jeremyhl/status/1174409153609179141"/>
    <hyperlink ref="V212" r:id="rId591" display="https://twitter.com/jeremyhl/status/1174692183678603265"/>
    <hyperlink ref="V213" r:id="rId592" display="https://twitter.com/jeremyhl/status/1174751982453587968"/>
    <hyperlink ref="V214" r:id="rId593" display="https://twitter.com/jeremyhl/status/1174809493798043648"/>
    <hyperlink ref="V215" r:id="rId594" display="https://twitter.com/jeremyhl/status/1174844069039808512"/>
    <hyperlink ref="V216" r:id="rId595" display="https://twitter.com/unosml/status/1173648075501506567"/>
    <hyperlink ref="V217" r:id="rId596" display="https://twitter.com/unosml/status/1173809208363487232"/>
    <hyperlink ref="V218" r:id="rId597" display="https://twitter.com/unosml/status/1174019662280941569"/>
    <hyperlink ref="V219" r:id="rId598" display="https://twitter.com/unosml/status/1174306073743896577"/>
    <hyperlink ref="V220" r:id="rId599" display="https://twitter.com/unosml/status/1174409382760767488"/>
    <hyperlink ref="V221" r:id="rId600" display="https://twitter.com/unosml/status/1174750667862355970"/>
    <hyperlink ref="V222" r:id="rId601" display="https://twitter.com/unosml/status/1174809793913114624"/>
    <hyperlink ref="V223" r:id="rId602" display="https://twitter.com/unosml/status/1174836862600585217"/>
    <hyperlink ref="V224" r:id="rId603" display="https://twitter.com/unosml/status/1174842309726408704"/>
    <hyperlink ref="V225" r:id="rId604" display="https://twitter.com/unosml/status/1175457871141560320"/>
    <hyperlink ref="V226" r:id="rId605" display="https://twitter.com/unosml/status/1176137100778979329"/>
    <hyperlink ref="V227" r:id="rId606" display="https://twitter.com/unosml/status/1176845610651201536"/>
    <hyperlink ref="V228" r:id="rId607" display="https://twitter.com/unosml/status/1176845610651201536"/>
    <hyperlink ref="V229" r:id="rId608" display="https://twitter.com/jeremyhl/status/1173798390817333249"/>
    <hyperlink ref="V230" r:id="rId609" display="https://twitter.com/jeremyhl/status/1174020194135506944"/>
    <hyperlink ref="V231" r:id="rId610" display="https://twitter.com/jeremyhl/status/1174409153609179141"/>
    <hyperlink ref="V232" r:id="rId611" display="https://twitter.com/jeremyhl/status/1174692183678603265"/>
    <hyperlink ref="V233" r:id="rId612" display="https://twitter.com/jeremyhl/status/1174751982453587968"/>
    <hyperlink ref="V234" r:id="rId613" display="https://twitter.com/jeremyhl/status/1174809493798043648"/>
    <hyperlink ref="V235" r:id="rId614" display="https://twitter.com/jeremyhl/status/1174844069039808512"/>
    <hyperlink ref="V236" r:id="rId615" display="https://twitter.com/jeremyhl/status/1175455642405834752"/>
    <hyperlink ref="V237" r:id="rId616" display="https://twitter.com/jeremyhl/status/1176136968847208448"/>
    <hyperlink ref="V238" r:id="rId617" display="https://twitter.com/jeremyhl/status/1173645865610878978"/>
    <hyperlink ref="V239" r:id="rId618" display="https://twitter.com/jeremyhl/status/1174004529697710080"/>
    <hyperlink ref="V240" r:id="rId619" display="https://twitter.com/jeremyhl/status/1174006980219830272"/>
    <hyperlink ref="V241" r:id="rId620" display="https://twitter.com/jeremyhl/status/1174008200502231040"/>
    <hyperlink ref="V242" r:id="rId621" display="https://twitter.com/jeremyhl/status/1174034539204763649"/>
    <hyperlink ref="V243" r:id="rId622" display="https://twitter.com/jeremyhl/status/1174858877873135616"/>
    <hyperlink ref="V244" r:id="rId623" display="https://twitter.com/jeremyhl/status/1176845005115318272"/>
    <hyperlink ref="V245" r:id="rId624" display="https://twitter.com/jeremyhl/status/1176849288451768321"/>
    <hyperlink ref="V246" r:id="rId625" display="https://twitter.com/thekamrinbaker/status/1174778058785443840"/>
    <hyperlink ref="V247" r:id="rId626" display="https://twitter.com/thekamrinbaker/status/1174779945316306945"/>
    <hyperlink ref="V248" r:id="rId627" display="https://twitter.com/thekamrinbaker/status/1174806104024461312"/>
    <hyperlink ref="V249" r:id="rId628" display="https://twitter.com/thekamrinbaker/status/1176648420976668677"/>
    <hyperlink ref="V250" r:id="rId629" display="https://twitter.com/chrismachian/status/1176849441250271232"/>
    <hyperlink ref="V251" r:id="rId630" display="https://twitter.com/chrismachian/status/1176849441250271232"/>
    <hyperlink ref="BJ14" r:id="rId631" display="https://api.twitter.com/1.1/geo/id/a84b808ce3f11719.json"/>
    <hyperlink ref="BJ103" r:id="rId632" display="https://api.twitter.com/1.1/geo/id/faab662cb34cf04f.json"/>
    <hyperlink ref="BJ124" r:id="rId633" display="https://api.twitter.com/1.1/geo/id/0fde6a92fc54d000.json"/>
    <hyperlink ref="BJ125" r:id="rId634" display="https://api.twitter.com/1.1/geo/id/0fde6a92fc54d000.json"/>
  </hyperlinks>
  <printOptions/>
  <pageMargins left="0.7" right="0.7" top="0.75" bottom="0.75" header="0.3" footer="0.3"/>
  <pageSetup horizontalDpi="600" verticalDpi="600" orientation="portrait" r:id="rId638"/>
  <legacyDrawing r:id="rId636"/>
  <tableParts>
    <tablePart r:id="rId6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231</v>
      </c>
      <c r="B1" s="13" t="s">
        <v>232</v>
      </c>
      <c r="C1" s="13" t="s">
        <v>233</v>
      </c>
      <c r="D1" s="13" t="s">
        <v>235</v>
      </c>
      <c r="E1" s="13" t="s">
        <v>234</v>
      </c>
      <c r="F1" s="13" t="s">
        <v>236</v>
      </c>
      <c r="G1" s="13" t="s">
        <v>356</v>
      </c>
      <c r="H1" s="13" t="s">
        <v>357</v>
      </c>
      <c r="I1" s="13" t="s">
        <v>377</v>
      </c>
      <c r="J1" s="13" t="s">
        <v>379</v>
      </c>
      <c r="K1" s="13" t="s">
        <v>378</v>
      </c>
      <c r="L1" s="13" t="s">
        <v>380</v>
      </c>
      <c r="M1" s="63" t="s">
        <v>1958</v>
      </c>
      <c r="N1" s="63" t="s">
        <v>1960</v>
      </c>
      <c r="O1" s="13" t="s">
        <v>1959</v>
      </c>
      <c r="P1" s="13" t="s">
        <v>1961</v>
      </c>
    </row>
    <row r="2" spans="1:16" ht="15">
      <c r="A2" s="68" t="s">
        <v>939</v>
      </c>
      <c r="B2" s="63">
        <v>5</v>
      </c>
      <c r="C2" s="68" t="s">
        <v>930</v>
      </c>
      <c r="D2" s="63">
        <v>1</v>
      </c>
      <c r="E2" s="68" t="s">
        <v>927</v>
      </c>
      <c r="F2" s="63">
        <v>4</v>
      </c>
      <c r="G2" s="68" t="s">
        <v>948</v>
      </c>
      <c r="H2" s="63">
        <v>1</v>
      </c>
      <c r="I2" s="68" t="s">
        <v>929</v>
      </c>
      <c r="J2" s="63">
        <v>1</v>
      </c>
      <c r="K2" s="68" t="s">
        <v>935</v>
      </c>
      <c r="L2" s="63">
        <v>1</v>
      </c>
      <c r="M2" s="63"/>
      <c r="N2" s="63"/>
      <c r="O2" s="68" t="s">
        <v>932</v>
      </c>
      <c r="P2" s="63">
        <v>1</v>
      </c>
    </row>
    <row r="3" spans="1:16" ht="15">
      <c r="A3" s="68" t="s">
        <v>927</v>
      </c>
      <c r="B3" s="63">
        <v>5</v>
      </c>
      <c r="C3" s="63"/>
      <c r="D3" s="63"/>
      <c r="E3" s="68" t="s">
        <v>942</v>
      </c>
      <c r="F3" s="63">
        <v>3</v>
      </c>
      <c r="G3" s="68" t="s">
        <v>942</v>
      </c>
      <c r="H3" s="63">
        <v>1</v>
      </c>
      <c r="I3" s="68" t="s">
        <v>928</v>
      </c>
      <c r="J3" s="63">
        <v>1</v>
      </c>
      <c r="K3" s="68" t="s">
        <v>936</v>
      </c>
      <c r="L3" s="63">
        <v>1</v>
      </c>
      <c r="M3" s="63"/>
      <c r="N3" s="63"/>
      <c r="O3" s="63"/>
      <c r="P3" s="63"/>
    </row>
    <row r="4" spans="1:16" ht="15">
      <c r="A4" s="68" t="s">
        <v>942</v>
      </c>
      <c r="B4" s="63">
        <v>4</v>
      </c>
      <c r="C4" s="63"/>
      <c r="D4" s="63"/>
      <c r="E4" s="68" t="s">
        <v>939</v>
      </c>
      <c r="F4" s="63">
        <v>3</v>
      </c>
      <c r="G4" s="68" t="s">
        <v>941</v>
      </c>
      <c r="H4" s="63">
        <v>1</v>
      </c>
      <c r="I4" s="68" t="s">
        <v>927</v>
      </c>
      <c r="J4" s="63">
        <v>1</v>
      </c>
      <c r="K4" s="68" t="s">
        <v>929</v>
      </c>
      <c r="L4" s="63">
        <v>1</v>
      </c>
      <c r="M4" s="63"/>
      <c r="N4" s="63"/>
      <c r="O4" s="63"/>
      <c r="P4" s="63"/>
    </row>
    <row r="5" spans="1:16" ht="15">
      <c r="A5" s="68" t="s">
        <v>940</v>
      </c>
      <c r="B5" s="63">
        <v>3</v>
      </c>
      <c r="C5" s="63"/>
      <c r="D5" s="63"/>
      <c r="E5" s="68" t="s">
        <v>934</v>
      </c>
      <c r="F5" s="63">
        <v>2</v>
      </c>
      <c r="G5" s="68" t="s">
        <v>939</v>
      </c>
      <c r="H5" s="63">
        <v>1</v>
      </c>
      <c r="I5" s="63"/>
      <c r="J5" s="63"/>
      <c r="K5" s="68" t="s">
        <v>937</v>
      </c>
      <c r="L5" s="63">
        <v>1</v>
      </c>
      <c r="M5" s="63"/>
      <c r="N5" s="63"/>
      <c r="O5" s="63"/>
      <c r="P5" s="63"/>
    </row>
    <row r="6" spans="1:16" ht="15" customHeight="1">
      <c r="A6" s="68" t="s">
        <v>929</v>
      </c>
      <c r="B6" s="63">
        <v>3</v>
      </c>
      <c r="C6" s="63"/>
      <c r="D6" s="63"/>
      <c r="E6" s="68" t="s">
        <v>940</v>
      </c>
      <c r="F6" s="63">
        <v>2</v>
      </c>
      <c r="G6" s="68" t="s">
        <v>929</v>
      </c>
      <c r="H6" s="63">
        <v>1</v>
      </c>
      <c r="I6" s="63"/>
      <c r="J6" s="63"/>
      <c r="K6" s="68" t="s">
        <v>938</v>
      </c>
      <c r="L6" s="63">
        <v>1</v>
      </c>
      <c r="M6" s="63"/>
      <c r="N6" s="63"/>
      <c r="O6" s="63"/>
      <c r="P6" s="63"/>
    </row>
    <row r="7" spans="1:16" ht="15" customHeight="1">
      <c r="A7" s="68" t="s">
        <v>934</v>
      </c>
      <c r="B7" s="63">
        <v>2</v>
      </c>
      <c r="C7" s="63"/>
      <c r="D7" s="63"/>
      <c r="E7" s="68" t="s">
        <v>945</v>
      </c>
      <c r="F7" s="63">
        <v>1</v>
      </c>
      <c r="G7" s="68" t="s">
        <v>931</v>
      </c>
      <c r="H7" s="63">
        <v>1</v>
      </c>
      <c r="I7" s="63"/>
      <c r="J7" s="63"/>
      <c r="K7" s="68" t="s">
        <v>939</v>
      </c>
      <c r="L7" s="63">
        <v>1</v>
      </c>
      <c r="M7" s="63"/>
      <c r="N7" s="63"/>
      <c r="O7" s="63"/>
      <c r="P7" s="63"/>
    </row>
    <row r="8" spans="1:16" ht="15" customHeight="1">
      <c r="A8" s="68" t="s">
        <v>941</v>
      </c>
      <c r="B8" s="63">
        <v>2</v>
      </c>
      <c r="C8" s="63"/>
      <c r="D8" s="63"/>
      <c r="E8" s="68" t="s">
        <v>946</v>
      </c>
      <c r="F8" s="63">
        <v>1</v>
      </c>
      <c r="G8" s="63"/>
      <c r="H8" s="63"/>
      <c r="I8" s="63"/>
      <c r="J8" s="63"/>
      <c r="K8" s="68" t="s">
        <v>940</v>
      </c>
      <c r="L8" s="63">
        <v>1</v>
      </c>
      <c r="M8" s="63"/>
      <c r="N8" s="63"/>
      <c r="O8" s="63"/>
      <c r="P8" s="63"/>
    </row>
    <row r="9" spans="1:16" ht="15">
      <c r="A9" s="68" t="s">
        <v>938</v>
      </c>
      <c r="B9" s="63">
        <v>2</v>
      </c>
      <c r="C9" s="63"/>
      <c r="D9" s="63"/>
      <c r="E9" s="68" t="s">
        <v>1401</v>
      </c>
      <c r="F9" s="63">
        <v>1</v>
      </c>
      <c r="G9" s="63"/>
      <c r="H9" s="63"/>
      <c r="I9" s="63"/>
      <c r="J9" s="63"/>
      <c r="K9" s="63"/>
      <c r="L9" s="63"/>
      <c r="M9" s="63"/>
      <c r="N9" s="63"/>
      <c r="O9" s="63"/>
      <c r="P9" s="63"/>
    </row>
    <row r="10" spans="1:16" ht="15" customHeight="1">
      <c r="A10" s="68" t="s">
        <v>943</v>
      </c>
      <c r="B10" s="63">
        <v>1</v>
      </c>
      <c r="C10" s="63"/>
      <c r="D10" s="63"/>
      <c r="E10" s="68" t="s">
        <v>941</v>
      </c>
      <c r="F10" s="63">
        <v>1</v>
      </c>
      <c r="G10" s="63"/>
      <c r="H10" s="63"/>
      <c r="I10" s="63"/>
      <c r="J10" s="63"/>
      <c r="K10" s="63"/>
      <c r="L10" s="63"/>
      <c r="M10" s="63"/>
      <c r="N10" s="63"/>
      <c r="O10" s="63"/>
      <c r="P10" s="63"/>
    </row>
    <row r="11" spans="1:16" ht="15" customHeight="1">
      <c r="A11" s="68" t="s">
        <v>937</v>
      </c>
      <c r="B11" s="63">
        <v>1</v>
      </c>
      <c r="C11" s="63"/>
      <c r="D11" s="63"/>
      <c r="E11" s="68" t="s">
        <v>943</v>
      </c>
      <c r="F11" s="63">
        <v>1</v>
      </c>
      <c r="G11" s="63"/>
      <c r="H11" s="63"/>
      <c r="I11" s="63"/>
      <c r="J11" s="63"/>
      <c r="K11" s="63"/>
      <c r="L11" s="63"/>
      <c r="M11" s="63"/>
      <c r="N11" s="63"/>
      <c r="O11" s="63"/>
      <c r="P11" s="63"/>
    </row>
    <row r="13" ht="15" customHeight="1"/>
    <row r="14" spans="1:16" ht="15" customHeight="1">
      <c r="A14" s="13" t="s">
        <v>238</v>
      </c>
      <c r="B14" s="13" t="s">
        <v>232</v>
      </c>
      <c r="C14" s="13" t="s">
        <v>239</v>
      </c>
      <c r="D14" s="13" t="s">
        <v>235</v>
      </c>
      <c r="E14" s="13" t="s">
        <v>240</v>
      </c>
      <c r="F14" s="13" t="s">
        <v>236</v>
      </c>
      <c r="G14" s="13" t="s">
        <v>358</v>
      </c>
      <c r="H14" s="13" t="s">
        <v>357</v>
      </c>
      <c r="I14" s="13" t="s">
        <v>381</v>
      </c>
      <c r="J14" s="13" t="s">
        <v>379</v>
      </c>
      <c r="K14" s="13" t="s">
        <v>382</v>
      </c>
      <c r="L14" s="13" t="s">
        <v>380</v>
      </c>
      <c r="M14" s="63" t="s">
        <v>1966</v>
      </c>
      <c r="N14" s="63" t="s">
        <v>1960</v>
      </c>
      <c r="O14" s="13" t="s">
        <v>1967</v>
      </c>
      <c r="P14" s="13" t="s">
        <v>1961</v>
      </c>
    </row>
    <row r="15" spans="1:16" ht="15" customHeight="1">
      <c r="A15" s="63" t="s">
        <v>950</v>
      </c>
      <c r="B15" s="63">
        <v>13</v>
      </c>
      <c r="C15" s="63" t="s">
        <v>950</v>
      </c>
      <c r="D15" s="63">
        <v>1</v>
      </c>
      <c r="E15" s="63" t="s">
        <v>949</v>
      </c>
      <c r="F15" s="63">
        <v>8</v>
      </c>
      <c r="G15" s="63" t="s">
        <v>756</v>
      </c>
      <c r="H15" s="63">
        <v>2</v>
      </c>
      <c r="I15" s="63" t="s">
        <v>950</v>
      </c>
      <c r="J15" s="63">
        <v>2</v>
      </c>
      <c r="K15" s="63" t="s">
        <v>950</v>
      </c>
      <c r="L15" s="63">
        <v>4</v>
      </c>
      <c r="M15" s="63"/>
      <c r="N15" s="63"/>
      <c r="O15" s="63" t="s">
        <v>950</v>
      </c>
      <c r="P15" s="63">
        <v>1</v>
      </c>
    </row>
    <row r="16" spans="1:16" ht="15">
      <c r="A16" s="63" t="s">
        <v>949</v>
      </c>
      <c r="B16" s="63">
        <v>12</v>
      </c>
      <c r="C16" s="63"/>
      <c r="D16" s="63"/>
      <c r="E16" s="63" t="s">
        <v>950</v>
      </c>
      <c r="F16" s="63">
        <v>4</v>
      </c>
      <c r="G16" s="63" t="s">
        <v>957</v>
      </c>
      <c r="H16" s="63">
        <v>1</v>
      </c>
      <c r="I16" s="63" t="s">
        <v>949</v>
      </c>
      <c r="J16" s="63">
        <v>1</v>
      </c>
      <c r="K16" s="63" t="s">
        <v>949</v>
      </c>
      <c r="L16" s="63">
        <v>2</v>
      </c>
      <c r="M16" s="63"/>
      <c r="N16" s="63"/>
      <c r="O16" s="63"/>
      <c r="P16" s="63"/>
    </row>
    <row r="17" spans="1:16" ht="15">
      <c r="A17" s="63" t="s">
        <v>953</v>
      </c>
      <c r="B17" s="63">
        <v>4</v>
      </c>
      <c r="C17" s="63"/>
      <c r="D17" s="63"/>
      <c r="E17" s="63" t="s">
        <v>953</v>
      </c>
      <c r="F17" s="63">
        <v>3</v>
      </c>
      <c r="G17" s="63" t="s">
        <v>953</v>
      </c>
      <c r="H17" s="63">
        <v>1</v>
      </c>
      <c r="I17" s="63"/>
      <c r="J17" s="63"/>
      <c r="K17" s="63" t="s">
        <v>952</v>
      </c>
      <c r="L17" s="63">
        <v>1</v>
      </c>
      <c r="M17" s="63"/>
      <c r="N17" s="63"/>
      <c r="O17" s="63"/>
      <c r="P17" s="63"/>
    </row>
    <row r="18" spans="1:16" ht="15" customHeight="1">
      <c r="A18" s="63" t="s">
        <v>756</v>
      </c>
      <c r="B18" s="63">
        <v>3</v>
      </c>
      <c r="C18" s="63"/>
      <c r="D18" s="63"/>
      <c r="E18" s="63" t="s">
        <v>951</v>
      </c>
      <c r="F18" s="63">
        <v>2</v>
      </c>
      <c r="G18" s="63" t="s">
        <v>949</v>
      </c>
      <c r="H18" s="63">
        <v>1</v>
      </c>
      <c r="I18" s="63"/>
      <c r="J18" s="63"/>
      <c r="K18" s="63"/>
      <c r="L18" s="63"/>
      <c r="M18" s="63"/>
      <c r="N18" s="63"/>
      <c r="O18" s="63"/>
      <c r="P18" s="63"/>
    </row>
    <row r="19" spans="1:16" ht="15" customHeight="1">
      <c r="A19" s="63" t="s">
        <v>952</v>
      </c>
      <c r="B19" s="63">
        <v>3</v>
      </c>
      <c r="C19" s="63"/>
      <c r="D19" s="63"/>
      <c r="E19" s="63" t="s">
        <v>952</v>
      </c>
      <c r="F19" s="63">
        <v>2</v>
      </c>
      <c r="G19" s="63" t="s">
        <v>950</v>
      </c>
      <c r="H19" s="63">
        <v>1</v>
      </c>
      <c r="I19" s="63"/>
      <c r="J19" s="63"/>
      <c r="K19" s="63"/>
      <c r="L19" s="63"/>
      <c r="M19" s="63"/>
      <c r="N19" s="63"/>
      <c r="O19" s="63"/>
      <c r="P19" s="63"/>
    </row>
    <row r="20" spans="1:16" ht="15" customHeight="1">
      <c r="A20" s="63" t="s">
        <v>951</v>
      </c>
      <c r="B20" s="63">
        <v>2</v>
      </c>
      <c r="C20" s="63"/>
      <c r="D20" s="63"/>
      <c r="E20" s="63" t="s">
        <v>955</v>
      </c>
      <c r="F20" s="63">
        <v>1</v>
      </c>
      <c r="G20" s="63"/>
      <c r="H20" s="63"/>
      <c r="I20" s="63"/>
      <c r="J20" s="63"/>
      <c r="K20" s="63"/>
      <c r="L20" s="63"/>
      <c r="M20" s="63"/>
      <c r="N20" s="63"/>
      <c r="O20" s="63"/>
      <c r="P20" s="63"/>
    </row>
    <row r="21" spans="1:16" ht="15" customHeight="1">
      <c r="A21" s="63" t="s">
        <v>954</v>
      </c>
      <c r="B21" s="63">
        <v>1</v>
      </c>
      <c r="C21" s="63"/>
      <c r="D21" s="63"/>
      <c r="E21" s="63" t="s">
        <v>756</v>
      </c>
      <c r="F21" s="63">
        <v>1</v>
      </c>
      <c r="G21" s="63"/>
      <c r="H21" s="63"/>
      <c r="I21" s="63"/>
      <c r="J21" s="63"/>
      <c r="K21" s="63"/>
      <c r="L21" s="63"/>
      <c r="M21" s="63"/>
      <c r="N21" s="63"/>
      <c r="O21" s="63"/>
      <c r="P21" s="63"/>
    </row>
    <row r="22" spans="1:16" ht="15" customHeight="1">
      <c r="A22" s="63" t="s">
        <v>957</v>
      </c>
      <c r="B22" s="63">
        <v>1</v>
      </c>
      <c r="C22" s="63"/>
      <c r="D22" s="63"/>
      <c r="E22" s="63" t="s">
        <v>954</v>
      </c>
      <c r="F22" s="63">
        <v>1</v>
      </c>
      <c r="G22" s="63"/>
      <c r="H22" s="63"/>
      <c r="I22" s="63"/>
      <c r="J22" s="63"/>
      <c r="K22" s="63"/>
      <c r="L22" s="63"/>
      <c r="M22" s="63"/>
      <c r="N22" s="63"/>
      <c r="O22" s="63"/>
      <c r="P22" s="63"/>
    </row>
    <row r="23" spans="1:16" ht="15">
      <c r="A23" s="63" t="s">
        <v>955</v>
      </c>
      <c r="B23" s="63">
        <v>1</v>
      </c>
      <c r="C23" s="63"/>
      <c r="D23" s="63"/>
      <c r="E23" s="63"/>
      <c r="F23" s="63"/>
      <c r="G23" s="63"/>
      <c r="H23" s="63"/>
      <c r="I23" s="63"/>
      <c r="J23" s="63"/>
      <c r="K23" s="63"/>
      <c r="L23" s="63"/>
      <c r="M23" s="63"/>
      <c r="N23" s="63"/>
      <c r="O23" s="63"/>
      <c r="P23" s="63"/>
    </row>
    <row r="24" ht="15" customHeight="1"/>
    <row r="26" spans="1:16" ht="15" customHeight="1">
      <c r="A26" s="13" t="s">
        <v>242</v>
      </c>
      <c r="B26" s="13" t="s">
        <v>232</v>
      </c>
      <c r="C26" s="13" t="s">
        <v>243</v>
      </c>
      <c r="D26" s="13" t="s">
        <v>235</v>
      </c>
      <c r="E26" s="13" t="s">
        <v>244</v>
      </c>
      <c r="F26" s="13" t="s">
        <v>236</v>
      </c>
      <c r="G26" s="13" t="s">
        <v>359</v>
      </c>
      <c r="H26" s="13" t="s">
        <v>357</v>
      </c>
      <c r="I26" s="13" t="s">
        <v>383</v>
      </c>
      <c r="J26" s="13" t="s">
        <v>379</v>
      </c>
      <c r="K26" s="13" t="s">
        <v>384</v>
      </c>
      <c r="L26" s="13" t="s">
        <v>380</v>
      </c>
      <c r="M26" s="13" t="s">
        <v>1986</v>
      </c>
      <c r="N26" s="13" t="s">
        <v>1960</v>
      </c>
      <c r="O26" s="13" t="s">
        <v>1989</v>
      </c>
      <c r="P26" s="13" t="s">
        <v>1961</v>
      </c>
    </row>
    <row r="27" spans="1:16" ht="15" customHeight="1">
      <c r="A27" s="63" t="s">
        <v>959</v>
      </c>
      <c r="B27" s="63">
        <v>151</v>
      </c>
      <c r="C27" s="63" t="s">
        <v>959</v>
      </c>
      <c r="D27" s="63">
        <v>20</v>
      </c>
      <c r="E27" s="63" t="s">
        <v>959</v>
      </c>
      <c r="F27" s="63">
        <v>55</v>
      </c>
      <c r="G27" s="63" t="s">
        <v>959</v>
      </c>
      <c r="H27" s="63">
        <v>18</v>
      </c>
      <c r="I27" s="63" t="s">
        <v>959</v>
      </c>
      <c r="J27" s="63">
        <v>14</v>
      </c>
      <c r="K27" s="63" t="s">
        <v>959</v>
      </c>
      <c r="L27" s="63">
        <v>32</v>
      </c>
      <c r="M27" s="63" t="s">
        <v>959</v>
      </c>
      <c r="N27" s="63">
        <v>6</v>
      </c>
      <c r="O27" s="63" t="s">
        <v>959</v>
      </c>
      <c r="P27" s="63">
        <v>6</v>
      </c>
    </row>
    <row r="28" spans="1:16" ht="15">
      <c r="A28" s="63" t="s">
        <v>1972</v>
      </c>
      <c r="B28" s="63">
        <v>16</v>
      </c>
      <c r="C28" s="63" t="s">
        <v>1972</v>
      </c>
      <c r="D28" s="63">
        <v>9</v>
      </c>
      <c r="E28" s="63" t="s">
        <v>1973</v>
      </c>
      <c r="F28" s="63">
        <v>10</v>
      </c>
      <c r="G28" s="63" t="s">
        <v>1972</v>
      </c>
      <c r="H28" s="63">
        <v>4</v>
      </c>
      <c r="I28" s="63" t="s">
        <v>1974</v>
      </c>
      <c r="J28" s="63">
        <v>2</v>
      </c>
      <c r="K28" s="63" t="s">
        <v>1973</v>
      </c>
      <c r="L28" s="63">
        <v>3</v>
      </c>
      <c r="M28" s="63" t="s">
        <v>1987</v>
      </c>
      <c r="N28" s="63">
        <v>1</v>
      </c>
      <c r="O28" s="63" t="s">
        <v>1982</v>
      </c>
      <c r="P28" s="63">
        <v>1</v>
      </c>
    </row>
    <row r="29" spans="1:16" ht="15">
      <c r="A29" s="63" t="s">
        <v>1973</v>
      </c>
      <c r="B29" s="63">
        <v>15</v>
      </c>
      <c r="C29" s="63" t="s">
        <v>1980</v>
      </c>
      <c r="D29" s="63">
        <v>1</v>
      </c>
      <c r="E29" s="63" t="s">
        <v>958</v>
      </c>
      <c r="F29" s="63">
        <v>7</v>
      </c>
      <c r="G29" s="63" t="s">
        <v>1973</v>
      </c>
      <c r="H29" s="63">
        <v>2</v>
      </c>
      <c r="I29" s="63"/>
      <c r="J29" s="63"/>
      <c r="K29" s="63" t="s">
        <v>1976</v>
      </c>
      <c r="L29" s="63">
        <v>3</v>
      </c>
      <c r="M29" s="63" t="s">
        <v>1988</v>
      </c>
      <c r="N29" s="63">
        <v>1</v>
      </c>
      <c r="O29" s="63"/>
      <c r="P29" s="63"/>
    </row>
    <row r="30" spans="1:16" ht="15" customHeight="1">
      <c r="A30" s="63" t="s">
        <v>958</v>
      </c>
      <c r="B30" s="63">
        <v>7</v>
      </c>
      <c r="C30" s="63" t="s">
        <v>1981</v>
      </c>
      <c r="D30" s="63">
        <v>1</v>
      </c>
      <c r="E30" s="63" t="s">
        <v>1975</v>
      </c>
      <c r="F30" s="63">
        <v>3</v>
      </c>
      <c r="G30" s="63" t="s">
        <v>1974</v>
      </c>
      <c r="H30" s="63">
        <v>1</v>
      </c>
      <c r="I30" s="63"/>
      <c r="J30" s="63"/>
      <c r="K30" s="63" t="s">
        <v>1983</v>
      </c>
      <c r="L30" s="63">
        <v>2</v>
      </c>
      <c r="M30" s="63"/>
      <c r="N30" s="63"/>
      <c r="O30" s="63"/>
      <c r="P30" s="63"/>
    </row>
    <row r="31" spans="1:16" ht="15">
      <c r="A31" s="63" t="s">
        <v>1974</v>
      </c>
      <c r="B31" s="63">
        <v>7</v>
      </c>
      <c r="C31" s="63" t="s">
        <v>1976</v>
      </c>
      <c r="D31" s="63">
        <v>1</v>
      </c>
      <c r="E31" s="63" t="s">
        <v>1978</v>
      </c>
      <c r="F31" s="63">
        <v>3</v>
      </c>
      <c r="G31" s="63"/>
      <c r="H31" s="63"/>
      <c r="I31" s="63"/>
      <c r="J31" s="63"/>
      <c r="K31" s="63" t="s">
        <v>1982</v>
      </c>
      <c r="L31" s="63">
        <v>1</v>
      </c>
      <c r="M31" s="63"/>
      <c r="N31" s="63"/>
      <c r="O31" s="63"/>
      <c r="P31" s="63"/>
    </row>
    <row r="32" spans="1:16" ht="15" customHeight="1">
      <c r="A32" s="63" t="s">
        <v>1975</v>
      </c>
      <c r="B32" s="63">
        <v>4</v>
      </c>
      <c r="C32" s="63"/>
      <c r="D32" s="63"/>
      <c r="E32" s="63" t="s">
        <v>1974</v>
      </c>
      <c r="F32" s="63">
        <v>3</v>
      </c>
      <c r="G32" s="63"/>
      <c r="H32" s="63"/>
      <c r="I32" s="63"/>
      <c r="J32" s="63"/>
      <c r="K32" s="63" t="s">
        <v>1972</v>
      </c>
      <c r="L32" s="63">
        <v>1</v>
      </c>
      <c r="M32" s="63"/>
      <c r="N32" s="63"/>
      <c r="O32" s="63"/>
      <c r="P32" s="63"/>
    </row>
    <row r="33" spans="1:16" ht="15" customHeight="1">
      <c r="A33" s="63" t="s">
        <v>1976</v>
      </c>
      <c r="B33" s="63">
        <v>4</v>
      </c>
      <c r="C33" s="63"/>
      <c r="D33" s="63"/>
      <c r="E33" s="63" t="s">
        <v>1977</v>
      </c>
      <c r="F33" s="63">
        <v>3</v>
      </c>
      <c r="G33" s="63"/>
      <c r="H33" s="63"/>
      <c r="I33" s="63"/>
      <c r="J33" s="63"/>
      <c r="K33" s="63" t="s">
        <v>1979</v>
      </c>
      <c r="L33" s="63">
        <v>1</v>
      </c>
      <c r="M33" s="63"/>
      <c r="N33" s="63"/>
      <c r="O33" s="63"/>
      <c r="P33" s="63"/>
    </row>
    <row r="34" spans="1:16" ht="15" customHeight="1">
      <c r="A34" s="63" t="s">
        <v>1977</v>
      </c>
      <c r="B34" s="63">
        <v>4</v>
      </c>
      <c r="C34" s="63"/>
      <c r="D34" s="63"/>
      <c r="E34" s="63" t="s">
        <v>1972</v>
      </c>
      <c r="F34" s="63">
        <v>2</v>
      </c>
      <c r="G34" s="63"/>
      <c r="H34" s="63"/>
      <c r="I34" s="63"/>
      <c r="J34" s="63"/>
      <c r="K34" s="63" t="s">
        <v>1977</v>
      </c>
      <c r="L34" s="63">
        <v>1</v>
      </c>
      <c r="M34" s="63"/>
      <c r="N34" s="63"/>
      <c r="O34" s="63"/>
      <c r="P34" s="63"/>
    </row>
    <row r="35" spans="1:16" ht="15" customHeight="1">
      <c r="A35" s="63" t="s">
        <v>1978</v>
      </c>
      <c r="B35" s="63">
        <v>3</v>
      </c>
      <c r="C35" s="63"/>
      <c r="D35" s="63"/>
      <c r="E35" s="63" t="s">
        <v>1979</v>
      </c>
      <c r="F35" s="63">
        <v>2</v>
      </c>
      <c r="G35" s="63"/>
      <c r="H35" s="63"/>
      <c r="I35" s="63"/>
      <c r="J35" s="63"/>
      <c r="K35" s="63" t="s">
        <v>1984</v>
      </c>
      <c r="L35" s="63">
        <v>1</v>
      </c>
      <c r="M35" s="63"/>
      <c r="N35" s="63"/>
      <c r="O35" s="63"/>
      <c r="P35" s="63"/>
    </row>
    <row r="36" spans="1:16" ht="15">
      <c r="A36" s="63" t="s">
        <v>1979</v>
      </c>
      <c r="B36" s="63">
        <v>3</v>
      </c>
      <c r="C36" s="63"/>
      <c r="D36" s="63"/>
      <c r="E36" s="63" t="s">
        <v>1982</v>
      </c>
      <c r="F36" s="63">
        <v>1</v>
      </c>
      <c r="G36" s="63"/>
      <c r="H36" s="63"/>
      <c r="I36" s="63"/>
      <c r="J36" s="63"/>
      <c r="K36" s="63" t="s">
        <v>1985</v>
      </c>
      <c r="L36" s="63">
        <v>1</v>
      </c>
      <c r="M36" s="63"/>
      <c r="N36" s="63"/>
      <c r="O36" s="63"/>
      <c r="P36" s="63"/>
    </row>
    <row r="37" ht="15" customHeight="1"/>
    <row r="39" spans="1:16" ht="15" customHeight="1">
      <c r="A39" s="13" t="s">
        <v>246</v>
      </c>
      <c r="B39" s="13" t="s">
        <v>232</v>
      </c>
      <c r="C39" s="13" t="s">
        <v>247</v>
      </c>
      <c r="D39" s="13" t="s">
        <v>235</v>
      </c>
      <c r="E39" s="13" t="s">
        <v>248</v>
      </c>
      <c r="F39" s="13" t="s">
        <v>236</v>
      </c>
      <c r="G39" s="13" t="s">
        <v>360</v>
      </c>
      <c r="H39" s="13" t="s">
        <v>357</v>
      </c>
      <c r="I39" s="13" t="s">
        <v>386</v>
      </c>
      <c r="J39" s="13" t="s">
        <v>379</v>
      </c>
      <c r="K39" s="13" t="s">
        <v>387</v>
      </c>
      <c r="L39" s="13" t="s">
        <v>380</v>
      </c>
      <c r="M39" s="13" t="s">
        <v>2013</v>
      </c>
      <c r="N39" s="13" t="s">
        <v>1960</v>
      </c>
      <c r="O39" s="13" t="s">
        <v>2020</v>
      </c>
      <c r="P39" s="13" t="s">
        <v>1961</v>
      </c>
    </row>
    <row r="40" spans="1:16" ht="15" customHeight="1">
      <c r="A40" s="69" t="s">
        <v>291</v>
      </c>
      <c r="B40" s="69">
        <v>0</v>
      </c>
      <c r="C40" s="69" t="s">
        <v>1995</v>
      </c>
      <c r="D40" s="69">
        <v>20</v>
      </c>
      <c r="E40" s="69" t="s">
        <v>1995</v>
      </c>
      <c r="F40" s="69">
        <v>58</v>
      </c>
      <c r="G40" s="69" t="s">
        <v>1995</v>
      </c>
      <c r="H40" s="69">
        <v>21</v>
      </c>
      <c r="I40" s="69" t="s">
        <v>1995</v>
      </c>
      <c r="J40" s="69">
        <v>15</v>
      </c>
      <c r="K40" s="69" t="s">
        <v>1995</v>
      </c>
      <c r="L40" s="69">
        <v>32</v>
      </c>
      <c r="M40" s="69" t="s">
        <v>1995</v>
      </c>
      <c r="N40" s="69">
        <v>18</v>
      </c>
      <c r="O40" s="69" t="s">
        <v>1995</v>
      </c>
      <c r="P40" s="69">
        <v>7</v>
      </c>
    </row>
    <row r="41" spans="1:16" ht="15">
      <c r="A41" s="69" t="s">
        <v>292</v>
      </c>
      <c r="B41" s="69">
        <v>0</v>
      </c>
      <c r="C41" s="69" t="s">
        <v>1999</v>
      </c>
      <c r="D41" s="69">
        <v>9</v>
      </c>
      <c r="E41" s="69" t="s">
        <v>1996</v>
      </c>
      <c r="F41" s="69">
        <v>32</v>
      </c>
      <c r="G41" s="69" t="s">
        <v>1998</v>
      </c>
      <c r="H41" s="69">
        <v>9</v>
      </c>
      <c r="I41" s="69" t="s">
        <v>1996</v>
      </c>
      <c r="J41" s="69">
        <v>13</v>
      </c>
      <c r="K41" s="69" t="s">
        <v>1998</v>
      </c>
      <c r="L41" s="69">
        <v>15</v>
      </c>
      <c r="M41" s="69" t="s">
        <v>2000</v>
      </c>
      <c r="N41" s="69">
        <v>12</v>
      </c>
      <c r="O41" s="69" t="s">
        <v>1996</v>
      </c>
      <c r="P41" s="69">
        <v>3</v>
      </c>
    </row>
    <row r="42" spans="1:16" ht="15">
      <c r="A42" s="69" t="s">
        <v>293</v>
      </c>
      <c r="B42" s="69">
        <v>0</v>
      </c>
      <c r="C42" s="69" t="s">
        <v>1996</v>
      </c>
      <c r="D42" s="69">
        <v>5</v>
      </c>
      <c r="E42" s="69" t="s">
        <v>1997</v>
      </c>
      <c r="F42" s="69">
        <v>29</v>
      </c>
      <c r="G42" s="69" t="s">
        <v>1996</v>
      </c>
      <c r="H42" s="69">
        <v>8</v>
      </c>
      <c r="I42" s="69" t="s">
        <v>1997</v>
      </c>
      <c r="J42" s="69">
        <v>13</v>
      </c>
      <c r="K42" s="69" t="s">
        <v>1997</v>
      </c>
      <c r="L42" s="69">
        <v>12</v>
      </c>
      <c r="M42" s="69" t="s">
        <v>1996</v>
      </c>
      <c r="N42" s="69">
        <v>12</v>
      </c>
      <c r="O42" s="69" t="s">
        <v>1997</v>
      </c>
      <c r="P42" s="69">
        <v>3</v>
      </c>
    </row>
    <row r="43" spans="1:16" ht="15" customHeight="1">
      <c r="A43" s="69" t="s">
        <v>294</v>
      </c>
      <c r="B43" s="69">
        <v>3483</v>
      </c>
      <c r="C43" s="69" t="s">
        <v>1998</v>
      </c>
      <c r="D43" s="69">
        <v>5</v>
      </c>
      <c r="E43" s="69" t="s">
        <v>812</v>
      </c>
      <c r="F43" s="69">
        <v>23</v>
      </c>
      <c r="G43" s="69" t="s">
        <v>1997</v>
      </c>
      <c r="H43" s="69">
        <v>8</v>
      </c>
      <c r="I43" s="69" t="s">
        <v>1998</v>
      </c>
      <c r="J43" s="69">
        <v>12</v>
      </c>
      <c r="K43" s="69" t="s">
        <v>1996</v>
      </c>
      <c r="L43" s="69">
        <v>10</v>
      </c>
      <c r="M43" s="69" t="s">
        <v>1997</v>
      </c>
      <c r="N43" s="69">
        <v>12</v>
      </c>
      <c r="O43" s="69" t="s">
        <v>2021</v>
      </c>
      <c r="P43" s="69">
        <v>2</v>
      </c>
    </row>
    <row r="44" spans="1:16" ht="15">
      <c r="A44" s="69" t="s">
        <v>295</v>
      </c>
      <c r="B44" s="69">
        <v>3483</v>
      </c>
      <c r="C44" s="69" t="s">
        <v>2000</v>
      </c>
      <c r="D44" s="69">
        <v>5</v>
      </c>
      <c r="E44" s="69" t="s">
        <v>1998</v>
      </c>
      <c r="F44" s="69">
        <v>21</v>
      </c>
      <c r="G44" s="69" t="s">
        <v>812</v>
      </c>
      <c r="H44" s="69">
        <v>5</v>
      </c>
      <c r="I44" s="69" t="s">
        <v>812</v>
      </c>
      <c r="J44" s="69">
        <v>12</v>
      </c>
      <c r="K44" s="69" t="s">
        <v>812</v>
      </c>
      <c r="L44" s="69">
        <v>8</v>
      </c>
      <c r="M44" s="69" t="s">
        <v>2014</v>
      </c>
      <c r="N44" s="69">
        <v>11</v>
      </c>
      <c r="O44" s="69" t="s">
        <v>2022</v>
      </c>
      <c r="P44" s="69">
        <v>2</v>
      </c>
    </row>
    <row r="45" spans="1:16" ht="15" customHeight="1">
      <c r="A45" s="69" t="s">
        <v>1995</v>
      </c>
      <c r="B45" s="69">
        <v>171</v>
      </c>
      <c r="C45" s="69" t="s">
        <v>1997</v>
      </c>
      <c r="D45" s="69">
        <v>4</v>
      </c>
      <c r="E45" s="69" t="s">
        <v>808</v>
      </c>
      <c r="F45" s="69">
        <v>20</v>
      </c>
      <c r="G45" s="69" t="s">
        <v>2002</v>
      </c>
      <c r="H45" s="69">
        <v>5</v>
      </c>
      <c r="I45" s="69" t="s">
        <v>2004</v>
      </c>
      <c r="J45" s="69">
        <v>11</v>
      </c>
      <c r="K45" s="69" t="s">
        <v>808</v>
      </c>
      <c r="L45" s="69">
        <v>7</v>
      </c>
      <c r="M45" s="69" t="s">
        <v>2015</v>
      </c>
      <c r="N45" s="69">
        <v>9</v>
      </c>
      <c r="O45" s="69" t="s">
        <v>2023</v>
      </c>
      <c r="P45" s="69">
        <v>2</v>
      </c>
    </row>
    <row r="46" spans="1:16" ht="15" customHeight="1">
      <c r="A46" s="69" t="s">
        <v>1996</v>
      </c>
      <c r="B46" s="69">
        <v>83</v>
      </c>
      <c r="C46" s="69" t="s">
        <v>2001</v>
      </c>
      <c r="D46" s="69">
        <v>4</v>
      </c>
      <c r="E46" s="69" t="s">
        <v>2004</v>
      </c>
      <c r="F46" s="69">
        <v>15</v>
      </c>
      <c r="G46" s="69" t="s">
        <v>1999</v>
      </c>
      <c r="H46" s="69">
        <v>5</v>
      </c>
      <c r="I46" s="69" t="s">
        <v>2005</v>
      </c>
      <c r="J46" s="69">
        <v>11</v>
      </c>
      <c r="K46" s="69" t="s">
        <v>816</v>
      </c>
      <c r="L46" s="69">
        <v>4</v>
      </c>
      <c r="M46" s="69" t="s">
        <v>2016</v>
      </c>
      <c r="N46" s="69">
        <v>8</v>
      </c>
      <c r="O46" s="69" t="s">
        <v>2016</v>
      </c>
      <c r="P46" s="69">
        <v>2</v>
      </c>
    </row>
    <row r="47" spans="1:16" ht="15" customHeight="1">
      <c r="A47" s="69" t="s">
        <v>1997</v>
      </c>
      <c r="B47" s="69">
        <v>81</v>
      </c>
      <c r="C47" s="69" t="s">
        <v>2002</v>
      </c>
      <c r="D47" s="69">
        <v>4</v>
      </c>
      <c r="E47" s="69" t="s">
        <v>2005</v>
      </c>
      <c r="F47" s="69">
        <v>14</v>
      </c>
      <c r="G47" s="69" t="s">
        <v>2008</v>
      </c>
      <c r="H47" s="69">
        <v>4</v>
      </c>
      <c r="I47" s="69" t="s">
        <v>2007</v>
      </c>
      <c r="J47" s="69">
        <v>9</v>
      </c>
      <c r="K47" s="69" t="s">
        <v>2010</v>
      </c>
      <c r="L47" s="69">
        <v>4</v>
      </c>
      <c r="M47" s="69" t="s">
        <v>2017</v>
      </c>
      <c r="N47" s="69">
        <v>8</v>
      </c>
      <c r="O47" s="69" t="s">
        <v>2024</v>
      </c>
      <c r="P47" s="69">
        <v>2</v>
      </c>
    </row>
    <row r="48" spans="1:16" ht="15" customHeight="1">
      <c r="A48" s="69" t="s">
        <v>1998</v>
      </c>
      <c r="B48" s="69">
        <v>67</v>
      </c>
      <c r="C48" s="69" t="s">
        <v>1981</v>
      </c>
      <c r="D48" s="69">
        <v>3</v>
      </c>
      <c r="E48" s="69" t="s">
        <v>2006</v>
      </c>
      <c r="F48" s="69">
        <v>10</v>
      </c>
      <c r="G48" s="69" t="s">
        <v>2009</v>
      </c>
      <c r="H48" s="69">
        <v>4</v>
      </c>
      <c r="I48" s="69" t="s">
        <v>2011</v>
      </c>
      <c r="J48" s="69">
        <v>6</v>
      </c>
      <c r="K48" s="69" t="s">
        <v>2004</v>
      </c>
      <c r="L48" s="69">
        <v>4</v>
      </c>
      <c r="M48" s="69" t="s">
        <v>2018</v>
      </c>
      <c r="N48" s="69">
        <v>8</v>
      </c>
      <c r="O48" s="69" t="s">
        <v>1998</v>
      </c>
      <c r="P48" s="69">
        <v>2</v>
      </c>
    </row>
    <row r="49" spans="1:16" ht="15" customHeight="1">
      <c r="A49" s="69" t="s">
        <v>812</v>
      </c>
      <c r="B49" s="69">
        <v>53</v>
      </c>
      <c r="C49" s="69" t="s">
        <v>2003</v>
      </c>
      <c r="D49" s="69">
        <v>3</v>
      </c>
      <c r="E49" s="69" t="s">
        <v>2007</v>
      </c>
      <c r="F49" s="69">
        <v>9</v>
      </c>
      <c r="G49" s="69" t="s">
        <v>2010</v>
      </c>
      <c r="H49" s="69">
        <v>4</v>
      </c>
      <c r="I49" s="69" t="s">
        <v>2012</v>
      </c>
      <c r="J49" s="69">
        <v>5</v>
      </c>
      <c r="K49" s="69" t="s">
        <v>2005</v>
      </c>
      <c r="L49" s="69">
        <v>4</v>
      </c>
      <c r="M49" s="69" t="s">
        <v>2019</v>
      </c>
      <c r="N49" s="69">
        <v>8</v>
      </c>
      <c r="O49" s="69" t="s">
        <v>812</v>
      </c>
      <c r="P49" s="69">
        <v>2</v>
      </c>
    </row>
    <row r="50" ht="15" customHeight="1"/>
    <row r="52" spans="1:16" ht="15" customHeight="1">
      <c r="A52" s="13" t="s">
        <v>250</v>
      </c>
      <c r="B52" s="13" t="s">
        <v>232</v>
      </c>
      <c r="C52" s="13" t="s">
        <v>251</v>
      </c>
      <c r="D52" s="13" t="s">
        <v>235</v>
      </c>
      <c r="E52" s="13" t="s">
        <v>252</v>
      </c>
      <c r="F52" s="13" t="s">
        <v>236</v>
      </c>
      <c r="G52" s="13" t="s">
        <v>361</v>
      </c>
      <c r="H52" s="13" t="s">
        <v>357</v>
      </c>
      <c r="I52" s="13" t="s">
        <v>389</v>
      </c>
      <c r="J52" s="13" t="s">
        <v>379</v>
      </c>
      <c r="K52" s="13" t="s">
        <v>390</v>
      </c>
      <c r="L52" s="13" t="s">
        <v>380</v>
      </c>
      <c r="M52" s="13" t="s">
        <v>2063</v>
      </c>
      <c r="N52" s="13" t="s">
        <v>1960</v>
      </c>
      <c r="O52" s="13" t="s">
        <v>2073</v>
      </c>
      <c r="P52" s="13" t="s">
        <v>1961</v>
      </c>
    </row>
    <row r="53" spans="1:16" ht="15" customHeight="1">
      <c r="A53" s="69" t="s">
        <v>2032</v>
      </c>
      <c r="B53" s="69">
        <v>78</v>
      </c>
      <c r="C53" s="69" t="s">
        <v>2040</v>
      </c>
      <c r="D53" s="69">
        <v>8</v>
      </c>
      <c r="E53" s="69" t="s">
        <v>2032</v>
      </c>
      <c r="F53" s="69">
        <v>28</v>
      </c>
      <c r="G53" s="69" t="s">
        <v>2032</v>
      </c>
      <c r="H53" s="69">
        <v>8</v>
      </c>
      <c r="I53" s="69" t="s">
        <v>2032</v>
      </c>
      <c r="J53" s="69">
        <v>13</v>
      </c>
      <c r="K53" s="69" t="s">
        <v>2032</v>
      </c>
      <c r="L53" s="69">
        <v>10</v>
      </c>
      <c r="M53" s="69" t="s">
        <v>2032</v>
      </c>
      <c r="N53" s="69">
        <v>12</v>
      </c>
      <c r="O53" s="69" t="s">
        <v>2032</v>
      </c>
      <c r="P53" s="69">
        <v>3</v>
      </c>
    </row>
    <row r="54" spans="1:16" ht="15" customHeight="1">
      <c r="A54" s="69" t="s">
        <v>2033</v>
      </c>
      <c r="B54" s="69">
        <v>50</v>
      </c>
      <c r="C54" s="69" t="s">
        <v>2032</v>
      </c>
      <c r="D54" s="69">
        <v>4</v>
      </c>
      <c r="E54" s="69" t="s">
        <v>2033</v>
      </c>
      <c r="F54" s="69">
        <v>20</v>
      </c>
      <c r="G54" s="69" t="s">
        <v>2033</v>
      </c>
      <c r="H54" s="69">
        <v>4</v>
      </c>
      <c r="I54" s="69" t="s">
        <v>2034</v>
      </c>
      <c r="J54" s="69">
        <v>11</v>
      </c>
      <c r="K54" s="69" t="s">
        <v>2033</v>
      </c>
      <c r="L54" s="69">
        <v>8</v>
      </c>
      <c r="M54" s="69" t="s">
        <v>2064</v>
      </c>
      <c r="N54" s="69">
        <v>7</v>
      </c>
      <c r="O54" s="69" t="s">
        <v>2074</v>
      </c>
      <c r="P54" s="69">
        <v>2</v>
      </c>
    </row>
    <row r="55" spans="1:16" ht="15">
      <c r="A55" s="69" t="s">
        <v>2034</v>
      </c>
      <c r="B55" s="69">
        <v>32</v>
      </c>
      <c r="C55" s="69" t="s">
        <v>2042</v>
      </c>
      <c r="D55" s="69">
        <v>3</v>
      </c>
      <c r="E55" s="69" t="s">
        <v>2034</v>
      </c>
      <c r="F55" s="69">
        <v>13</v>
      </c>
      <c r="G55" s="69" t="s">
        <v>2041</v>
      </c>
      <c r="H55" s="69">
        <v>3</v>
      </c>
      <c r="I55" s="69" t="s">
        <v>2033</v>
      </c>
      <c r="J55" s="69">
        <v>11</v>
      </c>
      <c r="K55" s="69" t="s">
        <v>2048</v>
      </c>
      <c r="L55" s="69">
        <v>6</v>
      </c>
      <c r="M55" s="69" t="s">
        <v>2065</v>
      </c>
      <c r="N55" s="69">
        <v>5</v>
      </c>
      <c r="O55" s="69" t="s">
        <v>2075</v>
      </c>
      <c r="P55" s="69">
        <v>2</v>
      </c>
    </row>
    <row r="56" spans="1:16" ht="15" customHeight="1">
      <c r="A56" s="69" t="s">
        <v>2035</v>
      </c>
      <c r="B56" s="69">
        <v>21</v>
      </c>
      <c r="C56" s="69" t="s">
        <v>2043</v>
      </c>
      <c r="D56" s="69">
        <v>2</v>
      </c>
      <c r="E56" s="69" t="s">
        <v>2035</v>
      </c>
      <c r="F56" s="69">
        <v>13</v>
      </c>
      <c r="G56" s="69" t="s">
        <v>2048</v>
      </c>
      <c r="H56" s="69">
        <v>3</v>
      </c>
      <c r="I56" s="69" t="s">
        <v>2036</v>
      </c>
      <c r="J56" s="69">
        <v>9</v>
      </c>
      <c r="K56" s="69" t="s">
        <v>2034</v>
      </c>
      <c r="L56" s="69">
        <v>4</v>
      </c>
      <c r="M56" s="69" t="s">
        <v>2066</v>
      </c>
      <c r="N56" s="69">
        <v>4</v>
      </c>
      <c r="O56" s="69" t="s">
        <v>2033</v>
      </c>
      <c r="P56" s="69">
        <v>2</v>
      </c>
    </row>
    <row r="57" spans="1:16" ht="15" customHeight="1">
      <c r="A57" s="69" t="s">
        <v>2036</v>
      </c>
      <c r="B57" s="69">
        <v>21</v>
      </c>
      <c r="C57" s="69" t="s">
        <v>2044</v>
      </c>
      <c r="D57" s="69">
        <v>2</v>
      </c>
      <c r="E57" s="69" t="s">
        <v>2036</v>
      </c>
      <c r="F57" s="69">
        <v>9</v>
      </c>
      <c r="G57" s="69" t="s">
        <v>2040</v>
      </c>
      <c r="H57" s="69">
        <v>3</v>
      </c>
      <c r="I57" s="69" t="s">
        <v>2054</v>
      </c>
      <c r="J57" s="69">
        <v>5</v>
      </c>
      <c r="K57" s="69" t="s">
        <v>2035</v>
      </c>
      <c r="L57" s="69">
        <v>4</v>
      </c>
      <c r="M57" s="69" t="s">
        <v>2067</v>
      </c>
      <c r="N57" s="69">
        <v>4</v>
      </c>
      <c r="O57" s="69"/>
      <c r="P57" s="69"/>
    </row>
    <row r="58" spans="1:16" ht="15" customHeight="1">
      <c r="A58" s="69" t="s">
        <v>2037</v>
      </c>
      <c r="B58" s="69">
        <v>16</v>
      </c>
      <c r="C58" s="69" t="s">
        <v>2041</v>
      </c>
      <c r="D58" s="69">
        <v>2</v>
      </c>
      <c r="E58" s="69" t="s">
        <v>2038</v>
      </c>
      <c r="F58" s="69">
        <v>8</v>
      </c>
      <c r="G58" s="69" t="s">
        <v>2049</v>
      </c>
      <c r="H58" s="69">
        <v>2</v>
      </c>
      <c r="I58" s="69" t="s">
        <v>2037</v>
      </c>
      <c r="J58" s="69">
        <v>5</v>
      </c>
      <c r="K58" s="69" t="s">
        <v>2059</v>
      </c>
      <c r="L58" s="69">
        <v>3</v>
      </c>
      <c r="M58" s="69" t="s">
        <v>2068</v>
      </c>
      <c r="N58" s="69">
        <v>4</v>
      </c>
      <c r="O58" s="69"/>
      <c r="P58" s="69"/>
    </row>
    <row r="59" spans="1:16" ht="15" customHeight="1">
      <c r="A59" s="69" t="s">
        <v>2038</v>
      </c>
      <c r="B59" s="69">
        <v>13</v>
      </c>
      <c r="C59" s="69" t="s">
        <v>2033</v>
      </c>
      <c r="D59" s="69">
        <v>2</v>
      </c>
      <c r="E59" s="69" t="s">
        <v>2046</v>
      </c>
      <c r="F59" s="69">
        <v>6</v>
      </c>
      <c r="G59" s="69" t="s">
        <v>2050</v>
      </c>
      <c r="H59" s="69">
        <v>2</v>
      </c>
      <c r="I59" s="69" t="s">
        <v>2055</v>
      </c>
      <c r="J59" s="69">
        <v>4</v>
      </c>
      <c r="K59" s="69" t="s">
        <v>2060</v>
      </c>
      <c r="L59" s="69">
        <v>3</v>
      </c>
      <c r="M59" s="69" t="s">
        <v>2069</v>
      </c>
      <c r="N59" s="69">
        <v>4</v>
      </c>
      <c r="O59" s="69"/>
      <c r="P59" s="69"/>
    </row>
    <row r="60" spans="1:16" ht="15" customHeight="1">
      <c r="A60" s="69" t="s">
        <v>2039</v>
      </c>
      <c r="B60" s="69">
        <v>11</v>
      </c>
      <c r="C60" s="69" t="s">
        <v>2045</v>
      </c>
      <c r="D60" s="69">
        <v>2</v>
      </c>
      <c r="E60" s="69" t="s">
        <v>2047</v>
      </c>
      <c r="F60" s="69">
        <v>5</v>
      </c>
      <c r="G60" s="69" t="s">
        <v>2051</v>
      </c>
      <c r="H60" s="69">
        <v>2</v>
      </c>
      <c r="I60" s="69" t="s">
        <v>2056</v>
      </c>
      <c r="J60" s="69">
        <v>4</v>
      </c>
      <c r="K60" s="69" t="s">
        <v>2056</v>
      </c>
      <c r="L60" s="69">
        <v>3</v>
      </c>
      <c r="M60" s="69" t="s">
        <v>2070</v>
      </c>
      <c r="N60" s="69">
        <v>4</v>
      </c>
      <c r="O60" s="69"/>
      <c r="P60" s="69"/>
    </row>
    <row r="61" spans="1:16" ht="15" customHeight="1">
      <c r="A61" s="69" t="s">
        <v>2040</v>
      </c>
      <c r="B61" s="69">
        <v>11</v>
      </c>
      <c r="C61" s="69" t="s">
        <v>2034</v>
      </c>
      <c r="D61" s="69">
        <v>2</v>
      </c>
      <c r="E61" s="69" t="s">
        <v>2039</v>
      </c>
      <c r="F61" s="69">
        <v>5</v>
      </c>
      <c r="G61" s="69" t="s">
        <v>2052</v>
      </c>
      <c r="H61" s="69">
        <v>2</v>
      </c>
      <c r="I61" s="69" t="s">
        <v>2057</v>
      </c>
      <c r="J61" s="69">
        <v>4</v>
      </c>
      <c r="K61" s="69" t="s">
        <v>2061</v>
      </c>
      <c r="L61" s="69">
        <v>3</v>
      </c>
      <c r="M61" s="69" t="s">
        <v>2071</v>
      </c>
      <c r="N61" s="69">
        <v>4</v>
      </c>
      <c r="O61" s="69"/>
      <c r="P61" s="69"/>
    </row>
    <row r="62" spans="1:16" ht="15">
      <c r="A62" s="69" t="s">
        <v>2041</v>
      </c>
      <c r="B62" s="69">
        <v>10</v>
      </c>
      <c r="C62" s="69" t="s">
        <v>2037</v>
      </c>
      <c r="D62" s="69">
        <v>2</v>
      </c>
      <c r="E62" s="69" t="s">
        <v>2037</v>
      </c>
      <c r="F62" s="69">
        <v>5</v>
      </c>
      <c r="G62" s="69" t="s">
        <v>2053</v>
      </c>
      <c r="H62" s="69">
        <v>2</v>
      </c>
      <c r="I62" s="69" t="s">
        <v>2058</v>
      </c>
      <c r="J62" s="69">
        <v>4</v>
      </c>
      <c r="K62" s="69" t="s">
        <v>2062</v>
      </c>
      <c r="L62" s="69">
        <v>2</v>
      </c>
      <c r="M62" s="69" t="s">
        <v>2072</v>
      </c>
      <c r="N62" s="69">
        <v>4</v>
      </c>
      <c r="O62" s="69"/>
      <c r="P62" s="69"/>
    </row>
    <row r="63" ht="15" customHeight="1"/>
    <row r="64" ht="15" customHeight="1"/>
    <row r="65" spans="1:16" ht="15" customHeight="1">
      <c r="A65" s="13" t="s">
        <v>254</v>
      </c>
      <c r="B65" s="13" t="s">
        <v>232</v>
      </c>
      <c r="C65" s="63" t="s">
        <v>256</v>
      </c>
      <c r="D65" s="63" t="s">
        <v>235</v>
      </c>
      <c r="E65" s="63" t="s">
        <v>257</v>
      </c>
      <c r="F65" s="63" t="s">
        <v>236</v>
      </c>
      <c r="G65" s="63" t="s">
        <v>362</v>
      </c>
      <c r="H65" s="63" t="s">
        <v>357</v>
      </c>
      <c r="I65" s="63" t="s">
        <v>391</v>
      </c>
      <c r="J65" s="63" t="s">
        <v>379</v>
      </c>
      <c r="K65" s="13" t="s">
        <v>393</v>
      </c>
      <c r="L65" s="13" t="s">
        <v>380</v>
      </c>
      <c r="M65" s="63" t="s">
        <v>2083</v>
      </c>
      <c r="N65" s="63" t="s">
        <v>1960</v>
      </c>
      <c r="O65" s="63" t="s">
        <v>2085</v>
      </c>
      <c r="P65" s="63" t="s">
        <v>1961</v>
      </c>
    </row>
    <row r="66" spans="1:16" ht="15" customHeight="1">
      <c r="A66" s="63" t="s">
        <v>779</v>
      </c>
      <c r="B66" s="63">
        <v>1</v>
      </c>
      <c r="C66" s="63"/>
      <c r="D66" s="63"/>
      <c r="E66" s="63"/>
      <c r="F66" s="63"/>
      <c r="G66" s="63"/>
      <c r="H66" s="63"/>
      <c r="I66" s="63"/>
      <c r="J66" s="63"/>
      <c r="K66" s="63" t="s">
        <v>779</v>
      </c>
      <c r="L66" s="63">
        <v>1</v>
      </c>
      <c r="M66" s="63"/>
      <c r="N66" s="63"/>
      <c r="O66" s="63"/>
      <c r="P66" s="63"/>
    </row>
    <row r="69" spans="1:16" ht="15" customHeight="1">
      <c r="A69" s="13" t="s">
        <v>255</v>
      </c>
      <c r="B69" s="13" t="s">
        <v>232</v>
      </c>
      <c r="C69" s="63" t="s">
        <v>258</v>
      </c>
      <c r="D69" s="63" t="s">
        <v>235</v>
      </c>
      <c r="E69" s="13" t="s">
        <v>259</v>
      </c>
      <c r="F69" s="13" t="s">
        <v>236</v>
      </c>
      <c r="G69" s="13" t="s">
        <v>363</v>
      </c>
      <c r="H69" s="13" t="s">
        <v>357</v>
      </c>
      <c r="I69" s="13" t="s">
        <v>392</v>
      </c>
      <c r="J69" s="13" t="s">
        <v>379</v>
      </c>
      <c r="K69" s="13" t="s">
        <v>394</v>
      </c>
      <c r="L69" s="13" t="s">
        <v>380</v>
      </c>
      <c r="M69" s="13" t="s">
        <v>2084</v>
      </c>
      <c r="N69" s="13" t="s">
        <v>1960</v>
      </c>
      <c r="O69" s="13" t="s">
        <v>2086</v>
      </c>
      <c r="P69" s="13" t="s">
        <v>1961</v>
      </c>
    </row>
    <row r="70" spans="1:16" ht="15" customHeight="1">
      <c r="A70" s="63" t="s">
        <v>812</v>
      </c>
      <c r="B70" s="63">
        <v>53</v>
      </c>
      <c r="C70" s="63"/>
      <c r="D70" s="63"/>
      <c r="E70" s="63" t="s">
        <v>812</v>
      </c>
      <c r="F70" s="63">
        <v>23</v>
      </c>
      <c r="G70" s="63" t="s">
        <v>812</v>
      </c>
      <c r="H70" s="63">
        <v>5</v>
      </c>
      <c r="I70" s="63" t="s">
        <v>812</v>
      </c>
      <c r="J70" s="63">
        <v>12</v>
      </c>
      <c r="K70" s="63" t="s">
        <v>812</v>
      </c>
      <c r="L70" s="63">
        <v>8</v>
      </c>
      <c r="M70" s="63" t="s">
        <v>812</v>
      </c>
      <c r="N70" s="63">
        <v>3</v>
      </c>
      <c r="O70" s="63" t="s">
        <v>812</v>
      </c>
      <c r="P70" s="63">
        <v>2</v>
      </c>
    </row>
    <row r="71" spans="1:16" ht="15" customHeight="1">
      <c r="A71" s="63" t="s">
        <v>808</v>
      </c>
      <c r="B71" s="63">
        <v>35</v>
      </c>
      <c r="C71" s="63"/>
      <c r="D71" s="63"/>
      <c r="E71" s="63" t="s">
        <v>808</v>
      </c>
      <c r="F71" s="63">
        <v>20</v>
      </c>
      <c r="G71" s="63" t="s">
        <v>808</v>
      </c>
      <c r="H71" s="63">
        <v>4</v>
      </c>
      <c r="I71" s="63" t="s">
        <v>808</v>
      </c>
      <c r="J71" s="63">
        <v>3</v>
      </c>
      <c r="K71" s="63" t="s">
        <v>808</v>
      </c>
      <c r="L71" s="63">
        <v>7</v>
      </c>
      <c r="M71" s="63"/>
      <c r="N71" s="63"/>
      <c r="O71" s="63" t="s">
        <v>801</v>
      </c>
      <c r="P71" s="63">
        <v>1</v>
      </c>
    </row>
    <row r="72" spans="1:16" ht="15">
      <c r="A72" s="63" t="s">
        <v>817</v>
      </c>
      <c r="B72" s="63">
        <v>5</v>
      </c>
      <c r="C72" s="63"/>
      <c r="D72" s="63"/>
      <c r="E72" s="63" t="s">
        <v>819</v>
      </c>
      <c r="F72" s="63">
        <v>3</v>
      </c>
      <c r="G72" s="63" t="s">
        <v>817</v>
      </c>
      <c r="H72" s="63">
        <v>3</v>
      </c>
      <c r="I72" s="63"/>
      <c r="J72" s="63"/>
      <c r="K72" s="63" t="s">
        <v>816</v>
      </c>
      <c r="L72" s="63">
        <v>4</v>
      </c>
      <c r="M72" s="63"/>
      <c r="N72" s="63"/>
      <c r="O72" s="63" t="s">
        <v>808</v>
      </c>
      <c r="P72" s="63">
        <v>1</v>
      </c>
    </row>
    <row r="73" spans="1:16" ht="15">
      <c r="A73" s="63" t="s">
        <v>816</v>
      </c>
      <c r="B73" s="63">
        <v>4</v>
      </c>
      <c r="C73" s="63"/>
      <c r="D73" s="63"/>
      <c r="E73" s="63" t="s">
        <v>818</v>
      </c>
      <c r="F73" s="63">
        <v>3</v>
      </c>
      <c r="G73" s="63"/>
      <c r="H73" s="63"/>
      <c r="I73" s="63"/>
      <c r="J73" s="63"/>
      <c r="K73" s="63" t="s">
        <v>815</v>
      </c>
      <c r="L73" s="63">
        <v>1</v>
      </c>
      <c r="M73" s="63"/>
      <c r="N73" s="63"/>
      <c r="O73" s="63" t="s">
        <v>813</v>
      </c>
      <c r="P73" s="63">
        <v>1</v>
      </c>
    </row>
    <row r="74" spans="1:16" ht="15" customHeight="1">
      <c r="A74" s="63" t="s">
        <v>819</v>
      </c>
      <c r="B74" s="63">
        <v>3</v>
      </c>
      <c r="C74" s="63"/>
      <c r="D74" s="63"/>
      <c r="E74" s="63" t="s">
        <v>820</v>
      </c>
      <c r="F74" s="63">
        <v>2</v>
      </c>
      <c r="G74" s="63"/>
      <c r="H74" s="63"/>
      <c r="I74" s="63"/>
      <c r="J74" s="63"/>
      <c r="K74" s="63" t="s">
        <v>814</v>
      </c>
      <c r="L74" s="63">
        <v>1</v>
      </c>
      <c r="M74" s="63"/>
      <c r="N74" s="63"/>
      <c r="O74" s="63"/>
      <c r="P74" s="63"/>
    </row>
    <row r="75" spans="1:16" ht="15" customHeight="1">
      <c r="A75" s="63" t="s">
        <v>818</v>
      </c>
      <c r="B75" s="63">
        <v>3</v>
      </c>
      <c r="C75" s="63"/>
      <c r="D75" s="63"/>
      <c r="E75" s="63" t="s">
        <v>428</v>
      </c>
      <c r="F75" s="63">
        <v>2</v>
      </c>
      <c r="G75" s="63"/>
      <c r="H75" s="63"/>
      <c r="I75" s="63"/>
      <c r="J75" s="63"/>
      <c r="K75" s="63"/>
      <c r="L75" s="63"/>
      <c r="M75" s="63"/>
      <c r="N75" s="63"/>
      <c r="O75" s="63"/>
      <c r="P75" s="63"/>
    </row>
    <row r="76" spans="1:16" ht="15" customHeight="1">
      <c r="A76" s="63" t="s">
        <v>820</v>
      </c>
      <c r="B76" s="63">
        <v>2</v>
      </c>
      <c r="C76" s="63"/>
      <c r="D76" s="63"/>
      <c r="E76" s="63" t="s">
        <v>809</v>
      </c>
      <c r="F76" s="63">
        <v>2</v>
      </c>
      <c r="G76" s="63"/>
      <c r="H76" s="63"/>
      <c r="I76" s="63"/>
      <c r="J76" s="63"/>
      <c r="K76" s="63"/>
      <c r="L76" s="63"/>
      <c r="M76" s="63"/>
      <c r="N76" s="63"/>
      <c r="O76" s="63"/>
      <c r="P76" s="63"/>
    </row>
    <row r="77" spans="1:16" ht="15" customHeight="1">
      <c r="A77" s="63" t="s">
        <v>428</v>
      </c>
      <c r="B77" s="63">
        <v>2</v>
      </c>
      <c r="C77" s="63"/>
      <c r="D77" s="63"/>
      <c r="E77" s="63" t="s">
        <v>802</v>
      </c>
      <c r="F77" s="63">
        <v>2</v>
      </c>
      <c r="G77" s="63"/>
      <c r="H77" s="63"/>
      <c r="I77" s="63"/>
      <c r="J77" s="63"/>
      <c r="K77" s="63"/>
      <c r="L77" s="63"/>
      <c r="M77" s="63"/>
      <c r="N77" s="63"/>
      <c r="O77" s="63"/>
      <c r="P77" s="63"/>
    </row>
    <row r="78" spans="1:16" ht="15">
      <c r="A78" s="63" t="s">
        <v>809</v>
      </c>
      <c r="B78" s="63">
        <v>2</v>
      </c>
      <c r="C78" s="63"/>
      <c r="D78" s="63"/>
      <c r="E78" s="63" t="s">
        <v>806</v>
      </c>
      <c r="F78" s="63">
        <v>2</v>
      </c>
      <c r="G78" s="63"/>
      <c r="H78" s="63"/>
      <c r="I78" s="63"/>
      <c r="J78" s="63"/>
      <c r="K78" s="63"/>
      <c r="L78" s="63"/>
      <c r="M78" s="63"/>
      <c r="N78" s="63"/>
      <c r="O78" s="63"/>
      <c r="P78" s="63"/>
    </row>
    <row r="79" spans="1:16" ht="15" customHeight="1">
      <c r="A79" s="63" t="s">
        <v>802</v>
      </c>
      <c r="B79" s="63">
        <v>2</v>
      </c>
      <c r="C79" s="63"/>
      <c r="D79" s="63"/>
      <c r="E79" s="63" t="s">
        <v>807</v>
      </c>
      <c r="F79" s="63">
        <v>2</v>
      </c>
      <c r="G79" s="63"/>
      <c r="H79" s="63"/>
      <c r="I79" s="63"/>
      <c r="J79" s="63"/>
      <c r="K79" s="63"/>
      <c r="L79" s="63"/>
      <c r="M79" s="63"/>
      <c r="N79" s="63"/>
      <c r="O79" s="63"/>
      <c r="P79" s="63"/>
    </row>
    <row r="82" spans="1:16" ht="15" customHeight="1">
      <c r="A82" s="13" t="s">
        <v>262</v>
      </c>
      <c r="B82" s="13" t="s">
        <v>232</v>
      </c>
      <c r="C82" s="13" t="s">
        <v>263</v>
      </c>
      <c r="D82" s="13" t="s">
        <v>235</v>
      </c>
      <c r="E82" s="13" t="s">
        <v>264</v>
      </c>
      <c r="F82" s="13" t="s">
        <v>236</v>
      </c>
      <c r="G82" s="13" t="s">
        <v>364</v>
      </c>
      <c r="H82" s="13" t="s">
        <v>357</v>
      </c>
      <c r="I82" s="13" t="s">
        <v>395</v>
      </c>
      <c r="J82" s="13" t="s">
        <v>379</v>
      </c>
      <c r="K82" s="13" t="s">
        <v>396</v>
      </c>
      <c r="L82" s="13" t="s">
        <v>380</v>
      </c>
      <c r="M82" s="13" t="s">
        <v>2092</v>
      </c>
      <c r="N82" s="13" t="s">
        <v>1960</v>
      </c>
      <c r="O82" s="13" t="s">
        <v>2093</v>
      </c>
      <c r="P82" s="13" t="s">
        <v>1961</v>
      </c>
    </row>
    <row r="83" spans="1:16" ht="15" customHeight="1">
      <c r="A83" s="115" t="s">
        <v>423</v>
      </c>
      <c r="B83" s="63">
        <v>162035</v>
      </c>
      <c r="C83" s="115" t="s">
        <v>789</v>
      </c>
      <c r="D83" s="63">
        <v>27620</v>
      </c>
      <c r="E83" s="115" t="s">
        <v>423</v>
      </c>
      <c r="F83" s="63">
        <v>162035</v>
      </c>
      <c r="G83" s="115" t="s">
        <v>810</v>
      </c>
      <c r="H83" s="63">
        <v>103590</v>
      </c>
      <c r="I83" s="115" t="s">
        <v>764</v>
      </c>
      <c r="J83" s="63">
        <v>113119</v>
      </c>
      <c r="K83" s="115" t="s">
        <v>815</v>
      </c>
      <c r="L83" s="63">
        <v>151230</v>
      </c>
      <c r="M83" s="115" t="s">
        <v>799</v>
      </c>
      <c r="N83" s="63">
        <v>10351</v>
      </c>
      <c r="O83" s="115" t="s">
        <v>813</v>
      </c>
      <c r="P83" s="63">
        <v>2394</v>
      </c>
    </row>
    <row r="84" spans="1:16" ht="15" customHeight="1">
      <c r="A84" s="115" t="s">
        <v>815</v>
      </c>
      <c r="B84" s="63">
        <v>151230</v>
      </c>
      <c r="C84" s="115" t="s">
        <v>798</v>
      </c>
      <c r="D84" s="63">
        <v>11279</v>
      </c>
      <c r="E84" s="115" t="s">
        <v>818</v>
      </c>
      <c r="F84" s="63">
        <v>113860</v>
      </c>
      <c r="G84" s="115" t="s">
        <v>786</v>
      </c>
      <c r="H84" s="63">
        <v>46285</v>
      </c>
      <c r="I84" s="115" t="s">
        <v>812</v>
      </c>
      <c r="J84" s="63">
        <v>21758</v>
      </c>
      <c r="K84" s="115" t="s">
        <v>788</v>
      </c>
      <c r="L84" s="63">
        <v>23705</v>
      </c>
      <c r="M84" s="115" t="s">
        <v>803</v>
      </c>
      <c r="N84" s="63">
        <v>10022</v>
      </c>
      <c r="O84" s="115" t="s">
        <v>801</v>
      </c>
      <c r="P84" s="63">
        <v>1803</v>
      </c>
    </row>
    <row r="85" spans="1:16" ht="15">
      <c r="A85" s="115" t="s">
        <v>818</v>
      </c>
      <c r="B85" s="63">
        <v>113860</v>
      </c>
      <c r="C85" s="115" t="s">
        <v>797</v>
      </c>
      <c r="D85" s="63">
        <v>10328</v>
      </c>
      <c r="E85" s="115" t="s">
        <v>819</v>
      </c>
      <c r="F85" s="63">
        <v>44498</v>
      </c>
      <c r="G85" s="115" t="s">
        <v>811</v>
      </c>
      <c r="H85" s="63">
        <v>8818</v>
      </c>
      <c r="I85" s="115" t="s">
        <v>769</v>
      </c>
      <c r="J85" s="63">
        <v>990</v>
      </c>
      <c r="K85" s="115" t="s">
        <v>814</v>
      </c>
      <c r="L85" s="63">
        <v>8757</v>
      </c>
      <c r="M85" s="115" t="s">
        <v>804</v>
      </c>
      <c r="N85" s="63">
        <v>9725</v>
      </c>
      <c r="O85" s="115" t="s">
        <v>777</v>
      </c>
      <c r="P85" s="63">
        <v>1752</v>
      </c>
    </row>
    <row r="86" spans="1:16" ht="15">
      <c r="A86" s="115" t="s">
        <v>764</v>
      </c>
      <c r="B86" s="63">
        <v>113119</v>
      </c>
      <c r="C86" s="115" t="s">
        <v>794</v>
      </c>
      <c r="D86" s="63">
        <v>6818</v>
      </c>
      <c r="E86" s="115" t="s">
        <v>768</v>
      </c>
      <c r="F86" s="63">
        <v>28898</v>
      </c>
      <c r="G86" s="115" t="s">
        <v>817</v>
      </c>
      <c r="H86" s="63">
        <v>3428</v>
      </c>
      <c r="I86" s="115" t="s">
        <v>763</v>
      </c>
      <c r="J86" s="63">
        <v>604</v>
      </c>
      <c r="K86" s="115" t="s">
        <v>778</v>
      </c>
      <c r="L86" s="63">
        <v>6347</v>
      </c>
      <c r="M86" s="115" t="s">
        <v>805</v>
      </c>
      <c r="N86" s="63">
        <v>6274</v>
      </c>
      <c r="O86" s="115"/>
      <c r="P86" s="63"/>
    </row>
    <row r="87" spans="1:16" ht="15" customHeight="1">
      <c r="A87" s="115" t="s">
        <v>810</v>
      </c>
      <c r="B87" s="63">
        <v>103590</v>
      </c>
      <c r="C87" s="115" t="s">
        <v>766</v>
      </c>
      <c r="D87" s="63">
        <v>3912</v>
      </c>
      <c r="E87" s="115" t="s">
        <v>820</v>
      </c>
      <c r="F87" s="63">
        <v>8714</v>
      </c>
      <c r="G87" s="115" t="s">
        <v>809</v>
      </c>
      <c r="H87" s="63">
        <v>770</v>
      </c>
      <c r="I87" s="115" t="s">
        <v>762</v>
      </c>
      <c r="J87" s="63">
        <v>67</v>
      </c>
      <c r="K87" s="115" t="s">
        <v>816</v>
      </c>
      <c r="L87" s="63">
        <v>3206</v>
      </c>
      <c r="M87" s="115" t="s">
        <v>796</v>
      </c>
      <c r="N87" s="63">
        <v>997</v>
      </c>
      <c r="O87" s="115"/>
      <c r="P87" s="63"/>
    </row>
    <row r="88" spans="1:16" ht="15" customHeight="1">
      <c r="A88" s="115" t="s">
        <v>786</v>
      </c>
      <c r="B88" s="63">
        <v>46285</v>
      </c>
      <c r="C88" s="115" t="s">
        <v>784</v>
      </c>
      <c r="D88" s="63">
        <v>2711</v>
      </c>
      <c r="E88" s="115" t="s">
        <v>782</v>
      </c>
      <c r="F88" s="63">
        <v>4300</v>
      </c>
      <c r="G88" s="115" t="s">
        <v>785</v>
      </c>
      <c r="H88" s="63">
        <v>5</v>
      </c>
      <c r="I88" s="115" t="s">
        <v>781</v>
      </c>
      <c r="J88" s="63">
        <v>12</v>
      </c>
      <c r="K88" s="115" t="s">
        <v>802</v>
      </c>
      <c r="L88" s="63">
        <v>144</v>
      </c>
      <c r="M88" s="115" t="s">
        <v>800</v>
      </c>
      <c r="N88" s="63">
        <v>363</v>
      </c>
      <c r="O88" s="115"/>
      <c r="P88" s="63"/>
    </row>
    <row r="89" spans="1:16" ht="15" customHeight="1">
      <c r="A89" s="115" t="s">
        <v>819</v>
      </c>
      <c r="B89" s="63">
        <v>44498</v>
      </c>
      <c r="C89" s="115" t="s">
        <v>774</v>
      </c>
      <c r="D89" s="63">
        <v>534</v>
      </c>
      <c r="E89" s="115" t="s">
        <v>770</v>
      </c>
      <c r="F89" s="63">
        <v>3243</v>
      </c>
      <c r="G89" s="115" t="s">
        <v>787</v>
      </c>
      <c r="H89" s="63">
        <v>1</v>
      </c>
      <c r="I89" s="115" t="s">
        <v>761</v>
      </c>
      <c r="J89" s="63">
        <v>1</v>
      </c>
      <c r="K89" s="115" t="s">
        <v>779</v>
      </c>
      <c r="L89" s="63">
        <v>37</v>
      </c>
      <c r="M89" s="115"/>
      <c r="N89" s="63"/>
      <c r="O89" s="115"/>
      <c r="P89" s="63"/>
    </row>
    <row r="90" spans="1:16" ht="15" customHeight="1">
      <c r="A90" s="115" t="s">
        <v>768</v>
      </c>
      <c r="B90" s="63">
        <v>28898</v>
      </c>
      <c r="C90" s="115" t="s">
        <v>767</v>
      </c>
      <c r="D90" s="63">
        <v>404</v>
      </c>
      <c r="E90" s="115" t="s">
        <v>759</v>
      </c>
      <c r="F90" s="63">
        <v>2507</v>
      </c>
      <c r="G90" s="115"/>
      <c r="H90" s="63"/>
      <c r="I90" s="115"/>
      <c r="J90" s="63"/>
      <c r="K90" s="115"/>
      <c r="L90" s="63"/>
      <c r="M90" s="115"/>
      <c r="N90" s="63"/>
      <c r="O90" s="115"/>
      <c r="P90" s="63"/>
    </row>
    <row r="91" spans="1:16" ht="15">
      <c r="A91" s="115" t="s">
        <v>789</v>
      </c>
      <c r="B91" s="63">
        <v>27620</v>
      </c>
      <c r="C91" s="115" t="s">
        <v>792</v>
      </c>
      <c r="D91" s="63">
        <v>256</v>
      </c>
      <c r="E91" s="115" t="s">
        <v>780</v>
      </c>
      <c r="F91" s="63">
        <v>1935</v>
      </c>
      <c r="G91" s="115"/>
      <c r="H91" s="63"/>
      <c r="I91" s="115"/>
      <c r="J91" s="63"/>
      <c r="K91" s="115"/>
      <c r="L91" s="63"/>
      <c r="M91" s="115"/>
      <c r="N91" s="63"/>
      <c r="O91" s="115"/>
      <c r="P91" s="63"/>
    </row>
    <row r="92" spans="1:16" ht="15" customHeight="1">
      <c r="A92" s="115" t="s">
        <v>788</v>
      </c>
      <c r="B92" s="63">
        <v>23705</v>
      </c>
      <c r="C92" s="115" t="s">
        <v>772</v>
      </c>
      <c r="D92" s="63">
        <v>234</v>
      </c>
      <c r="E92" s="115" t="s">
        <v>807</v>
      </c>
      <c r="F92" s="63">
        <v>1585</v>
      </c>
      <c r="G92" s="115"/>
      <c r="H92" s="63"/>
      <c r="I92" s="115"/>
      <c r="J92" s="63"/>
      <c r="K92" s="115"/>
      <c r="L92" s="63"/>
      <c r="M92" s="115"/>
      <c r="N92" s="63"/>
      <c r="O92" s="115"/>
      <c r="P92" s="63"/>
    </row>
  </sheetData>
  <hyperlinks>
    <hyperlink ref="A2" r:id="rId1" display="https://zoom.us/recording/play/D2a4rMBNzyplGPVOyXfzo3IspL3kGdIqsl3Z-hlICvbQMuL1kj_OTbrawA0drv6O"/>
    <hyperlink ref="A3" r:id="rId2" display="https://unomaha.zoom.us/signin"/>
    <hyperlink ref="A4" r:id="rId3" display="http://unothegateway.com/uno-celebrates-constitution-week-including-first-amendment-panel/"/>
    <hyperlink ref="A5" r:id="rId4" display="https://nationalvoterregistrationday.org/partner-tools/"/>
    <hyperlink ref="A6" r:id="rId5" display="https://twitter.com/UNOSML/status/1174750667862355970"/>
    <hyperlink ref="A7" r:id="rId6" display="https://nodexlgraphgallery.org/Pages/Graph.aspx?graphID=210062"/>
    <hyperlink ref="A8" r:id="rId7" display="https://www.unomaha.edu/news/events/constitution-week.php"/>
    <hyperlink ref="A9" r:id="rId8" display="https://unomaha.zoom.us/recording/play/D2a4rMBNzyplGPVOyXfzo3IspL3kGdIqsl3Z-hlICvbQMuL1kj_OTbrawA0drv6O?continueMode=true"/>
    <hyperlink ref="A10" r:id="rId9" display="https://www.wspa.com/news/nc-cheerleading-squad-on-probation-after-displaying-trump-banner/"/>
    <hyperlink ref="A11" r:id="rId10" display="https://twitter.com/alyssasiebken/status/1174784694833074188"/>
    <hyperlink ref="C2" r:id="rId11" display="https://twitter.com/unosml/status/1174750667862355970"/>
    <hyperlink ref="E2" r:id="rId12" display="https://unomaha.zoom.us/signin"/>
    <hyperlink ref="E3" r:id="rId13" display="http://unothegateway.com/uno-celebrates-constitution-week-including-first-amendment-panel/"/>
    <hyperlink ref="E4" r:id="rId14" display="https://zoom.us/recording/play/D2a4rMBNzyplGPVOyXfzo3IspL3kGdIqsl3Z-hlICvbQMuL1kj_OTbrawA0drv6O"/>
    <hyperlink ref="E5" r:id="rId15" display="https://nodexlgraphgallery.org/Pages/Graph.aspx?graphID=210062"/>
    <hyperlink ref="E6" r:id="rId16" display="https://nationalvoterregistrationday.org/partner-tools/"/>
    <hyperlink ref="E7" r:id="rId17" display="https://investigativereportingworkshop.org/news/growing-hostility-between-student-media-and-administrators/"/>
    <hyperlink ref="E8" r:id="rId18" display="https://twitter.com/larissagrace/status/1174787906965131264"/>
    <hyperlink ref="E9" r:id="rId19" display="https://twitter.com/thekamrinbaker/status/1176648420976668677"/>
    <hyperlink ref="E10" r:id="rId20" display="https://www.unomaha.edu/news/events/constitution-week.php"/>
    <hyperlink ref="E11" r:id="rId21" display="https://www.wspa.com/news/nc-cheerleading-squad-on-probation-after-displaying-trump-banner/"/>
    <hyperlink ref="G2" r:id="rId22" display="https://www.instagram.com/p/B2m9opbgtzF/"/>
    <hyperlink ref="G3" r:id="rId23" display="http://unothegateway.com/uno-celebrates-constitution-week-including-first-amendment-panel/"/>
    <hyperlink ref="G4" r:id="rId24" display="https://www.unomaha.edu/news/events/constitution-week.php"/>
    <hyperlink ref="G5" r:id="rId25" display="https://zoom.us/recording/play/D2a4rMBNzyplGPVOyXfzo3IspL3kGdIqsl3Z-hlICvbQMuL1kj_OTbrawA0drv6O"/>
    <hyperlink ref="G6" r:id="rId26" display="https://twitter.com/UNOSML/status/1174750667862355970"/>
    <hyperlink ref="G7" r:id="rId27" display="https://www.unomaha.edu/campus-policies/regulations-on-the-use-of-university-facilities-and-grounds.php"/>
    <hyperlink ref="I2" r:id="rId28" display="https://twitter.com/UNOSML/status/1174750667862355970"/>
    <hyperlink ref="I3" r:id="rId29" display="https://twitter.com/communo/status/1169611579815579650"/>
    <hyperlink ref="I4" r:id="rId30" display="https://unomaha.zoom.us/signin"/>
    <hyperlink ref="K2" r:id="rId31" display="https://twitter.com/JeremyHL/status/1174034539204763649"/>
    <hyperlink ref="K3" r:id="rId32" display="https://twitter.com/JeremyHL/status/1174751982453587968"/>
    <hyperlink ref="K4" r:id="rId33" display="https://twitter.com/UNOSML/status/1174750667862355970"/>
    <hyperlink ref="K5" r:id="rId34" display="https://twitter.com/alyssasiebken/status/1174784694833074188"/>
    <hyperlink ref="K6" r:id="rId35" display="https://unomaha.zoom.us/recording/play/D2a4rMBNzyplGPVOyXfzo3IspL3kGdIqsl3Z-hlICvbQMuL1kj_OTbrawA0drv6O?continueMode=true"/>
    <hyperlink ref="K7" r:id="rId36" display="https://zoom.us/recording/play/D2a4rMBNzyplGPVOyXfzo3IspL3kGdIqsl3Z-hlICvbQMuL1kj_OTbrawA0drv6O"/>
    <hyperlink ref="K8" r:id="rId37" display="https://nationalvoterregistrationday.org/partner-tools/"/>
    <hyperlink ref="O2" r:id="rId38" display="https://twitter.com/UNOSML/status/1174836862600585217"/>
  </hyperlinks>
  <printOptions/>
  <pageMargins left="0.7" right="0.7" top="0.75" bottom="0.75" header="0.3" footer="0.3"/>
  <pageSetup orientation="portrait" paperSize="9"/>
  <tableParts>
    <tablePart r:id="rId40"/>
    <tablePart r:id="rId41"/>
    <tablePart r:id="rId43"/>
    <tablePart r:id="rId45"/>
    <tablePart r:id="rId39"/>
    <tablePart r:id="rId46"/>
    <tablePart r:id="rId44"/>
    <tablePart r:id="rId4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296</v>
      </c>
      <c r="F1" s="13" t="s">
        <v>297</v>
      </c>
      <c r="G1" s="13" t="s">
        <v>298</v>
      </c>
    </row>
    <row r="2" spans="1:7" ht="15">
      <c r="A2" s="63" t="s">
        <v>291</v>
      </c>
      <c r="B2" s="63">
        <v>0</v>
      </c>
      <c r="C2" s="113">
        <v>0</v>
      </c>
      <c r="D2" s="63" t="s">
        <v>279</v>
      </c>
      <c r="E2" s="63"/>
      <c r="F2" s="63"/>
      <c r="G2" s="63"/>
    </row>
    <row r="3" spans="1:7" ht="15">
      <c r="A3" s="63" t="s">
        <v>292</v>
      </c>
      <c r="B3" s="63">
        <v>0</v>
      </c>
      <c r="C3" s="113">
        <v>0</v>
      </c>
      <c r="D3" s="63" t="s">
        <v>279</v>
      </c>
      <c r="E3" s="63"/>
      <c r="F3" s="63"/>
      <c r="G3" s="63"/>
    </row>
    <row r="4" spans="1:7" ht="15">
      <c r="A4" s="63" t="s">
        <v>293</v>
      </c>
      <c r="B4" s="63">
        <v>0</v>
      </c>
      <c r="C4" s="113">
        <v>0</v>
      </c>
      <c r="D4" s="63" t="s">
        <v>279</v>
      </c>
      <c r="E4" s="63"/>
      <c r="F4" s="63"/>
      <c r="G4" s="63"/>
    </row>
    <row r="5" spans="1:7" ht="15">
      <c r="A5" s="63" t="s">
        <v>294</v>
      </c>
      <c r="B5" s="63">
        <v>3483</v>
      </c>
      <c r="C5" s="113">
        <v>1</v>
      </c>
      <c r="D5" s="63" t="s">
        <v>279</v>
      </c>
      <c r="E5" s="63"/>
      <c r="F5" s="63"/>
      <c r="G5" s="63"/>
    </row>
    <row r="6" spans="1:7" ht="15">
      <c r="A6" s="63" t="s">
        <v>295</v>
      </c>
      <c r="B6" s="63">
        <v>3483</v>
      </c>
      <c r="C6" s="113">
        <v>1</v>
      </c>
      <c r="D6" s="63" t="s">
        <v>279</v>
      </c>
      <c r="E6" s="63"/>
      <c r="F6" s="63"/>
      <c r="G6" s="63"/>
    </row>
    <row r="7" spans="1:7" ht="15">
      <c r="A7" s="69" t="s">
        <v>1995</v>
      </c>
      <c r="B7" s="69">
        <v>171</v>
      </c>
      <c r="C7" s="93">
        <v>0</v>
      </c>
      <c r="D7" s="69" t="s">
        <v>279</v>
      </c>
      <c r="E7" s="69" t="b">
        <v>0</v>
      </c>
      <c r="F7" s="69" t="b">
        <v>0</v>
      </c>
      <c r="G7" s="69" t="b">
        <v>0</v>
      </c>
    </row>
    <row r="8" spans="1:7" ht="15">
      <c r="A8" s="69" t="s">
        <v>1996</v>
      </c>
      <c r="B8" s="69">
        <v>83</v>
      </c>
      <c r="C8" s="93">
        <v>0.012481300698443809</v>
      </c>
      <c r="D8" s="69" t="s">
        <v>279</v>
      </c>
      <c r="E8" s="69" t="b">
        <v>0</v>
      </c>
      <c r="F8" s="69" t="b">
        <v>0</v>
      </c>
      <c r="G8" s="69" t="b">
        <v>0</v>
      </c>
    </row>
    <row r="9" spans="1:7" ht="15">
      <c r="A9" s="69" t="s">
        <v>1997</v>
      </c>
      <c r="B9" s="69">
        <v>81</v>
      </c>
      <c r="C9" s="93">
        <v>0.01258975463455596</v>
      </c>
      <c r="D9" s="69" t="s">
        <v>279</v>
      </c>
      <c r="E9" s="69" t="b">
        <v>0</v>
      </c>
      <c r="F9" s="69" t="b">
        <v>0</v>
      </c>
      <c r="G9" s="69" t="b">
        <v>0</v>
      </c>
    </row>
    <row r="10" spans="1:7" ht="15">
      <c r="A10" s="69" t="s">
        <v>1998</v>
      </c>
      <c r="B10" s="69">
        <v>67</v>
      </c>
      <c r="C10" s="93">
        <v>0.012252111745549002</v>
      </c>
      <c r="D10" s="69" t="s">
        <v>279</v>
      </c>
      <c r="E10" s="69" t="b">
        <v>0</v>
      </c>
      <c r="F10" s="69" t="b">
        <v>0</v>
      </c>
      <c r="G10" s="69" t="b">
        <v>0</v>
      </c>
    </row>
    <row r="11" spans="1:7" ht="15">
      <c r="A11" s="69" t="s">
        <v>812</v>
      </c>
      <c r="B11" s="69">
        <v>53</v>
      </c>
      <c r="C11" s="93">
        <v>0.011953145658613022</v>
      </c>
      <c r="D11" s="69" t="s">
        <v>279</v>
      </c>
      <c r="E11" s="69" t="b">
        <v>0</v>
      </c>
      <c r="F11" s="69" t="b">
        <v>0</v>
      </c>
      <c r="G11" s="69" t="b">
        <v>0</v>
      </c>
    </row>
    <row r="12" spans="1:7" ht="15">
      <c r="A12" s="69" t="s">
        <v>808</v>
      </c>
      <c r="B12" s="69">
        <v>35</v>
      </c>
      <c r="C12" s="93">
        <v>0.010718160819175515</v>
      </c>
      <c r="D12" s="69" t="s">
        <v>279</v>
      </c>
      <c r="E12" s="69" t="b">
        <v>0</v>
      </c>
      <c r="F12" s="69" t="b">
        <v>0</v>
      </c>
      <c r="G12" s="69" t="b">
        <v>0</v>
      </c>
    </row>
    <row r="13" spans="1:7" ht="15">
      <c r="A13" s="69" t="s">
        <v>2004</v>
      </c>
      <c r="B13" s="69">
        <v>34</v>
      </c>
      <c r="C13" s="93">
        <v>0.010801018361404714</v>
      </c>
      <c r="D13" s="69" t="s">
        <v>279</v>
      </c>
      <c r="E13" s="69" t="b">
        <v>0</v>
      </c>
      <c r="F13" s="69" t="b">
        <v>0</v>
      </c>
      <c r="G13" s="69" t="b">
        <v>0</v>
      </c>
    </row>
    <row r="14" spans="1:7" ht="15">
      <c r="A14" s="69" t="s">
        <v>2005</v>
      </c>
      <c r="B14" s="69">
        <v>33</v>
      </c>
      <c r="C14" s="93">
        <v>0.010483341350775163</v>
      </c>
      <c r="D14" s="69" t="s">
        <v>279</v>
      </c>
      <c r="E14" s="69" t="b">
        <v>0</v>
      </c>
      <c r="F14" s="69" t="b">
        <v>0</v>
      </c>
      <c r="G14" s="69" t="b">
        <v>0</v>
      </c>
    </row>
    <row r="15" spans="1:7" ht="15">
      <c r="A15" s="69" t="s">
        <v>2000</v>
      </c>
      <c r="B15" s="69">
        <v>23</v>
      </c>
      <c r="C15" s="93">
        <v>0.011142162734220785</v>
      </c>
      <c r="D15" s="69" t="s">
        <v>279</v>
      </c>
      <c r="E15" s="69" t="b">
        <v>0</v>
      </c>
      <c r="F15" s="69" t="b">
        <v>0</v>
      </c>
      <c r="G15" s="69" t="b">
        <v>0</v>
      </c>
    </row>
    <row r="16" spans="1:7" ht="15">
      <c r="A16" s="69" t="s">
        <v>2007</v>
      </c>
      <c r="B16" s="69">
        <v>21</v>
      </c>
      <c r="C16" s="93">
        <v>0.008517248368775118</v>
      </c>
      <c r="D16" s="69" t="s">
        <v>279</v>
      </c>
      <c r="E16" s="69" t="b">
        <v>0</v>
      </c>
      <c r="F16" s="69" t="b">
        <v>0</v>
      </c>
      <c r="G16" s="69" t="b">
        <v>0</v>
      </c>
    </row>
    <row r="17" spans="1:7" ht="15">
      <c r="A17" s="69" t="s">
        <v>2017</v>
      </c>
      <c r="B17" s="69">
        <v>19</v>
      </c>
      <c r="C17" s="93">
        <v>0.008949446245231462</v>
      </c>
      <c r="D17" s="69" t="s">
        <v>279</v>
      </c>
      <c r="E17" s="69" t="b">
        <v>0</v>
      </c>
      <c r="F17" s="69" t="b">
        <v>0</v>
      </c>
      <c r="G17" s="69" t="b">
        <v>0</v>
      </c>
    </row>
    <row r="18" spans="1:7" ht="15">
      <c r="A18" s="69" t="s">
        <v>2011</v>
      </c>
      <c r="B18" s="69">
        <v>17</v>
      </c>
      <c r="C18" s="93">
        <v>0.007593570226153961</v>
      </c>
      <c r="D18" s="69" t="s">
        <v>279</v>
      </c>
      <c r="E18" s="69" t="b">
        <v>0</v>
      </c>
      <c r="F18" s="69" t="b">
        <v>0</v>
      </c>
      <c r="G18" s="69" t="b">
        <v>0</v>
      </c>
    </row>
    <row r="19" spans="1:7" ht="15">
      <c r="A19" s="69" t="s">
        <v>2253</v>
      </c>
      <c r="B19" s="69">
        <v>17</v>
      </c>
      <c r="C19" s="93">
        <v>0.007593570226153961</v>
      </c>
      <c r="D19" s="69" t="s">
        <v>279</v>
      </c>
      <c r="E19" s="69" t="b">
        <v>0</v>
      </c>
      <c r="F19" s="69" t="b">
        <v>0</v>
      </c>
      <c r="G19" s="69" t="b">
        <v>0</v>
      </c>
    </row>
    <row r="20" spans="1:7" ht="15">
      <c r="A20" s="69" t="s">
        <v>2014</v>
      </c>
      <c r="B20" s="69">
        <v>17</v>
      </c>
      <c r="C20" s="93">
        <v>0.008480536045327463</v>
      </c>
      <c r="D20" s="69" t="s">
        <v>279</v>
      </c>
      <c r="E20" s="69" t="b">
        <v>0</v>
      </c>
      <c r="F20" s="69" t="b">
        <v>0</v>
      </c>
      <c r="G20" s="69" t="b">
        <v>0</v>
      </c>
    </row>
    <row r="21" spans="1:7" ht="15">
      <c r="A21" s="69" t="s">
        <v>1999</v>
      </c>
      <c r="B21" s="69">
        <v>17</v>
      </c>
      <c r="C21" s="93">
        <v>0.007593570226153961</v>
      </c>
      <c r="D21" s="69" t="s">
        <v>279</v>
      </c>
      <c r="E21" s="69" t="b">
        <v>0</v>
      </c>
      <c r="F21" s="69" t="b">
        <v>0</v>
      </c>
      <c r="G21" s="69" t="b">
        <v>0</v>
      </c>
    </row>
    <row r="22" spans="1:7" ht="15">
      <c r="A22" s="69" t="s">
        <v>2009</v>
      </c>
      <c r="B22" s="69">
        <v>16</v>
      </c>
      <c r="C22" s="93">
        <v>0.007335543014475584</v>
      </c>
      <c r="D22" s="69" t="s">
        <v>279</v>
      </c>
      <c r="E22" s="69" t="b">
        <v>0</v>
      </c>
      <c r="F22" s="69" t="b">
        <v>0</v>
      </c>
      <c r="G22" s="69" t="b">
        <v>0</v>
      </c>
    </row>
    <row r="23" spans="1:7" ht="15">
      <c r="A23" s="69" t="s">
        <v>2254</v>
      </c>
      <c r="B23" s="69">
        <v>16</v>
      </c>
      <c r="C23" s="93">
        <v>0.007335543014475584</v>
      </c>
      <c r="D23" s="69" t="s">
        <v>279</v>
      </c>
      <c r="E23" s="69" t="b">
        <v>0</v>
      </c>
      <c r="F23" s="69" t="b">
        <v>0</v>
      </c>
      <c r="G23" s="69" t="b">
        <v>0</v>
      </c>
    </row>
    <row r="24" spans="1:7" ht="15">
      <c r="A24" s="69" t="s">
        <v>2006</v>
      </c>
      <c r="B24" s="69">
        <v>15</v>
      </c>
      <c r="C24" s="93">
        <v>0.007065352298866944</v>
      </c>
      <c r="D24" s="69" t="s">
        <v>279</v>
      </c>
      <c r="E24" s="69" t="b">
        <v>0</v>
      </c>
      <c r="F24" s="69" t="b">
        <v>0</v>
      </c>
      <c r="G24" s="69" t="b">
        <v>0</v>
      </c>
    </row>
    <row r="25" spans="1:7" ht="15">
      <c r="A25" s="69" t="s">
        <v>2255</v>
      </c>
      <c r="B25" s="69">
        <v>15</v>
      </c>
      <c r="C25" s="93">
        <v>0.007065352298866944</v>
      </c>
      <c r="D25" s="69" t="s">
        <v>279</v>
      </c>
      <c r="E25" s="69" t="b">
        <v>0</v>
      </c>
      <c r="F25" s="69" t="b">
        <v>0</v>
      </c>
      <c r="G25" s="69" t="b">
        <v>0</v>
      </c>
    </row>
    <row r="26" spans="1:7" ht="15">
      <c r="A26" s="69" t="s">
        <v>2015</v>
      </c>
      <c r="B26" s="69">
        <v>15</v>
      </c>
      <c r="C26" s="93">
        <v>0.007970179261904043</v>
      </c>
      <c r="D26" s="69" t="s">
        <v>279</v>
      </c>
      <c r="E26" s="69" t="b">
        <v>0</v>
      </c>
      <c r="F26" s="69" t="b">
        <v>0</v>
      </c>
      <c r="G26" s="69" t="b">
        <v>0</v>
      </c>
    </row>
    <row r="27" spans="1:7" ht="15">
      <c r="A27" s="69" t="s">
        <v>2002</v>
      </c>
      <c r="B27" s="69">
        <v>14</v>
      </c>
      <c r="C27" s="93">
        <v>0.00698397086085791</v>
      </c>
      <c r="D27" s="69" t="s">
        <v>279</v>
      </c>
      <c r="E27" s="69" t="b">
        <v>0</v>
      </c>
      <c r="F27" s="69" t="b">
        <v>0</v>
      </c>
      <c r="G27" s="69" t="b">
        <v>0</v>
      </c>
    </row>
    <row r="28" spans="1:7" ht="15">
      <c r="A28" s="69" t="s">
        <v>397</v>
      </c>
      <c r="B28" s="69">
        <v>13</v>
      </c>
      <c r="C28" s="93">
        <v>0.00648511579936806</v>
      </c>
      <c r="D28" s="69" t="s">
        <v>279</v>
      </c>
      <c r="E28" s="69" t="b">
        <v>0</v>
      </c>
      <c r="F28" s="69" t="b">
        <v>0</v>
      </c>
      <c r="G28" s="69" t="b">
        <v>0</v>
      </c>
    </row>
    <row r="29" spans="1:7" ht="15">
      <c r="A29" s="69" t="s">
        <v>2256</v>
      </c>
      <c r="B29" s="69">
        <v>13</v>
      </c>
      <c r="C29" s="93">
        <v>0.00648511579936806</v>
      </c>
      <c r="D29" s="69" t="s">
        <v>279</v>
      </c>
      <c r="E29" s="69" t="b">
        <v>0</v>
      </c>
      <c r="F29" s="69" t="b">
        <v>0</v>
      </c>
      <c r="G29" s="69" t="b">
        <v>0</v>
      </c>
    </row>
    <row r="30" spans="1:7" ht="15">
      <c r="A30" s="69" t="s">
        <v>2257</v>
      </c>
      <c r="B30" s="69">
        <v>13</v>
      </c>
      <c r="C30" s="93">
        <v>0.00648511579936806</v>
      </c>
      <c r="D30" s="69" t="s">
        <v>279</v>
      </c>
      <c r="E30" s="69" t="b">
        <v>0</v>
      </c>
      <c r="F30" s="69" t="b">
        <v>0</v>
      </c>
      <c r="G30" s="69" t="b">
        <v>0</v>
      </c>
    </row>
    <row r="31" spans="1:7" ht="15">
      <c r="A31" s="69" t="s">
        <v>2016</v>
      </c>
      <c r="B31" s="69">
        <v>13</v>
      </c>
      <c r="C31" s="93">
        <v>0.007148467156282022</v>
      </c>
      <c r="D31" s="69" t="s">
        <v>279</v>
      </c>
      <c r="E31" s="69" t="b">
        <v>0</v>
      </c>
      <c r="F31" s="69" t="b">
        <v>0</v>
      </c>
      <c r="G31" s="69" t="b">
        <v>0</v>
      </c>
    </row>
    <row r="32" spans="1:7" ht="15">
      <c r="A32" s="69" t="s">
        <v>2258</v>
      </c>
      <c r="B32" s="69">
        <v>12</v>
      </c>
      <c r="C32" s="93">
        <v>0.006173070086337924</v>
      </c>
      <c r="D32" s="69" t="s">
        <v>279</v>
      </c>
      <c r="E32" s="69" t="b">
        <v>0</v>
      </c>
      <c r="F32" s="69" t="b">
        <v>0</v>
      </c>
      <c r="G32" s="69" t="b">
        <v>0</v>
      </c>
    </row>
    <row r="33" spans="1:7" ht="15">
      <c r="A33" s="69" t="s">
        <v>2259</v>
      </c>
      <c r="B33" s="69">
        <v>12</v>
      </c>
      <c r="C33" s="93">
        <v>0.006173070086337924</v>
      </c>
      <c r="D33" s="69" t="s">
        <v>279</v>
      </c>
      <c r="E33" s="69" t="b">
        <v>0</v>
      </c>
      <c r="F33" s="69" t="b">
        <v>0</v>
      </c>
      <c r="G33" s="69" t="b">
        <v>0</v>
      </c>
    </row>
    <row r="34" spans="1:7" ht="15">
      <c r="A34" s="69" t="s">
        <v>2260</v>
      </c>
      <c r="B34" s="69">
        <v>12</v>
      </c>
      <c r="C34" s="93">
        <v>0.006376143409523234</v>
      </c>
      <c r="D34" s="69" t="s">
        <v>279</v>
      </c>
      <c r="E34" s="69" t="b">
        <v>0</v>
      </c>
      <c r="F34" s="69" t="b">
        <v>0</v>
      </c>
      <c r="G34" s="69" t="b">
        <v>0</v>
      </c>
    </row>
    <row r="35" spans="1:7" ht="15">
      <c r="A35" s="69" t="s">
        <v>2001</v>
      </c>
      <c r="B35" s="69">
        <v>12</v>
      </c>
      <c r="C35" s="93">
        <v>0.006173070086337924</v>
      </c>
      <c r="D35" s="69" t="s">
        <v>279</v>
      </c>
      <c r="E35" s="69" t="b">
        <v>0</v>
      </c>
      <c r="F35" s="69" t="b">
        <v>0</v>
      </c>
      <c r="G35" s="69" t="b">
        <v>0</v>
      </c>
    </row>
    <row r="36" spans="1:7" ht="15">
      <c r="A36" s="69" t="s">
        <v>2261</v>
      </c>
      <c r="B36" s="69">
        <v>12</v>
      </c>
      <c r="C36" s="93">
        <v>0.006173070086337924</v>
      </c>
      <c r="D36" s="69" t="s">
        <v>279</v>
      </c>
      <c r="E36" s="69" t="b">
        <v>0</v>
      </c>
      <c r="F36" s="69" t="b">
        <v>0</v>
      </c>
      <c r="G36" s="69" t="b">
        <v>0</v>
      </c>
    </row>
    <row r="37" spans="1:7" ht="15">
      <c r="A37" s="69" t="s">
        <v>2262</v>
      </c>
      <c r="B37" s="69">
        <v>11</v>
      </c>
      <c r="C37" s="93">
        <v>0.005844798125396298</v>
      </c>
      <c r="D37" s="69" t="s">
        <v>279</v>
      </c>
      <c r="E37" s="69" t="b">
        <v>0</v>
      </c>
      <c r="F37" s="69" t="b">
        <v>0</v>
      </c>
      <c r="G37" s="69" t="b">
        <v>0</v>
      </c>
    </row>
    <row r="38" spans="1:7" ht="15">
      <c r="A38" s="69" t="s">
        <v>2003</v>
      </c>
      <c r="B38" s="69">
        <v>11</v>
      </c>
      <c r="C38" s="93">
        <v>0.005844798125396298</v>
      </c>
      <c r="D38" s="69" t="s">
        <v>279</v>
      </c>
      <c r="E38" s="69" t="b">
        <v>0</v>
      </c>
      <c r="F38" s="69" t="b">
        <v>0</v>
      </c>
      <c r="G38" s="69" t="b">
        <v>0</v>
      </c>
    </row>
    <row r="39" spans="1:7" ht="15">
      <c r="A39" s="69" t="s">
        <v>2263</v>
      </c>
      <c r="B39" s="69">
        <v>11</v>
      </c>
      <c r="C39" s="93">
        <v>0.005844798125396298</v>
      </c>
      <c r="D39" s="69" t="s">
        <v>279</v>
      </c>
      <c r="E39" s="69" t="b">
        <v>0</v>
      </c>
      <c r="F39" s="69" t="b">
        <v>0</v>
      </c>
      <c r="G39" s="69" t="b">
        <v>0</v>
      </c>
    </row>
    <row r="40" spans="1:7" ht="15">
      <c r="A40" s="69" t="s">
        <v>2264</v>
      </c>
      <c r="B40" s="69">
        <v>11</v>
      </c>
      <c r="C40" s="93">
        <v>0.00604870297839248</v>
      </c>
      <c r="D40" s="69" t="s">
        <v>279</v>
      </c>
      <c r="E40" s="69" t="b">
        <v>0</v>
      </c>
      <c r="F40" s="69" t="b">
        <v>0</v>
      </c>
      <c r="G40" s="69" t="b">
        <v>0</v>
      </c>
    </row>
    <row r="41" spans="1:7" ht="15">
      <c r="A41" s="69" t="s">
        <v>2024</v>
      </c>
      <c r="B41" s="69">
        <v>11</v>
      </c>
      <c r="C41" s="93">
        <v>0.005844798125396298</v>
      </c>
      <c r="D41" s="69" t="s">
        <v>279</v>
      </c>
      <c r="E41" s="69" t="b">
        <v>0</v>
      </c>
      <c r="F41" s="69" t="b">
        <v>0</v>
      </c>
      <c r="G41" s="69" t="b">
        <v>0</v>
      </c>
    </row>
    <row r="42" spans="1:7" ht="15">
      <c r="A42" s="69" t="s">
        <v>2010</v>
      </c>
      <c r="B42" s="69">
        <v>11</v>
      </c>
      <c r="C42" s="93">
        <v>0.005844798125396298</v>
      </c>
      <c r="D42" s="69" t="s">
        <v>279</v>
      </c>
      <c r="E42" s="69" t="b">
        <v>0</v>
      </c>
      <c r="F42" s="69" t="b">
        <v>0</v>
      </c>
      <c r="G42" s="69" t="b">
        <v>0</v>
      </c>
    </row>
    <row r="43" spans="1:7" ht="15">
      <c r="A43" s="69" t="s">
        <v>2265</v>
      </c>
      <c r="B43" s="69">
        <v>10</v>
      </c>
      <c r="C43" s="93">
        <v>0.005498820889447709</v>
      </c>
      <c r="D43" s="69" t="s">
        <v>279</v>
      </c>
      <c r="E43" s="69" t="b">
        <v>0</v>
      </c>
      <c r="F43" s="69" t="b">
        <v>0</v>
      </c>
      <c r="G43" s="69" t="b">
        <v>0</v>
      </c>
    </row>
    <row r="44" spans="1:7" ht="15">
      <c r="A44" s="69" t="s">
        <v>2266</v>
      </c>
      <c r="B44" s="69">
        <v>10</v>
      </c>
      <c r="C44" s="93">
        <v>0.005498820889447709</v>
      </c>
      <c r="D44" s="69" t="s">
        <v>279</v>
      </c>
      <c r="E44" s="69" t="b">
        <v>0</v>
      </c>
      <c r="F44" s="69" t="b">
        <v>0</v>
      </c>
      <c r="G44" s="69" t="b">
        <v>0</v>
      </c>
    </row>
    <row r="45" spans="1:7" ht="15">
      <c r="A45" s="69" t="s">
        <v>2267</v>
      </c>
      <c r="B45" s="69">
        <v>10</v>
      </c>
      <c r="C45" s="93">
        <v>0.005498820889447709</v>
      </c>
      <c r="D45" s="69" t="s">
        <v>279</v>
      </c>
      <c r="E45" s="69" t="b">
        <v>0</v>
      </c>
      <c r="F45" s="69" t="b">
        <v>0</v>
      </c>
      <c r="G45" s="69" t="b">
        <v>0</v>
      </c>
    </row>
    <row r="46" spans="1:7" ht="15">
      <c r="A46" s="69" t="s">
        <v>2268</v>
      </c>
      <c r="B46" s="69">
        <v>10</v>
      </c>
      <c r="C46" s="93">
        <v>0.005498820889447709</v>
      </c>
      <c r="D46" s="69" t="s">
        <v>279</v>
      </c>
      <c r="E46" s="69" t="b">
        <v>0</v>
      </c>
      <c r="F46" s="69" t="b">
        <v>0</v>
      </c>
      <c r="G46" s="69" t="b">
        <v>0</v>
      </c>
    </row>
    <row r="47" spans="1:7" ht="15">
      <c r="A47" s="69" t="s">
        <v>2269</v>
      </c>
      <c r="B47" s="69">
        <v>10</v>
      </c>
      <c r="C47" s="93">
        <v>0.005498820889447709</v>
      </c>
      <c r="D47" s="69" t="s">
        <v>279</v>
      </c>
      <c r="E47" s="69" t="b">
        <v>0</v>
      </c>
      <c r="F47" s="69" t="b">
        <v>0</v>
      </c>
      <c r="G47" s="69" t="b">
        <v>0</v>
      </c>
    </row>
    <row r="48" spans="1:7" ht="15">
      <c r="A48" s="69" t="s">
        <v>2270</v>
      </c>
      <c r="B48" s="69">
        <v>9</v>
      </c>
      <c r="C48" s="93">
        <v>0.00513336218386437</v>
      </c>
      <c r="D48" s="69" t="s">
        <v>279</v>
      </c>
      <c r="E48" s="69" t="b">
        <v>0</v>
      </c>
      <c r="F48" s="69" t="b">
        <v>0</v>
      </c>
      <c r="G48" s="69" t="b">
        <v>0</v>
      </c>
    </row>
    <row r="49" spans="1:7" ht="15">
      <c r="A49" s="69" t="s">
        <v>2271</v>
      </c>
      <c r="B49" s="69">
        <v>9</v>
      </c>
      <c r="C49" s="93">
        <v>0.00513336218386437</v>
      </c>
      <c r="D49" s="69" t="s">
        <v>279</v>
      </c>
      <c r="E49" s="69" t="b">
        <v>0</v>
      </c>
      <c r="F49" s="69" t="b">
        <v>0</v>
      </c>
      <c r="G49" s="69" t="b">
        <v>0</v>
      </c>
    </row>
    <row r="50" spans="1:7" ht="15">
      <c r="A50" s="69" t="s">
        <v>2012</v>
      </c>
      <c r="B50" s="69">
        <v>9</v>
      </c>
      <c r="C50" s="93">
        <v>0.00513336218386437</v>
      </c>
      <c r="D50" s="69" t="s">
        <v>279</v>
      </c>
      <c r="E50" s="69" t="b">
        <v>0</v>
      </c>
      <c r="F50" s="69" t="b">
        <v>0</v>
      </c>
      <c r="G50" s="69" t="b">
        <v>0</v>
      </c>
    </row>
    <row r="51" spans="1:7" ht="15">
      <c r="A51" s="69" t="s">
        <v>2272</v>
      </c>
      <c r="B51" s="69">
        <v>9</v>
      </c>
      <c r="C51" s="93">
        <v>0.00513336218386437</v>
      </c>
      <c r="D51" s="69" t="s">
        <v>279</v>
      </c>
      <c r="E51" s="69" t="b">
        <v>0</v>
      </c>
      <c r="F51" s="69" t="b">
        <v>0</v>
      </c>
      <c r="G51" s="69" t="b">
        <v>0</v>
      </c>
    </row>
    <row r="52" spans="1:7" ht="15">
      <c r="A52" s="69" t="s">
        <v>2273</v>
      </c>
      <c r="B52" s="69">
        <v>8</v>
      </c>
      <c r="C52" s="93">
        <v>0.004746248876387747</v>
      </c>
      <c r="D52" s="69" t="s">
        <v>279</v>
      </c>
      <c r="E52" s="69" t="b">
        <v>0</v>
      </c>
      <c r="F52" s="69" t="b">
        <v>0</v>
      </c>
      <c r="G52" s="69" t="b">
        <v>0</v>
      </c>
    </row>
    <row r="53" spans="1:7" ht="15">
      <c r="A53" s="69" t="s">
        <v>2274</v>
      </c>
      <c r="B53" s="69">
        <v>8</v>
      </c>
      <c r="C53" s="93">
        <v>0.004746248876387747</v>
      </c>
      <c r="D53" s="69" t="s">
        <v>279</v>
      </c>
      <c r="E53" s="69" t="b">
        <v>0</v>
      </c>
      <c r="F53" s="69" t="b">
        <v>0</v>
      </c>
      <c r="G53" s="69" t="b">
        <v>0</v>
      </c>
    </row>
    <row r="54" spans="1:7" ht="15">
      <c r="A54" s="69" t="s">
        <v>2275</v>
      </c>
      <c r="B54" s="69">
        <v>8</v>
      </c>
      <c r="C54" s="93">
        <v>0.004746248876387747</v>
      </c>
      <c r="D54" s="69" t="s">
        <v>279</v>
      </c>
      <c r="E54" s="69" t="b">
        <v>0</v>
      </c>
      <c r="F54" s="69" t="b">
        <v>0</v>
      </c>
      <c r="G54" s="69" t="b">
        <v>0</v>
      </c>
    </row>
    <row r="55" spans="1:7" ht="15">
      <c r="A55" s="69" t="s">
        <v>2276</v>
      </c>
      <c r="B55" s="69">
        <v>8</v>
      </c>
      <c r="C55" s="93">
        <v>0.004746248876387747</v>
      </c>
      <c r="D55" s="69" t="s">
        <v>279</v>
      </c>
      <c r="E55" s="69" t="b">
        <v>0</v>
      </c>
      <c r="F55" s="69" t="b">
        <v>0</v>
      </c>
      <c r="G55" s="69" t="b">
        <v>0</v>
      </c>
    </row>
    <row r="56" spans="1:7" ht="15">
      <c r="A56" s="69" t="s">
        <v>2277</v>
      </c>
      <c r="B56" s="69">
        <v>8</v>
      </c>
      <c r="C56" s="93">
        <v>0.004746248876387747</v>
      </c>
      <c r="D56" s="69" t="s">
        <v>279</v>
      </c>
      <c r="E56" s="69" t="b">
        <v>0</v>
      </c>
      <c r="F56" s="69" t="b">
        <v>0</v>
      </c>
      <c r="G56" s="69" t="b">
        <v>0</v>
      </c>
    </row>
    <row r="57" spans="1:7" ht="15">
      <c r="A57" s="69" t="s">
        <v>2278</v>
      </c>
      <c r="B57" s="69">
        <v>8</v>
      </c>
      <c r="C57" s="93">
        <v>0.004746248876387747</v>
      </c>
      <c r="D57" s="69" t="s">
        <v>279</v>
      </c>
      <c r="E57" s="69" t="b">
        <v>0</v>
      </c>
      <c r="F57" s="69" t="b">
        <v>0</v>
      </c>
      <c r="G57" s="69" t="b">
        <v>0</v>
      </c>
    </row>
    <row r="58" spans="1:7" ht="15">
      <c r="A58" s="69" t="s">
        <v>401</v>
      </c>
      <c r="B58" s="69">
        <v>8</v>
      </c>
      <c r="C58" s="93">
        <v>0.004746248876387747</v>
      </c>
      <c r="D58" s="69" t="s">
        <v>279</v>
      </c>
      <c r="E58" s="69" t="b">
        <v>0</v>
      </c>
      <c r="F58" s="69" t="b">
        <v>0</v>
      </c>
      <c r="G58" s="69" t="b">
        <v>0</v>
      </c>
    </row>
    <row r="59" spans="1:7" ht="15">
      <c r="A59" s="69" t="s">
        <v>2018</v>
      </c>
      <c r="B59" s="69">
        <v>8</v>
      </c>
      <c r="C59" s="93">
        <v>0.005824726245537702</v>
      </c>
      <c r="D59" s="69" t="s">
        <v>279</v>
      </c>
      <c r="E59" s="69" t="b">
        <v>0</v>
      </c>
      <c r="F59" s="69" t="b">
        <v>0</v>
      </c>
      <c r="G59" s="69" t="b">
        <v>0</v>
      </c>
    </row>
    <row r="60" spans="1:7" ht="15">
      <c r="A60" s="69" t="s">
        <v>2019</v>
      </c>
      <c r="B60" s="69">
        <v>8</v>
      </c>
      <c r="C60" s="93">
        <v>0.005824726245537702</v>
      </c>
      <c r="D60" s="69" t="s">
        <v>279</v>
      </c>
      <c r="E60" s="69" t="b">
        <v>0</v>
      </c>
      <c r="F60" s="69" t="b">
        <v>0</v>
      </c>
      <c r="G60" s="69" t="b">
        <v>0</v>
      </c>
    </row>
    <row r="61" spans="1:7" ht="15">
      <c r="A61" s="69" t="s">
        <v>2279</v>
      </c>
      <c r="B61" s="69">
        <v>8</v>
      </c>
      <c r="C61" s="93">
        <v>0.004746248876387747</v>
      </c>
      <c r="D61" s="69" t="s">
        <v>279</v>
      </c>
      <c r="E61" s="69" t="b">
        <v>0</v>
      </c>
      <c r="F61" s="69" t="b">
        <v>0</v>
      </c>
      <c r="G61" s="69" t="b">
        <v>0</v>
      </c>
    </row>
    <row r="62" spans="1:7" ht="15">
      <c r="A62" s="69" t="s">
        <v>2280</v>
      </c>
      <c r="B62" s="69">
        <v>8</v>
      </c>
      <c r="C62" s="93">
        <v>0.0054775340807081225</v>
      </c>
      <c r="D62" s="69" t="s">
        <v>279</v>
      </c>
      <c r="E62" s="69" t="b">
        <v>0</v>
      </c>
      <c r="F62" s="69" t="b">
        <v>0</v>
      </c>
      <c r="G62" s="69" t="b">
        <v>0</v>
      </c>
    </row>
    <row r="63" spans="1:7" ht="15">
      <c r="A63" s="69" t="s">
        <v>2281</v>
      </c>
      <c r="B63" s="69">
        <v>7</v>
      </c>
      <c r="C63" s="93">
        <v>0.004334760704073406</v>
      </c>
      <c r="D63" s="69" t="s">
        <v>279</v>
      </c>
      <c r="E63" s="69" t="b">
        <v>0</v>
      </c>
      <c r="F63" s="69" t="b">
        <v>0</v>
      </c>
      <c r="G63" s="69" t="b">
        <v>0</v>
      </c>
    </row>
    <row r="64" spans="1:7" ht="15">
      <c r="A64" s="69" t="s">
        <v>2282</v>
      </c>
      <c r="B64" s="69">
        <v>7</v>
      </c>
      <c r="C64" s="93">
        <v>0.004334760704073406</v>
      </c>
      <c r="D64" s="69" t="s">
        <v>279</v>
      </c>
      <c r="E64" s="69" t="b">
        <v>0</v>
      </c>
      <c r="F64" s="69" t="b">
        <v>0</v>
      </c>
      <c r="G64" s="69" t="b">
        <v>0</v>
      </c>
    </row>
    <row r="65" spans="1:7" ht="15">
      <c r="A65" s="69" t="s">
        <v>2283</v>
      </c>
      <c r="B65" s="69">
        <v>7</v>
      </c>
      <c r="C65" s="93">
        <v>0.004334760704073406</v>
      </c>
      <c r="D65" s="69" t="s">
        <v>279</v>
      </c>
      <c r="E65" s="69" t="b">
        <v>0</v>
      </c>
      <c r="F65" s="69" t="b">
        <v>0</v>
      </c>
      <c r="G65" s="69" t="b">
        <v>0</v>
      </c>
    </row>
    <row r="66" spans="1:7" ht="15">
      <c r="A66" s="69" t="s">
        <v>2284</v>
      </c>
      <c r="B66" s="69">
        <v>7</v>
      </c>
      <c r="C66" s="93">
        <v>0.004334760704073406</v>
      </c>
      <c r="D66" s="69" t="s">
        <v>279</v>
      </c>
      <c r="E66" s="69" t="b">
        <v>0</v>
      </c>
      <c r="F66" s="69" t="b">
        <v>0</v>
      </c>
      <c r="G66" s="69" t="b">
        <v>0</v>
      </c>
    </row>
    <row r="67" spans="1:7" ht="15">
      <c r="A67" s="69" t="s">
        <v>399</v>
      </c>
      <c r="B67" s="69">
        <v>7</v>
      </c>
      <c r="C67" s="93">
        <v>0.004334760704073406</v>
      </c>
      <c r="D67" s="69" t="s">
        <v>279</v>
      </c>
      <c r="E67" s="69" t="b">
        <v>0</v>
      </c>
      <c r="F67" s="69" t="b">
        <v>0</v>
      </c>
      <c r="G67" s="69" t="b">
        <v>0</v>
      </c>
    </row>
    <row r="68" spans="1:7" ht="15">
      <c r="A68" s="69" t="s">
        <v>2285</v>
      </c>
      <c r="B68" s="69">
        <v>7</v>
      </c>
      <c r="C68" s="93">
        <v>0.004334760704073406</v>
      </c>
      <c r="D68" s="69" t="s">
        <v>279</v>
      </c>
      <c r="E68" s="69" t="b">
        <v>0</v>
      </c>
      <c r="F68" s="69" t="b">
        <v>0</v>
      </c>
      <c r="G68" s="69" t="b">
        <v>0</v>
      </c>
    </row>
    <row r="69" spans="1:7" ht="15">
      <c r="A69" s="69" t="s">
        <v>2286</v>
      </c>
      <c r="B69" s="69">
        <v>7</v>
      </c>
      <c r="C69" s="93">
        <v>0.004334760704073406</v>
      </c>
      <c r="D69" s="69" t="s">
        <v>279</v>
      </c>
      <c r="E69" s="69" t="b">
        <v>0</v>
      </c>
      <c r="F69" s="69" t="b">
        <v>0</v>
      </c>
      <c r="G69" s="69" t="b">
        <v>0</v>
      </c>
    </row>
    <row r="70" spans="1:7" ht="15">
      <c r="A70" s="69" t="s">
        <v>2287</v>
      </c>
      <c r="B70" s="69">
        <v>7</v>
      </c>
      <c r="C70" s="93">
        <v>0.004334760704073406</v>
      </c>
      <c r="D70" s="69" t="s">
        <v>279</v>
      </c>
      <c r="E70" s="69" t="b">
        <v>0</v>
      </c>
      <c r="F70" s="69" t="b">
        <v>0</v>
      </c>
      <c r="G70" s="69" t="b">
        <v>0</v>
      </c>
    </row>
    <row r="71" spans="1:7" ht="15">
      <c r="A71" s="69" t="s">
        <v>2288</v>
      </c>
      <c r="B71" s="69">
        <v>7</v>
      </c>
      <c r="C71" s="93">
        <v>0.004334760704073406</v>
      </c>
      <c r="D71" s="69" t="s">
        <v>279</v>
      </c>
      <c r="E71" s="69" t="b">
        <v>0</v>
      </c>
      <c r="F71" s="69" t="b">
        <v>0</v>
      </c>
      <c r="G71" s="69" t="b">
        <v>0</v>
      </c>
    </row>
    <row r="72" spans="1:7" ht="15">
      <c r="A72" s="69" t="s">
        <v>2289</v>
      </c>
      <c r="B72" s="69">
        <v>7</v>
      </c>
      <c r="C72" s="93">
        <v>0.004334760704073406</v>
      </c>
      <c r="D72" s="69" t="s">
        <v>279</v>
      </c>
      <c r="E72" s="69" t="b">
        <v>0</v>
      </c>
      <c r="F72" s="69" t="b">
        <v>0</v>
      </c>
      <c r="G72" s="69" t="b">
        <v>0</v>
      </c>
    </row>
    <row r="73" spans="1:7" ht="15">
      <c r="A73" s="69" t="s">
        <v>2290</v>
      </c>
      <c r="B73" s="69">
        <v>7</v>
      </c>
      <c r="C73" s="93">
        <v>0.004334760704073406</v>
      </c>
      <c r="D73" s="69" t="s">
        <v>279</v>
      </c>
      <c r="E73" s="69" t="b">
        <v>0</v>
      </c>
      <c r="F73" s="69" t="b">
        <v>0</v>
      </c>
      <c r="G73" s="69" t="b">
        <v>0</v>
      </c>
    </row>
    <row r="74" spans="1:7" ht="15">
      <c r="A74" s="69" t="s">
        <v>2291</v>
      </c>
      <c r="B74" s="69">
        <v>7</v>
      </c>
      <c r="C74" s="93">
        <v>0.004792842320619607</v>
      </c>
      <c r="D74" s="69" t="s">
        <v>279</v>
      </c>
      <c r="E74" s="69" t="b">
        <v>0</v>
      </c>
      <c r="F74" s="69" t="b">
        <v>0</v>
      </c>
      <c r="G74" s="69" t="b">
        <v>0</v>
      </c>
    </row>
    <row r="75" spans="1:7" ht="15">
      <c r="A75" s="69" t="s">
        <v>2021</v>
      </c>
      <c r="B75" s="69">
        <v>7</v>
      </c>
      <c r="C75" s="93">
        <v>0.004334760704073406</v>
      </c>
      <c r="D75" s="69" t="s">
        <v>279</v>
      </c>
      <c r="E75" s="69" t="b">
        <v>0</v>
      </c>
      <c r="F75" s="69" t="b">
        <v>0</v>
      </c>
      <c r="G75" s="69" t="b">
        <v>0</v>
      </c>
    </row>
    <row r="76" spans="1:7" ht="15">
      <c r="A76" s="69" t="s">
        <v>2023</v>
      </c>
      <c r="B76" s="69">
        <v>7</v>
      </c>
      <c r="C76" s="93">
        <v>0.004334760704073406</v>
      </c>
      <c r="D76" s="69" t="s">
        <v>279</v>
      </c>
      <c r="E76" s="69" t="b">
        <v>0</v>
      </c>
      <c r="F76" s="69" t="b">
        <v>0</v>
      </c>
      <c r="G76" s="69" t="b">
        <v>0</v>
      </c>
    </row>
    <row r="77" spans="1:7" ht="15">
      <c r="A77" s="69" t="s">
        <v>1981</v>
      </c>
      <c r="B77" s="69">
        <v>7</v>
      </c>
      <c r="C77" s="93">
        <v>0.004334760704073406</v>
      </c>
      <c r="D77" s="69" t="s">
        <v>279</v>
      </c>
      <c r="E77" s="69" t="b">
        <v>0</v>
      </c>
      <c r="F77" s="69" t="b">
        <v>0</v>
      </c>
      <c r="G77" s="69" t="b">
        <v>0</v>
      </c>
    </row>
    <row r="78" spans="1:7" ht="15">
      <c r="A78" s="69" t="s">
        <v>478</v>
      </c>
      <c r="B78" s="69">
        <v>7</v>
      </c>
      <c r="C78" s="93">
        <v>0.004334760704073406</v>
      </c>
      <c r="D78" s="69" t="s">
        <v>279</v>
      </c>
      <c r="E78" s="69" t="b">
        <v>0</v>
      </c>
      <c r="F78" s="69" t="b">
        <v>0</v>
      </c>
      <c r="G78" s="69" t="b">
        <v>0</v>
      </c>
    </row>
    <row r="79" spans="1:7" ht="15">
      <c r="A79" s="69" t="s">
        <v>2292</v>
      </c>
      <c r="B79" s="69">
        <v>7</v>
      </c>
      <c r="C79" s="93">
        <v>0.004334760704073406</v>
      </c>
      <c r="D79" s="69" t="s">
        <v>279</v>
      </c>
      <c r="E79" s="69" t="b">
        <v>0</v>
      </c>
      <c r="F79" s="69" t="b">
        <v>0</v>
      </c>
      <c r="G79" s="69" t="b">
        <v>0</v>
      </c>
    </row>
    <row r="80" spans="1:7" ht="15">
      <c r="A80" s="69" t="s">
        <v>2293</v>
      </c>
      <c r="B80" s="69">
        <v>6</v>
      </c>
      <c r="C80" s="93">
        <v>0.0038953930700314286</v>
      </c>
      <c r="D80" s="69" t="s">
        <v>279</v>
      </c>
      <c r="E80" s="69" t="b">
        <v>0</v>
      </c>
      <c r="F80" s="69" t="b">
        <v>0</v>
      </c>
      <c r="G80" s="69" t="b">
        <v>0</v>
      </c>
    </row>
    <row r="81" spans="1:7" ht="15">
      <c r="A81" s="69" t="s">
        <v>2294</v>
      </c>
      <c r="B81" s="69">
        <v>6</v>
      </c>
      <c r="C81" s="93">
        <v>0.0038953930700314286</v>
      </c>
      <c r="D81" s="69" t="s">
        <v>279</v>
      </c>
      <c r="E81" s="69" t="b">
        <v>0</v>
      </c>
      <c r="F81" s="69" t="b">
        <v>0</v>
      </c>
      <c r="G81" s="69" t="b">
        <v>0</v>
      </c>
    </row>
    <row r="82" spans="1:7" ht="15">
      <c r="A82" s="69" t="s">
        <v>2295</v>
      </c>
      <c r="B82" s="69">
        <v>6</v>
      </c>
      <c r="C82" s="93">
        <v>0.0038953930700314286</v>
      </c>
      <c r="D82" s="69" t="s">
        <v>279</v>
      </c>
      <c r="E82" s="69" t="b">
        <v>0</v>
      </c>
      <c r="F82" s="69" t="b">
        <v>0</v>
      </c>
      <c r="G82" s="69" t="b">
        <v>0</v>
      </c>
    </row>
    <row r="83" spans="1:7" ht="15">
      <c r="A83" s="69" t="s">
        <v>2296</v>
      </c>
      <c r="B83" s="69">
        <v>6</v>
      </c>
      <c r="C83" s="93">
        <v>0.0038953930700314286</v>
      </c>
      <c r="D83" s="69" t="s">
        <v>279</v>
      </c>
      <c r="E83" s="69" t="b">
        <v>0</v>
      </c>
      <c r="F83" s="69" t="b">
        <v>0</v>
      </c>
      <c r="G83" s="69" t="b">
        <v>0</v>
      </c>
    </row>
    <row r="84" spans="1:7" ht="15">
      <c r="A84" s="69" t="s">
        <v>2297</v>
      </c>
      <c r="B84" s="69">
        <v>6</v>
      </c>
      <c r="C84" s="93">
        <v>0.0038953930700314286</v>
      </c>
      <c r="D84" s="69" t="s">
        <v>279</v>
      </c>
      <c r="E84" s="69" t="b">
        <v>0</v>
      </c>
      <c r="F84" s="69" t="b">
        <v>0</v>
      </c>
      <c r="G84" s="69" t="b">
        <v>0</v>
      </c>
    </row>
    <row r="85" spans="1:7" ht="15">
      <c r="A85" s="69" t="s">
        <v>2298</v>
      </c>
      <c r="B85" s="69">
        <v>6</v>
      </c>
      <c r="C85" s="93">
        <v>0.0038953930700314286</v>
      </c>
      <c r="D85" s="69" t="s">
        <v>279</v>
      </c>
      <c r="E85" s="69" t="b">
        <v>0</v>
      </c>
      <c r="F85" s="69" t="b">
        <v>0</v>
      </c>
      <c r="G85" s="69" t="b">
        <v>0</v>
      </c>
    </row>
    <row r="86" spans="1:7" ht="15">
      <c r="A86" s="69" t="s">
        <v>2299</v>
      </c>
      <c r="B86" s="69">
        <v>6</v>
      </c>
      <c r="C86" s="93">
        <v>0.0038953930700314286</v>
      </c>
      <c r="D86" s="69" t="s">
        <v>279</v>
      </c>
      <c r="E86" s="69" t="b">
        <v>0</v>
      </c>
      <c r="F86" s="69" t="b">
        <v>0</v>
      </c>
      <c r="G86" s="69" t="b">
        <v>0</v>
      </c>
    </row>
    <row r="87" spans="1:7" ht="15">
      <c r="A87" s="69" t="s">
        <v>2300</v>
      </c>
      <c r="B87" s="69">
        <v>6</v>
      </c>
      <c r="C87" s="93">
        <v>0.0038953930700314286</v>
      </c>
      <c r="D87" s="69" t="s">
        <v>279</v>
      </c>
      <c r="E87" s="69" t="b">
        <v>0</v>
      </c>
      <c r="F87" s="69" t="b">
        <v>0</v>
      </c>
      <c r="G87" s="69" t="b">
        <v>0</v>
      </c>
    </row>
    <row r="88" spans="1:7" ht="15">
      <c r="A88" s="69" t="s">
        <v>2301</v>
      </c>
      <c r="B88" s="69">
        <v>6</v>
      </c>
      <c r="C88" s="93">
        <v>0.0038953930700314286</v>
      </c>
      <c r="D88" s="69" t="s">
        <v>279</v>
      </c>
      <c r="E88" s="69" t="b">
        <v>0</v>
      </c>
      <c r="F88" s="69" t="b">
        <v>0</v>
      </c>
      <c r="G88" s="69" t="b">
        <v>0</v>
      </c>
    </row>
    <row r="89" spans="1:7" ht="15">
      <c r="A89" s="69" t="s">
        <v>2302</v>
      </c>
      <c r="B89" s="69">
        <v>6</v>
      </c>
      <c r="C89" s="93">
        <v>0.0038953930700314286</v>
      </c>
      <c r="D89" s="69" t="s">
        <v>279</v>
      </c>
      <c r="E89" s="69" t="b">
        <v>0</v>
      </c>
      <c r="F89" s="69" t="b">
        <v>0</v>
      </c>
      <c r="G89" s="69" t="b">
        <v>0</v>
      </c>
    </row>
    <row r="90" spans="1:7" ht="15">
      <c r="A90" s="69" t="s">
        <v>2008</v>
      </c>
      <c r="B90" s="69">
        <v>5</v>
      </c>
      <c r="C90" s="93">
        <v>0.003920209247411578</v>
      </c>
      <c r="D90" s="69" t="s">
        <v>279</v>
      </c>
      <c r="E90" s="69" t="b">
        <v>0</v>
      </c>
      <c r="F90" s="69" t="b">
        <v>0</v>
      </c>
      <c r="G90" s="69" t="b">
        <v>0</v>
      </c>
    </row>
    <row r="91" spans="1:7" ht="15">
      <c r="A91" s="69" t="s">
        <v>817</v>
      </c>
      <c r="B91" s="69">
        <v>5</v>
      </c>
      <c r="C91" s="93">
        <v>0.0034234588004425763</v>
      </c>
      <c r="D91" s="69" t="s">
        <v>279</v>
      </c>
      <c r="E91" s="69" t="b">
        <v>0</v>
      </c>
      <c r="F91" s="69" t="b">
        <v>0</v>
      </c>
      <c r="G91" s="69" t="b">
        <v>0</v>
      </c>
    </row>
    <row r="92" spans="1:7" ht="15">
      <c r="A92" s="69" t="s">
        <v>2303</v>
      </c>
      <c r="B92" s="69">
        <v>5</v>
      </c>
      <c r="C92" s="93">
        <v>0.0034234588004425763</v>
      </c>
      <c r="D92" s="69" t="s">
        <v>279</v>
      </c>
      <c r="E92" s="69" t="b">
        <v>0</v>
      </c>
      <c r="F92" s="69" t="b">
        <v>0</v>
      </c>
      <c r="G92" s="69" t="b">
        <v>0</v>
      </c>
    </row>
    <row r="93" spans="1:7" ht="15">
      <c r="A93" s="69" t="s">
        <v>2304</v>
      </c>
      <c r="B93" s="69">
        <v>5</v>
      </c>
      <c r="C93" s="93">
        <v>0.0034234588004425763</v>
      </c>
      <c r="D93" s="69" t="s">
        <v>279</v>
      </c>
      <c r="E93" s="69" t="b">
        <v>0</v>
      </c>
      <c r="F93" s="69" t="b">
        <v>0</v>
      </c>
      <c r="G93" s="69" t="b">
        <v>0</v>
      </c>
    </row>
    <row r="94" spans="1:7" ht="15">
      <c r="A94" s="69" t="s">
        <v>2305</v>
      </c>
      <c r="B94" s="69">
        <v>5</v>
      </c>
      <c r="C94" s="93">
        <v>0.0034234588004425763</v>
      </c>
      <c r="D94" s="69" t="s">
        <v>279</v>
      </c>
      <c r="E94" s="69" t="b">
        <v>0</v>
      </c>
      <c r="F94" s="69" t="b">
        <v>0</v>
      </c>
      <c r="G94" s="69" t="b">
        <v>0</v>
      </c>
    </row>
    <row r="95" spans="1:7" ht="15">
      <c r="A95" s="69" t="s">
        <v>2306</v>
      </c>
      <c r="B95" s="69">
        <v>5</v>
      </c>
      <c r="C95" s="93">
        <v>0.0034234588004425763</v>
      </c>
      <c r="D95" s="69" t="s">
        <v>279</v>
      </c>
      <c r="E95" s="69" t="b">
        <v>0</v>
      </c>
      <c r="F95" s="69" t="b">
        <v>0</v>
      </c>
      <c r="G95" s="69" t="b">
        <v>0</v>
      </c>
    </row>
    <row r="96" spans="1:7" ht="15">
      <c r="A96" s="69" t="s">
        <v>2307</v>
      </c>
      <c r="B96" s="69">
        <v>5</v>
      </c>
      <c r="C96" s="93">
        <v>0.003920209247411578</v>
      </c>
      <c r="D96" s="69" t="s">
        <v>279</v>
      </c>
      <c r="E96" s="69" t="b">
        <v>0</v>
      </c>
      <c r="F96" s="69" t="b">
        <v>0</v>
      </c>
      <c r="G96" s="69" t="b">
        <v>0</v>
      </c>
    </row>
    <row r="97" spans="1:7" ht="15">
      <c r="A97" s="69" t="s">
        <v>2308</v>
      </c>
      <c r="B97" s="69">
        <v>5</v>
      </c>
      <c r="C97" s="93">
        <v>0.0036404539034610634</v>
      </c>
      <c r="D97" s="69" t="s">
        <v>279</v>
      </c>
      <c r="E97" s="69" t="b">
        <v>0</v>
      </c>
      <c r="F97" s="69" t="b">
        <v>0</v>
      </c>
      <c r="G97" s="69" t="b">
        <v>0</v>
      </c>
    </row>
    <row r="98" spans="1:7" ht="15">
      <c r="A98" s="69" t="s">
        <v>2309</v>
      </c>
      <c r="B98" s="69">
        <v>5</v>
      </c>
      <c r="C98" s="93">
        <v>0.0034234588004425763</v>
      </c>
      <c r="D98" s="69" t="s">
        <v>279</v>
      </c>
      <c r="E98" s="69" t="b">
        <v>0</v>
      </c>
      <c r="F98" s="69" t="b">
        <v>0</v>
      </c>
      <c r="G98" s="69" t="b">
        <v>0</v>
      </c>
    </row>
    <row r="99" spans="1:7" ht="15">
      <c r="A99" s="69" t="s">
        <v>2310</v>
      </c>
      <c r="B99" s="69">
        <v>5</v>
      </c>
      <c r="C99" s="93">
        <v>0.0034234588004425763</v>
      </c>
      <c r="D99" s="69" t="s">
        <v>279</v>
      </c>
      <c r="E99" s="69" t="b">
        <v>0</v>
      </c>
      <c r="F99" s="69" t="b">
        <v>0</v>
      </c>
      <c r="G99" s="69" t="b">
        <v>0</v>
      </c>
    </row>
    <row r="100" spans="1:7" ht="15">
      <c r="A100" s="69" t="s">
        <v>2311</v>
      </c>
      <c r="B100" s="69">
        <v>5</v>
      </c>
      <c r="C100" s="93">
        <v>0.0034234588004425763</v>
      </c>
      <c r="D100" s="69" t="s">
        <v>279</v>
      </c>
      <c r="E100" s="69" t="b">
        <v>0</v>
      </c>
      <c r="F100" s="69" t="b">
        <v>0</v>
      </c>
      <c r="G100" s="69" t="b">
        <v>0</v>
      </c>
    </row>
    <row r="101" spans="1:7" ht="15">
      <c r="A101" s="69" t="s">
        <v>2312</v>
      </c>
      <c r="B101" s="69">
        <v>5</v>
      </c>
      <c r="C101" s="93">
        <v>0.0034234588004425763</v>
      </c>
      <c r="D101" s="69" t="s">
        <v>279</v>
      </c>
      <c r="E101" s="69" t="b">
        <v>0</v>
      </c>
      <c r="F101" s="69" t="b">
        <v>0</v>
      </c>
      <c r="G101" s="69" t="b">
        <v>0</v>
      </c>
    </row>
    <row r="102" spans="1:7" ht="15">
      <c r="A102" s="69" t="s">
        <v>2313</v>
      </c>
      <c r="B102" s="69">
        <v>5</v>
      </c>
      <c r="C102" s="93">
        <v>0.0034234588004425763</v>
      </c>
      <c r="D102" s="69" t="s">
        <v>279</v>
      </c>
      <c r="E102" s="69" t="b">
        <v>0</v>
      </c>
      <c r="F102" s="69" t="b">
        <v>0</v>
      </c>
      <c r="G102" s="69" t="b">
        <v>0</v>
      </c>
    </row>
    <row r="103" spans="1:7" ht="15">
      <c r="A103" s="69" t="s">
        <v>2314</v>
      </c>
      <c r="B103" s="69">
        <v>5</v>
      </c>
      <c r="C103" s="93">
        <v>0.0034234588004425763</v>
      </c>
      <c r="D103" s="69" t="s">
        <v>279</v>
      </c>
      <c r="E103" s="69" t="b">
        <v>0</v>
      </c>
      <c r="F103" s="69" t="b">
        <v>0</v>
      </c>
      <c r="G103" s="69" t="b">
        <v>0</v>
      </c>
    </row>
    <row r="104" spans="1:7" ht="15">
      <c r="A104" s="69" t="s">
        <v>2022</v>
      </c>
      <c r="B104" s="69">
        <v>5</v>
      </c>
      <c r="C104" s="93">
        <v>0.0034234588004425763</v>
      </c>
      <c r="D104" s="69" t="s">
        <v>279</v>
      </c>
      <c r="E104" s="69" t="b">
        <v>0</v>
      </c>
      <c r="F104" s="69" t="b">
        <v>0</v>
      </c>
      <c r="G104" s="69" t="b">
        <v>0</v>
      </c>
    </row>
    <row r="105" spans="1:7" ht="15">
      <c r="A105" s="69" t="s">
        <v>2315</v>
      </c>
      <c r="B105" s="69">
        <v>5</v>
      </c>
      <c r="C105" s="93">
        <v>0.0034234588004425763</v>
      </c>
      <c r="D105" s="69" t="s">
        <v>279</v>
      </c>
      <c r="E105" s="69" t="b">
        <v>0</v>
      </c>
      <c r="F105" s="69" t="b">
        <v>0</v>
      </c>
      <c r="G105" s="69" t="b">
        <v>0</v>
      </c>
    </row>
    <row r="106" spans="1:7" ht="15">
      <c r="A106" s="69" t="s">
        <v>411</v>
      </c>
      <c r="B106" s="69">
        <v>5</v>
      </c>
      <c r="C106" s="93">
        <v>0.0034234588004425763</v>
      </c>
      <c r="D106" s="69" t="s">
        <v>279</v>
      </c>
      <c r="E106" s="69" t="b">
        <v>0</v>
      </c>
      <c r="F106" s="69" t="b">
        <v>0</v>
      </c>
      <c r="G106" s="69" t="b">
        <v>0</v>
      </c>
    </row>
    <row r="107" spans="1:7" ht="15">
      <c r="A107" s="69" t="s">
        <v>2316</v>
      </c>
      <c r="B107" s="69">
        <v>5</v>
      </c>
      <c r="C107" s="93">
        <v>0.0034234588004425763</v>
      </c>
      <c r="D107" s="69" t="s">
        <v>279</v>
      </c>
      <c r="E107" s="69" t="b">
        <v>0</v>
      </c>
      <c r="F107" s="69" t="b">
        <v>0</v>
      </c>
      <c r="G107" s="69" t="b">
        <v>0</v>
      </c>
    </row>
    <row r="108" spans="1:7" ht="15">
      <c r="A108" s="69" t="s">
        <v>2317</v>
      </c>
      <c r="B108" s="69">
        <v>5</v>
      </c>
      <c r="C108" s="93">
        <v>0.0034234588004425763</v>
      </c>
      <c r="D108" s="69" t="s">
        <v>279</v>
      </c>
      <c r="E108" s="69" t="b">
        <v>0</v>
      </c>
      <c r="F108" s="69" t="b">
        <v>0</v>
      </c>
      <c r="G108" s="69" t="b">
        <v>0</v>
      </c>
    </row>
    <row r="109" spans="1:7" ht="15">
      <c r="A109" s="69" t="s">
        <v>413</v>
      </c>
      <c r="B109" s="69">
        <v>4</v>
      </c>
      <c r="C109" s="93">
        <v>0.002912363122768851</v>
      </c>
      <c r="D109" s="69" t="s">
        <v>279</v>
      </c>
      <c r="E109" s="69" t="b">
        <v>0</v>
      </c>
      <c r="F109" s="69" t="b">
        <v>0</v>
      </c>
      <c r="G109" s="69" t="b">
        <v>0</v>
      </c>
    </row>
    <row r="110" spans="1:7" ht="15">
      <c r="A110" s="69" t="s">
        <v>2318</v>
      </c>
      <c r="B110" s="69">
        <v>4</v>
      </c>
      <c r="C110" s="93">
        <v>0.002912363122768851</v>
      </c>
      <c r="D110" s="69" t="s">
        <v>279</v>
      </c>
      <c r="E110" s="69" t="b">
        <v>0</v>
      </c>
      <c r="F110" s="69" t="b">
        <v>0</v>
      </c>
      <c r="G110" s="69" t="b">
        <v>0</v>
      </c>
    </row>
    <row r="111" spans="1:7" ht="15">
      <c r="A111" s="69" t="s">
        <v>2319</v>
      </c>
      <c r="B111" s="69">
        <v>4</v>
      </c>
      <c r="C111" s="93">
        <v>0.002912363122768851</v>
      </c>
      <c r="D111" s="69" t="s">
        <v>279</v>
      </c>
      <c r="E111" s="69" t="b">
        <v>0</v>
      </c>
      <c r="F111" s="69" t="b">
        <v>0</v>
      </c>
      <c r="G111" s="69" t="b">
        <v>0</v>
      </c>
    </row>
    <row r="112" spans="1:7" ht="15">
      <c r="A112" s="69" t="s">
        <v>405</v>
      </c>
      <c r="B112" s="69">
        <v>4</v>
      </c>
      <c r="C112" s="93">
        <v>0.002912363122768851</v>
      </c>
      <c r="D112" s="69" t="s">
        <v>279</v>
      </c>
      <c r="E112" s="69" t="b">
        <v>0</v>
      </c>
      <c r="F112" s="69" t="b">
        <v>0</v>
      </c>
      <c r="G112" s="69" t="b">
        <v>0</v>
      </c>
    </row>
    <row r="113" spans="1:7" ht="15">
      <c r="A113" s="69" t="s">
        <v>2320</v>
      </c>
      <c r="B113" s="69">
        <v>4</v>
      </c>
      <c r="C113" s="93">
        <v>0.003451601807343829</v>
      </c>
      <c r="D113" s="69" t="s">
        <v>279</v>
      </c>
      <c r="E113" s="69" t="b">
        <v>0</v>
      </c>
      <c r="F113" s="69" t="b">
        <v>0</v>
      </c>
      <c r="G113" s="69" t="b">
        <v>0</v>
      </c>
    </row>
    <row r="114" spans="1:7" ht="15">
      <c r="A114" s="69" t="s">
        <v>2321</v>
      </c>
      <c r="B114" s="69">
        <v>4</v>
      </c>
      <c r="C114" s="93">
        <v>0.002912363122768851</v>
      </c>
      <c r="D114" s="69" t="s">
        <v>279</v>
      </c>
      <c r="E114" s="69" t="b">
        <v>0</v>
      </c>
      <c r="F114" s="69" t="b">
        <v>0</v>
      </c>
      <c r="G114" s="69" t="b">
        <v>0</v>
      </c>
    </row>
    <row r="115" spans="1:7" ht="15">
      <c r="A115" s="69" t="s">
        <v>412</v>
      </c>
      <c r="B115" s="69">
        <v>4</v>
      </c>
      <c r="C115" s="93">
        <v>0.002912363122768851</v>
      </c>
      <c r="D115" s="69" t="s">
        <v>279</v>
      </c>
      <c r="E115" s="69" t="b">
        <v>0</v>
      </c>
      <c r="F115" s="69" t="b">
        <v>0</v>
      </c>
      <c r="G115" s="69" t="b">
        <v>0</v>
      </c>
    </row>
    <row r="116" spans="1:7" ht="15">
      <c r="A116" s="69" t="s">
        <v>585</v>
      </c>
      <c r="B116" s="69">
        <v>4</v>
      </c>
      <c r="C116" s="93">
        <v>0.002912363122768851</v>
      </c>
      <c r="D116" s="69" t="s">
        <v>279</v>
      </c>
      <c r="E116" s="69" t="b">
        <v>0</v>
      </c>
      <c r="F116" s="69" t="b">
        <v>0</v>
      </c>
      <c r="G116" s="69" t="b">
        <v>0</v>
      </c>
    </row>
    <row r="117" spans="1:7" ht="15">
      <c r="A117" s="69" t="s">
        <v>2322</v>
      </c>
      <c r="B117" s="69">
        <v>4</v>
      </c>
      <c r="C117" s="93">
        <v>0.002912363122768851</v>
      </c>
      <c r="D117" s="69" t="s">
        <v>279</v>
      </c>
      <c r="E117" s="69" t="b">
        <v>0</v>
      </c>
      <c r="F117" s="69" t="b">
        <v>0</v>
      </c>
      <c r="G117" s="69" t="b">
        <v>0</v>
      </c>
    </row>
    <row r="118" spans="1:7" ht="15">
      <c r="A118" s="69" t="s">
        <v>2323</v>
      </c>
      <c r="B118" s="69">
        <v>4</v>
      </c>
      <c r="C118" s="93">
        <v>0.002912363122768851</v>
      </c>
      <c r="D118" s="69" t="s">
        <v>279</v>
      </c>
      <c r="E118" s="69" t="b">
        <v>0</v>
      </c>
      <c r="F118" s="69" t="b">
        <v>0</v>
      </c>
      <c r="G118" s="69" t="b">
        <v>0</v>
      </c>
    </row>
    <row r="119" spans="1:7" ht="15">
      <c r="A119" s="69" t="s">
        <v>2324</v>
      </c>
      <c r="B119" s="69">
        <v>4</v>
      </c>
      <c r="C119" s="93">
        <v>0.002912363122768851</v>
      </c>
      <c r="D119" s="69" t="s">
        <v>279</v>
      </c>
      <c r="E119" s="69" t="b">
        <v>0</v>
      </c>
      <c r="F119" s="69" t="b">
        <v>0</v>
      </c>
      <c r="G119" s="69" t="b">
        <v>0</v>
      </c>
    </row>
    <row r="120" spans="1:7" ht="15">
      <c r="A120" s="69" t="s">
        <v>2325</v>
      </c>
      <c r="B120" s="69">
        <v>4</v>
      </c>
      <c r="C120" s="93">
        <v>0.002912363122768851</v>
      </c>
      <c r="D120" s="69" t="s">
        <v>279</v>
      </c>
      <c r="E120" s="69" t="b">
        <v>0</v>
      </c>
      <c r="F120" s="69" t="b">
        <v>0</v>
      </c>
      <c r="G120" s="69" t="b">
        <v>0</v>
      </c>
    </row>
    <row r="121" spans="1:7" ht="15">
      <c r="A121" s="69" t="s">
        <v>2326</v>
      </c>
      <c r="B121" s="69">
        <v>4</v>
      </c>
      <c r="C121" s="93">
        <v>0.002912363122768851</v>
      </c>
      <c r="D121" s="69" t="s">
        <v>279</v>
      </c>
      <c r="E121" s="69" t="b">
        <v>0</v>
      </c>
      <c r="F121" s="69" t="b">
        <v>0</v>
      </c>
      <c r="G121" s="69" t="b">
        <v>0</v>
      </c>
    </row>
    <row r="122" spans="1:7" ht="15">
      <c r="A122" s="69" t="s">
        <v>2327</v>
      </c>
      <c r="B122" s="69">
        <v>4</v>
      </c>
      <c r="C122" s="93">
        <v>0.002912363122768851</v>
      </c>
      <c r="D122" s="69" t="s">
        <v>279</v>
      </c>
      <c r="E122" s="69" t="b">
        <v>0</v>
      </c>
      <c r="F122" s="69" t="b">
        <v>0</v>
      </c>
      <c r="G122" s="69" t="b">
        <v>0</v>
      </c>
    </row>
    <row r="123" spans="1:7" ht="15">
      <c r="A123" s="69" t="s">
        <v>2328</v>
      </c>
      <c r="B123" s="69">
        <v>4</v>
      </c>
      <c r="C123" s="93">
        <v>0.002912363122768851</v>
      </c>
      <c r="D123" s="69" t="s">
        <v>279</v>
      </c>
      <c r="E123" s="69" t="b">
        <v>0</v>
      </c>
      <c r="F123" s="69" t="b">
        <v>0</v>
      </c>
      <c r="G123" s="69" t="b">
        <v>0</v>
      </c>
    </row>
    <row r="124" spans="1:7" ht="15">
      <c r="A124" s="69" t="s">
        <v>2329</v>
      </c>
      <c r="B124" s="69">
        <v>4</v>
      </c>
      <c r="C124" s="93">
        <v>0.002912363122768851</v>
      </c>
      <c r="D124" s="69" t="s">
        <v>279</v>
      </c>
      <c r="E124" s="69" t="b">
        <v>0</v>
      </c>
      <c r="F124" s="69" t="b">
        <v>0</v>
      </c>
      <c r="G124" s="69" t="b">
        <v>0</v>
      </c>
    </row>
    <row r="125" spans="1:7" ht="15">
      <c r="A125" s="69" t="s">
        <v>2330</v>
      </c>
      <c r="B125" s="69">
        <v>4</v>
      </c>
      <c r="C125" s="93">
        <v>0.002912363122768851</v>
      </c>
      <c r="D125" s="69" t="s">
        <v>279</v>
      </c>
      <c r="E125" s="69" t="b">
        <v>0</v>
      </c>
      <c r="F125" s="69" t="b">
        <v>0</v>
      </c>
      <c r="G125" s="69" t="b">
        <v>0</v>
      </c>
    </row>
    <row r="126" spans="1:7" ht="15">
      <c r="A126" s="69" t="s">
        <v>2331</v>
      </c>
      <c r="B126" s="69">
        <v>4</v>
      </c>
      <c r="C126" s="93">
        <v>0.002912363122768851</v>
      </c>
      <c r="D126" s="69" t="s">
        <v>279</v>
      </c>
      <c r="E126" s="69" t="b">
        <v>0</v>
      </c>
      <c r="F126" s="69" t="b">
        <v>0</v>
      </c>
      <c r="G126" s="69" t="b">
        <v>0</v>
      </c>
    </row>
    <row r="127" spans="1:7" ht="15">
      <c r="A127" s="69" t="s">
        <v>2332</v>
      </c>
      <c r="B127" s="69">
        <v>4</v>
      </c>
      <c r="C127" s="93">
        <v>0.002912363122768851</v>
      </c>
      <c r="D127" s="69" t="s">
        <v>279</v>
      </c>
      <c r="E127" s="69" t="b">
        <v>0</v>
      </c>
      <c r="F127" s="69" t="b">
        <v>0</v>
      </c>
      <c r="G127" s="69" t="b">
        <v>0</v>
      </c>
    </row>
    <row r="128" spans="1:7" ht="15">
      <c r="A128" s="69" t="s">
        <v>2333</v>
      </c>
      <c r="B128" s="69">
        <v>4</v>
      </c>
      <c r="C128" s="93">
        <v>0.002912363122768851</v>
      </c>
      <c r="D128" s="69" t="s">
        <v>279</v>
      </c>
      <c r="E128" s="69" t="b">
        <v>0</v>
      </c>
      <c r="F128" s="69" t="b">
        <v>0</v>
      </c>
      <c r="G128" s="69" t="b">
        <v>0</v>
      </c>
    </row>
    <row r="129" spans="1:7" ht="15">
      <c r="A129" s="69" t="s">
        <v>2334</v>
      </c>
      <c r="B129" s="69">
        <v>4</v>
      </c>
      <c r="C129" s="93">
        <v>0.002912363122768851</v>
      </c>
      <c r="D129" s="69" t="s">
        <v>279</v>
      </c>
      <c r="E129" s="69" t="b">
        <v>0</v>
      </c>
      <c r="F129" s="69" t="b">
        <v>0</v>
      </c>
      <c r="G129" s="69" t="b">
        <v>0</v>
      </c>
    </row>
    <row r="130" spans="1:7" ht="15">
      <c r="A130" s="69" t="s">
        <v>2335</v>
      </c>
      <c r="B130" s="69">
        <v>4</v>
      </c>
      <c r="C130" s="93">
        <v>0.002912363122768851</v>
      </c>
      <c r="D130" s="69" t="s">
        <v>279</v>
      </c>
      <c r="E130" s="69" t="b">
        <v>0</v>
      </c>
      <c r="F130" s="69" t="b">
        <v>0</v>
      </c>
      <c r="G130" s="69" t="b">
        <v>0</v>
      </c>
    </row>
    <row r="131" spans="1:7" ht="15">
      <c r="A131" s="69" t="s">
        <v>2336</v>
      </c>
      <c r="B131" s="69">
        <v>4</v>
      </c>
      <c r="C131" s="93">
        <v>0.002912363122768851</v>
      </c>
      <c r="D131" s="69" t="s">
        <v>279</v>
      </c>
      <c r="E131" s="69" t="b">
        <v>0</v>
      </c>
      <c r="F131" s="69" t="b">
        <v>0</v>
      </c>
      <c r="G131" s="69" t="b">
        <v>0</v>
      </c>
    </row>
    <row r="132" spans="1:7" ht="15">
      <c r="A132" s="69" t="s">
        <v>2337</v>
      </c>
      <c r="B132" s="69">
        <v>4</v>
      </c>
      <c r="C132" s="93">
        <v>0.002912363122768851</v>
      </c>
      <c r="D132" s="69" t="s">
        <v>279</v>
      </c>
      <c r="E132" s="69" t="b">
        <v>0</v>
      </c>
      <c r="F132" s="69" t="b">
        <v>0</v>
      </c>
      <c r="G132" s="69" t="b">
        <v>0</v>
      </c>
    </row>
    <row r="133" spans="1:7" ht="15">
      <c r="A133" s="69" t="s">
        <v>2338</v>
      </c>
      <c r="B133" s="69">
        <v>4</v>
      </c>
      <c r="C133" s="93">
        <v>0.002912363122768851</v>
      </c>
      <c r="D133" s="69" t="s">
        <v>279</v>
      </c>
      <c r="E133" s="69" t="b">
        <v>0</v>
      </c>
      <c r="F133" s="69" t="b">
        <v>0</v>
      </c>
      <c r="G133" s="69" t="b">
        <v>0</v>
      </c>
    </row>
    <row r="134" spans="1:7" ht="15">
      <c r="A134" s="69" t="s">
        <v>2339</v>
      </c>
      <c r="B134" s="69">
        <v>4</v>
      </c>
      <c r="C134" s="93">
        <v>0.002912363122768851</v>
      </c>
      <c r="D134" s="69" t="s">
        <v>279</v>
      </c>
      <c r="E134" s="69" t="b">
        <v>0</v>
      </c>
      <c r="F134" s="69" t="b">
        <v>0</v>
      </c>
      <c r="G134" s="69" t="b">
        <v>0</v>
      </c>
    </row>
    <row r="135" spans="1:7" ht="15">
      <c r="A135" s="69" t="s">
        <v>2340</v>
      </c>
      <c r="B135" s="69">
        <v>4</v>
      </c>
      <c r="C135" s="93">
        <v>0.002912363122768851</v>
      </c>
      <c r="D135" s="69" t="s">
        <v>279</v>
      </c>
      <c r="E135" s="69" t="b">
        <v>0</v>
      </c>
      <c r="F135" s="69" t="b">
        <v>0</v>
      </c>
      <c r="G135" s="69" t="b">
        <v>0</v>
      </c>
    </row>
    <row r="136" spans="1:7" ht="15">
      <c r="A136" s="69" t="s">
        <v>2341</v>
      </c>
      <c r="B136" s="69">
        <v>4</v>
      </c>
      <c r="C136" s="93">
        <v>0.002912363122768851</v>
      </c>
      <c r="D136" s="69" t="s">
        <v>279</v>
      </c>
      <c r="E136" s="69" t="b">
        <v>0</v>
      </c>
      <c r="F136" s="69" t="b">
        <v>0</v>
      </c>
      <c r="G136" s="69" t="b">
        <v>0</v>
      </c>
    </row>
    <row r="137" spans="1:7" ht="15">
      <c r="A137" s="69" t="s">
        <v>2342</v>
      </c>
      <c r="B137" s="69">
        <v>4</v>
      </c>
      <c r="C137" s="93">
        <v>0.002912363122768851</v>
      </c>
      <c r="D137" s="69" t="s">
        <v>279</v>
      </c>
      <c r="E137" s="69" t="b">
        <v>0</v>
      </c>
      <c r="F137" s="69" t="b">
        <v>0</v>
      </c>
      <c r="G137" s="69" t="b">
        <v>0</v>
      </c>
    </row>
    <row r="138" spans="1:7" ht="15">
      <c r="A138" s="69" t="s">
        <v>2343</v>
      </c>
      <c r="B138" s="69">
        <v>4</v>
      </c>
      <c r="C138" s="93">
        <v>0.002912363122768851</v>
      </c>
      <c r="D138" s="69" t="s">
        <v>279</v>
      </c>
      <c r="E138" s="69" t="b">
        <v>0</v>
      </c>
      <c r="F138" s="69" t="b">
        <v>0</v>
      </c>
      <c r="G138" s="69" t="b">
        <v>0</v>
      </c>
    </row>
    <row r="139" spans="1:7" ht="15">
      <c r="A139" s="69" t="s">
        <v>2344</v>
      </c>
      <c r="B139" s="69">
        <v>4</v>
      </c>
      <c r="C139" s="93">
        <v>0.002912363122768851</v>
      </c>
      <c r="D139" s="69" t="s">
        <v>279</v>
      </c>
      <c r="E139" s="69" t="b">
        <v>0</v>
      </c>
      <c r="F139" s="69" t="b">
        <v>0</v>
      </c>
      <c r="G139" s="69" t="b">
        <v>0</v>
      </c>
    </row>
    <row r="140" spans="1:7" ht="15">
      <c r="A140" s="69" t="s">
        <v>816</v>
      </c>
      <c r="B140" s="69">
        <v>4</v>
      </c>
      <c r="C140" s="93">
        <v>0.002912363122768851</v>
      </c>
      <c r="D140" s="69" t="s">
        <v>279</v>
      </c>
      <c r="E140" s="69" t="b">
        <v>0</v>
      </c>
      <c r="F140" s="69" t="b">
        <v>0</v>
      </c>
      <c r="G140" s="69" t="b">
        <v>0</v>
      </c>
    </row>
    <row r="141" spans="1:7" ht="15">
      <c r="A141" s="69" t="s">
        <v>2345</v>
      </c>
      <c r="B141" s="69">
        <v>4</v>
      </c>
      <c r="C141" s="93">
        <v>0.002912363122768851</v>
      </c>
      <c r="D141" s="69" t="s">
        <v>279</v>
      </c>
      <c r="E141" s="69" t="b">
        <v>0</v>
      </c>
      <c r="F141" s="69" t="b">
        <v>0</v>
      </c>
      <c r="G141" s="69" t="b">
        <v>0</v>
      </c>
    </row>
    <row r="142" spans="1:7" ht="15">
      <c r="A142" s="69" t="s">
        <v>2346</v>
      </c>
      <c r="B142" s="69">
        <v>4</v>
      </c>
      <c r="C142" s="93">
        <v>0.002912363122768851</v>
      </c>
      <c r="D142" s="69" t="s">
        <v>279</v>
      </c>
      <c r="E142" s="69" t="b">
        <v>0</v>
      </c>
      <c r="F142" s="69" t="b">
        <v>0</v>
      </c>
      <c r="G142" s="69" t="b">
        <v>0</v>
      </c>
    </row>
    <row r="143" spans="1:7" ht="15">
      <c r="A143" s="69" t="s">
        <v>2347</v>
      </c>
      <c r="B143" s="69">
        <v>4</v>
      </c>
      <c r="C143" s="93">
        <v>0.002912363122768851</v>
      </c>
      <c r="D143" s="69" t="s">
        <v>279</v>
      </c>
      <c r="E143" s="69" t="b">
        <v>0</v>
      </c>
      <c r="F143" s="69" t="b">
        <v>0</v>
      </c>
      <c r="G143" s="69" t="b">
        <v>0</v>
      </c>
    </row>
    <row r="144" spans="1:7" ht="15">
      <c r="A144" s="69" t="s">
        <v>1987</v>
      </c>
      <c r="B144" s="69">
        <v>4</v>
      </c>
      <c r="C144" s="93">
        <v>0.002912363122768851</v>
      </c>
      <c r="D144" s="69" t="s">
        <v>279</v>
      </c>
      <c r="E144" s="69" t="b">
        <v>0</v>
      </c>
      <c r="F144" s="69" t="b">
        <v>0</v>
      </c>
      <c r="G144" s="69" t="b">
        <v>0</v>
      </c>
    </row>
    <row r="145" spans="1:7" ht="15">
      <c r="A145" s="69" t="s">
        <v>2348</v>
      </c>
      <c r="B145" s="69">
        <v>4</v>
      </c>
      <c r="C145" s="93">
        <v>0.002912363122768851</v>
      </c>
      <c r="D145" s="69" t="s">
        <v>279</v>
      </c>
      <c r="E145" s="69" t="b">
        <v>0</v>
      </c>
      <c r="F145" s="69" t="b">
        <v>0</v>
      </c>
      <c r="G145" s="69" t="b">
        <v>0</v>
      </c>
    </row>
    <row r="146" spans="1:7" ht="15">
      <c r="A146" s="69" t="s">
        <v>2349</v>
      </c>
      <c r="B146" s="69">
        <v>4</v>
      </c>
      <c r="C146" s="93">
        <v>0.002912363122768851</v>
      </c>
      <c r="D146" s="69" t="s">
        <v>279</v>
      </c>
      <c r="E146" s="69" t="b">
        <v>0</v>
      </c>
      <c r="F146" s="69" t="b">
        <v>0</v>
      </c>
      <c r="G146" s="69" t="b">
        <v>0</v>
      </c>
    </row>
    <row r="147" spans="1:7" ht="15">
      <c r="A147" s="69" t="s">
        <v>2350</v>
      </c>
      <c r="B147" s="69">
        <v>4</v>
      </c>
      <c r="C147" s="93">
        <v>0.002912363122768851</v>
      </c>
      <c r="D147" s="69" t="s">
        <v>279</v>
      </c>
      <c r="E147" s="69" t="b">
        <v>0</v>
      </c>
      <c r="F147" s="69" t="b">
        <v>0</v>
      </c>
      <c r="G147" s="69" t="b">
        <v>0</v>
      </c>
    </row>
    <row r="148" spans="1:7" ht="15">
      <c r="A148" s="69" t="s">
        <v>2351</v>
      </c>
      <c r="B148" s="69">
        <v>4</v>
      </c>
      <c r="C148" s="93">
        <v>0.002912363122768851</v>
      </c>
      <c r="D148" s="69" t="s">
        <v>279</v>
      </c>
      <c r="E148" s="69" t="b">
        <v>0</v>
      </c>
      <c r="F148" s="69" t="b">
        <v>0</v>
      </c>
      <c r="G148" s="69" t="b">
        <v>0</v>
      </c>
    </row>
    <row r="149" spans="1:7" ht="15">
      <c r="A149" s="69" t="s">
        <v>2352</v>
      </c>
      <c r="B149" s="69">
        <v>4</v>
      </c>
      <c r="C149" s="93">
        <v>0.002912363122768851</v>
      </c>
      <c r="D149" s="69" t="s">
        <v>279</v>
      </c>
      <c r="E149" s="69" t="b">
        <v>0</v>
      </c>
      <c r="F149" s="69" t="b">
        <v>0</v>
      </c>
      <c r="G149" s="69" t="b">
        <v>0</v>
      </c>
    </row>
    <row r="150" spans="1:7" ht="15">
      <c r="A150" s="69" t="s">
        <v>2353</v>
      </c>
      <c r="B150" s="69">
        <v>4</v>
      </c>
      <c r="C150" s="93">
        <v>0.002912363122768851</v>
      </c>
      <c r="D150" s="69" t="s">
        <v>279</v>
      </c>
      <c r="E150" s="69" t="b">
        <v>0</v>
      </c>
      <c r="F150" s="69" t="b">
        <v>0</v>
      </c>
      <c r="G150" s="69" t="b">
        <v>0</v>
      </c>
    </row>
    <row r="151" spans="1:7" ht="15">
      <c r="A151" s="69" t="s">
        <v>2354</v>
      </c>
      <c r="B151" s="69">
        <v>4</v>
      </c>
      <c r="C151" s="93">
        <v>0.002912363122768851</v>
      </c>
      <c r="D151" s="69" t="s">
        <v>279</v>
      </c>
      <c r="E151" s="69" t="b">
        <v>0</v>
      </c>
      <c r="F151" s="69" t="b">
        <v>0</v>
      </c>
      <c r="G151" s="69" t="b">
        <v>0</v>
      </c>
    </row>
    <row r="152" spans="1:7" ht="15">
      <c r="A152" s="69" t="s">
        <v>2355</v>
      </c>
      <c r="B152" s="69">
        <v>4</v>
      </c>
      <c r="C152" s="93">
        <v>0.002912363122768851</v>
      </c>
      <c r="D152" s="69" t="s">
        <v>279</v>
      </c>
      <c r="E152" s="69" t="b">
        <v>0</v>
      </c>
      <c r="F152" s="69" t="b">
        <v>0</v>
      </c>
      <c r="G152" s="69" t="b">
        <v>0</v>
      </c>
    </row>
    <row r="153" spans="1:7" ht="15">
      <c r="A153" s="69" t="s">
        <v>2356</v>
      </c>
      <c r="B153" s="69">
        <v>4</v>
      </c>
      <c r="C153" s="93">
        <v>0.002912363122768851</v>
      </c>
      <c r="D153" s="69" t="s">
        <v>279</v>
      </c>
      <c r="E153" s="69" t="b">
        <v>0</v>
      </c>
      <c r="F153" s="69" t="b">
        <v>0</v>
      </c>
      <c r="G153" s="69" t="b">
        <v>0</v>
      </c>
    </row>
    <row r="154" spans="1:7" ht="15">
      <c r="A154" s="69" t="s">
        <v>2357</v>
      </c>
      <c r="B154" s="69">
        <v>4</v>
      </c>
      <c r="C154" s="93">
        <v>0.002912363122768851</v>
      </c>
      <c r="D154" s="69" t="s">
        <v>279</v>
      </c>
      <c r="E154" s="69" t="b">
        <v>0</v>
      </c>
      <c r="F154" s="69" t="b">
        <v>0</v>
      </c>
      <c r="G154" s="69" t="b">
        <v>0</v>
      </c>
    </row>
    <row r="155" spans="1:7" ht="15">
      <c r="A155" s="69" t="s">
        <v>2358</v>
      </c>
      <c r="B155" s="69">
        <v>4</v>
      </c>
      <c r="C155" s="93">
        <v>0.002912363122768851</v>
      </c>
      <c r="D155" s="69" t="s">
        <v>279</v>
      </c>
      <c r="E155" s="69" t="b">
        <v>0</v>
      </c>
      <c r="F155" s="69" t="b">
        <v>0</v>
      </c>
      <c r="G155" s="69" t="b">
        <v>0</v>
      </c>
    </row>
    <row r="156" spans="1:7" ht="15">
      <c r="A156" s="69" t="s">
        <v>2359</v>
      </c>
      <c r="B156" s="69">
        <v>4</v>
      </c>
      <c r="C156" s="93">
        <v>0.002912363122768851</v>
      </c>
      <c r="D156" s="69" t="s">
        <v>279</v>
      </c>
      <c r="E156" s="69" t="b">
        <v>0</v>
      </c>
      <c r="F156" s="69" t="b">
        <v>0</v>
      </c>
      <c r="G156" s="69" t="b">
        <v>0</v>
      </c>
    </row>
    <row r="157" spans="1:7" ht="15">
      <c r="A157" s="69" t="s">
        <v>2360</v>
      </c>
      <c r="B157" s="69">
        <v>4</v>
      </c>
      <c r="C157" s="93">
        <v>0.002912363122768851</v>
      </c>
      <c r="D157" s="69" t="s">
        <v>279</v>
      </c>
      <c r="E157" s="69" t="b">
        <v>0</v>
      </c>
      <c r="F157" s="69" t="b">
        <v>0</v>
      </c>
      <c r="G157" s="69" t="b">
        <v>0</v>
      </c>
    </row>
    <row r="158" spans="1:7" ht="15">
      <c r="A158" s="69" t="s">
        <v>2361</v>
      </c>
      <c r="B158" s="69">
        <v>4</v>
      </c>
      <c r="C158" s="93">
        <v>0.003451601807343829</v>
      </c>
      <c r="D158" s="69" t="s">
        <v>279</v>
      </c>
      <c r="E158" s="69" t="b">
        <v>0</v>
      </c>
      <c r="F158" s="69" t="b">
        <v>0</v>
      </c>
      <c r="G158" s="69" t="b">
        <v>0</v>
      </c>
    </row>
    <row r="159" spans="1:7" ht="15">
      <c r="A159" s="69" t="s">
        <v>2362</v>
      </c>
      <c r="B159" s="69">
        <v>4</v>
      </c>
      <c r="C159" s="93">
        <v>0.003451601807343829</v>
      </c>
      <c r="D159" s="69" t="s">
        <v>279</v>
      </c>
      <c r="E159" s="69" t="b">
        <v>0</v>
      </c>
      <c r="F159" s="69" t="b">
        <v>0</v>
      </c>
      <c r="G159" s="69" t="b">
        <v>0</v>
      </c>
    </row>
    <row r="160" spans="1:7" ht="15">
      <c r="A160" s="69" t="s">
        <v>2363</v>
      </c>
      <c r="B160" s="69">
        <v>4</v>
      </c>
      <c r="C160" s="93">
        <v>0.002912363122768851</v>
      </c>
      <c r="D160" s="69" t="s">
        <v>279</v>
      </c>
      <c r="E160" s="69" t="b">
        <v>0</v>
      </c>
      <c r="F160" s="69" t="b">
        <v>0</v>
      </c>
      <c r="G160" s="69" t="b">
        <v>0</v>
      </c>
    </row>
    <row r="161" spans="1:7" ht="15">
      <c r="A161" s="69" t="s">
        <v>2364</v>
      </c>
      <c r="B161" s="69">
        <v>4</v>
      </c>
      <c r="C161" s="93">
        <v>0.002912363122768851</v>
      </c>
      <c r="D161" s="69" t="s">
        <v>279</v>
      </c>
      <c r="E161" s="69" t="b">
        <v>0</v>
      </c>
      <c r="F161" s="69" t="b">
        <v>0</v>
      </c>
      <c r="G161" s="69" t="b">
        <v>0</v>
      </c>
    </row>
    <row r="162" spans="1:7" ht="15">
      <c r="A162" s="69" t="s">
        <v>819</v>
      </c>
      <c r="B162" s="69">
        <v>3</v>
      </c>
      <c r="C162" s="93">
        <v>0.002352125548446947</v>
      </c>
      <c r="D162" s="69" t="s">
        <v>279</v>
      </c>
      <c r="E162" s="69" t="b">
        <v>0</v>
      </c>
      <c r="F162" s="69" t="b">
        <v>0</v>
      </c>
      <c r="G162" s="69" t="b">
        <v>0</v>
      </c>
    </row>
    <row r="163" spans="1:7" ht="15">
      <c r="A163" s="69" t="s">
        <v>818</v>
      </c>
      <c r="B163" s="69">
        <v>3</v>
      </c>
      <c r="C163" s="93">
        <v>0.002352125548446947</v>
      </c>
      <c r="D163" s="69" t="s">
        <v>279</v>
      </c>
      <c r="E163" s="69" t="b">
        <v>0</v>
      </c>
      <c r="F163" s="69" t="b">
        <v>0</v>
      </c>
      <c r="G163" s="69" t="b">
        <v>0</v>
      </c>
    </row>
    <row r="164" spans="1:7" ht="15">
      <c r="A164" s="69" t="s">
        <v>2365</v>
      </c>
      <c r="B164" s="69">
        <v>3</v>
      </c>
      <c r="C164" s="93">
        <v>0.002352125548446947</v>
      </c>
      <c r="D164" s="69" t="s">
        <v>279</v>
      </c>
      <c r="E164" s="69" t="b">
        <v>0</v>
      </c>
      <c r="F164" s="69" t="b">
        <v>0</v>
      </c>
      <c r="G164" s="69" t="b">
        <v>0</v>
      </c>
    </row>
    <row r="165" spans="1:7" ht="15">
      <c r="A165" s="69" t="s">
        <v>514</v>
      </c>
      <c r="B165" s="69">
        <v>3</v>
      </c>
      <c r="C165" s="93">
        <v>0.002352125548446947</v>
      </c>
      <c r="D165" s="69" t="s">
        <v>279</v>
      </c>
      <c r="E165" s="69" t="b">
        <v>0</v>
      </c>
      <c r="F165" s="69" t="b">
        <v>0</v>
      </c>
      <c r="G165" s="69" t="b">
        <v>0</v>
      </c>
    </row>
    <row r="166" spans="1:7" ht="15">
      <c r="A166" s="69" t="s">
        <v>2366</v>
      </c>
      <c r="B166" s="69">
        <v>3</v>
      </c>
      <c r="C166" s="93">
        <v>0.002352125548446947</v>
      </c>
      <c r="D166" s="69" t="s">
        <v>279</v>
      </c>
      <c r="E166" s="69" t="b">
        <v>0</v>
      </c>
      <c r="F166" s="69" t="b">
        <v>0</v>
      </c>
      <c r="G166" s="69" t="b">
        <v>0</v>
      </c>
    </row>
    <row r="167" spans="1:7" ht="15">
      <c r="A167" s="69" t="s">
        <v>2367</v>
      </c>
      <c r="B167" s="69">
        <v>3</v>
      </c>
      <c r="C167" s="93">
        <v>0.002352125548446947</v>
      </c>
      <c r="D167" s="69" t="s">
        <v>279</v>
      </c>
      <c r="E167" s="69" t="b">
        <v>0</v>
      </c>
      <c r="F167" s="69" t="b">
        <v>0</v>
      </c>
      <c r="G167" s="69" t="b">
        <v>0</v>
      </c>
    </row>
    <row r="168" spans="1:7" ht="15">
      <c r="A168" s="69" t="s">
        <v>2368</v>
      </c>
      <c r="B168" s="69">
        <v>3</v>
      </c>
      <c r="C168" s="93">
        <v>0.002352125548446947</v>
      </c>
      <c r="D168" s="69" t="s">
        <v>279</v>
      </c>
      <c r="E168" s="69" t="b">
        <v>0</v>
      </c>
      <c r="F168" s="69" t="b">
        <v>0</v>
      </c>
      <c r="G168" s="69" t="b">
        <v>0</v>
      </c>
    </row>
    <row r="169" spans="1:7" ht="15">
      <c r="A169" s="69" t="s">
        <v>388</v>
      </c>
      <c r="B169" s="69">
        <v>3</v>
      </c>
      <c r="C169" s="93">
        <v>0.002352125548446947</v>
      </c>
      <c r="D169" s="69" t="s">
        <v>279</v>
      </c>
      <c r="E169" s="69" t="b">
        <v>0</v>
      </c>
      <c r="F169" s="69" t="b">
        <v>0</v>
      </c>
      <c r="G169" s="69" t="b">
        <v>0</v>
      </c>
    </row>
    <row r="170" spans="1:7" ht="15">
      <c r="A170" s="69" t="s">
        <v>2369</v>
      </c>
      <c r="B170" s="69">
        <v>3</v>
      </c>
      <c r="C170" s="93">
        <v>0.002352125548446947</v>
      </c>
      <c r="D170" s="69" t="s">
        <v>279</v>
      </c>
      <c r="E170" s="69" t="b">
        <v>0</v>
      </c>
      <c r="F170" s="69" t="b">
        <v>0</v>
      </c>
      <c r="G170" s="69" t="b">
        <v>0</v>
      </c>
    </row>
    <row r="171" spans="1:7" ht="15">
      <c r="A171" s="69" t="s">
        <v>2370</v>
      </c>
      <c r="B171" s="69">
        <v>3</v>
      </c>
      <c r="C171" s="93">
        <v>0.002352125548446947</v>
      </c>
      <c r="D171" s="69" t="s">
        <v>279</v>
      </c>
      <c r="E171" s="69" t="b">
        <v>0</v>
      </c>
      <c r="F171" s="69" t="b">
        <v>0</v>
      </c>
      <c r="G171" s="69" t="b">
        <v>0</v>
      </c>
    </row>
    <row r="172" spans="1:7" ht="15">
      <c r="A172" s="69" t="s">
        <v>501</v>
      </c>
      <c r="B172" s="69">
        <v>3</v>
      </c>
      <c r="C172" s="93">
        <v>0.002352125548446947</v>
      </c>
      <c r="D172" s="69" t="s">
        <v>279</v>
      </c>
      <c r="E172" s="69" t="b">
        <v>0</v>
      </c>
      <c r="F172" s="69" t="b">
        <v>0</v>
      </c>
      <c r="G172" s="69" t="b">
        <v>0</v>
      </c>
    </row>
    <row r="173" spans="1:7" ht="15">
      <c r="A173" s="69" t="s">
        <v>2371</v>
      </c>
      <c r="B173" s="69">
        <v>3</v>
      </c>
      <c r="C173" s="93">
        <v>0.002352125548446947</v>
      </c>
      <c r="D173" s="69" t="s">
        <v>279</v>
      </c>
      <c r="E173" s="69" t="b">
        <v>0</v>
      </c>
      <c r="F173" s="69" t="b">
        <v>0</v>
      </c>
      <c r="G173" s="69" t="b">
        <v>0</v>
      </c>
    </row>
    <row r="174" spans="1:7" ht="15">
      <c r="A174" s="69" t="s">
        <v>2372</v>
      </c>
      <c r="B174" s="69">
        <v>3</v>
      </c>
      <c r="C174" s="93">
        <v>0.002352125548446947</v>
      </c>
      <c r="D174" s="69" t="s">
        <v>279</v>
      </c>
      <c r="E174" s="69" t="b">
        <v>0</v>
      </c>
      <c r="F174" s="69" t="b">
        <v>0</v>
      </c>
      <c r="G174" s="69" t="b">
        <v>0</v>
      </c>
    </row>
    <row r="175" spans="1:7" ht="15">
      <c r="A175" s="69" t="s">
        <v>2373</v>
      </c>
      <c r="B175" s="69">
        <v>3</v>
      </c>
      <c r="C175" s="93">
        <v>0.002352125548446947</v>
      </c>
      <c r="D175" s="69" t="s">
        <v>279</v>
      </c>
      <c r="E175" s="69" t="b">
        <v>0</v>
      </c>
      <c r="F175" s="69" t="b">
        <v>0</v>
      </c>
      <c r="G175" s="69" t="b">
        <v>0</v>
      </c>
    </row>
    <row r="176" spans="1:7" ht="15">
      <c r="A176" s="69" t="s">
        <v>2374</v>
      </c>
      <c r="B176" s="69">
        <v>3</v>
      </c>
      <c r="C176" s="93">
        <v>0.002352125548446947</v>
      </c>
      <c r="D176" s="69" t="s">
        <v>279</v>
      </c>
      <c r="E176" s="69" t="b">
        <v>0</v>
      </c>
      <c r="F176" s="69" t="b">
        <v>0</v>
      </c>
      <c r="G176" s="69" t="b">
        <v>0</v>
      </c>
    </row>
    <row r="177" spans="1:7" ht="15">
      <c r="A177" s="69" t="s">
        <v>2375</v>
      </c>
      <c r="B177" s="69">
        <v>3</v>
      </c>
      <c r="C177" s="93">
        <v>0.002352125548446947</v>
      </c>
      <c r="D177" s="69" t="s">
        <v>279</v>
      </c>
      <c r="E177" s="69" t="b">
        <v>0</v>
      </c>
      <c r="F177" s="69" t="b">
        <v>0</v>
      </c>
      <c r="G177" s="69" t="b">
        <v>0</v>
      </c>
    </row>
    <row r="178" spans="1:7" ht="15">
      <c r="A178" s="69" t="s">
        <v>2376</v>
      </c>
      <c r="B178" s="69">
        <v>3</v>
      </c>
      <c r="C178" s="93">
        <v>0.0025887013555078715</v>
      </c>
      <c r="D178" s="69" t="s">
        <v>279</v>
      </c>
      <c r="E178" s="69" t="b">
        <v>0</v>
      </c>
      <c r="F178" s="69" t="b">
        <v>0</v>
      </c>
      <c r="G178" s="69" t="b">
        <v>0</v>
      </c>
    </row>
    <row r="179" spans="1:7" ht="15">
      <c r="A179" s="69" t="s">
        <v>2377</v>
      </c>
      <c r="B179" s="69">
        <v>3</v>
      </c>
      <c r="C179" s="93">
        <v>0.002352125548446947</v>
      </c>
      <c r="D179" s="69" t="s">
        <v>279</v>
      </c>
      <c r="E179" s="69" t="b">
        <v>0</v>
      </c>
      <c r="F179" s="69" t="b">
        <v>0</v>
      </c>
      <c r="G179" s="69" t="b">
        <v>0</v>
      </c>
    </row>
    <row r="180" spans="1:7" ht="15">
      <c r="A180" s="69" t="s">
        <v>2378</v>
      </c>
      <c r="B180" s="69">
        <v>3</v>
      </c>
      <c r="C180" s="93">
        <v>0.002352125548446947</v>
      </c>
      <c r="D180" s="69" t="s">
        <v>279</v>
      </c>
      <c r="E180" s="69" t="b">
        <v>0</v>
      </c>
      <c r="F180" s="69" t="b">
        <v>0</v>
      </c>
      <c r="G180" s="69" t="b">
        <v>0</v>
      </c>
    </row>
    <row r="181" spans="1:7" ht="15">
      <c r="A181" s="69" t="s">
        <v>2379</v>
      </c>
      <c r="B181" s="69">
        <v>3</v>
      </c>
      <c r="C181" s="93">
        <v>0.002352125548446947</v>
      </c>
      <c r="D181" s="69" t="s">
        <v>279</v>
      </c>
      <c r="E181" s="69" t="b">
        <v>0</v>
      </c>
      <c r="F181" s="69" t="b">
        <v>0</v>
      </c>
      <c r="G181" s="69" t="b">
        <v>0</v>
      </c>
    </row>
    <row r="182" spans="1:7" ht="15">
      <c r="A182" s="69" t="s">
        <v>2380</v>
      </c>
      <c r="B182" s="69">
        <v>3</v>
      </c>
      <c r="C182" s="93">
        <v>0.002352125548446947</v>
      </c>
      <c r="D182" s="69" t="s">
        <v>279</v>
      </c>
      <c r="E182" s="69" t="b">
        <v>0</v>
      </c>
      <c r="F182" s="69" t="b">
        <v>0</v>
      </c>
      <c r="G182" s="69" t="b">
        <v>0</v>
      </c>
    </row>
    <row r="183" spans="1:7" ht="15">
      <c r="A183" s="69" t="s">
        <v>2381</v>
      </c>
      <c r="B183" s="69">
        <v>3</v>
      </c>
      <c r="C183" s="93">
        <v>0.002352125548446947</v>
      </c>
      <c r="D183" s="69" t="s">
        <v>279</v>
      </c>
      <c r="E183" s="69" t="b">
        <v>0</v>
      </c>
      <c r="F183" s="69" t="b">
        <v>0</v>
      </c>
      <c r="G183" s="69" t="b">
        <v>0</v>
      </c>
    </row>
    <row r="184" spans="1:7" ht="15">
      <c r="A184" s="69" t="s">
        <v>2382</v>
      </c>
      <c r="B184" s="69">
        <v>3</v>
      </c>
      <c r="C184" s="93">
        <v>0.002352125548446947</v>
      </c>
      <c r="D184" s="69" t="s">
        <v>279</v>
      </c>
      <c r="E184" s="69" t="b">
        <v>0</v>
      </c>
      <c r="F184" s="69" t="b">
        <v>0</v>
      </c>
      <c r="G184" s="69" t="b">
        <v>0</v>
      </c>
    </row>
    <row r="185" spans="1:7" ht="15">
      <c r="A185" s="69" t="s">
        <v>2383</v>
      </c>
      <c r="B185" s="69">
        <v>3</v>
      </c>
      <c r="C185" s="93">
        <v>0.002352125548446947</v>
      </c>
      <c r="D185" s="69" t="s">
        <v>279</v>
      </c>
      <c r="E185" s="69" t="b">
        <v>0</v>
      </c>
      <c r="F185" s="69" t="b">
        <v>0</v>
      </c>
      <c r="G185" s="69" t="b">
        <v>0</v>
      </c>
    </row>
    <row r="186" spans="1:7" ht="15">
      <c r="A186" s="69" t="s">
        <v>2384</v>
      </c>
      <c r="B186" s="69">
        <v>3</v>
      </c>
      <c r="C186" s="93">
        <v>0.002352125548446947</v>
      </c>
      <c r="D186" s="69" t="s">
        <v>279</v>
      </c>
      <c r="E186" s="69" t="b">
        <v>0</v>
      </c>
      <c r="F186" s="69" t="b">
        <v>0</v>
      </c>
      <c r="G186" s="69" t="b">
        <v>0</v>
      </c>
    </row>
    <row r="187" spans="1:7" ht="15">
      <c r="A187" s="69" t="s">
        <v>2385</v>
      </c>
      <c r="B187" s="69">
        <v>3</v>
      </c>
      <c r="C187" s="93">
        <v>0.002352125548446947</v>
      </c>
      <c r="D187" s="69" t="s">
        <v>279</v>
      </c>
      <c r="E187" s="69" t="b">
        <v>0</v>
      </c>
      <c r="F187" s="69" t="b">
        <v>0</v>
      </c>
      <c r="G187" s="69" t="b">
        <v>0</v>
      </c>
    </row>
    <row r="188" spans="1:7" ht="15">
      <c r="A188" s="69" t="s">
        <v>2386</v>
      </c>
      <c r="B188" s="69">
        <v>3</v>
      </c>
      <c r="C188" s="93">
        <v>0.002352125548446947</v>
      </c>
      <c r="D188" s="69" t="s">
        <v>279</v>
      </c>
      <c r="E188" s="69" t="b">
        <v>0</v>
      </c>
      <c r="F188" s="69" t="b">
        <v>0</v>
      </c>
      <c r="G188" s="69" t="b">
        <v>0</v>
      </c>
    </row>
    <row r="189" spans="1:7" ht="15">
      <c r="A189" s="69" t="s">
        <v>2387</v>
      </c>
      <c r="B189" s="69">
        <v>3</v>
      </c>
      <c r="C189" s="93">
        <v>0.002352125548446947</v>
      </c>
      <c r="D189" s="69" t="s">
        <v>279</v>
      </c>
      <c r="E189" s="69" t="b">
        <v>0</v>
      </c>
      <c r="F189" s="69" t="b">
        <v>0</v>
      </c>
      <c r="G189" s="69" t="b">
        <v>0</v>
      </c>
    </row>
    <row r="190" spans="1:7" ht="15">
      <c r="A190" s="69" t="s">
        <v>2388</v>
      </c>
      <c r="B190" s="69">
        <v>3</v>
      </c>
      <c r="C190" s="93">
        <v>0.002352125548446947</v>
      </c>
      <c r="D190" s="69" t="s">
        <v>279</v>
      </c>
      <c r="E190" s="69" t="b">
        <v>0</v>
      </c>
      <c r="F190" s="69" t="b">
        <v>0</v>
      </c>
      <c r="G190" s="69" t="b">
        <v>0</v>
      </c>
    </row>
    <row r="191" spans="1:7" ht="15">
      <c r="A191" s="69" t="s">
        <v>2389</v>
      </c>
      <c r="B191" s="69">
        <v>3</v>
      </c>
      <c r="C191" s="93">
        <v>0.002352125548446947</v>
      </c>
      <c r="D191" s="69" t="s">
        <v>279</v>
      </c>
      <c r="E191" s="69" t="b">
        <v>0</v>
      </c>
      <c r="F191" s="69" t="b">
        <v>0</v>
      </c>
      <c r="G191" s="69" t="b">
        <v>0</v>
      </c>
    </row>
    <row r="192" spans="1:7" ht="15">
      <c r="A192" s="69" t="s">
        <v>2390</v>
      </c>
      <c r="B192" s="69">
        <v>3</v>
      </c>
      <c r="C192" s="93">
        <v>0.002352125548446947</v>
      </c>
      <c r="D192" s="69" t="s">
        <v>279</v>
      </c>
      <c r="E192" s="69" t="b">
        <v>0</v>
      </c>
      <c r="F192" s="69" t="b">
        <v>0</v>
      </c>
      <c r="G192" s="69" t="b">
        <v>0</v>
      </c>
    </row>
    <row r="193" spans="1:7" ht="15">
      <c r="A193" s="69" t="s">
        <v>2391</v>
      </c>
      <c r="B193" s="69">
        <v>3</v>
      </c>
      <c r="C193" s="93">
        <v>0.002352125548446947</v>
      </c>
      <c r="D193" s="69" t="s">
        <v>279</v>
      </c>
      <c r="E193" s="69" t="b">
        <v>0</v>
      </c>
      <c r="F193" s="69" t="b">
        <v>0</v>
      </c>
      <c r="G193" s="69" t="b">
        <v>0</v>
      </c>
    </row>
    <row r="194" spans="1:7" ht="15">
      <c r="A194" s="69" t="s">
        <v>2392</v>
      </c>
      <c r="B194" s="69">
        <v>3</v>
      </c>
      <c r="C194" s="93">
        <v>0.002352125548446947</v>
      </c>
      <c r="D194" s="69" t="s">
        <v>279</v>
      </c>
      <c r="E194" s="69" t="b">
        <v>0</v>
      </c>
      <c r="F194" s="69" t="b">
        <v>0</v>
      </c>
      <c r="G194" s="69" t="b">
        <v>0</v>
      </c>
    </row>
    <row r="195" spans="1:7" ht="15">
      <c r="A195" s="69" t="s">
        <v>2393</v>
      </c>
      <c r="B195" s="69">
        <v>3</v>
      </c>
      <c r="C195" s="93">
        <v>0.002352125548446947</v>
      </c>
      <c r="D195" s="69" t="s">
        <v>279</v>
      </c>
      <c r="E195" s="69" t="b">
        <v>0</v>
      </c>
      <c r="F195" s="69" t="b">
        <v>0</v>
      </c>
      <c r="G195" s="69" t="b">
        <v>0</v>
      </c>
    </row>
    <row r="196" spans="1:7" ht="15">
      <c r="A196" s="69" t="s">
        <v>2394</v>
      </c>
      <c r="B196" s="69">
        <v>3</v>
      </c>
      <c r="C196" s="93">
        <v>0.002352125548446947</v>
      </c>
      <c r="D196" s="69" t="s">
        <v>279</v>
      </c>
      <c r="E196" s="69" t="b">
        <v>0</v>
      </c>
      <c r="F196" s="69" t="b">
        <v>0</v>
      </c>
      <c r="G196" s="69" t="b">
        <v>0</v>
      </c>
    </row>
    <row r="197" spans="1:7" ht="15">
      <c r="A197" s="69" t="s">
        <v>2395</v>
      </c>
      <c r="B197" s="69">
        <v>3</v>
      </c>
      <c r="C197" s="93">
        <v>0.002352125548446947</v>
      </c>
      <c r="D197" s="69" t="s">
        <v>279</v>
      </c>
      <c r="E197" s="69" t="b">
        <v>0</v>
      </c>
      <c r="F197" s="69" t="b">
        <v>0</v>
      </c>
      <c r="G197" s="69" t="b">
        <v>0</v>
      </c>
    </row>
    <row r="198" spans="1:7" ht="15">
      <c r="A198" s="69" t="s">
        <v>2396</v>
      </c>
      <c r="B198" s="69">
        <v>3</v>
      </c>
      <c r="C198" s="93">
        <v>0.002352125548446947</v>
      </c>
      <c r="D198" s="69" t="s">
        <v>279</v>
      </c>
      <c r="E198" s="69" t="b">
        <v>0</v>
      </c>
      <c r="F198" s="69" t="b">
        <v>0</v>
      </c>
      <c r="G198" s="69" t="b">
        <v>0</v>
      </c>
    </row>
    <row r="199" spans="1:7" ht="15">
      <c r="A199" s="69" t="s">
        <v>2397</v>
      </c>
      <c r="B199" s="69">
        <v>3</v>
      </c>
      <c r="C199" s="93">
        <v>0.002352125548446947</v>
      </c>
      <c r="D199" s="69" t="s">
        <v>279</v>
      </c>
      <c r="E199" s="69" t="b">
        <v>0</v>
      </c>
      <c r="F199" s="69" t="b">
        <v>0</v>
      </c>
      <c r="G199" s="69" t="b">
        <v>0</v>
      </c>
    </row>
    <row r="200" spans="1:7" ht="15">
      <c r="A200" s="69" t="s">
        <v>2398</v>
      </c>
      <c r="B200" s="69">
        <v>3</v>
      </c>
      <c r="C200" s="93">
        <v>0.002352125548446947</v>
      </c>
      <c r="D200" s="69" t="s">
        <v>279</v>
      </c>
      <c r="E200" s="69" t="b">
        <v>0</v>
      </c>
      <c r="F200" s="69" t="b">
        <v>0</v>
      </c>
      <c r="G200" s="69" t="b">
        <v>0</v>
      </c>
    </row>
    <row r="201" spans="1:7" ht="15">
      <c r="A201" s="69" t="s">
        <v>2399</v>
      </c>
      <c r="B201" s="69">
        <v>3</v>
      </c>
      <c r="C201" s="93">
        <v>0.002352125548446947</v>
      </c>
      <c r="D201" s="69" t="s">
        <v>279</v>
      </c>
      <c r="E201" s="69" t="b">
        <v>0</v>
      </c>
      <c r="F201" s="69" t="b">
        <v>0</v>
      </c>
      <c r="G201" s="69" t="b">
        <v>0</v>
      </c>
    </row>
    <row r="202" spans="1:7" ht="15">
      <c r="A202" s="69" t="s">
        <v>2400</v>
      </c>
      <c r="B202" s="69">
        <v>3</v>
      </c>
      <c r="C202" s="93">
        <v>0.002352125548446947</v>
      </c>
      <c r="D202" s="69" t="s">
        <v>279</v>
      </c>
      <c r="E202" s="69" t="b">
        <v>0</v>
      </c>
      <c r="F202" s="69" t="b">
        <v>0</v>
      </c>
      <c r="G202" s="69" t="b">
        <v>0</v>
      </c>
    </row>
    <row r="203" spans="1:7" ht="15">
      <c r="A203" s="69" t="s">
        <v>2401</v>
      </c>
      <c r="B203" s="69">
        <v>3</v>
      </c>
      <c r="C203" s="93">
        <v>0.002352125548446947</v>
      </c>
      <c r="D203" s="69" t="s">
        <v>279</v>
      </c>
      <c r="E203" s="69" t="b">
        <v>0</v>
      </c>
      <c r="F203" s="69" t="b">
        <v>0</v>
      </c>
      <c r="G203" s="69" t="b">
        <v>0</v>
      </c>
    </row>
    <row r="204" spans="1:7" ht="15">
      <c r="A204" s="69" t="s">
        <v>2402</v>
      </c>
      <c r="B204" s="69">
        <v>3</v>
      </c>
      <c r="C204" s="93">
        <v>0.002352125548446947</v>
      </c>
      <c r="D204" s="69" t="s">
        <v>279</v>
      </c>
      <c r="E204" s="69" t="b">
        <v>0</v>
      </c>
      <c r="F204" s="69" t="b">
        <v>0</v>
      </c>
      <c r="G204" s="69" t="b">
        <v>0</v>
      </c>
    </row>
    <row r="205" spans="1:7" ht="15">
      <c r="A205" s="69" t="s">
        <v>2403</v>
      </c>
      <c r="B205" s="69">
        <v>3</v>
      </c>
      <c r="C205" s="93">
        <v>0.002352125548446947</v>
      </c>
      <c r="D205" s="69" t="s">
        <v>279</v>
      </c>
      <c r="E205" s="69" t="b">
        <v>0</v>
      </c>
      <c r="F205" s="69" t="b">
        <v>0</v>
      </c>
      <c r="G205" s="69" t="b">
        <v>0</v>
      </c>
    </row>
    <row r="206" spans="1:7" ht="15">
      <c r="A206" s="69" t="s">
        <v>2404</v>
      </c>
      <c r="B206" s="69">
        <v>3</v>
      </c>
      <c r="C206" s="93">
        <v>0.002352125548446947</v>
      </c>
      <c r="D206" s="69" t="s">
        <v>279</v>
      </c>
      <c r="E206" s="69" t="b">
        <v>0</v>
      </c>
      <c r="F206" s="69" t="b">
        <v>0</v>
      </c>
      <c r="G206" s="69" t="b">
        <v>0</v>
      </c>
    </row>
    <row r="207" spans="1:7" ht="15">
      <c r="A207" s="69" t="s">
        <v>2405</v>
      </c>
      <c r="B207" s="69">
        <v>3</v>
      </c>
      <c r="C207" s="93">
        <v>0.002352125548446947</v>
      </c>
      <c r="D207" s="69" t="s">
        <v>279</v>
      </c>
      <c r="E207" s="69" t="b">
        <v>0</v>
      </c>
      <c r="F207" s="69" t="b">
        <v>0</v>
      </c>
      <c r="G207" s="69" t="b">
        <v>0</v>
      </c>
    </row>
    <row r="208" spans="1:7" ht="15">
      <c r="A208" s="69" t="s">
        <v>2406</v>
      </c>
      <c r="B208" s="69">
        <v>3</v>
      </c>
      <c r="C208" s="93">
        <v>0.002352125548446947</v>
      </c>
      <c r="D208" s="69" t="s">
        <v>279</v>
      </c>
      <c r="E208" s="69" t="b">
        <v>0</v>
      </c>
      <c r="F208" s="69" t="b">
        <v>0</v>
      </c>
      <c r="G208" s="69" t="b">
        <v>0</v>
      </c>
    </row>
    <row r="209" spans="1:7" ht="15">
      <c r="A209" s="69" t="s">
        <v>2407</v>
      </c>
      <c r="B209" s="69">
        <v>3</v>
      </c>
      <c r="C209" s="93">
        <v>0.002352125548446947</v>
      </c>
      <c r="D209" s="69" t="s">
        <v>279</v>
      </c>
      <c r="E209" s="69" t="b">
        <v>0</v>
      </c>
      <c r="F209" s="69" t="b">
        <v>0</v>
      </c>
      <c r="G209" s="69" t="b">
        <v>0</v>
      </c>
    </row>
    <row r="210" spans="1:7" ht="15">
      <c r="A210" s="69" t="s">
        <v>403</v>
      </c>
      <c r="B210" s="69">
        <v>3</v>
      </c>
      <c r="C210" s="93">
        <v>0.002352125548446947</v>
      </c>
      <c r="D210" s="69" t="s">
        <v>279</v>
      </c>
      <c r="E210" s="69" t="b">
        <v>0</v>
      </c>
      <c r="F210" s="69" t="b">
        <v>0</v>
      </c>
      <c r="G210" s="69" t="b">
        <v>0</v>
      </c>
    </row>
    <row r="211" spans="1:7" ht="15">
      <c r="A211" s="69" t="s">
        <v>2408</v>
      </c>
      <c r="B211" s="69">
        <v>3</v>
      </c>
      <c r="C211" s="93">
        <v>0.002352125548446947</v>
      </c>
      <c r="D211" s="69" t="s">
        <v>279</v>
      </c>
      <c r="E211" s="69" t="b">
        <v>0</v>
      </c>
      <c r="F211" s="69" t="b">
        <v>0</v>
      </c>
      <c r="G211" s="69" t="b">
        <v>0</v>
      </c>
    </row>
    <row r="212" spans="1:7" ht="15">
      <c r="A212" s="69" t="s">
        <v>2409</v>
      </c>
      <c r="B212" s="69">
        <v>3</v>
      </c>
      <c r="C212" s="93">
        <v>0.002352125548446947</v>
      </c>
      <c r="D212" s="69" t="s">
        <v>279</v>
      </c>
      <c r="E212" s="69" t="b">
        <v>0</v>
      </c>
      <c r="F212" s="69" t="b">
        <v>0</v>
      </c>
      <c r="G212" s="69" t="b">
        <v>0</v>
      </c>
    </row>
    <row r="213" spans="1:7" ht="15">
      <c r="A213" s="69" t="s">
        <v>2410</v>
      </c>
      <c r="B213" s="69">
        <v>3</v>
      </c>
      <c r="C213" s="93">
        <v>0.002352125548446947</v>
      </c>
      <c r="D213" s="69" t="s">
        <v>279</v>
      </c>
      <c r="E213" s="69" t="b">
        <v>0</v>
      </c>
      <c r="F213" s="69" t="b">
        <v>0</v>
      </c>
      <c r="G213" s="69" t="b">
        <v>0</v>
      </c>
    </row>
    <row r="214" spans="1:7" ht="15">
      <c r="A214" s="69" t="s">
        <v>2411</v>
      </c>
      <c r="B214" s="69">
        <v>2</v>
      </c>
      <c r="C214" s="93">
        <v>0.0017258009036719144</v>
      </c>
      <c r="D214" s="69" t="s">
        <v>279</v>
      </c>
      <c r="E214" s="69" t="b">
        <v>0</v>
      </c>
      <c r="F214" s="69" t="b">
        <v>0</v>
      </c>
      <c r="G214" s="69" t="b">
        <v>0</v>
      </c>
    </row>
    <row r="215" spans="1:7" ht="15">
      <c r="A215" s="69" t="s">
        <v>2412</v>
      </c>
      <c r="B215" s="69">
        <v>2</v>
      </c>
      <c r="C215" s="93">
        <v>0.0017258009036719144</v>
      </c>
      <c r="D215" s="69" t="s">
        <v>279</v>
      </c>
      <c r="E215" s="69" t="b">
        <v>0</v>
      </c>
      <c r="F215" s="69" t="b">
        <v>0</v>
      </c>
      <c r="G215" s="69" t="b">
        <v>0</v>
      </c>
    </row>
    <row r="216" spans="1:7" ht="15">
      <c r="A216" s="69" t="s">
        <v>2413</v>
      </c>
      <c r="B216" s="69">
        <v>2</v>
      </c>
      <c r="C216" s="93">
        <v>0.0017258009036719144</v>
      </c>
      <c r="D216" s="69" t="s">
        <v>279</v>
      </c>
      <c r="E216" s="69" t="b">
        <v>0</v>
      </c>
      <c r="F216" s="69" t="b">
        <v>0</v>
      </c>
      <c r="G216" s="69" t="b">
        <v>0</v>
      </c>
    </row>
    <row r="217" spans="1:7" ht="15">
      <c r="A217" s="69" t="s">
        <v>2414</v>
      </c>
      <c r="B217" s="69">
        <v>2</v>
      </c>
      <c r="C217" s="93">
        <v>0.0017258009036719144</v>
      </c>
      <c r="D217" s="69" t="s">
        <v>279</v>
      </c>
      <c r="E217" s="69" t="b">
        <v>0</v>
      </c>
      <c r="F217" s="69" t="b">
        <v>0</v>
      </c>
      <c r="G217" s="69" t="b">
        <v>0</v>
      </c>
    </row>
    <row r="218" spans="1:7" ht="15">
      <c r="A218" s="69" t="s">
        <v>2415</v>
      </c>
      <c r="B218" s="69">
        <v>2</v>
      </c>
      <c r="C218" s="93">
        <v>0.0017258009036719144</v>
      </c>
      <c r="D218" s="69" t="s">
        <v>279</v>
      </c>
      <c r="E218" s="69" t="b">
        <v>0</v>
      </c>
      <c r="F218" s="69" t="b">
        <v>0</v>
      </c>
      <c r="G218" s="69" t="b">
        <v>0</v>
      </c>
    </row>
    <row r="219" spans="1:7" ht="15">
      <c r="A219" s="69" t="s">
        <v>2416</v>
      </c>
      <c r="B219" s="69">
        <v>2</v>
      </c>
      <c r="C219" s="93">
        <v>0.0017258009036719144</v>
      </c>
      <c r="D219" s="69" t="s">
        <v>279</v>
      </c>
      <c r="E219" s="69" t="b">
        <v>0</v>
      </c>
      <c r="F219" s="69" t="b">
        <v>0</v>
      </c>
      <c r="G219" s="69" t="b">
        <v>0</v>
      </c>
    </row>
    <row r="220" spans="1:7" ht="15">
      <c r="A220" s="69" t="s">
        <v>2417</v>
      </c>
      <c r="B220" s="69">
        <v>2</v>
      </c>
      <c r="C220" s="93">
        <v>0.0017258009036719144</v>
      </c>
      <c r="D220" s="69" t="s">
        <v>279</v>
      </c>
      <c r="E220" s="69" t="b">
        <v>0</v>
      </c>
      <c r="F220" s="69" t="b">
        <v>0</v>
      </c>
      <c r="G220" s="69" t="b">
        <v>0</v>
      </c>
    </row>
    <row r="221" spans="1:7" ht="15">
      <c r="A221" s="69" t="s">
        <v>2418</v>
      </c>
      <c r="B221" s="69">
        <v>2</v>
      </c>
      <c r="C221" s="93">
        <v>0.0017258009036719144</v>
      </c>
      <c r="D221" s="69" t="s">
        <v>279</v>
      </c>
      <c r="E221" s="69" t="b">
        <v>0</v>
      </c>
      <c r="F221" s="69" t="b">
        <v>0</v>
      </c>
      <c r="G221" s="69" t="b">
        <v>0</v>
      </c>
    </row>
    <row r="222" spans="1:7" ht="15">
      <c r="A222" s="69" t="s">
        <v>820</v>
      </c>
      <c r="B222" s="69">
        <v>2</v>
      </c>
      <c r="C222" s="93">
        <v>0.0017258009036719144</v>
      </c>
      <c r="D222" s="69" t="s">
        <v>279</v>
      </c>
      <c r="E222" s="69" t="b">
        <v>0</v>
      </c>
      <c r="F222" s="69" t="b">
        <v>0</v>
      </c>
      <c r="G222" s="69" t="b">
        <v>0</v>
      </c>
    </row>
    <row r="223" spans="1:7" ht="15">
      <c r="A223" s="69" t="s">
        <v>428</v>
      </c>
      <c r="B223" s="69">
        <v>2</v>
      </c>
      <c r="C223" s="93">
        <v>0.0017258009036719144</v>
      </c>
      <c r="D223" s="69" t="s">
        <v>279</v>
      </c>
      <c r="E223" s="69" t="b">
        <v>0</v>
      </c>
      <c r="F223" s="69" t="b">
        <v>0</v>
      </c>
      <c r="G223" s="69" t="b">
        <v>0</v>
      </c>
    </row>
    <row r="224" spans="1:7" ht="15">
      <c r="A224" s="69" t="s">
        <v>809</v>
      </c>
      <c r="B224" s="69">
        <v>2</v>
      </c>
      <c r="C224" s="93">
        <v>0.0017258009036719144</v>
      </c>
      <c r="D224" s="69" t="s">
        <v>279</v>
      </c>
      <c r="E224" s="69" t="b">
        <v>0</v>
      </c>
      <c r="F224" s="69" t="b">
        <v>0</v>
      </c>
      <c r="G224" s="69" t="b">
        <v>0</v>
      </c>
    </row>
    <row r="225" spans="1:7" ht="15">
      <c r="A225" s="69" t="s">
        <v>802</v>
      </c>
      <c r="B225" s="69">
        <v>2</v>
      </c>
      <c r="C225" s="93">
        <v>0.0017258009036719144</v>
      </c>
      <c r="D225" s="69" t="s">
        <v>279</v>
      </c>
      <c r="E225" s="69" t="b">
        <v>0</v>
      </c>
      <c r="F225" s="69" t="b">
        <v>0</v>
      </c>
      <c r="G225" s="69" t="b">
        <v>0</v>
      </c>
    </row>
    <row r="226" spans="1:7" ht="15">
      <c r="A226" s="69" t="s">
        <v>806</v>
      </c>
      <c r="B226" s="69">
        <v>2</v>
      </c>
      <c r="C226" s="93">
        <v>0.0017258009036719144</v>
      </c>
      <c r="D226" s="69" t="s">
        <v>279</v>
      </c>
      <c r="E226" s="69" t="b">
        <v>0</v>
      </c>
      <c r="F226" s="69" t="b">
        <v>0</v>
      </c>
      <c r="G226" s="69" t="b">
        <v>0</v>
      </c>
    </row>
    <row r="227" spans="1:7" ht="15">
      <c r="A227" s="69" t="s">
        <v>807</v>
      </c>
      <c r="B227" s="69">
        <v>2</v>
      </c>
      <c r="C227" s="93">
        <v>0.0017258009036719144</v>
      </c>
      <c r="D227" s="69" t="s">
        <v>279</v>
      </c>
      <c r="E227" s="69" t="b">
        <v>0</v>
      </c>
      <c r="F227" s="69" t="b">
        <v>0</v>
      </c>
      <c r="G227" s="69" t="b">
        <v>0</v>
      </c>
    </row>
    <row r="228" spans="1:7" ht="15">
      <c r="A228" s="69" t="s">
        <v>2419</v>
      </c>
      <c r="B228" s="69">
        <v>2</v>
      </c>
      <c r="C228" s="93">
        <v>0.0017258009036719144</v>
      </c>
      <c r="D228" s="69" t="s">
        <v>279</v>
      </c>
      <c r="E228" s="69" t="b">
        <v>0</v>
      </c>
      <c r="F228" s="69" t="b">
        <v>0</v>
      </c>
      <c r="G228" s="69" t="b">
        <v>0</v>
      </c>
    </row>
    <row r="229" spans="1:7" ht="15">
      <c r="A229" s="69" t="s">
        <v>423</v>
      </c>
      <c r="B229" s="69">
        <v>2</v>
      </c>
      <c r="C229" s="93">
        <v>0.0017258009036719144</v>
      </c>
      <c r="D229" s="69" t="s">
        <v>279</v>
      </c>
      <c r="E229" s="69" t="b">
        <v>0</v>
      </c>
      <c r="F229" s="69" t="b">
        <v>0</v>
      </c>
      <c r="G229" s="69" t="b">
        <v>0</v>
      </c>
    </row>
    <row r="230" spans="1:7" ht="15">
      <c r="A230" s="69" t="s">
        <v>2420</v>
      </c>
      <c r="B230" s="69">
        <v>2</v>
      </c>
      <c r="C230" s="93">
        <v>0.0017258009036719144</v>
      </c>
      <c r="D230" s="69" t="s">
        <v>279</v>
      </c>
      <c r="E230" s="69" t="b">
        <v>0</v>
      </c>
      <c r="F230" s="69" t="b">
        <v>0</v>
      </c>
      <c r="G230" s="69" t="b">
        <v>0</v>
      </c>
    </row>
    <row r="231" spans="1:7" ht="15">
      <c r="A231" s="69" t="s">
        <v>2421</v>
      </c>
      <c r="B231" s="69">
        <v>2</v>
      </c>
      <c r="C231" s="93">
        <v>0.0017258009036719144</v>
      </c>
      <c r="D231" s="69" t="s">
        <v>279</v>
      </c>
      <c r="E231" s="69" t="b">
        <v>0</v>
      </c>
      <c r="F231" s="69" t="b">
        <v>0</v>
      </c>
      <c r="G231" s="69" t="b">
        <v>0</v>
      </c>
    </row>
    <row r="232" spans="1:7" ht="15">
      <c r="A232" s="69" t="s">
        <v>2422</v>
      </c>
      <c r="B232" s="69">
        <v>2</v>
      </c>
      <c r="C232" s="93">
        <v>0.0017258009036719144</v>
      </c>
      <c r="D232" s="69" t="s">
        <v>279</v>
      </c>
      <c r="E232" s="69" t="b">
        <v>0</v>
      </c>
      <c r="F232" s="69" t="b">
        <v>0</v>
      </c>
      <c r="G232" s="69" t="b">
        <v>0</v>
      </c>
    </row>
    <row r="233" spans="1:7" ht="15">
      <c r="A233" s="69" t="s">
        <v>2423</v>
      </c>
      <c r="B233" s="69">
        <v>2</v>
      </c>
      <c r="C233" s="93">
        <v>0.0017258009036719144</v>
      </c>
      <c r="D233" s="69" t="s">
        <v>279</v>
      </c>
      <c r="E233" s="69" t="b">
        <v>0</v>
      </c>
      <c r="F233" s="69" t="b">
        <v>0</v>
      </c>
      <c r="G233" s="69" t="b">
        <v>0</v>
      </c>
    </row>
    <row r="234" spans="1:7" ht="15">
      <c r="A234" s="69" t="s">
        <v>2424</v>
      </c>
      <c r="B234" s="69">
        <v>2</v>
      </c>
      <c r="C234" s="93">
        <v>0.0017258009036719144</v>
      </c>
      <c r="D234" s="69" t="s">
        <v>279</v>
      </c>
      <c r="E234" s="69" t="b">
        <v>0</v>
      </c>
      <c r="F234" s="69" t="b">
        <v>0</v>
      </c>
      <c r="G234" s="69" t="b">
        <v>0</v>
      </c>
    </row>
    <row r="235" spans="1:7" ht="15">
      <c r="A235" s="69" t="s">
        <v>2425</v>
      </c>
      <c r="B235" s="69">
        <v>2</v>
      </c>
      <c r="C235" s="93">
        <v>0.0017258009036719144</v>
      </c>
      <c r="D235" s="69" t="s">
        <v>279</v>
      </c>
      <c r="E235" s="69" t="b">
        <v>0</v>
      </c>
      <c r="F235" s="69" t="b">
        <v>0</v>
      </c>
      <c r="G235" s="69" t="b">
        <v>0</v>
      </c>
    </row>
    <row r="236" spans="1:7" ht="15">
      <c r="A236" s="69" t="s">
        <v>2426</v>
      </c>
      <c r="B236" s="69">
        <v>2</v>
      </c>
      <c r="C236" s="93">
        <v>0.0017258009036719144</v>
      </c>
      <c r="D236" s="69" t="s">
        <v>279</v>
      </c>
      <c r="E236" s="69" t="b">
        <v>0</v>
      </c>
      <c r="F236" s="69" t="b">
        <v>0</v>
      </c>
      <c r="G236" s="69" t="b">
        <v>0</v>
      </c>
    </row>
    <row r="237" spans="1:7" ht="15">
      <c r="A237" s="69" t="s">
        <v>2427</v>
      </c>
      <c r="B237" s="69">
        <v>2</v>
      </c>
      <c r="C237" s="93">
        <v>0.0017258009036719144</v>
      </c>
      <c r="D237" s="69" t="s">
        <v>279</v>
      </c>
      <c r="E237" s="69" t="b">
        <v>0</v>
      </c>
      <c r="F237" s="69" t="b">
        <v>0</v>
      </c>
      <c r="G237" s="69" t="b">
        <v>0</v>
      </c>
    </row>
    <row r="238" spans="1:7" ht="15">
      <c r="A238" s="69" t="s">
        <v>2428</v>
      </c>
      <c r="B238" s="69">
        <v>2</v>
      </c>
      <c r="C238" s="93">
        <v>0.0017258009036719144</v>
      </c>
      <c r="D238" s="69" t="s">
        <v>279</v>
      </c>
      <c r="E238" s="69" t="b">
        <v>0</v>
      </c>
      <c r="F238" s="69" t="b">
        <v>0</v>
      </c>
      <c r="G238" s="69" t="b">
        <v>0</v>
      </c>
    </row>
    <row r="239" spans="1:7" ht="15">
      <c r="A239" s="69" t="s">
        <v>2429</v>
      </c>
      <c r="B239" s="69">
        <v>2</v>
      </c>
      <c r="C239" s="93">
        <v>0.0017258009036719144</v>
      </c>
      <c r="D239" s="69" t="s">
        <v>279</v>
      </c>
      <c r="E239" s="69" t="b">
        <v>0</v>
      </c>
      <c r="F239" s="69" t="b">
        <v>0</v>
      </c>
      <c r="G239" s="69" t="b">
        <v>0</v>
      </c>
    </row>
    <row r="240" spans="1:7" ht="15">
      <c r="A240" s="69" t="s">
        <v>2430</v>
      </c>
      <c r="B240" s="69">
        <v>2</v>
      </c>
      <c r="C240" s="93">
        <v>0.0017258009036719144</v>
      </c>
      <c r="D240" s="69" t="s">
        <v>279</v>
      </c>
      <c r="E240" s="69" t="b">
        <v>0</v>
      </c>
      <c r="F240" s="69" t="b">
        <v>0</v>
      </c>
      <c r="G240" s="69" t="b">
        <v>0</v>
      </c>
    </row>
    <row r="241" spans="1:7" ht="15">
      <c r="A241" s="69" t="s">
        <v>2431</v>
      </c>
      <c r="B241" s="69">
        <v>2</v>
      </c>
      <c r="C241" s="93">
        <v>0.0017258009036719144</v>
      </c>
      <c r="D241" s="69" t="s">
        <v>279</v>
      </c>
      <c r="E241" s="69" t="b">
        <v>0</v>
      </c>
      <c r="F241" s="69" t="b">
        <v>0</v>
      </c>
      <c r="G241" s="69" t="b">
        <v>0</v>
      </c>
    </row>
    <row r="242" spans="1:7" ht="15">
      <c r="A242" s="69" t="s">
        <v>2432</v>
      </c>
      <c r="B242" s="69">
        <v>2</v>
      </c>
      <c r="C242" s="93">
        <v>0.0017258009036719144</v>
      </c>
      <c r="D242" s="69" t="s">
        <v>279</v>
      </c>
      <c r="E242" s="69" t="b">
        <v>0</v>
      </c>
      <c r="F242" s="69" t="b">
        <v>0</v>
      </c>
      <c r="G242" s="69" t="b">
        <v>0</v>
      </c>
    </row>
    <row r="243" spans="1:7" ht="15">
      <c r="A243" s="69" t="s">
        <v>2433</v>
      </c>
      <c r="B243" s="69">
        <v>2</v>
      </c>
      <c r="C243" s="93">
        <v>0.0017258009036719144</v>
      </c>
      <c r="D243" s="69" t="s">
        <v>279</v>
      </c>
      <c r="E243" s="69" t="b">
        <v>0</v>
      </c>
      <c r="F243" s="69" t="b">
        <v>0</v>
      </c>
      <c r="G243" s="69" t="b">
        <v>0</v>
      </c>
    </row>
    <row r="244" spans="1:7" ht="15">
      <c r="A244" s="69" t="s">
        <v>2434</v>
      </c>
      <c r="B244" s="69">
        <v>2</v>
      </c>
      <c r="C244" s="93">
        <v>0.0017258009036719144</v>
      </c>
      <c r="D244" s="69" t="s">
        <v>279</v>
      </c>
      <c r="E244" s="69" t="b">
        <v>0</v>
      </c>
      <c r="F244" s="69" t="b">
        <v>0</v>
      </c>
      <c r="G244" s="69" t="b">
        <v>0</v>
      </c>
    </row>
    <row r="245" spans="1:7" ht="15">
      <c r="A245" s="69" t="s">
        <v>2435</v>
      </c>
      <c r="B245" s="69">
        <v>2</v>
      </c>
      <c r="C245" s="93">
        <v>0.0017258009036719144</v>
      </c>
      <c r="D245" s="69" t="s">
        <v>279</v>
      </c>
      <c r="E245" s="69" t="b">
        <v>0</v>
      </c>
      <c r="F245" s="69" t="b">
        <v>0</v>
      </c>
      <c r="G245" s="69" t="b">
        <v>0</v>
      </c>
    </row>
    <row r="246" spans="1:7" ht="15">
      <c r="A246" s="69" t="s">
        <v>2436</v>
      </c>
      <c r="B246" s="69">
        <v>2</v>
      </c>
      <c r="C246" s="93">
        <v>0.0017258009036719144</v>
      </c>
      <c r="D246" s="69" t="s">
        <v>279</v>
      </c>
      <c r="E246" s="69" t="b">
        <v>0</v>
      </c>
      <c r="F246" s="69" t="b">
        <v>0</v>
      </c>
      <c r="G246" s="69" t="b">
        <v>0</v>
      </c>
    </row>
    <row r="247" spans="1:7" ht="15">
      <c r="A247" s="69" t="s">
        <v>2437</v>
      </c>
      <c r="B247" s="69">
        <v>2</v>
      </c>
      <c r="C247" s="93">
        <v>0.0017258009036719144</v>
      </c>
      <c r="D247" s="69" t="s">
        <v>279</v>
      </c>
      <c r="E247" s="69" t="b">
        <v>0</v>
      </c>
      <c r="F247" s="69" t="b">
        <v>0</v>
      </c>
      <c r="G247" s="69" t="b">
        <v>0</v>
      </c>
    </row>
    <row r="248" spans="1:7" ht="15">
      <c r="A248" s="69" t="s">
        <v>2438</v>
      </c>
      <c r="B248" s="69">
        <v>2</v>
      </c>
      <c r="C248" s="93">
        <v>0.0017258009036719144</v>
      </c>
      <c r="D248" s="69" t="s">
        <v>279</v>
      </c>
      <c r="E248" s="69" t="b">
        <v>0</v>
      </c>
      <c r="F248" s="69" t="b">
        <v>0</v>
      </c>
      <c r="G248" s="69" t="b">
        <v>0</v>
      </c>
    </row>
    <row r="249" spans="1:7" ht="15">
      <c r="A249" s="69" t="s">
        <v>2439</v>
      </c>
      <c r="B249" s="69">
        <v>2</v>
      </c>
      <c r="C249" s="93">
        <v>0.0017258009036719144</v>
      </c>
      <c r="D249" s="69" t="s">
        <v>279</v>
      </c>
      <c r="E249" s="69" t="b">
        <v>0</v>
      </c>
      <c r="F249" s="69" t="b">
        <v>0</v>
      </c>
      <c r="G249" s="69" t="b">
        <v>0</v>
      </c>
    </row>
    <row r="250" spans="1:7" ht="15">
      <c r="A250" s="69" t="s">
        <v>2440</v>
      </c>
      <c r="B250" s="69">
        <v>2</v>
      </c>
      <c r="C250" s="93">
        <v>0.0017258009036719144</v>
      </c>
      <c r="D250" s="69" t="s">
        <v>279</v>
      </c>
      <c r="E250" s="69" t="b">
        <v>0</v>
      </c>
      <c r="F250" s="69" t="b">
        <v>0</v>
      </c>
      <c r="G250" s="69" t="b">
        <v>0</v>
      </c>
    </row>
    <row r="251" spans="1:7" ht="15">
      <c r="A251" s="69" t="s">
        <v>2441</v>
      </c>
      <c r="B251" s="69">
        <v>2</v>
      </c>
      <c r="C251" s="93">
        <v>0.0017258009036719144</v>
      </c>
      <c r="D251" s="69" t="s">
        <v>279</v>
      </c>
      <c r="E251" s="69" t="b">
        <v>0</v>
      </c>
      <c r="F251" s="69" t="b">
        <v>0</v>
      </c>
      <c r="G251" s="69" t="b">
        <v>0</v>
      </c>
    </row>
    <row r="252" spans="1:7" ht="15">
      <c r="A252" s="69" t="s">
        <v>2442</v>
      </c>
      <c r="B252" s="69">
        <v>2</v>
      </c>
      <c r="C252" s="93">
        <v>0.0017258009036719144</v>
      </c>
      <c r="D252" s="69" t="s">
        <v>279</v>
      </c>
      <c r="E252" s="69" t="b">
        <v>0</v>
      </c>
      <c r="F252" s="69" t="b">
        <v>0</v>
      </c>
      <c r="G252" s="69" t="b">
        <v>0</v>
      </c>
    </row>
    <row r="253" spans="1:7" ht="15">
      <c r="A253" s="69" t="s">
        <v>2443</v>
      </c>
      <c r="B253" s="69">
        <v>2</v>
      </c>
      <c r="C253" s="93">
        <v>0.0017258009036719144</v>
      </c>
      <c r="D253" s="69" t="s">
        <v>279</v>
      </c>
      <c r="E253" s="69" t="b">
        <v>0</v>
      </c>
      <c r="F253" s="69" t="b">
        <v>0</v>
      </c>
      <c r="G253" s="69" t="b">
        <v>0</v>
      </c>
    </row>
    <row r="254" spans="1:7" ht="15">
      <c r="A254" s="69" t="s">
        <v>2444</v>
      </c>
      <c r="B254" s="69">
        <v>2</v>
      </c>
      <c r="C254" s="93">
        <v>0.0017258009036719144</v>
      </c>
      <c r="D254" s="69" t="s">
        <v>279</v>
      </c>
      <c r="E254" s="69" t="b">
        <v>0</v>
      </c>
      <c r="F254" s="69" t="b">
        <v>0</v>
      </c>
      <c r="G254" s="69" t="b">
        <v>0</v>
      </c>
    </row>
    <row r="255" spans="1:7" ht="15">
      <c r="A255" s="69" t="s">
        <v>2445</v>
      </c>
      <c r="B255" s="69">
        <v>2</v>
      </c>
      <c r="C255" s="93">
        <v>0.001995420245959403</v>
      </c>
      <c r="D255" s="69" t="s">
        <v>279</v>
      </c>
      <c r="E255" s="69" t="b">
        <v>0</v>
      </c>
      <c r="F255" s="69" t="b">
        <v>0</v>
      </c>
      <c r="G255" s="69" t="b">
        <v>0</v>
      </c>
    </row>
    <row r="256" spans="1:7" ht="15">
      <c r="A256" s="69" t="s">
        <v>2446</v>
      </c>
      <c r="B256" s="69">
        <v>2</v>
      </c>
      <c r="C256" s="93">
        <v>0.0017258009036719144</v>
      </c>
      <c r="D256" s="69" t="s">
        <v>279</v>
      </c>
      <c r="E256" s="69" t="b">
        <v>0</v>
      </c>
      <c r="F256" s="69" t="b">
        <v>0</v>
      </c>
      <c r="G256" s="69" t="b">
        <v>0</v>
      </c>
    </row>
    <row r="257" spans="1:7" ht="15">
      <c r="A257" s="69" t="s">
        <v>2447</v>
      </c>
      <c r="B257" s="69">
        <v>2</v>
      </c>
      <c r="C257" s="93">
        <v>0.0017258009036719144</v>
      </c>
      <c r="D257" s="69" t="s">
        <v>279</v>
      </c>
      <c r="E257" s="69" t="b">
        <v>0</v>
      </c>
      <c r="F257" s="69" t="b">
        <v>0</v>
      </c>
      <c r="G257" s="69" t="b">
        <v>0</v>
      </c>
    </row>
    <row r="258" spans="1:7" ht="15">
      <c r="A258" s="69" t="s">
        <v>2448</v>
      </c>
      <c r="B258" s="69">
        <v>2</v>
      </c>
      <c r="C258" s="93">
        <v>0.0017258009036719144</v>
      </c>
      <c r="D258" s="69" t="s">
        <v>279</v>
      </c>
      <c r="E258" s="69" t="b">
        <v>0</v>
      </c>
      <c r="F258" s="69" t="b">
        <v>0</v>
      </c>
      <c r="G258" s="69" t="b">
        <v>0</v>
      </c>
    </row>
    <row r="259" spans="1:7" ht="15">
      <c r="A259" s="69" t="s">
        <v>2449</v>
      </c>
      <c r="B259" s="69">
        <v>2</v>
      </c>
      <c r="C259" s="93">
        <v>0.001995420245959403</v>
      </c>
      <c r="D259" s="69" t="s">
        <v>279</v>
      </c>
      <c r="E259" s="69" t="b">
        <v>0</v>
      </c>
      <c r="F259" s="69" t="b">
        <v>0</v>
      </c>
      <c r="G259" s="69" t="b">
        <v>0</v>
      </c>
    </row>
    <row r="260" spans="1:7" ht="15">
      <c r="A260" s="69" t="s">
        <v>2450</v>
      </c>
      <c r="B260" s="69">
        <v>2</v>
      </c>
      <c r="C260" s="93">
        <v>0.0017258009036719144</v>
      </c>
      <c r="D260" s="69" t="s">
        <v>279</v>
      </c>
      <c r="E260" s="69" t="b">
        <v>0</v>
      </c>
      <c r="F260" s="69" t="b">
        <v>0</v>
      </c>
      <c r="G260" s="69" t="b">
        <v>0</v>
      </c>
    </row>
    <row r="261" spans="1:7" ht="15">
      <c r="A261" s="69" t="s">
        <v>2451</v>
      </c>
      <c r="B261" s="69">
        <v>2</v>
      </c>
      <c r="C261" s="93">
        <v>0.0017258009036719144</v>
      </c>
      <c r="D261" s="69" t="s">
        <v>279</v>
      </c>
      <c r="E261" s="69" t="b">
        <v>0</v>
      </c>
      <c r="F261" s="69" t="b">
        <v>0</v>
      </c>
      <c r="G261" s="69" t="b">
        <v>0</v>
      </c>
    </row>
    <row r="262" spans="1:7" ht="15">
      <c r="A262" s="69" t="s">
        <v>2452</v>
      </c>
      <c r="B262" s="69">
        <v>2</v>
      </c>
      <c r="C262" s="93">
        <v>0.0017258009036719144</v>
      </c>
      <c r="D262" s="69" t="s">
        <v>279</v>
      </c>
      <c r="E262" s="69" t="b">
        <v>0</v>
      </c>
      <c r="F262" s="69" t="b">
        <v>0</v>
      </c>
      <c r="G262" s="69" t="b">
        <v>0</v>
      </c>
    </row>
    <row r="263" spans="1:7" ht="15">
      <c r="A263" s="69" t="s">
        <v>2453</v>
      </c>
      <c r="B263" s="69">
        <v>2</v>
      </c>
      <c r="C263" s="93">
        <v>0.0017258009036719144</v>
      </c>
      <c r="D263" s="69" t="s">
        <v>279</v>
      </c>
      <c r="E263" s="69" t="b">
        <v>0</v>
      </c>
      <c r="F263" s="69" t="b">
        <v>0</v>
      </c>
      <c r="G263" s="69" t="b">
        <v>0</v>
      </c>
    </row>
    <row r="264" spans="1:7" ht="15">
      <c r="A264" s="69" t="s">
        <v>2454</v>
      </c>
      <c r="B264" s="69">
        <v>2</v>
      </c>
      <c r="C264" s="93">
        <v>0.001995420245959403</v>
      </c>
      <c r="D264" s="69" t="s">
        <v>279</v>
      </c>
      <c r="E264" s="69" t="b">
        <v>0</v>
      </c>
      <c r="F264" s="69" t="b">
        <v>0</v>
      </c>
      <c r="G264" s="69" t="b">
        <v>0</v>
      </c>
    </row>
    <row r="265" spans="1:7" ht="15">
      <c r="A265" s="69" t="s">
        <v>2455</v>
      </c>
      <c r="B265" s="69">
        <v>2</v>
      </c>
      <c r="C265" s="93">
        <v>0.0017258009036719144</v>
      </c>
      <c r="D265" s="69" t="s">
        <v>279</v>
      </c>
      <c r="E265" s="69" t="b">
        <v>0</v>
      </c>
      <c r="F265" s="69" t="b">
        <v>0</v>
      </c>
      <c r="G265" s="69" t="b">
        <v>0</v>
      </c>
    </row>
    <row r="266" spans="1:7" ht="15">
      <c r="A266" s="69" t="s">
        <v>2456</v>
      </c>
      <c r="B266" s="69">
        <v>2</v>
      </c>
      <c r="C266" s="93">
        <v>0.0017258009036719144</v>
      </c>
      <c r="D266" s="69" t="s">
        <v>279</v>
      </c>
      <c r="E266" s="69" t="b">
        <v>0</v>
      </c>
      <c r="F266" s="69" t="b">
        <v>0</v>
      </c>
      <c r="G266" s="69" t="b">
        <v>0</v>
      </c>
    </row>
    <row r="267" spans="1:7" ht="15">
      <c r="A267" s="69" t="s">
        <v>2457</v>
      </c>
      <c r="B267" s="69">
        <v>2</v>
      </c>
      <c r="C267" s="93">
        <v>0.0017258009036719144</v>
      </c>
      <c r="D267" s="69" t="s">
        <v>279</v>
      </c>
      <c r="E267" s="69" t="b">
        <v>0</v>
      </c>
      <c r="F267" s="69" t="b">
        <v>0</v>
      </c>
      <c r="G267" s="69" t="b">
        <v>0</v>
      </c>
    </row>
    <row r="268" spans="1:7" ht="15">
      <c r="A268" s="69" t="s">
        <v>2458</v>
      </c>
      <c r="B268" s="69">
        <v>2</v>
      </c>
      <c r="C268" s="93">
        <v>0.0017258009036719144</v>
      </c>
      <c r="D268" s="69" t="s">
        <v>279</v>
      </c>
      <c r="E268" s="69" t="b">
        <v>0</v>
      </c>
      <c r="F268" s="69" t="b">
        <v>0</v>
      </c>
      <c r="G268" s="69" t="b">
        <v>0</v>
      </c>
    </row>
    <row r="269" spans="1:7" ht="15">
      <c r="A269" s="69" t="s">
        <v>2459</v>
      </c>
      <c r="B269" s="69">
        <v>2</v>
      </c>
      <c r="C269" s="93">
        <v>0.0017258009036719144</v>
      </c>
      <c r="D269" s="69" t="s">
        <v>279</v>
      </c>
      <c r="E269" s="69" t="b">
        <v>0</v>
      </c>
      <c r="F269" s="69" t="b">
        <v>0</v>
      </c>
      <c r="G269" s="69" t="b">
        <v>0</v>
      </c>
    </row>
    <row r="270" spans="1:7" ht="15">
      <c r="A270" s="69" t="s">
        <v>2460</v>
      </c>
      <c r="B270" s="69">
        <v>2</v>
      </c>
      <c r="C270" s="93">
        <v>0.0017258009036719144</v>
      </c>
      <c r="D270" s="69" t="s">
        <v>279</v>
      </c>
      <c r="E270" s="69" t="b">
        <v>0</v>
      </c>
      <c r="F270" s="69" t="b">
        <v>0</v>
      </c>
      <c r="G270" s="69" t="b">
        <v>0</v>
      </c>
    </row>
    <row r="271" spans="1:7" ht="15">
      <c r="A271" s="69" t="s">
        <v>2461</v>
      </c>
      <c r="B271" s="69">
        <v>2</v>
      </c>
      <c r="C271" s="93">
        <v>0.001995420245959403</v>
      </c>
      <c r="D271" s="69" t="s">
        <v>279</v>
      </c>
      <c r="E271" s="69" t="b">
        <v>0</v>
      </c>
      <c r="F271" s="69" t="b">
        <v>0</v>
      </c>
      <c r="G271" s="69" t="b">
        <v>0</v>
      </c>
    </row>
    <row r="272" spans="1:7" ht="15">
      <c r="A272" s="69" t="s">
        <v>2462</v>
      </c>
      <c r="B272" s="69">
        <v>2</v>
      </c>
      <c r="C272" s="93">
        <v>0.0017258009036719144</v>
      </c>
      <c r="D272" s="69" t="s">
        <v>279</v>
      </c>
      <c r="E272" s="69" t="b">
        <v>0</v>
      </c>
      <c r="F272" s="69" t="b">
        <v>0</v>
      </c>
      <c r="G272" s="69" t="b">
        <v>0</v>
      </c>
    </row>
    <row r="273" spans="1:7" ht="15">
      <c r="A273" s="69" t="s">
        <v>2463</v>
      </c>
      <c r="B273" s="69">
        <v>2</v>
      </c>
      <c r="C273" s="93">
        <v>0.0017258009036719144</v>
      </c>
      <c r="D273" s="69" t="s">
        <v>279</v>
      </c>
      <c r="E273" s="69" t="b">
        <v>0</v>
      </c>
      <c r="F273" s="69" t="b">
        <v>0</v>
      </c>
      <c r="G273" s="69" t="b">
        <v>0</v>
      </c>
    </row>
    <row r="274" spans="1:7" ht="15">
      <c r="A274" s="69" t="s">
        <v>2464</v>
      </c>
      <c r="B274" s="69">
        <v>2</v>
      </c>
      <c r="C274" s="93">
        <v>0.0017258009036719144</v>
      </c>
      <c r="D274" s="69" t="s">
        <v>279</v>
      </c>
      <c r="E274" s="69" t="b">
        <v>0</v>
      </c>
      <c r="F274" s="69" t="b">
        <v>0</v>
      </c>
      <c r="G274" s="69" t="b">
        <v>0</v>
      </c>
    </row>
    <row r="275" spans="1:7" ht="15">
      <c r="A275" s="69" t="s">
        <v>2465</v>
      </c>
      <c r="B275" s="69">
        <v>2</v>
      </c>
      <c r="C275" s="93">
        <v>0.0017258009036719144</v>
      </c>
      <c r="D275" s="69" t="s">
        <v>279</v>
      </c>
      <c r="E275" s="69" t="b">
        <v>0</v>
      </c>
      <c r="F275" s="69" t="b">
        <v>0</v>
      </c>
      <c r="G275" s="69" t="b">
        <v>0</v>
      </c>
    </row>
    <row r="276" spans="1:7" ht="15">
      <c r="A276" s="69" t="s">
        <v>2466</v>
      </c>
      <c r="B276" s="69">
        <v>2</v>
      </c>
      <c r="C276" s="93">
        <v>0.0017258009036719144</v>
      </c>
      <c r="D276" s="69" t="s">
        <v>279</v>
      </c>
      <c r="E276" s="69" t="b">
        <v>0</v>
      </c>
      <c r="F276" s="69" t="b">
        <v>0</v>
      </c>
      <c r="G276" s="69" t="b">
        <v>0</v>
      </c>
    </row>
    <row r="277" spans="1:7" ht="15">
      <c r="A277" s="69" t="s">
        <v>2467</v>
      </c>
      <c r="B277" s="69">
        <v>2</v>
      </c>
      <c r="C277" s="93">
        <v>0.0017258009036719144</v>
      </c>
      <c r="D277" s="69" t="s">
        <v>279</v>
      </c>
      <c r="E277" s="69" t="b">
        <v>0</v>
      </c>
      <c r="F277" s="69" t="b">
        <v>0</v>
      </c>
      <c r="G277" s="69" t="b">
        <v>0</v>
      </c>
    </row>
    <row r="278" spans="1:7" ht="15">
      <c r="A278" s="69" t="s">
        <v>2468</v>
      </c>
      <c r="B278" s="69">
        <v>2</v>
      </c>
      <c r="C278" s="93">
        <v>0.0017258009036719144</v>
      </c>
      <c r="D278" s="69" t="s">
        <v>279</v>
      </c>
      <c r="E278" s="69" t="b">
        <v>0</v>
      </c>
      <c r="F278" s="69" t="b">
        <v>0</v>
      </c>
      <c r="G278" s="69" t="b">
        <v>0</v>
      </c>
    </row>
    <row r="279" spans="1:7" ht="15">
      <c r="A279" s="69" t="s">
        <v>2469</v>
      </c>
      <c r="B279" s="69">
        <v>2</v>
      </c>
      <c r="C279" s="93">
        <v>0.0017258009036719144</v>
      </c>
      <c r="D279" s="69" t="s">
        <v>279</v>
      </c>
      <c r="E279" s="69" t="b">
        <v>0</v>
      </c>
      <c r="F279" s="69" t="b">
        <v>0</v>
      </c>
      <c r="G279" s="69" t="b">
        <v>0</v>
      </c>
    </row>
    <row r="280" spans="1:7" ht="15">
      <c r="A280" s="69" t="s">
        <v>2470</v>
      </c>
      <c r="B280" s="69">
        <v>2</v>
      </c>
      <c r="C280" s="93">
        <v>0.0017258009036719144</v>
      </c>
      <c r="D280" s="69" t="s">
        <v>279</v>
      </c>
      <c r="E280" s="69" t="b">
        <v>0</v>
      </c>
      <c r="F280" s="69" t="b">
        <v>0</v>
      </c>
      <c r="G280" s="69" t="b">
        <v>0</v>
      </c>
    </row>
    <row r="281" spans="1:7" ht="15">
      <c r="A281" s="69" t="s">
        <v>2471</v>
      </c>
      <c r="B281" s="69">
        <v>2</v>
      </c>
      <c r="C281" s="93">
        <v>0.0017258009036719144</v>
      </c>
      <c r="D281" s="69" t="s">
        <v>279</v>
      </c>
      <c r="E281" s="69" t="b">
        <v>0</v>
      </c>
      <c r="F281" s="69" t="b">
        <v>0</v>
      </c>
      <c r="G281" s="69" t="b">
        <v>0</v>
      </c>
    </row>
    <row r="282" spans="1:7" ht="15">
      <c r="A282" s="69" t="s">
        <v>2472</v>
      </c>
      <c r="B282" s="69">
        <v>2</v>
      </c>
      <c r="C282" s="93">
        <v>0.0017258009036719144</v>
      </c>
      <c r="D282" s="69" t="s">
        <v>279</v>
      </c>
      <c r="E282" s="69" t="b">
        <v>0</v>
      </c>
      <c r="F282" s="69" t="b">
        <v>0</v>
      </c>
      <c r="G282" s="69" t="b">
        <v>0</v>
      </c>
    </row>
    <row r="283" spans="1:7" ht="15">
      <c r="A283" s="69" t="s">
        <v>2473</v>
      </c>
      <c r="B283" s="69">
        <v>2</v>
      </c>
      <c r="C283" s="93">
        <v>0.0017258009036719144</v>
      </c>
      <c r="D283" s="69" t="s">
        <v>279</v>
      </c>
      <c r="E283" s="69" t="b">
        <v>0</v>
      </c>
      <c r="F283" s="69" t="b">
        <v>0</v>
      </c>
      <c r="G283" s="69" t="b">
        <v>0</v>
      </c>
    </row>
    <row r="284" spans="1:7" ht="15">
      <c r="A284" s="69" t="s">
        <v>2474</v>
      </c>
      <c r="B284" s="69">
        <v>2</v>
      </c>
      <c r="C284" s="93">
        <v>0.0017258009036719144</v>
      </c>
      <c r="D284" s="69" t="s">
        <v>279</v>
      </c>
      <c r="E284" s="69" t="b">
        <v>0</v>
      </c>
      <c r="F284" s="69" t="b">
        <v>0</v>
      </c>
      <c r="G284" s="69" t="b">
        <v>0</v>
      </c>
    </row>
    <row r="285" spans="1:7" ht="15">
      <c r="A285" s="69" t="s">
        <v>2475</v>
      </c>
      <c r="B285" s="69">
        <v>2</v>
      </c>
      <c r="C285" s="93">
        <v>0.0017258009036719144</v>
      </c>
      <c r="D285" s="69" t="s">
        <v>279</v>
      </c>
      <c r="E285" s="69" t="b">
        <v>0</v>
      </c>
      <c r="F285" s="69" t="b">
        <v>0</v>
      </c>
      <c r="G285" s="69" t="b">
        <v>0</v>
      </c>
    </row>
    <row r="286" spans="1:7" ht="15">
      <c r="A286" s="69" t="s">
        <v>2476</v>
      </c>
      <c r="B286" s="69">
        <v>2</v>
      </c>
      <c r="C286" s="93">
        <v>0.0017258009036719144</v>
      </c>
      <c r="D286" s="69" t="s">
        <v>279</v>
      </c>
      <c r="E286" s="69" t="b">
        <v>0</v>
      </c>
      <c r="F286" s="69" t="b">
        <v>0</v>
      </c>
      <c r="G286" s="69" t="b">
        <v>0</v>
      </c>
    </row>
    <row r="287" spans="1:7" ht="15">
      <c r="A287" s="69" t="s">
        <v>2477</v>
      </c>
      <c r="B287" s="69">
        <v>2</v>
      </c>
      <c r="C287" s="93">
        <v>0.0017258009036719144</v>
      </c>
      <c r="D287" s="69" t="s">
        <v>279</v>
      </c>
      <c r="E287" s="69" t="b">
        <v>0</v>
      </c>
      <c r="F287" s="69" t="b">
        <v>0</v>
      </c>
      <c r="G287" s="69" t="b">
        <v>0</v>
      </c>
    </row>
    <row r="288" spans="1:7" ht="15">
      <c r="A288" s="69" t="s">
        <v>2478</v>
      </c>
      <c r="B288" s="69">
        <v>2</v>
      </c>
      <c r="C288" s="93">
        <v>0.0017258009036719144</v>
      </c>
      <c r="D288" s="69" t="s">
        <v>279</v>
      </c>
      <c r="E288" s="69" t="b">
        <v>0</v>
      </c>
      <c r="F288" s="69" t="b">
        <v>0</v>
      </c>
      <c r="G288" s="69" t="b">
        <v>0</v>
      </c>
    </row>
    <row r="289" spans="1:7" ht="15">
      <c r="A289" s="69" t="s">
        <v>2479</v>
      </c>
      <c r="B289" s="69">
        <v>2</v>
      </c>
      <c r="C289" s="93">
        <v>0.0017258009036719144</v>
      </c>
      <c r="D289" s="69" t="s">
        <v>279</v>
      </c>
      <c r="E289" s="69" t="b">
        <v>0</v>
      </c>
      <c r="F289" s="69" t="b">
        <v>0</v>
      </c>
      <c r="G289" s="69" t="b">
        <v>0</v>
      </c>
    </row>
    <row r="290" spans="1:7" ht="15">
      <c r="A290" s="69" t="s">
        <v>2480</v>
      </c>
      <c r="B290" s="69">
        <v>2</v>
      </c>
      <c r="C290" s="93">
        <v>0.0017258009036719144</v>
      </c>
      <c r="D290" s="69" t="s">
        <v>279</v>
      </c>
      <c r="E290" s="69" t="b">
        <v>0</v>
      </c>
      <c r="F290" s="69" t="b">
        <v>0</v>
      </c>
      <c r="G290" s="69" t="b">
        <v>0</v>
      </c>
    </row>
    <row r="291" spans="1:7" ht="15">
      <c r="A291" s="69" t="s">
        <v>2481</v>
      </c>
      <c r="B291" s="69">
        <v>2</v>
      </c>
      <c r="C291" s="93">
        <v>0.0017258009036719144</v>
      </c>
      <c r="D291" s="69" t="s">
        <v>279</v>
      </c>
      <c r="E291" s="69" t="b">
        <v>0</v>
      </c>
      <c r="F291" s="69" t="b">
        <v>0</v>
      </c>
      <c r="G291" s="69" t="b">
        <v>0</v>
      </c>
    </row>
    <row r="292" spans="1:7" ht="15">
      <c r="A292" s="69" t="s">
        <v>2482</v>
      </c>
      <c r="B292" s="69">
        <v>2</v>
      </c>
      <c r="C292" s="93">
        <v>0.0017258009036719144</v>
      </c>
      <c r="D292" s="69" t="s">
        <v>279</v>
      </c>
      <c r="E292" s="69" t="b">
        <v>0</v>
      </c>
      <c r="F292" s="69" t="b">
        <v>0</v>
      </c>
      <c r="G292" s="69" t="b">
        <v>0</v>
      </c>
    </row>
    <row r="293" spans="1:7" ht="15">
      <c r="A293" s="69" t="s">
        <v>2483</v>
      </c>
      <c r="B293" s="69">
        <v>2</v>
      </c>
      <c r="C293" s="93">
        <v>0.0017258009036719144</v>
      </c>
      <c r="D293" s="69" t="s">
        <v>279</v>
      </c>
      <c r="E293" s="69" t="b">
        <v>0</v>
      </c>
      <c r="F293" s="69" t="b">
        <v>0</v>
      </c>
      <c r="G293" s="69" t="b">
        <v>0</v>
      </c>
    </row>
    <row r="294" spans="1:7" ht="15">
      <c r="A294" s="69" t="s">
        <v>2484</v>
      </c>
      <c r="B294" s="69">
        <v>2</v>
      </c>
      <c r="C294" s="93">
        <v>0.0017258009036719144</v>
      </c>
      <c r="D294" s="69" t="s">
        <v>279</v>
      </c>
      <c r="E294" s="69" t="b">
        <v>0</v>
      </c>
      <c r="F294" s="69" t="b">
        <v>0</v>
      </c>
      <c r="G294" s="69" t="b">
        <v>0</v>
      </c>
    </row>
    <row r="295" spans="1:7" ht="15">
      <c r="A295" s="69" t="s">
        <v>2485</v>
      </c>
      <c r="B295" s="69">
        <v>2</v>
      </c>
      <c r="C295" s="93">
        <v>0.0017258009036719144</v>
      </c>
      <c r="D295" s="69" t="s">
        <v>279</v>
      </c>
      <c r="E295" s="69" t="b">
        <v>0</v>
      </c>
      <c r="F295" s="69" t="b">
        <v>0</v>
      </c>
      <c r="G295" s="69" t="b">
        <v>0</v>
      </c>
    </row>
    <row r="296" spans="1:7" ht="15">
      <c r="A296" s="69" t="s">
        <v>2486</v>
      </c>
      <c r="B296" s="69">
        <v>2</v>
      </c>
      <c r="C296" s="93">
        <v>0.0017258009036719144</v>
      </c>
      <c r="D296" s="69" t="s">
        <v>279</v>
      </c>
      <c r="E296" s="69" t="b">
        <v>0</v>
      </c>
      <c r="F296" s="69" t="b">
        <v>0</v>
      </c>
      <c r="G296" s="69" t="b">
        <v>0</v>
      </c>
    </row>
    <row r="297" spans="1:7" ht="15">
      <c r="A297" s="69" t="s">
        <v>2487</v>
      </c>
      <c r="B297" s="69">
        <v>2</v>
      </c>
      <c r="C297" s="93">
        <v>0.0017258009036719144</v>
      </c>
      <c r="D297" s="69" t="s">
        <v>279</v>
      </c>
      <c r="E297" s="69" t="b">
        <v>0</v>
      </c>
      <c r="F297" s="69" t="b">
        <v>0</v>
      </c>
      <c r="G297" s="69" t="b">
        <v>0</v>
      </c>
    </row>
    <row r="298" spans="1:7" ht="15">
      <c r="A298" s="69" t="s">
        <v>2488</v>
      </c>
      <c r="B298" s="69">
        <v>2</v>
      </c>
      <c r="C298" s="93">
        <v>0.0017258009036719144</v>
      </c>
      <c r="D298" s="69" t="s">
        <v>279</v>
      </c>
      <c r="E298" s="69" t="b">
        <v>0</v>
      </c>
      <c r="F298" s="69" t="b">
        <v>0</v>
      </c>
      <c r="G298" s="69" t="b">
        <v>0</v>
      </c>
    </row>
    <row r="299" spans="1:7" ht="15">
      <c r="A299" s="69" t="s">
        <v>2489</v>
      </c>
      <c r="B299" s="69">
        <v>2</v>
      </c>
      <c r="C299" s="93">
        <v>0.0017258009036719144</v>
      </c>
      <c r="D299" s="69" t="s">
        <v>279</v>
      </c>
      <c r="E299" s="69" t="b">
        <v>0</v>
      </c>
      <c r="F299" s="69" t="b">
        <v>0</v>
      </c>
      <c r="G299" s="69" t="b">
        <v>0</v>
      </c>
    </row>
    <row r="300" spans="1:7" ht="15">
      <c r="A300" s="69" t="s">
        <v>2490</v>
      </c>
      <c r="B300" s="69">
        <v>2</v>
      </c>
      <c r="C300" s="93">
        <v>0.0017258009036719144</v>
      </c>
      <c r="D300" s="69" t="s">
        <v>279</v>
      </c>
      <c r="E300" s="69" t="b">
        <v>0</v>
      </c>
      <c r="F300" s="69" t="b">
        <v>0</v>
      </c>
      <c r="G300" s="69" t="b">
        <v>0</v>
      </c>
    </row>
    <row r="301" spans="1:7" ht="15">
      <c r="A301" s="69" t="s">
        <v>2491</v>
      </c>
      <c r="B301" s="69">
        <v>2</v>
      </c>
      <c r="C301" s="93">
        <v>0.0017258009036719144</v>
      </c>
      <c r="D301" s="69" t="s">
        <v>279</v>
      </c>
      <c r="E301" s="69" t="b">
        <v>0</v>
      </c>
      <c r="F301" s="69" t="b">
        <v>0</v>
      </c>
      <c r="G301" s="69" t="b">
        <v>0</v>
      </c>
    </row>
    <row r="302" spans="1:7" ht="15">
      <c r="A302" s="69" t="s">
        <v>2492</v>
      </c>
      <c r="B302" s="69">
        <v>2</v>
      </c>
      <c r="C302" s="93">
        <v>0.0017258009036719144</v>
      </c>
      <c r="D302" s="69" t="s">
        <v>279</v>
      </c>
      <c r="E302" s="69" t="b">
        <v>0</v>
      </c>
      <c r="F302" s="69" t="b">
        <v>0</v>
      </c>
      <c r="G302" s="69" t="b">
        <v>0</v>
      </c>
    </row>
    <row r="303" spans="1:7" ht="15">
      <c r="A303" s="69" t="s">
        <v>2493</v>
      </c>
      <c r="B303" s="69">
        <v>2</v>
      </c>
      <c r="C303" s="93">
        <v>0.001995420245959403</v>
      </c>
      <c r="D303" s="69" t="s">
        <v>279</v>
      </c>
      <c r="E303" s="69" t="b">
        <v>0</v>
      </c>
      <c r="F303" s="69" t="b">
        <v>0</v>
      </c>
      <c r="G303" s="69" t="b">
        <v>0</v>
      </c>
    </row>
    <row r="304" spans="1:7" ht="15">
      <c r="A304" s="69" t="s">
        <v>2494</v>
      </c>
      <c r="B304" s="69">
        <v>2</v>
      </c>
      <c r="C304" s="93">
        <v>0.0017258009036719144</v>
      </c>
      <c r="D304" s="69" t="s">
        <v>279</v>
      </c>
      <c r="E304" s="69" t="b">
        <v>0</v>
      </c>
      <c r="F304" s="69" t="b">
        <v>0</v>
      </c>
      <c r="G304" s="69" t="b">
        <v>0</v>
      </c>
    </row>
    <row r="305" spans="1:7" ht="15">
      <c r="A305" s="69" t="s">
        <v>408</v>
      </c>
      <c r="B305" s="69">
        <v>2</v>
      </c>
      <c r="C305" s="93">
        <v>0.0017258009036719144</v>
      </c>
      <c r="D305" s="69" t="s">
        <v>279</v>
      </c>
      <c r="E305" s="69" t="b">
        <v>0</v>
      </c>
      <c r="F305" s="69" t="b">
        <v>0</v>
      </c>
      <c r="G305" s="69" t="b">
        <v>0</v>
      </c>
    </row>
    <row r="306" spans="1:7" ht="15">
      <c r="A306" s="69" t="s">
        <v>2495</v>
      </c>
      <c r="B306" s="69">
        <v>2</v>
      </c>
      <c r="C306" s="93">
        <v>0.0017258009036719144</v>
      </c>
      <c r="D306" s="69" t="s">
        <v>279</v>
      </c>
      <c r="E306" s="69" t="b">
        <v>0</v>
      </c>
      <c r="F306" s="69" t="b">
        <v>0</v>
      </c>
      <c r="G306" s="69" t="b">
        <v>0</v>
      </c>
    </row>
    <row r="307" spans="1:7" ht="15">
      <c r="A307" s="69" t="s">
        <v>2496</v>
      </c>
      <c r="B307" s="69">
        <v>2</v>
      </c>
      <c r="C307" s="93">
        <v>0.0017258009036719144</v>
      </c>
      <c r="D307" s="69" t="s">
        <v>279</v>
      </c>
      <c r="E307" s="69" t="b">
        <v>0</v>
      </c>
      <c r="F307" s="69" t="b">
        <v>0</v>
      </c>
      <c r="G307" s="69" t="b">
        <v>0</v>
      </c>
    </row>
    <row r="308" spans="1:7" ht="15">
      <c r="A308" s="69" t="s">
        <v>2497</v>
      </c>
      <c r="B308" s="69">
        <v>2</v>
      </c>
      <c r="C308" s="93">
        <v>0.0017258009036719144</v>
      </c>
      <c r="D308" s="69" t="s">
        <v>279</v>
      </c>
      <c r="E308" s="69" t="b">
        <v>0</v>
      </c>
      <c r="F308" s="69" t="b">
        <v>0</v>
      </c>
      <c r="G308" s="69" t="b">
        <v>0</v>
      </c>
    </row>
    <row r="309" spans="1:7" ht="15">
      <c r="A309" s="69" t="s">
        <v>2498</v>
      </c>
      <c r="B309" s="69">
        <v>2</v>
      </c>
      <c r="C309" s="93">
        <v>0.0017258009036719144</v>
      </c>
      <c r="D309" s="69" t="s">
        <v>279</v>
      </c>
      <c r="E309" s="69" t="b">
        <v>0</v>
      </c>
      <c r="F309" s="69" t="b">
        <v>0</v>
      </c>
      <c r="G309" s="69" t="b">
        <v>0</v>
      </c>
    </row>
    <row r="310" spans="1:7" ht="15">
      <c r="A310" s="69" t="s">
        <v>2499</v>
      </c>
      <c r="B310" s="69">
        <v>2</v>
      </c>
      <c r="C310" s="93">
        <v>0.0017258009036719144</v>
      </c>
      <c r="D310" s="69" t="s">
        <v>279</v>
      </c>
      <c r="E310" s="69" t="b">
        <v>0</v>
      </c>
      <c r="F310" s="69" t="b">
        <v>0</v>
      </c>
      <c r="G310" s="69" t="b">
        <v>0</v>
      </c>
    </row>
    <row r="311" spans="1:7" ht="15">
      <c r="A311" s="69" t="s">
        <v>2500</v>
      </c>
      <c r="B311" s="69">
        <v>2</v>
      </c>
      <c r="C311" s="93">
        <v>0.0017258009036719144</v>
      </c>
      <c r="D311" s="69" t="s">
        <v>279</v>
      </c>
      <c r="E311" s="69" t="b">
        <v>0</v>
      </c>
      <c r="F311" s="69" t="b">
        <v>0</v>
      </c>
      <c r="G311" s="69" t="b">
        <v>0</v>
      </c>
    </row>
    <row r="312" spans="1:7" ht="15">
      <c r="A312" s="69" t="s">
        <v>2501</v>
      </c>
      <c r="B312" s="69">
        <v>2</v>
      </c>
      <c r="C312" s="93">
        <v>0.0017258009036719144</v>
      </c>
      <c r="D312" s="69" t="s">
        <v>279</v>
      </c>
      <c r="E312" s="69" t="b">
        <v>0</v>
      </c>
      <c r="F312" s="69" t="b">
        <v>0</v>
      </c>
      <c r="G312" s="69" t="b">
        <v>0</v>
      </c>
    </row>
    <row r="313" spans="1:7" ht="15">
      <c r="A313" s="69" t="s">
        <v>2502</v>
      </c>
      <c r="B313" s="69">
        <v>2</v>
      </c>
      <c r="C313" s="93">
        <v>0.0017258009036719144</v>
      </c>
      <c r="D313" s="69" t="s">
        <v>279</v>
      </c>
      <c r="E313" s="69" t="b">
        <v>0</v>
      </c>
      <c r="F313" s="69" t="b">
        <v>0</v>
      </c>
      <c r="G313" s="69" t="b">
        <v>0</v>
      </c>
    </row>
    <row r="314" spans="1:7" ht="15">
      <c r="A314" s="69" t="s">
        <v>2503</v>
      </c>
      <c r="B314" s="69">
        <v>2</v>
      </c>
      <c r="C314" s="93">
        <v>0.0017258009036719144</v>
      </c>
      <c r="D314" s="69" t="s">
        <v>279</v>
      </c>
      <c r="E314" s="69" t="b">
        <v>0</v>
      </c>
      <c r="F314" s="69" t="b">
        <v>0</v>
      </c>
      <c r="G314" s="69" t="b">
        <v>0</v>
      </c>
    </row>
    <row r="315" spans="1:7" ht="15">
      <c r="A315" s="69" t="s">
        <v>2504</v>
      </c>
      <c r="B315" s="69">
        <v>2</v>
      </c>
      <c r="C315" s="93">
        <v>0.0017258009036719144</v>
      </c>
      <c r="D315" s="69" t="s">
        <v>279</v>
      </c>
      <c r="E315" s="69" t="b">
        <v>0</v>
      </c>
      <c r="F315" s="69" t="b">
        <v>0</v>
      </c>
      <c r="G315" s="69" t="b">
        <v>0</v>
      </c>
    </row>
    <row r="316" spans="1:7" ht="15">
      <c r="A316" s="69" t="s">
        <v>2505</v>
      </c>
      <c r="B316" s="69">
        <v>2</v>
      </c>
      <c r="C316" s="93">
        <v>0.0017258009036719144</v>
      </c>
      <c r="D316" s="69" t="s">
        <v>279</v>
      </c>
      <c r="E316" s="69" t="b">
        <v>0</v>
      </c>
      <c r="F316" s="69" t="b">
        <v>0</v>
      </c>
      <c r="G316" s="69" t="b">
        <v>0</v>
      </c>
    </row>
    <row r="317" spans="1:7" ht="15">
      <c r="A317" s="69" t="s">
        <v>2506</v>
      </c>
      <c r="B317" s="69">
        <v>2</v>
      </c>
      <c r="C317" s="93">
        <v>0.0017258009036719144</v>
      </c>
      <c r="D317" s="69" t="s">
        <v>279</v>
      </c>
      <c r="E317" s="69" t="b">
        <v>0</v>
      </c>
      <c r="F317" s="69" t="b">
        <v>0</v>
      </c>
      <c r="G317" s="69" t="b">
        <v>0</v>
      </c>
    </row>
    <row r="318" spans="1:7" ht="15">
      <c r="A318" s="69" t="s">
        <v>958</v>
      </c>
      <c r="B318" s="69">
        <v>2</v>
      </c>
      <c r="C318" s="93">
        <v>0.0017258009036719144</v>
      </c>
      <c r="D318" s="69" t="s">
        <v>279</v>
      </c>
      <c r="E318" s="69" t="b">
        <v>0</v>
      </c>
      <c r="F318" s="69" t="b">
        <v>0</v>
      </c>
      <c r="G318" s="69" t="b">
        <v>0</v>
      </c>
    </row>
    <row r="319" spans="1:7" ht="15">
      <c r="A319" s="69" t="s">
        <v>1995</v>
      </c>
      <c r="B319" s="69">
        <v>20</v>
      </c>
      <c r="C319" s="93">
        <v>0</v>
      </c>
      <c r="D319" s="69" t="s">
        <v>221</v>
      </c>
      <c r="E319" s="69" t="b">
        <v>0</v>
      </c>
      <c r="F319" s="69" t="b">
        <v>0</v>
      </c>
      <c r="G319" s="69" t="b">
        <v>0</v>
      </c>
    </row>
    <row r="320" spans="1:7" ht="15">
      <c r="A320" s="69" t="s">
        <v>1999</v>
      </c>
      <c r="B320" s="69">
        <v>9</v>
      </c>
      <c r="C320" s="93">
        <v>0.012635981279440918</v>
      </c>
      <c r="D320" s="69" t="s">
        <v>221</v>
      </c>
      <c r="E320" s="69" t="b">
        <v>0</v>
      </c>
      <c r="F320" s="69" t="b">
        <v>0</v>
      </c>
      <c r="G320" s="69" t="b">
        <v>0</v>
      </c>
    </row>
    <row r="321" spans="1:7" ht="15">
      <c r="A321" s="69" t="s">
        <v>1996</v>
      </c>
      <c r="B321" s="69">
        <v>5</v>
      </c>
      <c r="C321" s="93">
        <v>0.01414919037117447</v>
      </c>
      <c r="D321" s="69" t="s">
        <v>221</v>
      </c>
      <c r="E321" s="69" t="b">
        <v>0</v>
      </c>
      <c r="F321" s="69" t="b">
        <v>0</v>
      </c>
      <c r="G321" s="69" t="b">
        <v>0</v>
      </c>
    </row>
    <row r="322" spans="1:7" ht="15">
      <c r="A322" s="69" t="s">
        <v>1998</v>
      </c>
      <c r="B322" s="69">
        <v>5</v>
      </c>
      <c r="C322" s="93">
        <v>0.012187449217165231</v>
      </c>
      <c r="D322" s="69" t="s">
        <v>221</v>
      </c>
      <c r="E322" s="69" t="b">
        <v>0</v>
      </c>
      <c r="F322" s="69" t="b">
        <v>0</v>
      </c>
      <c r="G322" s="69" t="b">
        <v>0</v>
      </c>
    </row>
    <row r="323" spans="1:7" ht="15">
      <c r="A323" s="69" t="s">
        <v>2000</v>
      </c>
      <c r="B323" s="69">
        <v>5</v>
      </c>
      <c r="C323" s="93">
        <v>0.01667831459401455</v>
      </c>
      <c r="D323" s="69" t="s">
        <v>221</v>
      </c>
      <c r="E323" s="69" t="b">
        <v>0</v>
      </c>
      <c r="F323" s="69" t="b">
        <v>0</v>
      </c>
      <c r="G323" s="69" t="b">
        <v>0</v>
      </c>
    </row>
    <row r="324" spans="1:7" ht="15">
      <c r="A324" s="69" t="s">
        <v>1997</v>
      </c>
      <c r="B324" s="69">
        <v>4</v>
      </c>
      <c r="C324" s="93">
        <v>0.011319352296939577</v>
      </c>
      <c r="D324" s="69" t="s">
        <v>221</v>
      </c>
      <c r="E324" s="69" t="b">
        <v>0</v>
      </c>
      <c r="F324" s="69" t="b">
        <v>0</v>
      </c>
      <c r="G324" s="69" t="b">
        <v>0</v>
      </c>
    </row>
    <row r="325" spans="1:7" ht="15">
      <c r="A325" s="69" t="s">
        <v>2001</v>
      </c>
      <c r="B325" s="69">
        <v>4</v>
      </c>
      <c r="C325" s="93">
        <v>0.011319352296939577</v>
      </c>
      <c r="D325" s="69" t="s">
        <v>221</v>
      </c>
      <c r="E325" s="69" t="b">
        <v>0</v>
      </c>
      <c r="F325" s="69" t="b">
        <v>0</v>
      </c>
      <c r="G325" s="69" t="b">
        <v>0</v>
      </c>
    </row>
    <row r="326" spans="1:7" ht="15">
      <c r="A326" s="69" t="s">
        <v>2002</v>
      </c>
      <c r="B326" s="69">
        <v>4</v>
      </c>
      <c r="C326" s="93">
        <v>0.01334265167521164</v>
      </c>
      <c r="D326" s="69" t="s">
        <v>221</v>
      </c>
      <c r="E326" s="69" t="b">
        <v>0</v>
      </c>
      <c r="F326" s="69" t="b">
        <v>0</v>
      </c>
      <c r="G326" s="69" t="b">
        <v>0</v>
      </c>
    </row>
    <row r="327" spans="1:7" ht="15">
      <c r="A327" s="69" t="s">
        <v>1981</v>
      </c>
      <c r="B327" s="69">
        <v>3</v>
      </c>
      <c r="C327" s="93">
        <v>0.01000698875640873</v>
      </c>
      <c r="D327" s="69" t="s">
        <v>221</v>
      </c>
      <c r="E327" s="69" t="b">
        <v>0</v>
      </c>
      <c r="F327" s="69" t="b">
        <v>0</v>
      </c>
      <c r="G327" s="69" t="b">
        <v>0</v>
      </c>
    </row>
    <row r="328" spans="1:7" ht="15">
      <c r="A328" s="69" t="s">
        <v>2003</v>
      </c>
      <c r="B328" s="69">
        <v>3</v>
      </c>
      <c r="C328" s="93">
        <v>0.01000698875640873</v>
      </c>
      <c r="D328" s="69" t="s">
        <v>221</v>
      </c>
      <c r="E328" s="69" t="b">
        <v>0</v>
      </c>
      <c r="F328" s="69" t="b">
        <v>0</v>
      </c>
      <c r="G328" s="69" t="b">
        <v>0</v>
      </c>
    </row>
    <row r="329" spans="1:7" ht="15">
      <c r="A329" s="69" t="s">
        <v>2351</v>
      </c>
      <c r="B329" s="69">
        <v>3</v>
      </c>
      <c r="C329" s="93">
        <v>0.01000698875640873</v>
      </c>
      <c r="D329" s="69" t="s">
        <v>221</v>
      </c>
      <c r="E329" s="69" t="b">
        <v>0</v>
      </c>
      <c r="F329" s="69" t="b">
        <v>0</v>
      </c>
      <c r="G329" s="69" t="b">
        <v>0</v>
      </c>
    </row>
    <row r="330" spans="1:7" ht="15">
      <c r="A330" s="69" t="s">
        <v>2378</v>
      </c>
      <c r="B330" s="69">
        <v>3</v>
      </c>
      <c r="C330" s="93">
        <v>0.01000698875640873</v>
      </c>
      <c r="D330" s="69" t="s">
        <v>221</v>
      </c>
      <c r="E330" s="69" t="b">
        <v>0</v>
      </c>
      <c r="F330" s="69" t="b">
        <v>0</v>
      </c>
      <c r="G330" s="69" t="b">
        <v>0</v>
      </c>
    </row>
    <row r="331" spans="1:7" ht="15">
      <c r="A331" s="69" t="s">
        <v>2017</v>
      </c>
      <c r="B331" s="69">
        <v>3</v>
      </c>
      <c r="C331" s="93">
        <v>0.01000698875640873</v>
      </c>
      <c r="D331" s="69" t="s">
        <v>221</v>
      </c>
      <c r="E331" s="69" t="b">
        <v>0</v>
      </c>
      <c r="F331" s="69" t="b">
        <v>0</v>
      </c>
      <c r="G331" s="69" t="b">
        <v>0</v>
      </c>
    </row>
    <row r="332" spans="1:7" ht="15">
      <c r="A332" s="69" t="s">
        <v>2280</v>
      </c>
      <c r="B332" s="69">
        <v>3</v>
      </c>
      <c r="C332" s="93">
        <v>0.012145748987854251</v>
      </c>
      <c r="D332" s="69" t="s">
        <v>221</v>
      </c>
      <c r="E332" s="69" t="b">
        <v>0</v>
      </c>
      <c r="F332" s="69" t="b">
        <v>0</v>
      </c>
      <c r="G332" s="69" t="b">
        <v>0</v>
      </c>
    </row>
    <row r="333" spans="1:7" ht="15">
      <c r="A333" s="69" t="s">
        <v>2306</v>
      </c>
      <c r="B333" s="69">
        <v>3</v>
      </c>
      <c r="C333" s="93">
        <v>0.01000698875640873</v>
      </c>
      <c r="D333" s="69" t="s">
        <v>221</v>
      </c>
      <c r="E333" s="69" t="b">
        <v>0</v>
      </c>
      <c r="F333" s="69" t="b">
        <v>0</v>
      </c>
      <c r="G333" s="69" t="b">
        <v>0</v>
      </c>
    </row>
    <row r="334" spans="1:7" ht="15">
      <c r="A334" s="69" t="s">
        <v>2009</v>
      </c>
      <c r="B334" s="69">
        <v>2</v>
      </c>
      <c r="C334" s="93">
        <v>0.008097165991902834</v>
      </c>
      <c r="D334" s="69" t="s">
        <v>221</v>
      </c>
      <c r="E334" s="69" t="b">
        <v>0</v>
      </c>
      <c r="F334" s="69" t="b">
        <v>0</v>
      </c>
      <c r="G334" s="69" t="b">
        <v>0</v>
      </c>
    </row>
    <row r="335" spans="1:7" ht="15">
      <c r="A335" s="69" t="s">
        <v>2260</v>
      </c>
      <c r="B335" s="69">
        <v>2</v>
      </c>
      <c r="C335" s="93">
        <v>0.008097165991902834</v>
      </c>
      <c r="D335" s="69" t="s">
        <v>221</v>
      </c>
      <c r="E335" s="69" t="b">
        <v>0</v>
      </c>
      <c r="F335" s="69" t="b">
        <v>0</v>
      </c>
      <c r="G335" s="69" t="b">
        <v>0</v>
      </c>
    </row>
    <row r="336" spans="1:7" ht="15">
      <c r="A336" s="69" t="s">
        <v>2265</v>
      </c>
      <c r="B336" s="69">
        <v>2</v>
      </c>
      <c r="C336" s="93">
        <v>0.008097165991902834</v>
      </c>
      <c r="D336" s="69" t="s">
        <v>221</v>
      </c>
      <c r="E336" s="69" t="b">
        <v>0</v>
      </c>
      <c r="F336" s="69" t="b">
        <v>0</v>
      </c>
      <c r="G336" s="69" t="b">
        <v>0</v>
      </c>
    </row>
    <row r="337" spans="1:7" ht="15">
      <c r="A337" s="69" t="s">
        <v>2011</v>
      </c>
      <c r="B337" s="69">
        <v>2</v>
      </c>
      <c r="C337" s="93">
        <v>0.008097165991902834</v>
      </c>
      <c r="D337" s="69" t="s">
        <v>221</v>
      </c>
      <c r="E337" s="69" t="b">
        <v>0</v>
      </c>
      <c r="F337" s="69" t="b">
        <v>0</v>
      </c>
      <c r="G337" s="69" t="b">
        <v>0</v>
      </c>
    </row>
    <row r="338" spans="1:7" ht="15">
      <c r="A338" s="69" t="s">
        <v>2004</v>
      </c>
      <c r="B338" s="69">
        <v>2</v>
      </c>
      <c r="C338" s="93">
        <v>0.008097165991902834</v>
      </c>
      <c r="D338" s="69" t="s">
        <v>221</v>
      </c>
      <c r="E338" s="69" t="b">
        <v>0</v>
      </c>
      <c r="F338" s="69" t="b">
        <v>0</v>
      </c>
      <c r="G338" s="69" t="b">
        <v>0</v>
      </c>
    </row>
    <row r="339" spans="1:7" ht="15">
      <c r="A339" s="69" t="s">
        <v>2005</v>
      </c>
      <c r="B339" s="69">
        <v>2</v>
      </c>
      <c r="C339" s="93">
        <v>0.008097165991902834</v>
      </c>
      <c r="D339" s="69" t="s">
        <v>221</v>
      </c>
      <c r="E339" s="69" t="b">
        <v>0</v>
      </c>
      <c r="F339" s="69" t="b">
        <v>0</v>
      </c>
      <c r="G339" s="69" t="b">
        <v>0</v>
      </c>
    </row>
    <row r="340" spans="1:7" ht="15">
      <c r="A340" s="69" t="s">
        <v>2253</v>
      </c>
      <c r="B340" s="69">
        <v>2</v>
      </c>
      <c r="C340" s="93">
        <v>0.008097165991902834</v>
      </c>
      <c r="D340" s="69" t="s">
        <v>221</v>
      </c>
      <c r="E340" s="69" t="b">
        <v>0</v>
      </c>
      <c r="F340" s="69" t="b">
        <v>0</v>
      </c>
      <c r="G340" s="69" t="b">
        <v>0</v>
      </c>
    </row>
    <row r="341" spans="1:7" ht="15">
      <c r="A341" s="69" t="s">
        <v>2254</v>
      </c>
      <c r="B341" s="69">
        <v>2</v>
      </c>
      <c r="C341" s="93">
        <v>0.008097165991902834</v>
      </c>
      <c r="D341" s="69" t="s">
        <v>221</v>
      </c>
      <c r="E341" s="69" t="b">
        <v>0</v>
      </c>
      <c r="F341" s="69" t="b">
        <v>0</v>
      </c>
      <c r="G341" s="69" t="b">
        <v>0</v>
      </c>
    </row>
    <row r="342" spans="1:7" ht="15">
      <c r="A342" s="69" t="s">
        <v>2259</v>
      </c>
      <c r="B342" s="69">
        <v>2</v>
      </c>
      <c r="C342" s="93">
        <v>0.008097165991902834</v>
      </c>
      <c r="D342" s="69" t="s">
        <v>221</v>
      </c>
      <c r="E342" s="69" t="b">
        <v>0</v>
      </c>
      <c r="F342" s="69" t="b">
        <v>0</v>
      </c>
      <c r="G342" s="69" t="b">
        <v>0</v>
      </c>
    </row>
    <row r="343" spans="1:7" ht="15">
      <c r="A343" s="69" t="s">
        <v>2399</v>
      </c>
      <c r="B343" s="69">
        <v>2</v>
      </c>
      <c r="C343" s="93">
        <v>0.008097165991902834</v>
      </c>
      <c r="D343" s="69" t="s">
        <v>221</v>
      </c>
      <c r="E343" s="69" t="b">
        <v>0</v>
      </c>
      <c r="F343" s="69" t="b">
        <v>0</v>
      </c>
      <c r="G343" s="69" t="b">
        <v>0</v>
      </c>
    </row>
    <row r="344" spans="1:7" ht="15">
      <c r="A344" s="69" t="s">
        <v>2457</v>
      </c>
      <c r="B344" s="69">
        <v>2</v>
      </c>
      <c r="C344" s="93">
        <v>0.008097165991902834</v>
      </c>
      <c r="D344" s="69" t="s">
        <v>221</v>
      </c>
      <c r="E344" s="69" t="b">
        <v>0</v>
      </c>
      <c r="F344" s="69" t="b">
        <v>0</v>
      </c>
      <c r="G344" s="69" t="b">
        <v>0</v>
      </c>
    </row>
    <row r="345" spans="1:7" ht="15">
      <c r="A345" s="69" t="s">
        <v>2308</v>
      </c>
      <c r="B345" s="69">
        <v>2</v>
      </c>
      <c r="C345" s="93">
        <v>0.01053465583533588</v>
      </c>
      <c r="D345" s="69" t="s">
        <v>221</v>
      </c>
      <c r="E345" s="69" t="b">
        <v>0</v>
      </c>
      <c r="F345" s="69" t="b">
        <v>0</v>
      </c>
      <c r="G345" s="69" t="b">
        <v>0</v>
      </c>
    </row>
    <row r="346" spans="1:7" ht="15">
      <c r="A346" s="69" t="s">
        <v>2456</v>
      </c>
      <c r="B346" s="69">
        <v>2</v>
      </c>
      <c r="C346" s="93">
        <v>0.008097165991902834</v>
      </c>
      <c r="D346" s="69" t="s">
        <v>221</v>
      </c>
      <c r="E346" s="69" t="b">
        <v>0</v>
      </c>
      <c r="F346" s="69" t="b">
        <v>0</v>
      </c>
      <c r="G346" s="69" t="b">
        <v>0</v>
      </c>
    </row>
    <row r="347" spans="1:7" ht="15">
      <c r="A347" s="69" t="s">
        <v>2446</v>
      </c>
      <c r="B347" s="69">
        <v>2</v>
      </c>
      <c r="C347" s="93">
        <v>0.008097165991902834</v>
      </c>
      <c r="D347" s="69" t="s">
        <v>221</v>
      </c>
      <c r="E347" s="69" t="b">
        <v>0</v>
      </c>
      <c r="F347" s="69" t="b">
        <v>0</v>
      </c>
      <c r="G347" s="69" t="b">
        <v>0</v>
      </c>
    </row>
    <row r="348" spans="1:7" ht="15">
      <c r="A348" s="69" t="s">
        <v>401</v>
      </c>
      <c r="B348" s="69">
        <v>2</v>
      </c>
      <c r="C348" s="93">
        <v>0.008097165991902834</v>
      </c>
      <c r="D348" s="69" t="s">
        <v>221</v>
      </c>
      <c r="E348" s="69" t="b">
        <v>0</v>
      </c>
      <c r="F348" s="69" t="b">
        <v>0</v>
      </c>
      <c r="G348" s="69" t="b">
        <v>0</v>
      </c>
    </row>
    <row r="349" spans="1:7" ht="15">
      <c r="A349" s="69" t="s">
        <v>2444</v>
      </c>
      <c r="B349" s="69">
        <v>2</v>
      </c>
      <c r="C349" s="93">
        <v>0.008097165991902834</v>
      </c>
      <c r="D349" s="69" t="s">
        <v>221</v>
      </c>
      <c r="E349" s="69" t="b">
        <v>0</v>
      </c>
      <c r="F349" s="69" t="b">
        <v>0</v>
      </c>
      <c r="G349" s="69" t="b">
        <v>0</v>
      </c>
    </row>
    <row r="350" spans="1:7" ht="15">
      <c r="A350" s="69" t="s">
        <v>2450</v>
      </c>
      <c r="B350" s="69">
        <v>2</v>
      </c>
      <c r="C350" s="93">
        <v>0.008097165991902834</v>
      </c>
      <c r="D350" s="69" t="s">
        <v>221</v>
      </c>
      <c r="E350" s="69" t="b">
        <v>0</v>
      </c>
      <c r="F350" s="69" t="b">
        <v>0</v>
      </c>
      <c r="G350" s="69" t="b">
        <v>0</v>
      </c>
    </row>
    <row r="351" spans="1:7" ht="15">
      <c r="A351" s="69" t="s">
        <v>2377</v>
      </c>
      <c r="B351" s="69">
        <v>2</v>
      </c>
      <c r="C351" s="93">
        <v>0.008097165991902834</v>
      </c>
      <c r="D351" s="69" t="s">
        <v>221</v>
      </c>
      <c r="E351" s="69" t="b">
        <v>0</v>
      </c>
      <c r="F351" s="69" t="b">
        <v>0</v>
      </c>
      <c r="G351" s="69" t="b">
        <v>0</v>
      </c>
    </row>
    <row r="352" spans="1:7" ht="15">
      <c r="A352" s="69" t="s">
        <v>2454</v>
      </c>
      <c r="B352" s="69">
        <v>2</v>
      </c>
      <c r="C352" s="93">
        <v>0.01053465583533588</v>
      </c>
      <c r="D352" s="69" t="s">
        <v>221</v>
      </c>
      <c r="E352" s="69" t="b">
        <v>0</v>
      </c>
      <c r="F352" s="69" t="b">
        <v>0</v>
      </c>
      <c r="G352" s="69" t="b">
        <v>0</v>
      </c>
    </row>
    <row r="353" spans="1:7" ht="15">
      <c r="A353" s="69" t="s">
        <v>2291</v>
      </c>
      <c r="B353" s="69">
        <v>2</v>
      </c>
      <c r="C353" s="93">
        <v>0.01053465583533588</v>
      </c>
      <c r="D353" s="69" t="s">
        <v>221</v>
      </c>
      <c r="E353" s="69" t="b">
        <v>0</v>
      </c>
      <c r="F353" s="69" t="b">
        <v>0</v>
      </c>
      <c r="G353" s="69" t="b">
        <v>0</v>
      </c>
    </row>
    <row r="354" spans="1:7" ht="15">
      <c r="A354" s="69" t="s">
        <v>2449</v>
      </c>
      <c r="B354" s="69">
        <v>2</v>
      </c>
      <c r="C354" s="93">
        <v>0.01053465583533588</v>
      </c>
      <c r="D354" s="69" t="s">
        <v>221</v>
      </c>
      <c r="E354" s="69" t="b">
        <v>0</v>
      </c>
      <c r="F354" s="69" t="b">
        <v>0</v>
      </c>
      <c r="G354" s="69" t="b">
        <v>0</v>
      </c>
    </row>
    <row r="355" spans="1:7" ht="15">
      <c r="A355" s="69" t="s">
        <v>2445</v>
      </c>
      <c r="B355" s="69">
        <v>2</v>
      </c>
      <c r="C355" s="93">
        <v>0.01053465583533588</v>
      </c>
      <c r="D355" s="69" t="s">
        <v>221</v>
      </c>
      <c r="E355" s="69" t="b">
        <v>0</v>
      </c>
      <c r="F355" s="69" t="b">
        <v>0</v>
      </c>
      <c r="G355" s="69" t="b">
        <v>0</v>
      </c>
    </row>
    <row r="356" spans="1:7" ht="15">
      <c r="A356" s="69" t="s">
        <v>2376</v>
      </c>
      <c r="B356" s="69">
        <v>2</v>
      </c>
      <c r="C356" s="93">
        <v>0.01053465583533588</v>
      </c>
      <c r="D356" s="69" t="s">
        <v>221</v>
      </c>
      <c r="E356" s="69" t="b">
        <v>0</v>
      </c>
      <c r="F356" s="69" t="b">
        <v>0</v>
      </c>
      <c r="G356" s="69" t="b">
        <v>0</v>
      </c>
    </row>
    <row r="357" spans="1:7" ht="15">
      <c r="A357" s="69" t="s">
        <v>1995</v>
      </c>
      <c r="B357" s="69">
        <v>58</v>
      </c>
      <c r="C357" s="93">
        <v>0</v>
      </c>
      <c r="D357" s="69" t="s">
        <v>222</v>
      </c>
      <c r="E357" s="69" t="b">
        <v>0</v>
      </c>
      <c r="F357" s="69" t="b">
        <v>0</v>
      </c>
      <c r="G357" s="69" t="b">
        <v>0</v>
      </c>
    </row>
    <row r="358" spans="1:7" ht="15">
      <c r="A358" s="69" t="s">
        <v>1996</v>
      </c>
      <c r="B358" s="69">
        <v>32</v>
      </c>
      <c r="C358" s="93">
        <v>0.012364415831417206</v>
      </c>
      <c r="D358" s="69" t="s">
        <v>222</v>
      </c>
      <c r="E358" s="69" t="b">
        <v>0</v>
      </c>
      <c r="F358" s="69" t="b">
        <v>0</v>
      </c>
      <c r="G358" s="69" t="b">
        <v>0</v>
      </c>
    </row>
    <row r="359" spans="1:7" ht="15">
      <c r="A359" s="69" t="s">
        <v>1997</v>
      </c>
      <c r="B359" s="69">
        <v>29</v>
      </c>
      <c r="C359" s="93">
        <v>0.01317632884596198</v>
      </c>
      <c r="D359" s="69" t="s">
        <v>222</v>
      </c>
      <c r="E359" s="69" t="b">
        <v>0</v>
      </c>
      <c r="F359" s="69" t="b">
        <v>0</v>
      </c>
      <c r="G359" s="69" t="b">
        <v>0</v>
      </c>
    </row>
    <row r="360" spans="1:7" ht="15">
      <c r="A360" s="69" t="s">
        <v>812</v>
      </c>
      <c r="B360" s="69">
        <v>23</v>
      </c>
      <c r="C360" s="93">
        <v>0.014131294742031756</v>
      </c>
      <c r="D360" s="69" t="s">
        <v>222</v>
      </c>
      <c r="E360" s="69" t="b">
        <v>0</v>
      </c>
      <c r="F360" s="69" t="b">
        <v>0</v>
      </c>
      <c r="G360" s="69" t="b">
        <v>0</v>
      </c>
    </row>
    <row r="361" spans="1:7" ht="15">
      <c r="A361" s="69" t="s">
        <v>1998</v>
      </c>
      <c r="B361" s="69">
        <v>21</v>
      </c>
      <c r="C361" s="93">
        <v>0.014928964480423853</v>
      </c>
      <c r="D361" s="69" t="s">
        <v>222</v>
      </c>
      <c r="E361" s="69" t="b">
        <v>0</v>
      </c>
      <c r="F361" s="69" t="b">
        <v>0</v>
      </c>
      <c r="G361" s="69" t="b">
        <v>0</v>
      </c>
    </row>
    <row r="362" spans="1:7" ht="15">
      <c r="A362" s="69" t="s">
        <v>808</v>
      </c>
      <c r="B362" s="69">
        <v>20</v>
      </c>
      <c r="C362" s="93">
        <v>0.014218061409927478</v>
      </c>
      <c r="D362" s="69" t="s">
        <v>222</v>
      </c>
      <c r="E362" s="69" t="b">
        <v>0</v>
      </c>
      <c r="F362" s="69" t="b">
        <v>0</v>
      </c>
      <c r="G362" s="69" t="b">
        <v>0</v>
      </c>
    </row>
    <row r="363" spans="1:7" ht="15">
      <c r="A363" s="69" t="s">
        <v>2004</v>
      </c>
      <c r="B363" s="69">
        <v>15</v>
      </c>
      <c r="C363" s="93">
        <v>0.014357551462511027</v>
      </c>
      <c r="D363" s="69" t="s">
        <v>222</v>
      </c>
      <c r="E363" s="69" t="b">
        <v>0</v>
      </c>
      <c r="F363" s="69" t="b">
        <v>0</v>
      </c>
      <c r="G363" s="69" t="b">
        <v>0</v>
      </c>
    </row>
    <row r="364" spans="1:7" ht="15">
      <c r="A364" s="69" t="s">
        <v>2005</v>
      </c>
      <c r="B364" s="69">
        <v>14</v>
      </c>
      <c r="C364" s="93">
        <v>0.01340038136501029</v>
      </c>
      <c r="D364" s="69" t="s">
        <v>222</v>
      </c>
      <c r="E364" s="69" t="b">
        <v>0</v>
      </c>
      <c r="F364" s="69" t="b">
        <v>0</v>
      </c>
      <c r="G364" s="69" t="b">
        <v>0</v>
      </c>
    </row>
    <row r="365" spans="1:7" ht="15">
      <c r="A365" s="69" t="s">
        <v>2006</v>
      </c>
      <c r="B365" s="69">
        <v>10</v>
      </c>
      <c r="C365" s="93">
        <v>0.011894881192467413</v>
      </c>
      <c r="D365" s="69" t="s">
        <v>222</v>
      </c>
      <c r="E365" s="69" t="b">
        <v>0</v>
      </c>
      <c r="F365" s="69" t="b">
        <v>0</v>
      </c>
      <c r="G365" s="69" t="b">
        <v>0</v>
      </c>
    </row>
    <row r="366" spans="1:7" ht="15">
      <c r="A366" s="69" t="s">
        <v>2007</v>
      </c>
      <c r="B366" s="69">
        <v>9</v>
      </c>
      <c r="C366" s="93">
        <v>0.011360110744200128</v>
      </c>
      <c r="D366" s="69" t="s">
        <v>222</v>
      </c>
      <c r="E366" s="69" t="b">
        <v>0</v>
      </c>
      <c r="F366" s="69" t="b">
        <v>0</v>
      </c>
      <c r="G366" s="69" t="b">
        <v>0</v>
      </c>
    </row>
    <row r="367" spans="1:7" ht="15">
      <c r="A367" s="69" t="s">
        <v>2255</v>
      </c>
      <c r="B367" s="69">
        <v>8</v>
      </c>
      <c r="C367" s="93">
        <v>0.010748464737860182</v>
      </c>
      <c r="D367" s="69" t="s">
        <v>222</v>
      </c>
      <c r="E367" s="69" t="b">
        <v>0</v>
      </c>
      <c r="F367" s="69" t="b">
        <v>0</v>
      </c>
      <c r="G367" s="69" t="b">
        <v>0</v>
      </c>
    </row>
    <row r="368" spans="1:7" ht="15">
      <c r="A368" s="69" t="s">
        <v>2281</v>
      </c>
      <c r="B368" s="69">
        <v>7</v>
      </c>
      <c r="C368" s="93">
        <v>0.010050286023757718</v>
      </c>
      <c r="D368" s="69" t="s">
        <v>222</v>
      </c>
      <c r="E368" s="69" t="b">
        <v>0</v>
      </c>
      <c r="F368" s="69" t="b">
        <v>0</v>
      </c>
      <c r="G368" s="69" t="b">
        <v>0</v>
      </c>
    </row>
    <row r="369" spans="1:7" ht="15">
      <c r="A369" s="69" t="s">
        <v>2268</v>
      </c>
      <c r="B369" s="69">
        <v>7</v>
      </c>
      <c r="C369" s="93">
        <v>0.010050286023757718</v>
      </c>
      <c r="D369" s="69" t="s">
        <v>222</v>
      </c>
      <c r="E369" s="69" t="b">
        <v>0</v>
      </c>
      <c r="F369" s="69" t="b">
        <v>0</v>
      </c>
      <c r="G369" s="69" t="b">
        <v>0</v>
      </c>
    </row>
    <row r="370" spans="1:7" ht="15">
      <c r="A370" s="69" t="s">
        <v>2259</v>
      </c>
      <c r="B370" s="69">
        <v>6</v>
      </c>
      <c r="C370" s="93">
        <v>0.009253133004348713</v>
      </c>
      <c r="D370" s="69" t="s">
        <v>222</v>
      </c>
      <c r="E370" s="69" t="b">
        <v>0</v>
      </c>
      <c r="F370" s="69" t="b">
        <v>0</v>
      </c>
      <c r="G370" s="69" t="b">
        <v>0</v>
      </c>
    </row>
    <row r="371" spans="1:7" ht="15">
      <c r="A371" s="69" t="s">
        <v>2011</v>
      </c>
      <c r="B371" s="69">
        <v>6</v>
      </c>
      <c r="C371" s="93">
        <v>0.009253133004348713</v>
      </c>
      <c r="D371" s="69" t="s">
        <v>222</v>
      </c>
      <c r="E371" s="69" t="b">
        <v>0</v>
      </c>
      <c r="F371" s="69" t="b">
        <v>0</v>
      </c>
      <c r="G371" s="69" t="b">
        <v>0</v>
      </c>
    </row>
    <row r="372" spans="1:7" ht="15">
      <c r="A372" s="69" t="s">
        <v>397</v>
      </c>
      <c r="B372" s="69">
        <v>6</v>
      </c>
      <c r="C372" s="93">
        <v>0.009253133004348713</v>
      </c>
      <c r="D372" s="69" t="s">
        <v>222</v>
      </c>
      <c r="E372" s="69" t="b">
        <v>0</v>
      </c>
      <c r="F372" s="69" t="b">
        <v>0</v>
      </c>
      <c r="G372" s="69" t="b">
        <v>0</v>
      </c>
    </row>
    <row r="373" spans="1:7" ht="15">
      <c r="A373" s="69" t="s">
        <v>2258</v>
      </c>
      <c r="B373" s="69">
        <v>5</v>
      </c>
      <c r="C373" s="93">
        <v>0.008340365839985544</v>
      </c>
      <c r="D373" s="69" t="s">
        <v>222</v>
      </c>
      <c r="E373" s="69" t="b">
        <v>0</v>
      </c>
      <c r="F373" s="69" t="b">
        <v>0</v>
      </c>
      <c r="G373" s="69" t="b">
        <v>0</v>
      </c>
    </row>
    <row r="374" spans="1:7" ht="15">
      <c r="A374" s="69" t="s">
        <v>2024</v>
      </c>
      <c r="B374" s="69">
        <v>5</v>
      </c>
      <c r="C374" s="93">
        <v>0.008340365839985544</v>
      </c>
      <c r="D374" s="69" t="s">
        <v>222</v>
      </c>
      <c r="E374" s="69" t="b">
        <v>0</v>
      </c>
      <c r="F374" s="69" t="b">
        <v>0</v>
      </c>
      <c r="G374" s="69" t="b">
        <v>0</v>
      </c>
    </row>
    <row r="375" spans="1:7" ht="15">
      <c r="A375" s="69" t="s">
        <v>2273</v>
      </c>
      <c r="B375" s="69">
        <v>5</v>
      </c>
      <c r="C375" s="93">
        <v>0.008340365839985544</v>
      </c>
      <c r="D375" s="69" t="s">
        <v>222</v>
      </c>
      <c r="E375" s="69" t="b">
        <v>0</v>
      </c>
      <c r="F375" s="69" t="b">
        <v>0</v>
      </c>
      <c r="G375" s="69" t="b">
        <v>0</v>
      </c>
    </row>
    <row r="376" spans="1:7" ht="15">
      <c r="A376" s="69" t="s">
        <v>2262</v>
      </c>
      <c r="B376" s="69">
        <v>5</v>
      </c>
      <c r="C376" s="93">
        <v>0.008340365839985544</v>
      </c>
      <c r="D376" s="69" t="s">
        <v>222</v>
      </c>
      <c r="E376" s="69" t="b">
        <v>0</v>
      </c>
      <c r="F376" s="69" t="b">
        <v>0</v>
      </c>
      <c r="G376" s="69" t="b">
        <v>0</v>
      </c>
    </row>
    <row r="377" spans="1:7" ht="15">
      <c r="A377" s="69" t="s">
        <v>2253</v>
      </c>
      <c r="B377" s="69">
        <v>5</v>
      </c>
      <c r="C377" s="93">
        <v>0.008340365839985544</v>
      </c>
      <c r="D377" s="69" t="s">
        <v>222</v>
      </c>
      <c r="E377" s="69" t="b">
        <v>0</v>
      </c>
      <c r="F377" s="69" t="b">
        <v>0</v>
      </c>
      <c r="G377" s="69" t="b">
        <v>0</v>
      </c>
    </row>
    <row r="378" spans="1:7" ht="15">
      <c r="A378" s="69" t="s">
        <v>2254</v>
      </c>
      <c r="B378" s="69">
        <v>5</v>
      </c>
      <c r="C378" s="93">
        <v>0.008340365839985544</v>
      </c>
      <c r="D378" s="69" t="s">
        <v>222</v>
      </c>
      <c r="E378" s="69" t="b">
        <v>0</v>
      </c>
      <c r="F378" s="69" t="b">
        <v>0</v>
      </c>
      <c r="G378" s="69" t="b">
        <v>0</v>
      </c>
    </row>
    <row r="379" spans="1:7" ht="15">
      <c r="A379" s="69" t="s">
        <v>2293</v>
      </c>
      <c r="B379" s="69">
        <v>4</v>
      </c>
      <c r="C379" s="93">
        <v>0.007288572563931561</v>
      </c>
      <c r="D379" s="69" t="s">
        <v>222</v>
      </c>
      <c r="E379" s="69" t="b">
        <v>0</v>
      </c>
      <c r="F379" s="69" t="b">
        <v>0</v>
      </c>
      <c r="G379" s="69" t="b">
        <v>0</v>
      </c>
    </row>
    <row r="380" spans="1:7" ht="15">
      <c r="A380" s="69" t="s">
        <v>2014</v>
      </c>
      <c r="B380" s="69">
        <v>4</v>
      </c>
      <c r="C380" s="93">
        <v>0.007288572563931561</v>
      </c>
      <c r="D380" s="69" t="s">
        <v>222</v>
      </c>
      <c r="E380" s="69" t="b">
        <v>0</v>
      </c>
      <c r="F380" s="69" t="b">
        <v>0</v>
      </c>
      <c r="G380" s="69" t="b">
        <v>0</v>
      </c>
    </row>
    <row r="381" spans="1:7" ht="15">
      <c r="A381" s="69" t="s">
        <v>2364</v>
      </c>
      <c r="B381" s="69">
        <v>4</v>
      </c>
      <c r="C381" s="93">
        <v>0.007288572563931561</v>
      </c>
      <c r="D381" s="69" t="s">
        <v>222</v>
      </c>
      <c r="E381" s="69" t="b">
        <v>0</v>
      </c>
      <c r="F381" s="69" t="b">
        <v>0</v>
      </c>
      <c r="G381" s="69" t="b">
        <v>0</v>
      </c>
    </row>
    <row r="382" spans="1:7" ht="15">
      <c r="A382" s="69" t="s">
        <v>2272</v>
      </c>
      <c r="B382" s="69">
        <v>4</v>
      </c>
      <c r="C382" s="93">
        <v>0.007288572563931561</v>
      </c>
      <c r="D382" s="69" t="s">
        <v>222</v>
      </c>
      <c r="E382" s="69" t="b">
        <v>0</v>
      </c>
      <c r="F382" s="69" t="b">
        <v>0</v>
      </c>
      <c r="G382" s="69" t="b">
        <v>0</v>
      </c>
    </row>
    <row r="383" spans="1:7" ht="15">
      <c r="A383" s="69" t="s">
        <v>2296</v>
      </c>
      <c r="B383" s="69">
        <v>4</v>
      </c>
      <c r="C383" s="93">
        <v>0.007288572563931561</v>
      </c>
      <c r="D383" s="69" t="s">
        <v>222</v>
      </c>
      <c r="E383" s="69" t="b">
        <v>0</v>
      </c>
      <c r="F383" s="69" t="b">
        <v>0</v>
      </c>
      <c r="G383" s="69" t="b">
        <v>0</v>
      </c>
    </row>
    <row r="384" spans="1:7" ht="15">
      <c r="A384" s="69" t="s">
        <v>2297</v>
      </c>
      <c r="B384" s="69">
        <v>4</v>
      </c>
      <c r="C384" s="93">
        <v>0.007288572563931561</v>
      </c>
      <c r="D384" s="69" t="s">
        <v>222</v>
      </c>
      <c r="E384" s="69" t="b">
        <v>0</v>
      </c>
      <c r="F384" s="69" t="b">
        <v>0</v>
      </c>
      <c r="G384" s="69" t="b">
        <v>0</v>
      </c>
    </row>
    <row r="385" spans="1:7" ht="15">
      <c r="A385" s="69" t="s">
        <v>2298</v>
      </c>
      <c r="B385" s="69">
        <v>4</v>
      </c>
      <c r="C385" s="93">
        <v>0.007288572563931561</v>
      </c>
      <c r="D385" s="69" t="s">
        <v>222</v>
      </c>
      <c r="E385" s="69" t="b">
        <v>0</v>
      </c>
      <c r="F385" s="69" t="b">
        <v>0</v>
      </c>
      <c r="G385" s="69" t="b">
        <v>0</v>
      </c>
    </row>
    <row r="386" spans="1:7" ht="15">
      <c r="A386" s="69" t="s">
        <v>2276</v>
      </c>
      <c r="B386" s="69">
        <v>4</v>
      </c>
      <c r="C386" s="93">
        <v>0.007288572563931561</v>
      </c>
      <c r="D386" s="69" t="s">
        <v>222</v>
      </c>
      <c r="E386" s="69" t="b">
        <v>0</v>
      </c>
      <c r="F386" s="69" t="b">
        <v>0</v>
      </c>
      <c r="G386" s="69" t="b">
        <v>0</v>
      </c>
    </row>
    <row r="387" spans="1:7" ht="15">
      <c r="A387" s="69" t="s">
        <v>399</v>
      </c>
      <c r="B387" s="69">
        <v>4</v>
      </c>
      <c r="C387" s="93">
        <v>0.007288572563931561</v>
      </c>
      <c r="D387" s="69" t="s">
        <v>222</v>
      </c>
      <c r="E387" s="69" t="b">
        <v>0</v>
      </c>
      <c r="F387" s="69" t="b">
        <v>0</v>
      </c>
      <c r="G387" s="69" t="b">
        <v>0</v>
      </c>
    </row>
    <row r="388" spans="1:7" ht="15">
      <c r="A388" s="69" t="s">
        <v>2009</v>
      </c>
      <c r="B388" s="69">
        <v>4</v>
      </c>
      <c r="C388" s="93">
        <v>0.007288572563931561</v>
      </c>
      <c r="D388" s="69" t="s">
        <v>222</v>
      </c>
      <c r="E388" s="69" t="b">
        <v>0</v>
      </c>
      <c r="F388" s="69" t="b">
        <v>0</v>
      </c>
      <c r="G388" s="69" t="b">
        <v>0</v>
      </c>
    </row>
    <row r="389" spans="1:7" ht="15">
      <c r="A389" s="69" t="s">
        <v>2284</v>
      </c>
      <c r="B389" s="69">
        <v>4</v>
      </c>
      <c r="C389" s="93">
        <v>0.007288572563931561</v>
      </c>
      <c r="D389" s="69" t="s">
        <v>222</v>
      </c>
      <c r="E389" s="69" t="b">
        <v>0</v>
      </c>
      <c r="F389" s="69" t="b">
        <v>0</v>
      </c>
      <c r="G389" s="69" t="b">
        <v>0</v>
      </c>
    </row>
    <row r="390" spans="1:7" ht="15">
      <c r="A390" s="69" t="s">
        <v>2283</v>
      </c>
      <c r="B390" s="69">
        <v>4</v>
      </c>
      <c r="C390" s="93">
        <v>0.007288572563931561</v>
      </c>
      <c r="D390" s="69" t="s">
        <v>222</v>
      </c>
      <c r="E390" s="69" t="b">
        <v>0</v>
      </c>
      <c r="F390" s="69" t="b">
        <v>0</v>
      </c>
      <c r="G390" s="69" t="b">
        <v>0</v>
      </c>
    </row>
    <row r="391" spans="1:7" ht="15">
      <c r="A391" s="69" t="s">
        <v>2260</v>
      </c>
      <c r="B391" s="69">
        <v>4</v>
      </c>
      <c r="C391" s="93">
        <v>0.008083095531233948</v>
      </c>
      <c r="D391" s="69" t="s">
        <v>222</v>
      </c>
      <c r="E391" s="69" t="b">
        <v>0</v>
      </c>
      <c r="F391" s="69" t="b">
        <v>0</v>
      </c>
      <c r="G391" s="69" t="b">
        <v>0</v>
      </c>
    </row>
    <row r="392" spans="1:7" ht="15">
      <c r="A392" s="69" t="s">
        <v>2256</v>
      </c>
      <c r="B392" s="69">
        <v>4</v>
      </c>
      <c r="C392" s="93">
        <v>0.007288572563931561</v>
      </c>
      <c r="D392" s="69" t="s">
        <v>222</v>
      </c>
      <c r="E392" s="69" t="b">
        <v>0</v>
      </c>
      <c r="F392" s="69" t="b">
        <v>0</v>
      </c>
      <c r="G392" s="69" t="b">
        <v>0</v>
      </c>
    </row>
    <row r="393" spans="1:7" ht="15">
      <c r="A393" s="69" t="s">
        <v>819</v>
      </c>
      <c r="B393" s="69">
        <v>3</v>
      </c>
      <c r="C393" s="93">
        <v>0.006062321648425459</v>
      </c>
      <c r="D393" s="69" t="s">
        <v>222</v>
      </c>
      <c r="E393" s="69" t="b">
        <v>0</v>
      </c>
      <c r="F393" s="69" t="b">
        <v>0</v>
      </c>
      <c r="G393" s="69" t="b">
        <v>0</v>
      </c>
    </row>
    <row r="394" spans="1:7" ht="15">
      <c r="A394" s="69" t="s">
        <v>818</v>
      </c>
      <c r="B394" s="69">
        <v>3</v>
      </c>
      <c r="C394" s="93">
        <v>0.006062321648425459</v>
      </c>
      <c r="D394" s="69" t="s">
        <v>222</v>
      </c>
      <c r="E394" s="69" t="b">
        <v>0</v>
      </c>
      <c r="F394" s="69" t="b">
        <v>0</v>
      </c>
      <c r="G394" s="69" t="b">
        <v>0</v>
      </c>
    </row>
    <row r="395" spans="1:7" ht="15">
      <c r="A395" s="69" t="s">
        <v>2365</v>
      </c>
      <c r="B395" s="69">
        <v>3</v>
      </c>
      <c r="C395" s="93">
        <v>0.006062321648425459</v>
      </c>
      <c r="D395" s="69" t="s">
        <v>222</v>
      </c>
      <c r="E395" s="69" t="b">
        <v>0</v>
      </c>
      <c r="F395" s="69" t="b">
        <v>0</v>
      </c>
      <c r="G395" s="69" t="b">
        <v>0</v>
      </c>
    </row>
    <row r="396" spans="1:7" ht="15">
      <c r="A396" s="69" t="s">
        <v>2363</v>
      </c>
      <c r="B396" s="69">
        <v>3</v>
      </c>
      <c r="C396" s="93">
        <v>0.006062321648425459</v>
      </c>
      <c r="D396" s="69" t="s">
        <v>222</v>
      </c>
      <c r="E396" s="69" t="b">
        <v>0</v>
      </c>
      <c r="F396" s="69" t="b">
        <v>0</v>
      </c>
      <c r="G396" s="69" t="b">
        <v>0</v>
      </c>
    </row>
    <row r="397" spans="1:7" ht="15">
      <c r="A397" s="69" t="s">
        <v>2279</v>
      </c>
      <c r="B397" s="69">
        <v>3</v>
      </c>
      <c r="C397" s="93">
        <v>0.006062321648425459</v>
      </c>
      <c r="D397" s="69" t="s">
        <v>222</v>
      </c>
      <c r="E397" s="69" t="b">
        <v>0</v>
      </c>
      <c r="F397" s="69" t="b">
        <v>0</v>
      </c>
      <c r="G397" s="69" t="b">
        <v>0</v>
      </c>
    </row>
    <row r="398" spans="1:7" ht="15">
      <c r="A398" s="69" t="s">
        <v>2309</v>
      </c>
      <c r="B398" s="69">
        <v>3</v>
      </c>
      <c r="C398" s="93">
        <v>0.006062321648425459</v>
      </c>
      <c r="D398" s="69" t="s">
        <v>222</v>
      </c>
      <c r="E398" s="69" t="b">
        <v>0</v>
      </c>
      <c r="F398" s="69" t="b">
        <v>0</v>
      </c>
      <c r="G398" s="69" t="b">
        <v>0</v>
      </c>
    </row>
    <row r="399" spans="1:7" ht="15">
      <c r="A399" s="69" t="s">
        <v>2407</v>
      </c>
      <c r="B399" s="69">
        <v>3</v>
      </c>
      <c r="C399" s="93">
        <v>0.006062321648425459</v>
      </c>
      <c r="D399" s="69" t="s">
        <v>222</v>
      </c>
      <c r="E399" s="69" t="b">
        <v>0</v>
      </c>
      <c r="F399" s="69" t="b">
        <v>0</v>
      </c>
      <c r="G399" s="69" t="b">
        <v>0</v>
      </c>
    </row>
    <row r="400" spans="1:7" ht="15">
      <c r="A400" s="69" t="s">
        <v>403</v>
      </c>
      <c r="B400" s="69">
        <v>3</v>
      </c>
      <c r="C400" s="93">
        <v>0.006062321648425459</v>
      </c>
      <c r="D400" s="69" t="s">
        <v>222</v>
      </c>
      <c r="E400" s="69" t="b">
        <v>0</v>
      </c>
      <c r="F400" s="69" t="b">
        <v>0</v>
      </c>
      <c r="G400" s="69" t="b">
        <v>0</v>
      </c>
    </row>
    <row r="401" spans="1:7" ht="15">
      <c r="A401" s="69" t="s">
        <v>2352</v>
      </c>
      <c r="B401" s="69">
        <v>3</v>
      </c>
      <c r="C401" s="93">
        <v>0.006062321648425459</v>
      </c>
      <c r="D401" s="69" t="s">
        <v>222</v>
      </c>
      <c r="E401" s="69" t="b">
        <v>0</v>
      </c>
      <c r="F401" s="69" t="b">
        <v>0</v>
      </c>
      <c r="G401" s="69" t="b">
        <v>0</v>
      </c>
    </row>
    <row r="402" spans="1:7" ht="15">
      <c r="A402" s="69" t="s">
        <v>2408</v>
      </c>
      <c r="B402" s="69">
        <v>3</v>
      </c>
      <c r="C402" s="93">
        <v>0.006062321648425459</v>
      </c>
      <c r="D402" s="69" t="s">
        <v>222</v>
      </c>
      <c r="E402" s="69" t="b">
        <v>0</v>
      </c>
      <c r="F402" s="69" t="b">
        <v>0</v>
      </c>
      <c r="G402" s="69" t="b">
        <v>0</v>
      </c>
    </row>
    <row r="403" spans="1:7" ht="15">
      <c r="A403" s="69" t="s">
        <v>2409</v>
      </c>
      <c r="B403" s="69">
        <v>3</v>
      </c>
      <c r="C403" s="93">
        <v>0.006062321648425459</v>
      </c>
      <c r="D403" s="69" t="s">
        <v>222</v>
      </c>
      <c r="E403" s="69" t="b">
        <v>0</v>
      </c>
      <c r="F403" s="69" t="b">
        <v>0</v>
      </c>
      <c r="G403" s="69" t="b">
        <v>0</v>
      </c>
    </row>
    <row r="404" spans="1:7" ht="15">
      <c r="A404" s="69" t="s">
        <v>2410</v>
      </c>
      <c r="B404" s="69">
        <v>3</v>
      </c>
      <c r="C404" s="93">
        <v>0.006062321648425459</v>
      </c>
      <c r="D404" s="69" t="s">
        <v>222</v>
      </c>
      <c r="E404" s="69" t="b">
        <v>0</v>
      </c>
      <c r="F404" s="69" t="b">
        <v>0</v>
      </c>
      <c r="G404" s="69" t="b">
        <v>0</v>
      </c>
    </row>
    <row r="405" spans="1:7" ht="15">
      <c r="A405" s="69" t="s">
        <v>2261</v>
      </c>
      <c r="B405" s="69">
        <v>3</v>
      </c>
      <c r="C405" s="93">
        <v>0.006062321648425459</v>
      </c>
      <c r="D405" s="69" t="s">
        <v>222</v>
      </c>
      <c r="E405" s="69" t="b">
        <v>0</v>
      </c>
      <c r="F405" s="69" t="b">
        <v>0</v>
      </c>
      <c r="G405" s="69" t="b">
        <v>0</v>
      </c>
    </row>
    <row r="406" spans="1:7" ht="15">
      <c r="A406" s="69" t="s">
        <v>2277</v>
      </c>
      <c r="B406" s="69">
        <v>3</v>
      </c>
      <c r="C406" s="93">
        <v>0.006062321648425459</v>
      </c>
      <c r="D406" s="69" t="s">
        <v>222</v>
      </c>
      <c r="E406" s="69" t="b">
        <v>0</v>
      </c>
      <c r="F406" s="69" t="b">
        <v>0</v>
      </c>
      <c r="G406" s="69" t="b">
        <v>0</v>
      </c>
    </row>
    <row r="407" spans="1:7" ht="15">
      <c r="A407" s="69" t="s">
        <v>2285</v>
      </c>
      <c r="B407" s="69">
        <v>3</v>
      </c>
      <c r="C407" s="93">
        <v>0.006062321648425459</v>
      </c>
      <c r="D407" s="69" t="s">
        <v>222</v>
      </c>
      <c r="E407" s="69" t="b">
        <v>0</v>
      </c>
      <c r="F407" s="69" t="b">
        <v>0</v>
      </c>
      <c r="G407" s="69" t="b">
        <v>0</v>
      </c>
    </row>
    <row r="408" spans="1:7" ht="15">
      <c r="A408" s="69" t="s">
        <v>2282</v>
      </c>
      <c r="B408" s="69">
        <v>3</v>
      </c>
      <c r="C408" s="93">
        <v>0.006062321648425459</v>
      </c>
      <c r="D408" s="69" t="s">
        <v>222</v>
      </c>
      <c r="E408" s="69" t="b">
        <v>0</v>
      </c>
      <c r="F408" s="69" t="b">
        <v>0</v>
      </c>
      <c r="G408" s="69" t="b">
        <v>0</v>
      </c>
    </row>
    <row r="409" spans="1:7" ht="15">
      <c r="A409" s="69" t="s">
        <v>2267</v>
      </c>
      <c r="B409" s="69">
        <v>3</v>
      </c>
      <c r="C409" s="93">
        <v>0.006062321648425459</v>
      </c>
      <c r="D409" s="69" t="s">
        <v>222</v>
      </c>
      <c r="E409" s="69" t="b">
        <v>0</v>
      </c>
      <c r="F409" s="69" t="b">
        <v>0</v>
      </c>
      <c r="G409" s="69" t="b">
        <v>0</v>
      </c>
    </row>
    <row r="410" spans="1:7" ht="15">
      <c r="A410" s="69" t="s">
        <v>2286</v>
      </c>
      <c r="B410" s="69">
        <v>3</v>
      </c>
      <c r="C410" s="93">
        <v>0.006062321648425459</v>
      </c>
      <c r="D410" s="69" t="s">
        <v>222</v>
      </c>
      <c r="E410" s="69" t="b">
        <v>0</v>
      </c>
      <c r="F410" s="69" t="b">
        <v>0</v>
      </c>
      <c r="G410" s="69" t="b">
        <v>0</v>
      </c>
    </row>
    <row r="411" spans="1:7" ht="15">
      <c r="A411" s="69" t="s">
        <v>2302</v>
      </c>
      <c r="B411" s="69">
        <v>3</v>
      </c>
      <c r="C411" s="93">
        <v>0.006062321648425459</v>
      </c>
      <c r="D411" s="69" t="s">
        <v>222</v>
      </c>
      <c r="E411" s="69" t="b">
        <v>0</v>
      </c>
      <c r="F411" s="69" t="b">
        <v>0</v>
      </c>
      <c r="G411" s="69" t="b">
        <v>0</v>
      </c>
    </row>
    <row r="412" spans="1:7" ht="15">
      <c r="A412" s="69" t="s">
        <v>2264</v>
      </c>
      <c r="B412" s="69">
        <v>3</v>
      </c>
      <c r="C412" s="93">
        <v>0.006062321648425459</v>
      </c>
      <c r="D412" s="69" t="s">
        <v>222</v>
      </c>
      <c r="E412" s="69" t="b">
        <v>0</v>
      </c>
      <c r="F412" s="69" t="b">
        <v>0</v>
      </c>
      <c r="G412" s="69" t="b">
        <v>0</v>
      </c>
    </row>
    <row r="413" spans="1:7" ht="15">
      <c r="A413" s="69" t="s">
        <v>2354</v>
      </c>
      <c r="B413" s="69">
        <v>3</v>
      </c>
      <c r="C413" s="93">
        <v>0.006062321648425459</v>
      </c>
      <c r="D413" s="69" t="s">
        <v>222</v>
      </c>
      <c r="E413" s="69" t="b">
        <v>0</v>
      </c>
      <c r="F413" s="69" t="b">
        <v>0</v>
      </c>
      <c r="G413" s="69" t="b">
        <v>0</v>
      </c>
    </row>
    <row r="414" spans="1:7" ht="15">
      <c r="A414" s="69" t="s">
        <v>2271</v>
      </c>
      <c r="B414" s="69">
        <v>3</v>
      </c>
      <c r="C414" s="93">
        <v>0.006062321648425459</v>
      </c>
      <c r="D414" s="69" t="s">
        <v>222</v>
      </c>
      <c r="E414" s="69" t="b">
        <v>0</v>
      </c>
      <c r="F414" s="69" t="b">
        <v>0</v>
      </c>
      <c r="G414" s="69" t="b">
        <v>0</v>
      </c>
    </row>
    <row r="415" spans="1:7" ht="15">
      <c r="A415" s="69" t="s">
        <v>405</v>
      </c>
      <c r="B415" s="69">
        <v>3</v>
      </c>
      <c r="C415" s="93">
        <v>0.006062321648425459</v>
      </c>
      <c r="D415" s="69" t="s">
        <v>222</v>
      </c>
      <c r="E415" s="69" t="b">
        <v>0</v>
      </c>
      <c r="F415" s="69" t="b">
        <v>0</v>
      </c>
      <c r="G415" s="69" t="b">
        <v>0</v>
      </c>
    </row>
    <row r="416" spans="1:7" ht="15">
      <c r="A416" s="69" t="s">
        <v>2367</v>
      </c>
      <c r="B416" s="69">
        <v>3</v>
      </c>
      <c r="C416" s="93">
        <v>0.006062321648425459</v>
      </c>
      <c r="D416" s="69" t="s">
        <v>222</v>
      </c>
      <c r="E416" s="69" t="b">
        <v>0</v>
      </c>
      <c r="F416" s="69" t="b">
        <v>0</v>
      </c>
      <c r="G416" s="69" t="b">
        <v>0</v>
      </c>
    </row>
    <row r="417" spans="1:7" ht="15">
      <c r="A417" s="69" t="s">
        <v>2257</v>
      </c>
      <c r="B417" s="69">
        <v>3</v>
      </c>
      <c r="C417" s="93">
        <v>0.006062321648425459</v>
      </c>
      <c r="D417" s="69" t="s">
        <v>222</v>
      </c>
      <c r="E417" s="69" t="b">
        <v>0</v>
      </c>
      <c r="F417" s="69" t="b">
        <v>0</v>
      </c>
      <c r="G417" s="69" t="b">
        <v>0</v>
      </c>
    </row>
    <row r="418" spans="1:7" ht="15">
      <c r="A418" s="69" t="s">
        <v>820</v>
      </c>
      <c r="B418" s="69">
        <v>2</v>
      </c>
      <c r="C418" s="93">
        <v>0.004601456379466516</v>
      </c>
      <c r="D418" s="69" t="s">
        <v>222</v>
      </c>
      <c r="E418" s="69" t="b">
        <v>0</v>
      </c>
      <c r="F418" s="69" t="b">
        <v>0</v>
      </c>
      <c r="G418" s="69" t="b">
        <v>0</v>
      </c>
    </row>
    <row r="419" spans="1:7" ht="15">
      <c r="A419" s="69" t="s">
        <v>428</v>
      </c>
      <c r="B419" s="69">
        <v>2</v>
      </c>
      <c r="C419" s="93">
        <v>0.004601456379466516</v>
      </c>
      <c r="D419" s="69" t="s">
        <v>222</v>
      </c>
      <c r="E419" s="69" t="b">
        <v>0</v>
      </c>
      <c r="F419" s="69" t="b">
        <v>0</v>
      </c>
      <c r="G419" s="69" t="b">
        <v>0</v>
      </c>
    </row>
    <row r="420" spans="1:7" ht="15">
      <c r="A420" s="69" t="s">
        <v>809</v>
      </c>
      <c r="B420" s="69">
        <v>2</v>
      </c>
      <c r="C420" s="93">
        <v>0.004601456379466516</v>
      </c>
      <c r="D420" s="69" t="s">
        <v>222</v>
      </c>
      <c r="E420" s="69" t="b">
        <v>0</v>
      </c>
      <c r="F420" s="69" t="b">
        <v>0</v>
      </c>
      <c r="G420" s="69" t="b">
        <v>0</v>
      </c>
    </row>
    <row r="421" spans="1:7" ht="15">
      <c r="A421" s="69" t="s">
        <v>802</v>
      </c>
      <c r="B421" s="69">
        <v>2</v>
      </c>
      <c r="C421" s="93">
        <v>0.004601456379466516</v>
      </c>
      <c r="D421" s="69" t="s">
        <v>222</v>
      </c>
      <c r="E421" s="69" t="b">
        <v>0</v>
      </c>
      <c r="F421" s="69" t="b">
        <v>0</v>
      </c>
      <c r="G421" s="69" t="b">
        <v>0</v>
      </c>
    </row>
    <row r="422" spans="1:7" ht="15">
      <c r="A422" s="69" t="s">
        <v>806</v>
      </c>
      <c r="B422" s="69">
        <v>2</v>
      </c>
      <c r="C422" s="93">
        <v>0.004601456379466516</v>
      </c>
      <c r="D422" s="69" t="s">
        <v>222</v>
      </c>
      <c r="E422" s="69" t="b">
        <v>0</v>
      </c>
      <c r="F422" s="69" t="b">
        <v>0</v>
      </c>
      <c r="G422" s="69" t="b">
        <v>0</v>
      </c>
    </row>
    <row r="423" spans="1:7" ht="15">
      <c r="A423" s="69" t="s">
        <v>807</v>
      </c>
      <c r="B423" s="69">
        <v>2</v>
      </c>
      <c r="C423" s="93">
        <v>0.004601456379466516</v>
      </c>
      <c r="D423" s="69" t="s">
        <v>222</v>
      </c>
      <c r="E423" s="69" t="b">
        <v>0</v>
      </c>
      <c r="F423" s="69" t="b">
        <v>0</v>
      </c>
      <c r="G423" s="69" t="b">
        <v>0</v>
      </c>
    </row>
    <row r="424" spans="1:7" ht="15">
      <c r="A424" s="69" t="s">
        <v>2419</v>
      </c>
      <c r="B424" s="69">
        <v>2</v>
      </c>
      <c r="C424" s="93">
        <v>0.004601456379466516</v>
      </c>
      <c r="D424" s="69" t="s">
        <v>222</v>
      </c>
      <c r="E424" s="69" t="b">
        <v>0</v>
      </c>
      <c r="F424" s="69" t="b">
        <v>0</v>
      </c>
      <c r="G424" s="69" t="b">
        <v>0</v>
      </c>
    </row>
    <row r="425" spans="1:7" ht="15">
      <c r="A425" s="69" t="s">
        <v>2501</v>
      </c>
      <c r="B425" s="69">
        <v>2</v>
      </c>
      <c r="C425" s="93">
        <v>0.004601456379466516</v>
      </c>
      <c r="D425" s="69" t="s">
        <v>222</v>
      </c>
      <c r="E425" s="69" t="b">
        <v>0</v>
      </c>
      <c r="F425" s="69" t="b">
        <v>0</v>
      </c>
      <c r="G425" s="69" t="b">
        <v>0</v>
      </c>
    </row>
    <row r="426" spans="1:7" ht="15">
      <c r="A426" s="69" t="s">
        <v>2502</v>
      </c>
      <c r="B426" s="69">
        <v>2</v>
      </c>
      <c r="C426" s="93">
        <v>0.004601456379466516</v>
      </c>
      <c r="D426" s="69" t="s">
        <v>222</v>
      </c>
      <c r="E426" s="69" t="b">
        <v>0</v>
      </c>
      <c r="F426" s="69" t="b">
        <v>0</v>
      </c>
      <c r="G426" s="69" t="b">
        <v>0</v>
      </c>
    </row>
    <row r="427" spans="1:7" ht="15">
      <c r="A427" s="69" t="s">
        <v>2404</v>
      </c>
      <c r="B427" s="69">
        <v>2</v>
      </c>
      <c r="C427" s="93">
        <v>0.004601456379466516</v>
      </c>
      <c r="D427" s="69" t="s">
        <v>222</v>
      </c>
      <c r="E427" s="69" t="b">
        <v>0</v>
      </c>
      <c r="F427" s="69" t="b">
        <v>0</v>
      </c>
      <c r="G427" s="69" t="b">
        <v>0</v>
      </c>
    </row>
    <row r="428" spans="1:7" ht="15">
      <c r="A428" s="69" t="s">
        <v>2503</v>
      </c>
      <c r="B428" s="69">
        <v>2</v>
      </c>
      <c r="C428" s="93">
        <v>0.004601456379466516</v>
      </c>
      <c r="D428" s="69" t="s">
        <v>222</v>
      </c>
      <c r="E428" s="69" t="b">
        <v>0</v>
      </c>
      <c r="F428" s="69" t="b">
        <v>0</v>
      </c>
      <c r="G428" s="69" t="b">
        <v>0</v>
      </c>
    </row>
    <row r="429" spans="1:7" ht="15">
      <c r="A429" s="69" t="s">
        <v>2504</v>
      </c>
      <c r="B429" s="69">
        <v>2</v>
      </c>
      <c r="C429" s="93">
        <v>0.004601456379466516</v>
      </c>
      <c r="D429" s="69" t="s">
        <v>222</v>
      </c>
      <c r="E429" s="69" t="b">
        <v>0</v>
      </c>
      <c r="F429" s="69" t="b">
        <v>0</v>
      </c>
      <c r="G429" s="69" t="b">
        <v>0</v>
      </c>
    </row>
    <row r="430" spans="1:7" ht="15">
      <c r="A430" s="69" t="s">
        <v>2505</v>
      </c>
      <c r="B430" s="69">
        <v>2</v>
      </c>
      <c r="C430" s="93">
        <v>0.004601456379466516</v>
      </c>
      <c r="D430" s="69" t="s">
        <v>222</v>
      </c>
      <c r="E430" s="69" t="b">
        <v>0</v>
      </c>
      <c r="F430" s="69" t="b">
        <v>0</v>
      </c>
      <c r="G430" s="69" t="b">
        <v>0</v>
      </c>
    </row>
    <row r="431" spans="1:7" ht="15">
      <c r="A431" s="69" t="s">
        <v>2506</v>
      </c>
      <c r="B431" s="69">
        <v>2</v>
      </c>
      <c r="C431" s="93">
        <v>0.004601456379466516</v>
      </c>
      <c r="D431" s="69" t="s">
        <v>222</v>
      </c>
      <c r="E431" s="69" t="b">
        <v>0</v>
      </c>
      <c r="F431" s="69" t="b">
        <v>0</v>
      </c>
      <c r="G431" s="69" t="b">
        <v>0</v>
      </c>
    </row>
    <row r="432" spans="1:7" ht="15">
      <c r="A432" s="69" t="s">
        <v>958</v>
      </c>
      <c r="B432" s="69">
        <v>2</v>
      </c>
      <c r="C432" s="93">
        <v>0.004601456379466516</v>
      </c>
      <c r="D432" s="69" t="s">
        <v>222</v>
      </c>
      <c r="E432" s="69" t="b">
        <v>0</v>
      </c>
      <c r="F432" s="69" t="b">
        <v>0</v>
      </c>
      <c r="G432" s="69" t="b">
        <v>0</v>
      </c>
    </row>
    <row r="433" spans="1:7" ht="15">
      <c r="A433" s="69" t="s">
        <v>2269</v>
      </c>
      <c r="B433" s="69">
        <v>2</v>
      </c>
      <c r="C433" s="93">
        <v>0.004601456379466516</v>
      </c>
      <c r="D433" s="69" t="s">
        <v>222</v>
      </c>
      <c r="E433" s="69" t="b">
        <v>0</v>
      </c>
      <c r="F433" s="69" t="b">
        <v>0</v>
      </c>
      <c r="G433" s="69" t="b">
        <v>0</v>
      </c>
    </row>
    <row r="434" spans="1:7" ht="15">
      <c r="A434" s="69" t="s">
        <v>478</v>
      </c>
      <c r="B434" s="69">
        <v>2</v>
      </c>
      <c r="C434" s="93">
        <v>0.004601456379466516</v>
      </c>
      <c r="D434" s="69" t="s">
        <v>222</v>
      </c>
      <c r="E434" s="69" t="b">
        <v>0</v>
      </c>
      <c r="F434" s="69" t="b">
        <v>0</v>
      </c>
      <c r="G434" s="69" t="b">
        <v>0</v>
      </c>
    </row>
    <row r="435" spans="1:7" ht="15">
      <c r="A435" s="69" t="s">
        <v>2292</v>
      </c>
      <c r="B435" s="69">
        <v>2</v>
      </c>
      <c r="C435" s="93">
        <v>0.004601456379466516</v>
      </c>
      <c r="D435" s="69" t="s">
        <v>222</v>
      </c>
      <c r="E435" s="69" t="b">
        <v>0</v>
      </c>
      <c r="F435" s="69" t="b">
        <v>0</v>
      </c>
      <c r="G435" s="69" t="b">
        <v>0</v>
      </c>
    </row>
    <row r="436" spans="1:7" ht="15">
      <c r="A436" s="69" t="s">
        <v>2398</v>
      </c>
      <c r="B436" s="69">
        <v>2</v>
      </c>
      <c r="C436" s="93">
        <v>0.004601456379466516</v>
      </c>
      <c r="D436" s="69" t="s">
        <v>222</v>
      </c>
      <c r="E436" s="69" t="b">
        <v>0</v>
      </c>
      <c r="F436" s="69" t="b">
        <v>0</v>
      </c>
      <c r="G436" s="69" t="b">
        <v>0</v>
      </c>
    </row>
    <row r="437" spans="1:7" ht="15">
      <c r="A437" s="69" t="s">
        <v>2266</v>
      </c>
      <c r="B437" s="69">
        <v>2</v>
      </c>
      <c r="C437" s="93">
        <v>0.004601456379466516</v>
      </c>
      <c r="D437" s="69" t="s">
        <v>222</v>
      </c>
      <c r="E437" s="69" t="b">
        <v>0</v>
      </c>
      <c r="F437" s="69" t="b">
        <v>0</v>
      </c>
      <c r="G437" s="69" t="b">
        <v>0</v>
      </c>
    </row>
    <row r="438" spans="1:7" ht="15">
      <c r="A438" s="69" t="s">
        <v>2303</v>
      </c>
      <c r="B438" s="69">
        <v>2</v>
      </c>
      <c r="C438" s="93">
        <v>0.004601456379466516</v>
      </c>
      <c r="D438" s="69" t="s">
        <v>222</v>
      </c>
      <c r="E438" s="69" t="b">
        <v>0</v>
      </c>
      <c r="F438" s="69" t="b">
        <v>0</v>
      </c>
      <c r="G438" s="69" t="b">
        <v>0</v>
      </c>
    </row>
    <row r="439" spans="1:7" ht="15">
      <c r="A439" s="69" t="s">
        <v>2295</v>
      </c>
      <c r="B439" s="69">
        <v>2</v>
      </c>
      <c r="C439" s="93">
        <v>0.004601456379466516</v>
      </c>
      <c r="D439" s="69" t="s">
        <v>222</v>
      </c>
      <c r="E439" s="69" t="b">
        <v>0</v>
      </c>
      <c r="F439" s="69" t="b">
        <v>0</v>
      </c>
      <c r="G439" s="69" t="b">
        <v>0</v>
      </c>
    </row>
    <row r="440" spans="1:7" ht="15">
      <c r="A440" s="69" t="s">
        <v>2304</v>
      </c>
      <c r="B440" s="69">
        <v>2</v>
      </c>
      <c r="C440" s="93">
        <v>0.004601456379466516</v>
      </c>
      <c r="D440" s="69" t="s">
        <v>222</v>
      </c>
      <c r="E440" s="69" t="b">
        <v>0</v>
      </c>
      <c r="F440" s="69" t="b">
        <v>0</v>
      </c>
      <c r="G440" s="69" t="b">
        <v>0</v>
      </c>
    </row>
    <row r="441" spans="1:7" ht="15">
      <c r="A441" s="69" t="s">
        <v>2305</v>
      </c>
      <c r="B441" s="69">
        <v>2</v>
      </c>
      <c r="C441" s="93">
        <v>0.004601456379466516</v>
      </c>
      <c r="D441" s="69" t="s">
        <v>222</v>
      </c>
      <c r="E441" s="69" t="b">
        <v>0</v>
      </c>
      <c r="F441" s="69" t="b">
        <v>0</v>
      </c>
      <c r="G441" s="69" t="b">
        <v>0</v>
      </c>
    </row>
    <row r="442" spans="1:7" ht="15">
      <c r="A442" s="69" t="s">
        <v>2355</v>
      </c>
      <c r="B442" s="69">
        <v>2</v>
      </c>
      <c r="C442" s="93">
        <v>0.004601456379466516</v>
      </c>
      <c r="D442" s="69" t="s">
        <v>222</v>
      </c>
      <c r="E442" s="69" t="b">
        <v>0</v>
      </c>
      <c r="F442" s="69" t="b">
        <v>0</v>
      </c>
      <c r="G442" s="69" t="b">
        <v>0</v>
      </c>
    </row>
    <row r="443" spans="1:7" ht="15">
      <c r="A443" s="69" t="s">
        <v>1999</v>
      </c>
      <c r="B443" s="69">
        <v>2</v>
      </c>
      <c r="C443" s="93">
        <v>0.004601456379466516</v>
      </c>
      <c r="D443" s="69" t="s">
        <v>222</v>
      </c>
      <c r="E443" s="69" t="b">
        <v>0</v>
      </c>
      <c r="F443" s="69" t="b">
        <v>0</v>
      </c>
      <c r="G443" s="69" t="b">
        <v>0</v>
      </c>
    </row>
    <row r="444" spans="1:7" ht="15">
      <c r="A444" s="69" t="s">
        <v>2384</v>
      </c>
      <c r="B444" s="69">
        <v>2</v>
      </c>
      <c r="C444" s="93">
        <v>0.004601456379466516</v>
      </c>
      <c r="D444" s="69" t="s">
        <v>222</v>
      </c>
      <c r="E444" s="69" t="b">
        <v>0</v>
      </c>
      <c r="F444" s="69" t="b">
        <v>0</v>
      </c>
      <c r="G444" s="69" t="b">
        <v>0</v>
      </c>
    </row>
    <row r="445" spans="1:7" ht="15">
      <c r="A445" s="69" t="s">
        <v>2319</v>
      </c>
      <c r="B445" s="69">
        <v>2</v>
      </c>
      <c r="C445" s="93">
        <v>0.004601456379466516</v>
      </c>
      <c r="D445" s="69" t="s">
        <v>222</v>
      </c>
      <c r="E445" s="69" t="b">
        <v>0</v>
      </c>
      <c r="F445" s="69" t="b">
        <v>0</v>
      </c>
      <c r="G445" s="69" t="b">
        <v>0</v>
      </c>
    </row>
    <row r="446" spans="1:7" ht="15">
      <c r="A446" s="69" t="s">
        <v>2270</v>
      </c>
      <c r="B446" s="69">
        <v>2</v>
      </c>
      <c r="C446" s="93">
        <v>0.004601456379466516</v>
      </c>
      <c r="D446" s="69" t="s">
        <v>222</v>
      </c>
      <c r="E446" s="69" t="b">
        <v>0</v>
      </c>
      <c r="F446" s="69" t="b">
        <v>0</v>
      </c>
      <c r="G446" s="69" t="b">
        <v>0</v>
      </c>
    </row>
    <row r="447" spans="1:7" ht="15">
      <c r="A447" s="69" t="s">
        <v>2294</v>
      </c>
      <c r="B447" s="69">
        <v>2</v>
      </c>
      <c r="C447" s="93">
        <v>0.004601456379466516</v>
      </c>
      <c r="D447" s="69" t="s">
        <v>222</v>
      </c>
      <c r="E447" s="69" t="b">
        <v>0</v>
      </c>
      <c r="F447" s="69" t="b">
        <v>0</v>
      </c>
      <c r="G447" s="69" t="b">
        <v>0</v>
      </c>
    </row>
    <row r="448" spans="1:7" ht="15">
      <c r="A448" s="69" t="s">
        <v>2366</v>
      </c>
      <c r="B448" s="69">
        <v>2</v>
      </c>
      <c r="C448" s="93">
        <v>0.004601456379466516</v>
      </c>
      <c r="D448" s="69" t="s">
        <v>222</v>
      </c>
      <c r="E448" s="69" t="b">
        <v>0</v>
      </c>
      <c r="F448" s="69" t="b">
        <v>0</v>
      </c>
      <c r="G448" s="69" t="b">
        <v>0</v>
      </c>
    </row>
    <row r="449" spans="1:7" ht="15">
      <c r="A449" s="69" t="s">
        <v>413</v>
      </c>
      <c r="B449" s="69">
        <v>2</v>
      </c>
      <c r="C449" s="93">
        <v>0.004601456379466516</v>
      </c>
      <c r="D449" s="69" t="s">
        <v>222</v>
      </c>
      <c r="E449" s="69" t="b">
        <v>0</v>
      </c>
      <c r="F449" s="69" t="b">
        <v>0</v>
      </c>
      <c r="G449" s="69" t="b">
        <v>0</v>
      </c>
    </row>
    <row r="450" spans="1:7" ht="15">
      <c r="A450" s="69" t="s">
        <v>2003</v>
      </c>
      <c r="B450" s="69">
        <v>2</v>
      </c>
      <c r="C450" s="93">
        <v>0.004601456379466516</v>
      </c>
      <c r="D450" s="69" t="s">
        <v>222</v>
      </c>
      <c r="E450" s="69" t="b">
        <v>0</v>
      </c>
      <c r="F450" s="69" t="b">
        <v>0</v>
      </c>
      <c r="G450" s="69" t="b">
        <v>0</v>
      </c>
    </row>
    <row r="451" spans="1:7" ht="15">
      <c r="A451" s="69" t="s">
        <v>2318</v>
      </c>
      <c r="B451" s="69">
        <v>2</v>
      </c>
      <c r="C451" s="93">
        <v>0.004601456379466516</v>
      </c>
      <c r="D451" s="69" t="s">
        <v>222</v>
      </c>
      <c r="E451" s="69" t="b">
        <v>0</v>
      </c>
      <c r="F451" s="69" t="b">
        <v>0</v>
      </c>
      <c r="G451" s="69" t="b">
        <v>0</v>
      </c>
    </row>
    <row r="452" spans="1:7" ht="15">
      <c r="A452" s="69" t="s">
        <v>2265</v>
      </c>
      <c r="B452" s="69">
        <v>2</v>
      </c>
      <c r="C452" s="93">
        <v>0.004601456379466516</v>
      </c>
      <c r="D452" s="69" t="s">
        <v>222</v>
      </c>
      <c r="E452" s="69" t="b">
        <v>0</v>
      </c>
      <c r="F452" s="69" t="b">
        <v>0</v>
      </c>
      <c r="G452" s="69" t="b">
        <v>0</v>
      </c>
    </row>
    <row r="453" spans="1:7" ht="15">
      <c r="A453" s="69" t="s">
        <v>2274</v>
      </c>
      <c r="B453" s="69">
        <v>2</v>
      </c>
      <c r="C453" s="93">
        <v>0.004601456379466516</v>
      </c>
      <c r="D453" s="69" t="s">
        <v>222</v>
      </c>
      <c r="E453" s="69" t="b">
        <v>0</v>
      </c>
      <c r="F453" s="69" t="b">
        <v>0</v>
      </c>
      <c r="G453" s="69" t="b">
        <v>0</v>
      </c>
    </row>
    <row r="454" spans="1:7" ht="15">
      <c r="A454" s="69" t="s">
        <v>2275</v>
      </c>
      <c r="B454" s="69">
        <v>2</v>
      </c>
      <c r="C454" s="93">
        <v>0.004601456379466516</v>
      </c>
      <c r="D454" s="69" t="s">
        <v>222</v>
      </c>
      <c r="E454" s="69" t="b">
        <v>0</v>
      </c>
      <c r="F454" s="69" t="b">
        <v>0</v>
      </c>
      <c r="G454" s="69" t="b">
        <v>0</v>
      </c>
    </row>
    <row r="455" spans="1:7" ht="15">
      <c r="A455" s="69" t="s">
        <v>2263</v>
      </c>
      <c r="B455" s="69">
        <v>2</v>
      </c>
      <c r="C455" s="93">
        <v>0.004601456379466516</v>
      </c>
      <c r="D455" s="69" t="s">
        <v>222</v>
      </c>
      <c r="E455" s="69" t="b">
        <v>0</v>
      </c>
      <c r="F455" s="69" t="b">
        <v>0</v>
      </c>
      <c r="G455" s="69" t="b">
        <v>0</v>
      </c>
    </row>
    <row r="456" spans="1:7" ht="15">
      <c r="A456" s="69" t="s">
        <v>514</v>
      </c>
      <c r="B456" s="69">
        <v>2</v>
      </c>
      <c r="C456" s="93">
        <v>0.004601456379466516</v>
      </c>
      <c r="D456" s="69" t="s">
        <v>222</v>
      </c>
      <c r="E456" s="69" t="b">
        <v>0</v>
      </c>
      <c r="F456" s="69" t="b">
        <v>0</v>
      </c>
      <c r="G456" s="69" t="b">
        <v>0</v>
      </c>
    </row>
    <row r="457" spans="1:7" ht="15">
      <c r="A457" s="69" t="s">
        <v>817</v>
      </c>
      <c r="B457" s="69">
        <v>2</v>
      </c>
      <c r="C457" s="93">
        <v>0.004601456379466516</v>
      </c>
      <c r="D457" s="69" t="s">
        <v>222</v>
      </c>
      <c r="E457" s="69" t="b">
        <v>0</v>
      </c>
      <c r="F457" s="69" t="b">
        <v>0</v>
      </c>
      <c r="G457" s="69" t="b">
        <v>0</v>
      </c>
    </row>
    <row r="458" spans="1:7" ht="15">
      <c r="A458" s="69" t="s">
        <v>423</v>
      </c>
      <c r="B458" s="69">
        <v>2</v>
      </c>
      <c r="C458" s="93">
        <v>0.004601456379466516</v>
      </c>
      <c r="D458" s="69" t="s">
        <v>222</v>
      </c>
      <c r="E458" s="69" t="b">
        <v>0</v>
      </c>
      <c r="F458" s="69" t="b">
        <v>0</v>
      </c>
      <c r="G458" s="69" t="b">
        <v>0</v>
      </c>
    </row>
    <row r="459" spans="1:7" ht="15">
      <c r="A459" s="69" t="s">
        <v>2402</v>
      </c>
      <c r="B459" s="69">
        <v>2</v>
      </c>
      <c r="C459" s="93">
        <v>0.004601456379466516</v>
      </c>
      <c r="D459" s="69" t="s">
        <v>222</v>
      </c>
      <c r="E459" s="69" t="b">
        <v>0</v>
      </c>
      <c r="F459" s="69" t="b">
        <v>0</v>
      </c>
      <c r="G459" s="69" t="b">
        <v>0</v>
      </c>
    </row>
    <row r="460" spans="1:7" ht="15">
      <c r="A460" s="69" t="s">
        <v>2357</v>
      </c>
      <c r="B460" s="69">
        <v>2</v>
      </c>
      <c r="C460" s="93">
        <v>0.004601456379466516</v>
      </c>
      <c r="D460" s="69" t="s">
        <v>222</v>
      </c>
      <c r="E460" s="69" t="b">
        <v>0</v>
      </c>
      <c r="F460" s="69" t="b">
        <v>0</v>
      </c>
      <c r="G460" s="69" t="b">
        <v>0</v>
      </c>
    </row>
    <row r="461" spans="1:7" ht="15">
      <c r="A461" s="69" t="s">
        <v>2403</v>
      </c>
      <c r="B461" s="69">
        <v>2</v>
      </c>
      <c r="C461" s="93">
        <v>0.004601456379466516</v>
      </c>
      <c r="D461" s="69" t="s">
        <v>222</v>
      </c>
      <c r="E461" s="69" t="b">
        <v>0</v>
      </c>
      <c r="F461" s="69" t="b">
        <v>0</v>
      </c>
      <c r="G461" s="69" t="b">
        <v>0</v>
      </c>
    </row>
    <row r="462" spans="1:7" ht="15">
      <c r="A462" s="69" t="s">
        <v>2306</v>
      </c>
      <c r="B462" s="69">
        <v>2</v>
      </c>
      <c r="C462" s="93">
        <v>0.004601456379466516</v>
      </c>
      <c r="D462" s="69" t="s">
        <v>222</v>
      </c>
      <c r="E462" s="69" t="b">
        <v>0</v>
      </c>
      <c r="F462" s="69" t="b">
        <v>0</v>
      </c>
      <c r="G462" s="69" t="b">
        <v>0</v>
      </c>
    </row>
    <row r="463" spans="1:7" ht="15">
      <c r="A463" s="69" t="s">
        <v>2012</v>
      </c>
      <c r="B463" s="69">
        <v>2</v>
      </c>
      <c r="C463" s="93">
        <v>0.004601456379466516</v>
      </c>
      <c r="D463" s="69" t="s">
        <v>222</v>
      </c>
      <c r="E463" s="69" t="b">
        <v>0</v>
      </c>
      <c r="F463" s="69" t="b">
        <v>0</v>
      </c>
      <c r="G463" s="69" t="b">
        <v>0</v>
      </c>
    </row>
    <row r="464" spans="1:7" ht="15">
      <c r="A464" s="69" t="s">
        <v>2420</v>
      </c>
      <c r="B464" s="69">
        <v>2</v>
      </c>
      <c r="C464" s="93">
        <v>0.004601456379466516</v>
      </c>
      <c r="D464" s="69" t="s">
        <v>222</v>
      </c>
      <c r="E464" s="69" t="b">
        <v>0</v>
      </c>
      <c r="F464" s="69" t="b">
        <v>0</v>
      </c>
      <c r="G464" s="69" t="b">
        <v>0</v>
      </c>
    </row>
    <row r="465" spans="1:7" ht="15">
      <c r="A465" s="69" t="s">
        <v>2278</v>
      </c>
      <c r="B465" s="69">
        <v>2</v>
      </c>
      <c r="C465" s="93">
        <v>0.004601456379466516</v>
      </c>
      <c r="D465" s="69" t="s">
        <v>222</v>
      </c>
      <c r="E465" s="69" t="b">
        <v>0</v>
      </c>
      <c r="F465" s="69" t="b">
        <v>0</v>
      </c>
      <c r="G465" s="69" t="b">
        <v>0</v>
      </c>
    </row>
    <row r="466" spans="1:7" ht="15">
      <c r="A466" s="69" t="s">
        <v>2287</v>
      </c>
      <c r="B466" s="69">
        <v>2</v>
      </c>
      <c r="C466" s="93">
        <v>0.004601456379466516</v>
      </c>
      <c r="D466" s="69" t="s">
        <v>222</v>
      </c>
      <c r="E466" s="69" t="b">
        <v>0</v>
      </c>
      <c r="F466" s="69" t="b">
        <v>0</v>
      </c>
      <c r="G466" s="69" t="b">
        <v>0</v>
      </c>
    </row>
    <row r="467" spans="1:7" ht="15">
      <c r="A467" s="69" t="s">
        <v>2386</v>
      </c>
      <c r="B467" s="69">
        <v>2</v>
      </c>
      <c r="C467" s="93">
        <v>0.004601456379466516</v>
      </c>
      <c r="D467" s="69" t="s">
        <v>222</v>
      </c>
      <c r="E467" s="69" t="b">
        <v>0</v>
      </c>
      <c r="F467" s="69" t="b">
        <v>0</v>
      </c>
      <c r="G467" s="69" t="b">
        <v>0</v>
      </c>
    </row>
    <row r="468" spans="1:7" ht="15">
      <c r="A468" s="69" t="s">
        <v>2288</v>
      </c>
      <c r="B468" s="69">
        <v>2</v>
      </c>
      <c r="C468" s="93">
        <v>0.004601456379466516</v>
      </c>
      <c r="D468" s="69" t="s">
        <v>222</v>
      </c>
      <c r="E468" s="69" t="b">
        <v>0</v>
      </c>
      <c r="F468" s="69" t="b">
        <v>0</v>
      </c>
      <c r="G468" s="69" t="b">
        <v>0</v>
      </c>
    </row>
    <row r="469" spans="1:7" ht="15">
      <c r="A469" s="69" t="s">
        <v>2387</v>
      </c>
      <c r="B469" s="69">
        <v>2</v>
      </c>
      <c r="C469" s="93">
        <v>0.004601456379466516</v>
      </c>
      <c r="D469" s="69" t="s">
        <v>222</v>
      </c>
      <c r="E469" s="69" t="b">
        <v>0</v>
      </c>
      <c r="F469" s="69" t="b">
        <v>0</v>
      </c>
      <c r="G469" s="69" t="b">
        <v>0</v>
      </c>
    </row>
    <row r="470" spans="1:7" ht="15">
      <c r="A470" s="69" t="s">
        <v>2290</v>
      </c>
      <c r="B470" s="69">
        <v>2</v>
      </c>
      <c r="C470" s="93">
        <v>0.004601456379466516</v>
      </c>
      <c r="D470" s="69" t="s">
        <v>222</v>
      </c>
      <c r="E470" s="69" t="b">
        <v>0</v>
      </c>
      <c r="F470" s="69" t="b">
        <v>0</v>
      </c>
      <c r="G470" s="69" t="b">
        <v>0</v>
      </c>
    </row>
    <row r="471" spans="1:7" ht="15">
      <c r="A471" s="69" t="s">
        <v>2289</v>
      </c>
      <c r="B471" s="69">
        <v>2</v>
      </c>
      <c r="C471" s="93">
        <v>0.004601456379466516</v>
      </c>
      <c r="D471" s="69" t="s">
        <v>222</v>
      </c>
      <c r="E471" s="69" t="b">
        <v>0</v>
      </c>
      <c r="F471" s="69" t="b">
        <v>0</v>
      </c>
      <c r="G471" s="69" t="b">
        <v>0</v>
      </c>
    </row>
    <row r="472" spans="1:7" ht="15">
      <c r="A472" s="69" t="s">
        <v>2358</v>
      </c>
      <c r="B472" s="69">
        <v>2</v>
      </c>
      <c r="C472" s="93">
        <v>0.004601456379466516</v>
      </c>
      <c r="D472" s="69" t="s">
        <v>222</v>
      </c>
      <c r="E472" s="69" t="b">
        <v>0</v>
      </c>
      <c r="F472" s="69" t="b">
        <v>0</v>
      </c>
      <c r="G472" s="69" t="b">
        <v>0</v>
      </c>
    </row>
    <row r="473" spans="1:7" ht="15">
      <c r="A473" s="69" t="s">
        <v>2388</v>
      </c>
      <c r="B473" s="69">
        <v>2</v>
      </c>
      <c r="C473" s="93">
        <v>0.004601456379466516</v>
      </c>
      <c r="D473" s="69" t="s">
        <v>222</v>
      </c>
      <c r="E473" s="69" t="b">
        <v>0</v>
      </c>
      <c r="F473" s="69" t="b">
        <v>0</v>
      </c>
      <c r="G473" s="69" t="b">
        <v>0</v>
      </c>
    </row>
    <row r="474" spans="1:7" ht="15">
      <c r="A474" s="69" t="s">
        <v>2389</v>
      </c>
      <c r="B474" s="69">
        <v>2</v>
      </c>
      <c r="C474" s="93">
        <v>0.004601456379466516</v>
      </c>
      <c r="D474" s="69" t="s">
        <v>222</v>
      </c>
      <c r="E474" s="69" t="b">
        <v>0</v>
      </c>
      <c r="F474" s="69" t="b">
        <v>0</v>
      </c>
      <c r="G474" s="69" t="b">
        <v>0</v>
      </c>
    </row>
    <row r="475" spans="1:7" ht="15">
      <c r="A475" s="69" t="s">
        <v>2017</v>
      </c>
      <c r="B475" s="69">
        <v>2</v>
      </c>
      <c r="C475" s="93">
        <v>0.004601456379466516</v>
      </c>
      <c r="D475" s="69" t="s">
        <v>222</v>
      </c>
      <c r="E475" s="69" t="b">
        <v>0</v>
      </c>
      <c r="F475" s="69" t="b">
        <v>0</v>
      </c>
      <c r="G475" s="69" t="b">
        <v>0</v>
      </c>
    </row>
    <row r="476" spans="1:7" ht="15">
      <c r="A476" s="69" t="s">
        <v>1995</v>
      </c>
      <c r="B476" s="69">
        <v>21</v>
      </c>
      <c r="C476" s="93">
        <v>0</v>
      </c>
      <c r="D476" s="69" t="s">
        <v>354</v>
      </c>
      <c r="E476" s="69" t="b">
        <v>0</v>
      </c>
      <c r="F476" s="69" t="b">
        <v>0</v>
      </c>
      <c r="G476" s="69" t="b">
        <v>0</v>
      </c>
    </row>
    <row r="477" spans="1:7" ht="15">
      <c r="A477" s="69" t="s">
        <v>1998</v>
      </c>
      <c r="B477" s="69">
        <v>9</v>
      </c>
      <c r="C477" s="93">
        <v>0.010717770445473625</v>
      </c>
      <c r="D477" s="69" t="s">
        <v>354</v>
      </c>
      <c r="E477" s="69" t="b">
        <v>0</v>
      </c>
      <c r="F477" s="69" t="b">
        <v>0</v>
      </c>
      <c r="G477" s="69" t="b">
        <v>0</v>
      </c>
    </row>
    <row r="478" spans="1:7" ht="15">
      <c r="A478" s="69" t="s">
        <v>1996</v>
      </c>
      <c r="B478" s="69">
        <v>8</v>
      </c>
      <c r="C478" s="93">
        <v>0.010851244213384485</v>
      </c>
      <c r="D478" s="69" t="s">
        <v>354</v>
      </c>
      <c r="E478" s="69" t="b">
        <v>0</v>
      </c>
      <c r="F478" s="69" t="b">
        <v>0</v>
      </c>
      <c r="G478" s="69" t="b">
        <v>0</v>
      </c>
    </row>
    <row r="479" spans="1:7" ht="15">
      <c r="A479" s="69" t="s">
        <v>1997</v>
      </c>
      <c r="B479" s="69">
        <v>8</v>
      </c>
      <c r="C479" s="93">
        <v>0.010851244213384485</v>
      </c>
      <c r="D479" s="69" t="s">
        <v>354</v>
      </c>
      <c r="E479" s="69" t="b">
        <v>0</v>
      </c>
      <c r="F479" s="69" t="b">
        <v>0</v>
      </c>
      <c r="G479" s="69" t="b">
        <v>0</v>
      </c>
    </row>
    <row r="480" spans="1:7" ht="15">
      <c r="A480" s="69" t="s">
        <v>812</v>
      </c>
      <c r="B480" s="69">
        <v>5</v>
      </c>
      <c r="C480" s="93">
        <v>0.010084939974076059</v>
      </c>
      <c r="D480" s="69" t="s">
        <v>354</v>
      </c>
      <c r="E480" s="69" t="b">
        <v>0</v>
      </c>
      <c r="F480" s="69" t="b">
        <v>0</v>
      </c>
      <c r="G480" s="69" t="b">
        <v>0</v>
      </c>
    </row>
    <row r="481" spans="1:7" ht="15">
      <c r="A481" s="69" t="s">
        <v>2002</v>
      </c>
      <c r="B481" s="69">
        <v>5</v>
      </c>
      <c r="C481" s="93">
        <v>0.010084939974076059</v>
      </c>
      <c r="D481" s="69" t="s">
        <v>354</v>
      </c>
      <c r="E481" s="69" t="b">
        <v>0</v>
      </c>
      <c r="F481" s="69" t="b">
        <v>0</v>
      </c>
      <c r="G481" s="69" t="b">
        <v>0</v>
      </c>
    </row>
    <row r="482" spans="1:7" ht="15">
      <c r="A482" s="69" t="s">
        <v>1999</v>
      </c>
      <c r="B482" s="69">
        <v>5</v>
      </c>
      <c r="C482" s="93">
        <v>0.010084939974076059</v>
      </c>
      <c r="D482" s="69" t="s">
        <v>354</v>
      </c>
      <c r="E482" s="69" t="b">
        <v>0</v>
      </c>
      <c r="F482" s="69" t="b">
        <v>0</v>
      </c>
      <c r="G482" s="69" t="b">
        <v>0</v>
      </c>
    </row>
    <row r="483" spans="1:7" ht="15">
      <c r="A483" s="69" t="s">
        <v>2008</v>
      </c>
      <c r="B483" s="69">
        <v>4</v>
      </c>
      <c r="C483" s="93">
        <v>0.013219278952361658</v>
      </c>
      <c r="D483" s="69" t="s">
        <v>354</v>
      </c>
      <c r="E483" s="69" t="b">
        <v>0</v>
      </c>
      <c r="F483" s="69" t="b">
        <v>0</v>
      </c>
      <c r="G483" s="69" t="b">
        <v>0</v>
      </c>
    </row>
    <row r="484" spans="1:7" ht="15">
      <c r="A484" s="69" t="s">
        <v>2009</v>
      </c>
      <c r="B484" s="69">
        <v>4</v>
      </c>
      <c r="C484" s="93">
        <v>0.009322450529526951</v>
      </c>
      <c r="D484" s="69" t="s">
        <v>354</v>
      </c>
      <c r="E484" s="69" t="b">
        <v>0</v>
      </c>
      <c r="F484" s="69" t="b">
        <v>0</v>
      </c>
      <c r="G484" s="69" t="b">
        <v>0</v>
      </c>
    </row>
    <row r="485" spans="1:7" ht="15">
      <c r="A485" s="69" t="s">
        <v>2010</v>
      </c>
      <c r="B485" s="69">
        <v>4</v>
      </c>
      <c r="C485" s="93">
        <v>0.009322450529526951</v>
      </c>
      <c r="D485" s="69" t="s">
        <v>354</v>
      </c>
      <c r="E485" s="69" t="b">
        <v>0</v>
      </c>
      <c r="F485" s="69" t="b">
        <v>0</v>
      </c>
      <c r="G485" s="69" t="b">
        <v>0</v>
      </c>
    </row>
    <row r="486" spans="1:7" ht="15">
      <c r="A486" s="69" t="s">
        <v>808</v>
      </c>
      <c r="B486" s="69">
        <v>4</v>
      </c>
      <c r="C486" s="93">
        <v>0.009322450529526951</v>
      </c>
      <c r="D486" s="69" t="s">
        <v>354</v>
      </c>
      <c r="E486" s="69" t="b">
        <v>0</v>
      </c>
      <c r="F486" s="69" t="b">
        <v>0</v>
      </c>
      <c r="G486" s="69" t="b">
        <v>0</v>
      </c>
    </row>
    <row r="487" spans="1:7" ht="15">
      <c r="A487" s="69" t="s">
        <v>2362</v>
      </c>
      <c r="B487" s="69">
        <v>4</v>
      </c>
      <c r="C487" s="93">
        <v>0.013219278952361658</v>
      </c>
      <c r="D487" s="69" t="s">
        <v>354</v>
      </c>
      <c r="E487" s="69" t="b">
        <v>0</v>
      </c>
      <c r="F487" s="69" t="b">
        <v>0</v>
      </c>
      <c r="G487" s="69" t="b">
        <v>0</v>
      </c>
    </row>
    <row r="488" spans="1:7" ht="15">
      <c r="A488" s="69" t="s">
        <v>2361</v>
      </c>
      <c r="B488" s="69">
        <v>4</v>
      </c>
      <c r="C488" s="93">
        <v>0.013219278952361658</v>
      </c>
      <c r="D488" s="69" t="s">
        <v>354</v>
      </c>
      <c r="E488" s="69" t="b">
        <v>0</v>
      </c>
      <c r="F488" s="69" t="b">
        <v>0</v>
      </c>
      <c r="G488" s="69" t="b">
        <v>0</v>
      </c>
    </row>
    <row r="489" spans="1:7" ht="15">
      <c r="A489" s="69" t="s">
        <v>2280</v>
      </c>
      <c r="B489" s="69">
        <v>4</v>
      </c>
      <c r="C489" s="93">
        <v>0.013219278952361658</v>
      </c>
      <c r="D489" s="69" t="s">
        <v>354</v>
      </c>
      <c r="E489" s="69" t="b">
        <v>0</v>
      </c>
      <c r="F489" s="69" t="b">
        <v>0</v>
      </c>
      <c r="G489" s="69" t="b">
        <v>0</v>
      </c>
    </row>
    <row r="490" spans="1:7" ht="15">
      <c r="A490" s="69" t="s">
        <v>817</v>
      </c>
      <c r="B490" s="69">
        <v>3</v>
      </c>
      <c r="C490" s="93">
        <v>0.00820483533994424</v>
      </c>
      <c r="D490" s="69" t="s">
        <v>354</v>
      </c>
      <c r="E490" s="69" t="b">
        <v>0</v>
      </c>
      <c r="F490" s="69" t="b">
        <v>0</v>
      </c>
      <c r="G490" s="69" t="b">
        <v>0</v>
      </c>
    </row>
    <row r="491" spans="1:7" ht="15">
      <c r="A491" s="69" t="s">
        <v>2260</v>
      </c>
      <c r="B491" s="69">
        <v>3</v>
      </c>
      <c r="C491" s="93">
        <v>0.00820483533994424</v>
      </c>
      <c r="D491" s="69" t="s">
        <v>354</v>
      </c>
      <c r="E491" s="69" t="b">
        <v>0</v>
      </c>
      <c r="F491" s="69" t="b">
        <v>0</v>
      </c>
      <c r="G491" s="69" t="b">
        <v>0</v>
      </c>
    </row>
    <row r="492" spans="1:7" ht="15">
      <c r="A492" s="69" t="s">
        <v>2265</v>
      </c>
      <c r="B492" s="69">
        <v>3</v>
      </c>
      <c r="C492" s="93">
        <v>0.00820483533994424</v>
      </c>
      <c r="D492" s="69" t="s">
        <v>354</v>
      </c>
      <c r="E492" s="69" t="b">
        <v>0</v>
      </c>
      <c r="F492" s="69" t="b">
        <v>0</v>
      </c>
      <c r="G492" s="69" t="b">
        <v>0</v>
      </c>
    </row>
    <row r="493" spans="1:7" ht="15">
      <c r="A493" s="69" t="s">
        <v>2391</v>
      </c>
      <c r="B493" s="69">
        <v>3</v>
      </c>
      <c r="C493" s="93">
        <v>0.00820483533994424</v>
      </c>
      <c r="D493" s="69" t="s">
        <v>354</v>
      </c>
      <c r="E493" s="69" t="b">
        <v>0</v>
      </c>
      <c r="F493" s="69" t="b">
        <v>0</v>
      </c>
      <c r="G493" s="69" t="b">
        <v>0</v>
      </c>
    </row>
    <row r="494" spans="1:7" ht="15">
      <c r="A494" s="69" t="s">
        <v>2253</v>
      </c>
      <c r="B494" s="69">
        <v>3</v>
      </c>
      <c r="C494" s="93">
        <v>0.00820483533994424</v>
      </c>
      <c r="D494" s="69" t="s">
        <v>354</v>
      </c>
      <c r="E494" s="69" t="b">
        <v>0</v>
      </c>
      <c r="F494" s="69" t="b">
        <v>0</v>
      </c>
      <c r="G494" s="69" t="b">
        <v>0</v>
      </c>
    </row>
    <row r="495" spans="1:7" ht="15">
      <c r="A495" s="69" t="s">
        <v>2277</v>
      </c>
      <c r="B495" s="69">
        <v>3</v>
      </c>
      <c r="C495" s="93">
        <v>0.00820483533994424</v>
      </c>
      <c r="D495" s="69" t="s">
        <v>354</v>
      </c>
      <c r="E495" s="69" t="b">
        <v>0</v>
      </c>
      <c r="F495" s="69" t="b">
        <v>0</v>
      </c>
      <c r="G495" s="69" t="b">
        <v>0</v>
      </c>
    </row>
    <row r="496" spans="1:7" ht="15">
      <c r="A496" s="69" t="s">
        <v>2264</v>
      </c>
      <c r="B496" s="69">
        <v>3</v>
      </c>
      <c r="C496" s="93">
        <v>0.009914459214271242</v>
      </c>
      <c r="D496" s="69" t="s">
        <v>354</v>
      </c>
      <c r="E496" s="69" t="b">
        <v>0</v>
      </c>
      <c r="F496" s="69" t="b">
        <v>0</v>
      </c>
      <c r="G496" s="69" t="b">
        <v>0</v>
      </c>
    </row>
    <row r="497" spans="1:7" ht="15">
      <c r="A497" s="69" t="s">
        <v>2411</v>
      </c>
      <c r="B497" s="69">
        <v>2</v>
      </c>
      <c r="C497" s="93">
        <v>0.006609639476180829</v>
      </c>
      <c r="D497" s="69" t="s">
        <v>354</v>
      </c>
      <c r="E497" s="69" t="b">
        <v>0</v>
      </c>
      <c r="F497" s="69" t="b">
        <v>0</v>
      </c>
      <c r="G497" s="69" t="b">
        <v>0</v>
      </c>
    </row>
    <row r="498" spans="1:7" ht="15">
      <c r="A498" s="69" t="s">
        <v>2412</v>
      </c>
      <c r="B498" s="69">
        <v>2</v>
      </c>
      <c r="C498" s="93">
        <v>0.006609639476180829</v>
      </c>
      <c r="D498" s="69" t="s">
        <v>354</v>
      </c>
      <c r="E498" s="69" t="b">
        <v>0</v>
      </c>
      <c r="F498" s="69" t="b">
        <v>0</v>
      </c>
      <c r="G498" s="69" t="b">
        <v>0</v>
      </c>
    </row>
    <row r="499" spans="1:7" ht="15">
      <c r="A499" s="69" t="s">
        <v>2413</v>
      </c>
      <c r="B499" s="69">
        <v>2</v>
      </c>
      <c r="C499" s="93">
        <v>0.006609639476180829</v>
      </c>
      <c r="D499" s="69" t="s">
        <v>354</v>
      </c>
      <c r="E499" s="69" t="b">
        <v>0</v>
      </c>
      <c r="F499" s="69" t="b">
        <v>0</v>
      </c>
      <c r="G499" s="69" t="b">
        <v>0</v>
      </c>
    </row>
    <row r="500" spans="1:7" ht="15">
      <c r="A500" s="69" t="s">
        <v>2414</v>
      </c>
      <c r="B500" s="69">
        <v>2</v>
      </c>
      <c r="C500" s="93">
        <v>0.006609639476180829</v>
      </c>
      <c r="D500" s="69" t="s">
        <v>354</v>
      </c>
      <c r="E500" s="69" t="b">
        <v>0</v>
      </c>
      <c r="F500" s="69" t="b">
        <v>0</v>
      </c>
      <c r="G500" s="69" t="b">
        <v>0</v>
      </c>
    </row>
    <row r="501" spans="1:7" ht="15">
      <c r="A501" s="69" t="s">
        <v>2415</v>
      </c>
      <c r="B501" s="69">
        <v>2</v>
      </c>
      <c r="C501" s="93">
        <v>0.006609639476180829</v>
      </c>
      <c r="D501" s="69" t="s">
        <v>354</v>
      </c>
      <c r="E501" s="69" t="b">
        <v>0</v>
      </c>
      <c r="F501" s="69" t="b">
        <v>0</v>
      </c>
      <c r="G501" s="69" t="b">
        <v>0</v>
      </c>
    </row>
    <row r="502" spans="1:7" ht="15">
      <c r="A502" s="69" t="s">
        <v>2416</v>
      </c>
      <c r="B502" s="69">
        <v>2</v>
      </c>
      <c r="C502" s="93">
        <v>0.006609639476180829</v>
      </c>
      <c r="D502" s="69" t="s">
        <v>354</v>
      </c>
      <c r="E502" s="69" t="b">
        <v>0</v>
      </c>
      <c r="F502" s="69" t="b">
        <v>0</v>
      </c>
      <c r="G502" s="69" t="b">
        <v>0</v>
      </c>
    </row>
    <row r="503" spans="1:7" ht="15">
      <c r="A503" s="69" t="s">
        <v>2417</v>
      </c>
      <c r="B503" s="69">
        <v>2</v>
      </c>
      <c r="C503" s="93">
        <v>0.006609639476180829</v>
      </c>
      <c r="D503" s="69" t="s">
        <v>354</v>
      </c>
      <c r="E503" s="69" t="b">
        <v>0</v>
      </c>
      <c r="F503" s="69" t="b">
        <v>0</v>
      </c>
      <c r="G503" s="69" t="b">
        <v>0</v>
      </c>
    </row>
    <row r="504" spans="1:7" ht="15">
      <c r="A504" s="69" t="s">
        <v>2418</v>
      </c>
      <c r="B504" s="69">
        <v>2</v>
      </c>
      <c r="C504" s="93">
        <v>0.006609639476180829</v>
      </c>
      <c r="D504" s="69" t="s">
        <v>354</v>
      </c>
      <c r="E504" s="69" t="b">
        <v>0</v>
      </c>
      <c r="F504" s="69" t="b">
        <v>0</v>
      </c>
      <c r="G504" s="69" t="b">
        <v>0</v>
      </c>
    </row>
    <row r="505" spans="1:7" ht="15">
      <c r="A505" s="69" t="s">
        <v>2476</v>
      </c>
      <c r="B505" s="69">
        <v>2</v>
      </c>
      <c r="C505" s="93">
        <v>0.006609639476180829</v>
      </c>
      <c r="D505" s="69" t="s">
        <v>354</v>
      </c>
      <c r="E505" s="69" t="b">
        <v>0</v>
      </c>
      <c r="F505" s="69" t="b">
        <v>0</v>
      </c>
      <c r="G505" s="69" t="b">
        <v>0</v>
      </c>
    </row>
    <row r="506" spans="1:7" ht="15">
      <c r="A506" s="69" t="s">
        <v>2359</v>
      </c>
      <c r="B506" s="69">
        <v>2</v>
      </c>
      <c r="C506" s="93">
        <v>0.006609639476180829</v>
      </c>
      <c r="D506" s="69" t="s">
        <v>354</v>
      </c>
      <c r="E506" s="69" t="b">
        <v>0</v>
      </c>
      <c r="F506" s="69" t="b">
        <v>0</v>
      </c>
      <c r="G506" s="69" t="b">
        <v>0</v>
      </c>
    </row>
    <row r="507" spans="1:7" ht="15">
      <c r="A507" s="69" t="s">
        <v>2371</v>
      </c>
      <c r="B507" s="69">
        <v>2</v>
      </c>
      <c r="C507" s="93">
        <v>0.006609639476180829</v>
      </c>
      <c r="D507" s="69" t="s">
        <v>354</v>
      </c>
      <c r="E507" s="69" t="b">
        <v>0</v>
      </c>
      <c r="F507" s="69" t="b">
        <v>0</v>
      </c>
      <c r="G507" s="69" t="b">
        <v>0</v>
      </c>
    </row>
    <row r="508" spans="1:7" ht="15">
      <c r="A508" s="69" t="s">
        <v>2477</v>
      </c>
      <c r="B508" s="69">
        <v>2</v>
      </c>
      <c r="C508" s="93">
        <v>0.006609639476180829</v>
      </c>
      <c r="D508" s="69" t="s">
        <v>354</v>
      </c>
      <c r="E508" s="69" t="b">
        <v>0</v>
      </c>
      <c r="F508" s="69" t="b">
        <v>0</v>
      </c>
      <c r="G508" s="69" t="b">
        <v>0</v>
      </c>
    </row>
    <row r="509" spans="1:7" ht="15">
      <c r="A509" s="69" t="s">
        <v>2478</v>
      </c>
      <c r="B509" s="69">
        <v>2</v>
      </c>
      <c r="C509" s="93">
        <v>0.006609639476180829</v>
      </c>
      <c r="D509" s="69" t="s">
        <v>354</v>
      </c>
      <c r="E509" s="69" t="b">
        <v>0</v>
      </c>
      <c r="F509" s="69" t="b">
        <v>0</v>
      </c>
      <c r="G509" s="69" t="b">
        <v>0</v>
      </c>
    </row>
    <row r="510" spans="1:7" ht="15">
      <c r="A510" s="69" t="s">
        <v>2395</v>
      </c>
      <c r="B510" s="69">
        <v>2</v>
      </c>
      <c r="C510" s="93">
        <v>0.006609639476180829</v>
      </c>
      <c r="D510" s="69" t="s">
        <v>354</v>
      </c>
      <c r="E510" s="69" t="b">
        <v>0</v>
      </c>
      <c r="F510" s="69" t="b">
        <v>0</v>
      </c>
      <c r="G510" s="69" t="b">
        <v>0</v>
      </c>
    </row>
    <row r="511" spans="1:7" ht="15">
      <c r="A511" s="69" t="s">
        <v>2316</v>
      </c>
      <c r="B511" s="69">
        <v>2</v>
      </c>
      <c r="C511" s="93">
        <v>0.006609639476180829</v>
      </c>
      <c r="D511" s="69" t="s">
        <v>354</v>
      </c>
      <c r="E511" s="69" t="b">
        <v>0</v>
      </c>
      <c r="F511" s="69" t="b">
        <v>0</v>
      </c>
      <c r="G511" s="69" t="b">
        <v>0</v>
      </c>
    </row>
    <row r="512" spans="1:7" ht="15">
      <c r="A512" s="69" t="s">
        <v>2465</v>
      </c>
      <c r="B512" s="69">
        <v>2</v>
      </c>
      <c r="C512" s="93">
        <v>0.006609639476180829</v>
      </c>
      <c r="D512" s="69" t="s">
        <v>354</v>
      </c>
      <c r="E512" s="69" t="b">
        <v>0</v>
      </c>
      <c r="F512" s="69" t="b">
        <v>0</v>
      </c>
      <c r="G512" s="69" t="b">
        <v>0</v>
      </c>
    </row>
    <row r="513" spans="1:7" ht="15">
      <c r="A513" s="69" t="s">
        <v>2466</v>
      </c>
      <c r="B513" s="69">
        <v>2</v>
      </c>
      <c r="C513" s="93">
        <v>0.006609639476180829</v>
      </c>
      <c r="D513" s="69" t="s">
        <v>354</v>
      </c>
      <c r="E513" s="69" t="b">
        <v>0</v>
      </c>
      <c r="F513" s="69" t="b">
        <v>0</v>
      </c>
      <c r="G513" s="69" t="b">
        <v>0</v>
      </c>
    </row>
    <row r="514" spans="1:7" ht="15">
      <c r="A514" s="69" t="s">
        <v>2467</v>
      </c>
      <c r="B514" s="69">
        <v>2</v>
      </c>
      <c r="C514" s="93">
        <v>0.006609639476180829</v>
      </c>
      <c r="D514" s="69" t="s">
        <v>354</v>
      </c>
      <c r="E514" s="69" t="b">
        <v>0</v>
      </c>
      <c r="F514" s="69" t="b">
        <v>0</v>
      </c>
      <c r="G514" s="69" t="b">
        <v>0</v>
      </c>
    </row>
    <row r="515" spans="1:7" ht="15">
      <c r="A515" s="69" t="s">
        <v>2468</v>
      </c>
      <c r="B515" s="69">
        <v>2</v>
      </c>
      <c r="C515" s="93">
        <v>0.006609639476180829</v>
      </c>
      <c r="D515" s="69" t="s">
        <v>354</v>
      </c>
      <c r="E515" s="69" t="b">
        <v>0</v>
      </c>
      <c r="F515" s="69" t="b">
        <v>0</v>
      </c>
      <c r="G515" s="69" t="b">
        <v>0</v>
      </c>
    </row>
    <row r="516" spans="1:7" ht="15">
      <c r="A516" s="69" t="s">
        <v>2256</v>
      </c>
      <c r="B516" s="69">
        <v>2</v>
      </c>
      <c r="C516" s="93">
        <v>0.006609639476180829</v>
      </c>
      <c r="D516" s="69" t="s">
        <v>354</v>
      </c>
      <c r="E516" s="69" t="b">
        <v>0</v>
      </c>
      <c r="F516" s="69" t="b">
        <v>0</v>
      </c>
      <c r="G516" s="69" t="b">
        <v>0</v>
      </c>
    </row>
    <row r="517" spans="1:7" ht="15">
      <c r="A517" s="69" t="s">
        <v>2257</v>
      </c>
      <c r="B517" s="69">
        <v>2</v>
      </c>
      <c r="C517" s="93">
        <v>0.006609639476180829</v>
      </c>
      <c r="D517" s="69" t="s">
        <v>354</v>
      </c>
      <c r="E517" s="69" t="b">
        <v>0</v>
      </c>
      <c r="F517" s="69" t="b">
        <v>0</v>
      </c>
      <c r="G517" s="69" t="b">
        <v>0</v>
      </c>
    </row>
    <row r="518" spans="1:7" ht="15">
      <c r="A518" s="69" t="s">
        <v>2278</v>
      </c>
      <c r="B518" s="69">
        <v>2</v>
      </c>
      <c r="C518" s="93">
        <v>0.006609639476180829</v>
      </c>
      <c r="D518" s="69" t="s">
        <v>354</v>
      </c>
      <c r="E518" s="69" t="b">
        <v>0</v>
      </c>
      <c r="F518" s="69" t="b">
        <v>0</v>
      </c>
      <c r="G518" s="69" t="b">
        <v>0</v>
      </c>
    </row>
    <row r="519" spans="1:7" ht="15">
      <c r="A519" s="69" t="s">
        <v>2469</v>
      </c>
      <c r="B519" s="69">
        <v>2</v>
      </c>
      <c r="C519" s="93">
        <v>0.006609639476180829</v>
      </c>
      <c r="D519" s="69" t="s">
        <v>354</v>
      </c>
      <c r="E519" s="69" t="b">
        <v>0</v>
      </c>
      <c r="F519" s="69" t="b">
        <v>0</v>
      </c>
      <c r="G519" s="69" t="b">
        <v>0</v>
      </c>
    </row>
    <row r="520" spans="1:7" ht="15">
      <c r="A520" s="69" t="s">
        <v>2390</v>
      </c>
      <c r="B520" s="69">
        <v>2</v>
      </c>
      <c r="C520" s="93">
        <v>0.006609639476180829</v>
      </c>
      <c r="D520" s="69" t="s">
        <v>354</v>
      </c>
      <c r="E520" s="69" t="b">
        <v>0</v>
      </c>
      <c r="F520" s="69" t="b">
        <v>0</v>
      </c>
      <c r="G520" s="69" t="b">
        <v>0</v>
      </c>
    </row>
    <row r="521" spans="1:7" ht="15">
      <c r="A521" s="69" t="s">
        <v>2360</v>
      </c>
      <c r="B521" s="69">
        <v>2</v>
      </c>
      <c r="C521" s="93">
        <v>0.006609639476180829</v>
      </c>
      <c r="D521" s="69" t="s">
        <v>354</v>
      </c>
      <c r="E521" s="69" t="b">
        <v>0</v>
      </c>
      <c r="F521" s="69" t="b">
        <v>0</v>
      </c>
      <c r="G521" s="69" t="b">
        <v>0</v>
      </c>
    </row>
    <row r="522" spans="1:7" ht="15">
      <c r="A522" s="69" t="s">
        <v>2392</v>
      </c>
      <c r="B522" s="69">
        <v>2</v>
      </c>
      <c r="C522" s="93">
        <v>0.006609639476180829</v>
      </c>
      <c r="D522" s="69" t="s">
        <v>354</v>
      </c>
      <c r="E522" s="69" t="b">
        <v>0</v>
      </c>
      <c r="F522" s="69" t="b">
        <v>0</v>
      </c>
      <c r="G522" s="69" t="b">
        <v>0</v>
      </c>
    </row>
    <row r="523" spans="1:7" ht="15">
      <c r="A523" s="69" t="s">
        <v>2470</v>
      </c>
      <c r="B523" s="69">
        <v>2</v>
      </c>
      <c r="C523" s="93">
        <v>0.006609639476180829</v>
      </c>
      <c r="D523" s="69" t="s">
        <v>354</v>
      </c>
      <c r="E523" s="69" t="b">
        <v>0</v>
      </c>
      <c r="F523" s="69" t="b">
        <v>0</v>
      </c>
      <c r="G523" s="69" t="b">
        <v>0</v>
      </c>
    </row>
    <row r="524" spans="1:7" ht="15">
      <c r="A524" s="69" t="s">
        <v>2471</v>
      </c>
      <c r="B524" s="69">
        <v>2</v>
      </c>
      <c r="C524" s="93">
        <v>0.006609639476180829</v>
      </c>
      <c r="D524" s="69" t="s">
        <v>354</v>
      </c>
      <c r="E524" s="69" t="b">
        <v>0</v>
      </c>
      <c r="F524" s="69" t="b">
        <v>0</v>
      </c>
      <c r="G524" s="69" t="b">
        <v>0</v>
      </c>
    </row>
    <row r="525" spans="1:7" ht="15">
      <c r="A525" s="69" t="s">
        <v>2321</v>
      </c>
      <c r="B525" s="69">
        <v>2</v>
      </c>
      <c r="C525" s="93">
        <v>0.006609639476180829</v>
      </c>
      <c r="D525" s="69" t="s">
        <v>354</v>
      </c>
      <c r="E525" s="69" t="b">
        <v>0</v>
      </c>
      <c r="F525" s="69" t="b">
        <v>0</v>
      </c>
      <c r="G525" s="69" t="b">
        <v>0</v>
      </c>
    </row>
    <row r="526" spans="1:7" ht="15">
      <c r="A526" s="69" t="s">
        <v>2472</v>
      </c>
      <c r="B526" s="69">
        <v>2</v>
      </c>
      <c r="C526" s="93">
        <v>0.006609639476180829</v>
      </c>
      <c r="D526" s="69" t="s">
        <v>354</v>
      </c>
      <c r="E526" s="69" t="b">
        <v>0</v>
      </c>
      <c r="F526" s="69" t="b">
        <v>0</v>
      </c>
      <c r="G526" s="69" t="b">
        <v>0</v>
      </c>
    </row>
    <row r="527" spans="1:7" ht="15">
      <c r="A527" s="69" t="s">
        <v>2473</v>
      </c>
      <c r="B527" s="69">
        <v>2</v>
      </c>
      <c r="C527" s="93">
        <v>0.006609639476180829</v>
      </c>
      <c r="D527" s="69" t="s">
        <v>354</v>
      </c>
      <c r="E527" s="69" t="b">
        <v>0</v>
      </c>
      <c r="F527" s="69" t="b">
        <v>0</v>
      </c>
      <c r="G527" s="69" t="b">
        <v>0</v>
      </c>
    </row>
    <row r="528" spans="1:7" ht="15">
      <c r="A528" s="69" t="s">
        <v>2016</v>
      </c>
      <c r="B528" s="69">
        <v>2</v>
      </c>
      <c r="C528" s="93">
        <v>0.006609639476180829</v>
      </c>
      <c r="D528" s="69" t="s">
        <v>354</v>
      </c>
      <c r="E528" s="69" t="b">
        <v>0</v>
      </c>
      <c r="F528" s="69" t="b">
        <v>0</v>
      </c>
      <c r="G528" s="69" t="b">
        <v>0</v>
      </c>
    </row>
    <row r="529" spans="1:7" ht="15">
      <c r="A529" s="69" t="s">
        <v>2474</v>
      </c>
      <c r="B529" s="69">
        <v>2</v>
      </c>
      <c r="C529" s="93">
        <v>0.006609639476180829</v>
      </c>
      <c r="D529" s="69" t="s">
        <v>354</v>
      </c>
      <c r="E529" s="69" t="b">
        <v>0</v>
      </c>
      <c r="F529" s="69" t="b">
        <v>0</v>
      </c>
      <c r="G529" s="69" t="b">
        <v>0</v>
      </c>
    </row>
    <row r="530" spans="1:7" ht="15">
      <c r="A530" s="69" t="s">
        <v>2262</v>
      </c>
      <c r="B530" s="69">
        <v>2</v>
      </c>
      <c r="C530" s="93">
        <v>0.006609639476180829</v>
      </c>
      <c r="D530" s="69" t="s">
        <v>354</v>
      </c>
      <c r="E530" s="69" t="b">
        <v>0</v>
      </c>
      <c r="F530" s="69" t="b">
        <v>0</v>
      </c>
      <c r="G530" s="69" t="b">
        <v>0</v>
      </c>
    </row>
    <row r="531" spans="1:7" ht="15">
      <c r="A531" s="69" t="s">
        <v>2255</v>
      </c>
      <c r="B531" s="69">
        <v>2</v>
      </c>
      <c r="C531" s="93">
        <v>0.006609639476180829</v>
      </c>
      <c r="D531" s="69" t="s">
        <v>354</v>
      </c>
      <c r="E531" s="69" t="b">
        <v>0</v>
      </c>
      <c r="F531" s="69" t="b">
        <v>0</v>
      </c>
      <c r="G531" s="69" t="b">
        <v>0</v>
      </c>
    </row>
    <row r="532" spans="1:7" ht="15">
      <c r="A532" s="69" t="s">
        <v>2006</v>
      </c>
      <c r="B532" s="69">
        <v>2</v>
      </c>
      <c r="C532" s="93">
        <v>0.006609639476180829</v>
      </c>
      <c r="D532" s="69" t="s">
        <v>354</v>
      </c>
      <c r="E532" s="69" t="b">
        <v>0</v>
      </c>
      <c r="F532" s="69" t="b">
        <v>0</v>
      </c>
      <c r="G532" s="69" t="b">
        <v>0</v>
      </c>
    </row>
    <row r="533" spans="1:7" ht="15">
      <c r="A533" s="69" t="s">
        <v>2270</v>
      </c>
      <c r="B533" s="69">
        <v>2</v>
      </c>
      <c r="C533" s="93">
        <v>0.006609639476180829</v>
      </c>
      <c r="D533" s="69" t="s">
        <v>354</v>
      </c>
      <c r="E533" s="69" t="b">
        <v>0</v>
      </c>
      <c r="F533" s="69" t="b">
        <v>0</v>
      </c>
      <c r="G533" s="69" t="b">
        <v>0</v>
      </c>
    </row>
    <row r="534" spans="1:7" ht="15">
      <c r="A534" s="69" t="s">
        <v>2004</v>
      </c>
      <c r="B534" s="69">
        <v>2</v>
      </c>
      <c r="C534" s="93">
        <v>0.006609639476180829</v>
      </c>
      <c r="D534" s="69" t="s">
        <v>354</v>
      </c>
      <c r="E534" s="69" t="b">
        <v>0</v>
      </c>
      <c r="F534" s="69" t="b">
        <v>0</v>
      </c>
      <c r="G534" s="69" t="b">
        <v>0</v>
      </c>
    </row>
    <row r="535" spans="1:7" ht="15">
      <c r="A535" s="69" t="s">
        <v>2005</v>
      </c>
      <c r="B535" s="69">
        <v>2</v>
      </c>
      <c r="C535" s="93">
        <v>0.006609639476180829</v>
      </c>
      <c r="D535" s="69" t="s">
        <v>354</v>
      </c>
      <c r="E535" s="69" t="b">
        <v>0</v>
      </c>
      <c r="F535" s="69" t="b">
        <v>0</v>
      </c>
      <c r="G535" s="69" t="b">
        <v>0</v>
      </c>
    </row>
    <row r="536" spans="1:7" ht="15">
      <c r="A536" s="69" t="s">
        <v>2254</v>
      </c>
      <c r="B536" s="69">
        <v>2</v>
      </c>
      <c r="C536" s="93">
        <v>0.006609639476180829</v>
      </c>
      <c r="D536" s="69" t="s">
        <v>354</v>
      </c>
      <c r="E536" s="69" t="b">
        <v>0</v>
      </c>
      <c r="F536" s="69" t="b">
        <v>0</v>
      </c>
      <c r="G536" s="69" t="b">
        <v>0</v>
      </c>
    </row>
    <row r="537" spans="1:7" ht="15">
      <c r="A537" s="69" t="s">
        <v>2276</v>
      </c>
      <c r="B537" s="69">
        <v>2</v>
      </c>
      <c r="C537" s="93">
        <v>0.006609639476180829</v>
      </c>
      <c r="D537" s="69" t="s">
        <v>354</v>
      </c>
      <c r="E537" s="69" t="b">
        <v>0</v>
      </c>
      <c r="F537" s="69" t="b">
        <v>0</v>
      </c>
      <c r="G537" s="69" t="b">
        <v>0</v>
      </c>
    </row>
    <row r="538" spans="1:7" ht="15">
      <c r="A538" s="69" t="s">
        <v>2295</v>
      </c>
      <c r="B538" s="69">
        <v>2</v>
      </c>
      <c r="C538" s="93">
        <v>0.006609639476180829</v>
      </c>
      <c r="D538" s="69" t="s">
        <v>354</v>
      </c>
      <c r="E538" s="69" t="b">
        <v>0</v>
      </c>
      <c r="F538" s="69" t="b">
        <v>0</v>
      </c>
      <c r="G538" s="69" t="b">
        <v>0</v>
      </c>
    </row>
    <row r="539" spans="1:7" ht="15">
      <c r="A539" s="69" t="s">
        <v>2487</v>
      </c>
      <c r="B539" s="69">
        <v>2</v>
      </c>
      <c r="C539" s="93">
        <v>0.006609639476180829</v>
      </c>
      <c r="D539" s="69" t="s">
        <v>354</v>
      </c>
      <c r="E539" s="69" t="b">
        <v>0</v>
      </c>
      <c r="F539" s="69" t="b">
        <v>0</v>
      </c>
      <c r="G539" s="69" t="b">
        <v>0</v>
      </c>
    </row>
    <row r="540" spans="1:7" ht="15">
      <c r="A540" s="69" t="s">
        <v>2488</v>
      </c>
      <c r="B540" s="69">
        <v>2</v>
      </c>
      <c r="C540" s="93">
        <v>0.006609639476180829</v>
      </c>
      <c r="D540" s="69" t="s">
        <v>354</v>
      </c>
      <c r="E540" s="69" t="b">
        <v>0</v>
      </c>
      <c r="F540" s="69" t="b">
        <v>0</v>
      </c>
      <c r="G540" s="69" t="b">
        <v>0</v>
      </c>
    </row>
    <row r="541" spans="1:7" ht="15">
      <c r="A541" s="69" t="s">
        <v>2396</v>
      </c>
      <c r="B541" s="69">
        <v>2</v>
      </c>
      <c r="C541" s="93">
        <v>0.006609639476180829</v>
      </c>
      <c r="D541" s="69" t="s">
        <v>354</v>
      </c>
      <c r="E541" s="69" t="b">
        <v>0</v>
      </c>
      <c r="F541" s="69" t="b">
        <v>0</v>
      </c>
      <c r="G541" s="69" t="b">
        <v>0</v>
      </c>
    </row>
    <row r="542" spans="1:7" ht="15">
      <c r="A542" s="69" t="s">
        <v>2489</v>
      </c>
      <c r="B542" s="69">
        <v>2</v>
      </c>
      <c r="C542" s="93">
        <v>0.006609639476180829</v>
      </c>
      <c r="D542" s="69" t="s">
        <v>354</v>
      </c>
      <c r="E542" s="69" t="b">
        <v>0</v>
      </c>
      <c r="F542" s="69" t="b">
        <v>0</v>
      </c>
      <c r="G542" s="69" t="b">
        <v>0</v>
      </c>
    </row>
    <row r="543" spans="1:7" ht="15">
      <c r="A543" s="69" t="s">
        <v>2490</v>
      </c>
      <c r="B543" s="69">
        <v>2</v>
      </c>
      <c r="C543" s="93">
        <v>0.006609639476180829</v>
      </c>
      <c r="D543" s="69" t="s">
        <v>354</v>
      </c>
      <c r="E543" s="69" t="b">
        <v>0</v>
      </c>
      <c r="F543" s="69" t="b">
        <v>0</v>
      </c>
      <c r="G543" s="69" t="b">
        <v>0</v>
      </c>
    </row>
    <row r="544" spans="1:7" ht="15">
      <c r="A544" s="69" t="s">
        <v>2491</v>
      </c>
      <c r="B544" s="69">
        <v>2</v>
      </c>
      <c r="C544" s="93">
        <v>0.006609639476180829</v>
      </c>
      <c r="D544" s="69" t="s">
        <v>354</v>
      </c>
      <c r="E544" s="69" t="b">
        <v>0</v>
      </c>
      <c r="F544" s="69" t="b">
        <v>0</v>
      </c>
      <c r="G544" s="69" t="b">
        <v>0</v>
      </c>
    </row>
    <row r="545" spans="1:7" ht="15">
      <c r="A545" s="69" t="s">
        <v>2492</v>
      </c>
      <c r="B545" s="69">
        <v>2</v>
      </c>
      <c r="C545" s="93">
        <v>0.006609639476180829</v>
      </c>
      <c r="D545" s="69" t="s">
        <v>354</v>
      </c>
      <c r="E545" s="69" t="b">
        <v>0</v>
      </c>
      <c r="F545" s="69" t="b">
        <v>0</v>
      </c>
      <c r="G545" s="69" t="b">
        <v>0</v>
      </c>
    </row>
    <row r="546" spans="1:7" ht="15">
      <c r="A546" s="69" t="s">
        <v>2017</v>
      </c>
      <c r="B546" s="69">
        <v>2</v>
      </c>
      <c r="C546" s="93">
        <v>0.006609639476180829</v>
      </c>
      <c r="D546" s="69" t="s">
        <v>354</v>
      </c>
      <c r="E546" s="69" t="b">
        <v>0</v>
      </c>
      <c r="F546" s="69" t="b">
        <v>0</v>
      </c>
      <c r="G546" s="69" t="b">
        <v>0</v>
      </c>
    </row>
    <row r="547" spans="1:7" ht="15">
      <c r="A547" s="69" t="s">
        <v>2291</v>
      </c>
      <c r="B547" s="69">
        <v>2</v>
      </c>
      <c r="C547" s="93">
        <v>0.006609639476180829</v>
      </c>
      <c r="D547" s="69" t="s">
        <v>354</v>
      </c>
      <c r="E547" s="69" t="b">
        <v>0</v>
      </c>
      <c r="F547" s="69" t="b">
        <v>0</v>
      </c>
      <c r="G547" s="69" t="b">
        <v>0</v>
      </c>
    </row>
    <row r="548" spans="1:7" ht="15">
      <c r="A548" s="69" t="s">
        <v>2479</v>
      </c>
      <c r="B548" s="69">
        <v>2</v>
      </c>
      <c r="C548" s="93">
        <v>0.006609639476180829</v>
      </c>
      <c r="D548" s="69" t="s">
        <v>354</v>
      </c>
      <c r="E548" s="69" t="b">
        <v>0</v>
      </c>
      <c r="F548" s="69" t="b">
        <v>0</v>
      </c>
      <c r="G548" s="69" t="b">
        <v>0</v>
      </c>
    </row>
    <row r="549" spans="1:7" ht="15">
      <c r="A549" s="69" t="s">
        <v>2300</v>
      </c>
      <c r="B549" s="69">
        <v>2</v>
      </c>
      <c r="C549" s="93">
        <v>0.006609639476180829</v>
      </c>
      <c r="D549" s="69" t="s">
        <v>354</v>
      </c>
      <c r="E549" s="69" t="b">
        <v>0</v>
      </c>
      <c r="F549" s="69" t="b">
        <v>0</v>
      </c>
      <c r="G549" s="69" t="b">
        <v>0</v>
      </c>
    </row>
    <row r="550" spans="1:7" ht="15">
      <c r="A550" s="69" t="s">
        <v>2480</v>
      </c>
      <c r="B550" s="69">
        <v>2</v>
      </c>
      <c r="C550" s="93">
        <v>0.006609639476180829</v>
      </c>
      <c r="D550" s="69" t="s">
        <v>354</v>
      </c>
      <c r="E550" s="69" t="b">
        <v>0</v>
      </c>
      <c r="F550" s="69" t="b">
        <v>0</v>
      </c>
      <c r="G550" s="69" t="b">
        <v>0</v>
      </c>
    </row>
    <row r="551" spans="1:7" ht="15">
      <c r="A551" s="69" t="s">
        <v>2379</v>
      </c>
      <c r="B551" s="69">
        <v>2</v>
      </c>
      <c r="C551" s="93">
        <v>0.006609639476180829</v>
      </c>
      <c r="D551" s="69" t="s">
        <v>354</v>
      </c>
      <c r="E551" s="69" t="b">
        <v>0</v>
      </c>
      <c r="F551" s="69" t="b">
        <v>0</v>
      </c>
      <c r="G551" s="69" t="b">
        <v>0</v>
      </c>
    </row>
    <row r="552" spans="1:7" ht="15">
      <c r="A552" s="69" t="s">
        <v>2021</v>
      </c>
      <c r="B552" s="69">
        <v>2</v>
      </c>
      <c r="C552" s="93">
        <v>0.006609639476180829</v>
      </c>
      <c r="D552" s="69" t="s">
        <v>354</v>
      </c>
      <c r="E552" s="69" t="b">
        <v>0</v>
      </c>
      <c r="F552" s="69" t="b">
        <v>0</v>
      </c>
      <c r="G552" s="69" t="b">
        <v>0</v>
      </c>
    </row>
    <row r="553" spans="1:7" ht="15">
      <c r="A553" s="69" t="s">
        <v>2023</v>
      </c>
      <c r="B553" s="69">
        <v>2</v>
      </c>
      <c r="C553" s="93">
        <v>0.006609639476180829</v>
      </c>
      <c r="D553" s="69" t="s">
        <v>354</v>
      </c>
      <c r="E553" s="69" t="b">
        <v>0</v>
      </c>
      <c r="F553" s="69" t="b">
        <v>0</v>
      </c>
      <c r="G553" s="69" t="b">
        <v>0</v>
      </c>
    </row>
    <row r="554" spans="1:7" ht="15">
      <c r="A554" s="69" t="s">
        <v>2481</v>
      </c>
      <c r="B554" s="69">
        <v>2</v>
      </c>
      <c r="C554" s="93">
        <v>0.006609639476180829</v>
      </c>
      <c r="D554" s="69" t="s">
        <v>354</v>
      </c>
      <c r="E554" s="69" t="b">
        <v>0</v>
      </c>
      <c r="F554" s="69" t="b">
        <v>0</v>
      </c>
      <c r="G554" s="69" t="b">
        <v>0</v>
      </c>
    </row>
    <row r="555" spans="1:7" ht="15">
      <c r="A555" s="69" t="s">
        <v>2482</v>
      </c>
      <c r="B555" s="69">
        <v>2</v>
      </c>
      <c r="C555" s="93">
        <v>0.006609639476180829</v>
      </c>
      <c r="D555" s="69" t="s">
        <v>354</v>
      </c>
      <c r="E555" s="69" t="b">
        <v>0</v>
      </c>
      <c r="F555" s="69" t="b">
        <v>0</v>
      </c>
      <c r="G555" s="69" t="b">
        <v>0</v>
      </c>
    </row>
    <row r="556" spans="1:7" ht="15">
      <c r="A556" s="69" t="s">
        <v>2483</v>
      </c>
      <c r="B556" s="69">
        <v>2</v>
      </c>
      <c r="C556" s="93">
        <v>0.006609639476180829</v>
      </c>
      <c r="D556" s="69" t="s">
        <v>354</v>
      </c>
      <c r="E556" s="69" t="b">
        <v>0</v>
      </c>
      <c r="F556" s="69" t="b">
        <v>0</v>
      </c>
      <c r="G556" s="69" t="b">
        <v>0</v>
      </c>
    </row>
    <row r="557" spans="1:7" ht="15">
      <c r="A557" s="69" t="s">
        <v>2373</v>
      </c>
      <c r="B557" s="69">
        <v>2</v>
      </c>
      <c r="C557" s="93">
        <v>0.006609639476180829</v>
      </c>
      <c r="D557" s="69" t="s">
        <v>354</v>
      </c>
      <c r="E557" s="69" t="b">
        <v>0</v>
      </c>
      <c r="F557" s="69" t="b">
        <v>0</v>
      </c>
      <c r="G557" s="69" t="b">
        <v>0</v>
      </c>
    </row>
    <row r="558" spans="1:7" ht="15">
      <c r="A558" s="69" t="s">
        <v>2484</v>
      </c>
      <c r="B558" s="69">
        <v>2</v>
      </c>
      <c r="C558" s="93">
        <v>0.006609639476180829</v>
      </c>
      <c r="D558" s="69" t="s">
        <v>354</v>
      </c>
      <c r="E558" s="69" t="b">
        <v>0</v>
      </c>
      <c r="F558" s="69" t="b">
        <v>0</v>
      </c>
      <c r="G558" s="69" t="b">
        <v>0</v>
      </c>
    </row>
    <row r="559" spans="1:7" ht="15">
      <c r="A559" s="69" t="s">
        <v>2485</v>
      </c>
      <c r="B559" s="69">
        <v>2</v>
      </c>
      <c r="C559" s="93">
        <v>0.006609639476180829</v>
      </c>
      <c r="D559" s="69" t="s">
        <v>354</v>
      </c>
      <c r="E559" s="69" t="b">
        <v>0</v>
      </c>
      <c r="F559" s="69" t="b">
        <v>0</v>
      </c>
      <c r="G559" s="69" t="b">
        <v>0</v>
      </c>
    </row>
    <row r="560" spans="1:7" ht="15">
      <c r="A560" s="69" t="s">
        <v>2315</v>
      </c>
      <c r="B560" s="69">
        <v>2</v>
      </c>
      <c r="C560" s="93">
        <v>0.006609639476180829</v>
      </c>
      <c r="D560" s="69" t="s">
        <v>354</v>
      </c>
      <c r="E560" s="69" t="b">
        <v>0</v>
      </c>
      <c r="F560" s="69" t="b">
        <v>0</v>
      </c>
      <c r="G560" s="69" t="b">
        <v>0</v>
      </c>
    </row>
    <row r="561" spans="1:7" ht="15">
      <c r="A561" s="69" t="s">
        <v>2486</v>
      </c>
      <c r="B561" s="69">
        <v>2</v>
      </c>
      <c r="C561" s="93">
        <v>0.006609639476180829</v>
      </c>
      <c r="D561" s="69" t="s">
        <v>354</v>
      </c>
      <c r="E561" s="69" t="b">
        <v>0</v>
      </c>
      <c r="F561" s="69" t="b">
        <v>0</v>
      </c>
      <c r="G561" s="69" t="b">
        <v>0</v>
      </c>
    </row>
    <row r="562" spans="1:7" ht="15">
      <c r="A562" s="69" t="s">
        <v>2493</v>
      </c>
      <c r="B562" s="69">
        <v>2</v>
      </c>
      <c r="C562" s="93">
        <v>0.008558053687598183</v>
      </c>
      <c r="D562" s="69" t="s">
        <v>354</v>
      </c>
      <c r="E562" s="69" t="b">
        <v>0</v>
      </c>
      <c r="F562" s="69" t="b">
        <v>0</v>
      </c>
      <c r="G562" s="69" t="b">
        <v>0</v>
      </c>
    </row>
    <row r="563" spans="1:7" ht="15">
      <c r="A563" s="69" t="s">
        <v>1995</v>
      </c>
      <c r="B563" s="69">
        <v>15</v>
      </c>
      <c r="C563" s="93">
        <v>0</v>
      </c>
      <c r="D563" s="69" t="s">
        <v>373</v>
      </c>
      <c r="E563" s="69" t="b">
        <v>0</v>
      </c>
      <c r="F563" s="69" t="b">
        <v>0</v>
      </c>
      <c r="G563" s="69" t="b">
        <v>0</v>
      </c>
    </row>
    <row r="564" spans="1:7" ht="15">
      <c r="A564" s="69" t="s">
        <v>1996</v>
      </c>
      <c r="B564" s="69">
        <v>13</v>
      </c>
      <c r="C564" s="93">
        <v>0.003083674762347243</v>
      </c>
      <c r="D564" s="69" t="s">
        <v>373</v>
      </c>
      <c r="E564" s="69" t="b">
        <v>0</v>
      </c>
      <c r="F564" s="69" t="b">
        <v>0</v>
      </c>
      <c r="G564" s="69" t="b">
        <v>0</v>
      </c>
    </row>
    <row r="565" spans="1:7" ht="15">
      <c r="A565" s="69" t="s">
        <v>1997</v>
      </c>
      <c r="B565" s="69">
        <v>13</v>
      </c>
      <c r="C565" s="93">
        <v>0.003083674762347243</v>
      </c>
      <c r="D565" s="69" t="s">
        <v>373</v>
      </c>
      <c r="E565" s="69" t="b">
        <v>0</v>
      </c>
      <c r="F565" s="69" t="b">
        <v>0</v>
      </c>
      <c r="G565" s="69" t="b">
        <v>0</v>
      </c>
    </row>
    <row r="566" spans="1:7" ht="15">
      <c r="A566" s="69" t="s">
        <v>1998</v>
      </c>
      <c r="B566" s="69">
        <v>12</v>
      </c>
      <c r="C566" s="93">
        <v>0.004438626549987317</v>
      </c>
      <c r="D566" s="69" t="s">
        <v>373</v>
      </c>
      <c r="E566" s="69" t="b">
        <v>0</v>
      </c>
      <c r="F566" s="69" t="b">
        <v>0</v>
      </c>
      <c r="G566" s="69" t="b">
        <v>0</v>
      </c>
    </row>
    <row r="567" spans="1:7" ht="15">
      <c r="A567" s="69" t="s">
        <v>812</v>
      </c>
      <c r="B567" s="69">
        <v>12</v>
      </c>
      <c r="C567" s="93">
        <v>0.004438626549987317</v>
      </c>
      <c r="D567" s="69" t="s">
        <v>373</v>
      </c>
      <c r="E567" s="69" t="b">
        <v>0</v>
      </c>
      <c r="F567" s="69" t="b">
        <v>0</v>
      </c>
      <c r="G567" s="69" t="b">
        <v>0</v>
      </c>
    </row>
    <row r="568" spans="1:7" ht="15">
      <c r="A568" s="69" t="s">
        <v>2004</v>
      </c>
      <c r="B568" s="69">
        <v>11</v>
      </c>
      <c r="C568" s="93">
        <v>0.005655283636916099</v>
      </c>
      <c r="D568" s="69" t="s">
        <v>373</v>
      </c>
      <c r="E568" s="69" t="b">
        <v>0</v>
      </c>
      <c r="F568" s="69" t="b">
        <v>0</v>
      </c>
      <c r="G568" s="69" t="b">
        <v>0</v>
      </c>
    </row>
    <row r="569" spans="1:7" ht="15">
      <c r="A569" s="69" t="s">
        <v>2005</v>
      </c>
      <c r="B569" s="69">
        <v>11</v>
      </c>
      <c r="C569" s="93">
        <v>0.005655283636916099</v>
      </c>
      <c r="D569" s="69" t="s">
        <v>373</v>
      </c>
      <c r="E569" s="69" t="b">
        <v>0</v>
      </c>
      <c r="F569" s="69" t="b">
        <v>0</v>
      </c>
      <c r="G569" s="69" t="b">
        <v>0</v>
      </c>
    </row>
    <row r="570" spans="1:7" ht="15">
      <c r="A570" s="69" t="s">
        <v>2007</v>
      </c>
      <c r="B570" s="69">
        <v>9</v>
      </c>
      <c r="C570" s="93">
        <v>0.007620758574607663</v>
      </c>
      <c r="D570" s="69" t="s">
        <v>373</v>
      </c>
      <c r="E570" s="69" t="b">
        <v>0</v>
      </c>
      <c r="F570" s="69" t="b">
        <v>0</v>
      </c>
      <c r="G570" s="69" t="b">
        <v>0</v>
      </c>
    </row>
    <row r="571" spans="1:7" ht="15">
      <c r="A571" s="69" t="s">
        <v>2011</v>
      </c>
      <c r="B571" s="69">
        <v>6</v>
      </c>
      <c r="C571" s="93">
        <v>0.009113129969588647</v>
      </c>
      <c r="D571" s="69" t="s">
        <v>373</v>
      </c>
      <c r="E571" s="69" t="b">
        <v>0</v>
      </c>
      <c r="F571" s="69" t="b">
        <v>0</v>
      </c>
      <c r="G571" s="69" t="b">
        <v>0</v>
      </c>
    </row>
    <row r="572" spans="1:7" ht="15">
      <c r="A572" s="69" t="s">
        <v>2012</v>
      </c>
      <c r="B572" s="69">
        <v>5</v>
      </c>
      <c r="C572" s="93">
        <v>0.009105367456482107</v>
      </c>
      <c r="D572" s="69" t="s">
        <v>373</v>
      </c>
      <c r="E572" s="69" t="b">
        <v>0</v>
      </c>
      <c r="F572" s="69" t="b">
        <v>0</v>
      </c>
      <c r="G572" s="69" t="b">
        <v>0</v>
      </c>
    </row>
    <row r="573" spans="1:7" ht="15">
      <c r="A573" s="69" t="s">
        <v>2258</v>
      </c>
      <c r="B573" s="69">
        <v>5</v>
      </c>
      <c r="C573" s="93">
        <v>0.009105367456482107</v>
      </c>
      <c r="D573" s="69" t="s">
        <v>373</v>
      </c>
      <c r="E573" s="69" t="b">
        <v>0</v>
      </c>
      <c r="F573" s="69" t="b">
        <v>0</v>
      </c>
      <c r="G573" s="69" t="b">
        <v>0</v>
      </c>
    </row>
    <row r="574" spans="1:7" ht="15">
      <c r="A574" s="69" t="s">
        <v>2261</v>
      </c>
      <c r="B574" s="69">
        <v>5</v>
      </c>
      <c r="C574" s="93">
        <v>0.009105367456482107</v>
      </c>
      <c r="D574" s="69" t="s">
        <v>373</v>
      </c>
      <c r="E574" s="69" t="b">
        <v>0</v>
      </c>
      <c r="F574" s="69" t="b">
        <v>0</v>
      </c>
      <c r="G574" s="69" t="b">
        <v>0</v>
      </c>
    </row>
    <row r="575" spans="1:7" ht="15">
      <c r="A575" s="69" t="s">
        <v>2253</v>
      </c>
      <c r="B575" s="69">
        <v>5</v>
      </c>
      <c r="C575" s="93">
        <v>0.009105367456482107</v>
      </c>
      <c r="D575" s="69" t="s">
        <v>373</v>
      </c>
      <c r="E575" s="69" t="b">
        <v>0</v>
      </c>
      <c r="F575" s="69" t="b">
        <v>0</v>
      </c>
      <c r="G575" s="69" t="b">
        <v>0</v>
      </c>
    </row>
    <row r="576" spans="1:7" ht="15">
      <c r="A576" s="69" t="s">
        <v>2254</v>
      </c>
      <c r="B576" s="69">
        <v>5</v>
      </c>
      <c r="C576" s="93">
        <v>0.009105367456482107</v>
      </c>
      <c r="D576" s="69" t="s">
        <v>373</v>
      </c>
      <c r="E576" s="69" t="b">
        <v>0</v>
      </c>
      <c r="F576" s="69" t="b">
        <v>0</v>
      </c>
      <c r="G576" s="69" t="b">
        <v>0</v>
      </c>
    </row>
    <row r="577" spans="1:7" ht="15">
      <c r="A577" s="69" t="s">
        <v>397</v>
      </c>
      <c r="B577" s="69">
        <v>5</v>
      </c>
      <c r="C577" s="93">
        <v>0.009105367456482107</v>
      </c>
      <c r="D577" s="69" t="s">
        <v>373</v>
      </c>
      <c r="E577" s="69" t="b">
        <v>0</v>
      </c>
      <c r="F577" s="69" t="b">
        <v>0</v>
      </c>
      <c r="G577" s="69" t="b">
        <v>0</v>
      </c>
    </row>
    <row r="578" spans="1:7" ht="15">
      <c r="A578" s="69" t="s">
        <v>2003</v>
      </c>
      <c r="B578" s="69">
        <v>4</v>
      </c>
      <c r="C578" s="93">
        <v>0.008763836148514791</v>
      </c>
      <c r="D578" s="69" t="s">
        <v>373</v>
      </c>
      <c r="E578" s="69" t="b">
        <v>0</v>
      </c>
      <c r="F578" s="69" t="b">
        <v>0</v>
      </c>
      <c r="G578" s="69" t="b">
        <v>0</v>
      </c>
    </row>
    <row r="579" spans="1:7" ht="15">
      <c r="A579" s="69" t="s">
        <v>2263</v>
      </c>
      <c r="B579" s="69">
        <v>4</v>
      </c>
      <c r="C579" s="93">
        <v>0.008763836148514791</v>
      </c>
      <c r="D579" s="69" t="s">
        <v>373</v>
      </c>
      <c r="E579" s="69" t="b">
        <v>0</v>
      </c>
      <c r="F579" s="69" t="b">
        <v>0</v>
      </c>
      <c r="G579" s="69" t="b">
        <v>0</v>
      </c>
    </row>
    <row r="580" spans="1:7" ht="15">
      <c r="A580" s="69" t="s">
        <v>2275</v>
      </c>
      <c r="B580" s="69">
        <v>4</v>
      </c>
      <c r="C580" s="93">
        <v>0.008763836148514791</v>
      </c>
      <c r="D580" s="69" t="s">
        <v>373</v>
      </c>
      <c r="E580" s="69" t="b">
        <v>0</v>
      </c>
      <c r="F580" s="69" t="b">
        <v>0</v>
      </c>
      <c r="G580" s="69" t="b">
        <v>0</v>
      </c>
    </row>
    <row r="581" spans="1:7" ht="15">
      <c r="A581" s="69" t="s">
        <v>2271</v>
      </c>
      <c r="B581" s="69">
        <v>4</v>
      </c>
      <c r="C581" s="93">
        <v>0.008763836148514791</v>
      </c>
      <c r="D581" s="69" t="s">
        <v>373</v>
      </c>
      <c r="E581" s="69" t="b">
        <v>0</v>
      </c>
      <c r="F581" s="69" t="b">
        <v>0</v>
      </c>
      <c r="G581" s="69" t="b">
        <v>0</v>
      </c>
    </row>
    <row r="582" spans="1:7" ht="15">
      <c r="A582" s="69" t="s">
        <v>2009</v>
      </c>
      <c r="B582" s="69">
        <v>4</v>
      </c>
      <c r="C582" s="93">
        <v>0.008763836148514791</v>
      </c>
      <c r="D582" s="69" t="s">
        <v>373</v>
      </c>
      <c r="E582" s="69" t="b">
        <v>0</v>
      </c>
      <c r="F582" s="69" t="b">
        <v>0</v>
      </c>
      <c r="G582" s="69" t="b">
        <v>0</v>
      </c>
    </row>
    <row r="583" spans="1:7" ht="15">
      <c r="A583" s="69" t="s">
        <v>2269</v>
      </c>
      <c r="B583" s="69">
        <v>4</v>
      </c>
      <c r="C583" s="93">
        <v>0.008763836148514791</v>
      </c>
      <c r="D583" s="69" t="s">
        <v>373</v>
      </c>
      <c r="E583" s="69" t="b">
        <v>0</v>
      </c>
      <c r="F583" s="69" t="b">
        <v>0</v>
      </c>
      <c r="G583" s="69" t="b">
        <v>0</v>
      </c>
    </row>
    <row r="584" spans="1:7" ht="15">
      <c r="A584" s="69" t="s">
        <v>2272</v>
      </c>
      <c r="B584" s="69">
        <v>4</v>
      </c>
      <c r="C584" s="93">
        <v>0.008763836148514791</v>
      </c>
      <c r="D584" s="69" t="s">
        <v>373</v>
      </c>
      <c r="E584" s="69" t="b">
        <v>0</v>
      </c>
      <c r="F584" s="69" t="b">
        <v>0</v>
      </c>
      <c r="G584" s="69" t="b">
        <v>0</v>
      </c>
    </row>
    <row r="585" spans="1:7" ht="15">
      <c r="A585" s="69" t="s">
        <v>478</v>
      </c>
      <c r="B585" s="69">
        <v>4</v>
      </c>
      <c r="C585" s="93">
        <v>0.008763836148514791</v>
      </c>
      <c r="D585" s="69" t="s">
        <v>373</v>
      </c>
      <c r="E585" s="69" t="b">
        <v>0</v>
      </c>
      <c r="F585" s="69" t="b">
        <v>0</v>
      </c>
      <c r="G585" s="69" t="b">
        <v>0</v>
      </c>
    </row>
    <row r="586" spans="1:7" ht="15">
      <c r="A586" s="69" t="s">
        <v>2292</v>
      </c>
      <c r="B586" s="69">
        <v>4</v>
      </c>
      <c r="C586" s="93">
        <v>0.008763836148514791</v>
      </c>
      <c r="D586" s="69" t="s">
        <v>373</v>
      </c>
      <c r="E586" s="69" t="b">
        <v>0</v>
      </c>
      <c r="F586" s="69" t="b">
        <v>0</v>
      </c>
      <c r="G586" s="69" t="b">
        <v>0</v>
      </c>
    </row>
    <row r="587" spans="1:7" ht="15">
      <c r="A587" s="69" t="s">
        <v>2259</v>
      </c>
      <c r="B587" s="69">
        <v>3</v>
      </c>
      <c r="C587" s="93">
        <v>0.008003473332091818</v>
      </c>
      <c r="D587" s="69" t="s">
        <v>373</v>
      </c>
      <c r="E587" s="69" t="b">
        <v>0</v>
      </c>
      <c r="F587" s="69" t="b">
        <v>0</v>
      </c>
      <c r="G587" s="69" t="b">
        <v>0</v>
      </c>
    </row>
    <row r="588" spans="1:7" ht="15">
      <c r="A588" s="69" t="s">
        <v>2267</v>
      </c>
      <c r="B588" s="69">
        <v>3</v>
      </c>
      <c r="C588" s="93">
        <v>0.008003473332091818</v>
      </c>
      <c r="D588" s="69" t="s">
        <v>373</v>
      </c>
      <c r="E588" s="69" t="b">
        <v>0</v>
      </c>
      <c r="F588" s="69" t="b">
        <v>0</v>
      </c>
      <c r="G588" s="69" t="b">
        <v>0</v>
      </c>
    </row>
    <row r="589" spans="1:7" ht="15">
      <c r="A589" s="69" t="s">
        <v>808</v>
      </c>
      <c r="B589" s="69">
        <v>3</v>
      </c>
      <c r="C589" s="93">
        <v>0.008003473332091818</v>
      </c>
      <c r="D589" s="69" t="s">
        <v>373</v>
      </c>
      <c r="E589" s="69" t="b">
        <v>0</v>
      </c>
      <c r="F589" s="69" t="b">
        <v>0</v>
      </c>
      <c r="G589" s="69" t="b">
        <v>0</v>
      </c>
    </row>
    <row r="590" spans="1:7" ht="15">
      <c r="A590" s="69" t="s">
        <v>2405</v>
      </c>
      <c r="B590" s="69">
        <v>3</v>
      </c>
      <c r="C590" s="93">
        <v>0.008003473332091818</v>
      </c>
      <c r="D590" s="69" t="s">
        <v>373</v>
      </c>
      <c r="E590" s="69" t="b">
        <v>0</v>
      </c>
      <c r="F590" s="69" t="b">
        <v>0</v>
      </c>
      <c r="G590" s="69" t="b">
        <v>0</v>
      </c>
    </row>
    <row r="591" spans="1:7" ht="15">
      <c r="A591" s="69" t="s">
        <v>2406</v>
      </c>
      <c r="B591" s="69">
        <v>3</v>
      </c>
      <c r="C591" s="93">
        <v>0.008003473332091818</v>
      </c>
      <c r="D591" s="69" t="s">
        <v>373</v>
      </c>
      <c r="E591" s="69" t="b">
        <v>0</v>
      </c>
      <c r="F591" s="69" t="b">
        <v>0</v>
      </c>
      <c r="G591" s="69" t="b">
        <v>0</v>
      </c>
    </row>
    <row r="592" spans="1:7" ht="15">
      <c r="A592" s="69" t="s">
        <v>2260</v>
      </c>
      <c r="B592" s="69">
        <v>3</v>
      </c>
      <c r="C592" s="93">
        <v>0.008003473332091818</v>
      </c>
      <c r="D592" s="69" t="s">
        <v>373</v>
      </c>
      <c r="E592" s="69" t="b">
        <v>0</v>
      </c>
      <c r="F592" s="69" t="b">
        <v>0</v>
      </c>
      <c r="G592" s="69" t="b">
        <v>0</v>
      </c>
    </row>
    <row r="593" spans="1:7" ht="15">
      <c r="A593" s="69" t="s">
        <v>2265</v>
      </c>
      <c r="B593" s="69">
        <v>3</v>
      </c>
      <c r="C593" s="93">
        <v>0.008003473332091818</v>
      </c>
      <c r="D593" s="69" t="s">
        <v>373</v>
      </c>
      <c r="E593" s="69" t="b">
        <v>0</v>
      </c>
      <c r="F593" s="69" t="b">
        <v>0</v>
      </c>
      <c r="G593" s="69" t="b">
        <v>0</v>
      </c>
    </row>
    <row r="594" spans="1:7" ht="15">
      <c r="A594" s="69" t="s">
        <v>2274</v>
      </c>
      <c r="B594" s="69">
        <v>3</v>
      </c>
      <c r="C594" s="93">
        <v>0.008003473332091818</v>
      </c>
      <c r="D594" s="69" t="s">
        <v>373</v>
      </c>
      <c r="E594" s="69" t="b">
        <v>0</v>
      </c>
      <c r="F594" s="69" t="b">
        <v>0</v>
      </c>
      <c r="G594" s="69" t="b">
        <v>0</v>
      </c>
    </row>
    <row r="595" spans="1:7" ht="15">
      <c r="A595" s="69" t="s">
        <v>2278</v>
      </c>
      <c r="B595" s="69">
        <v>3</v>
      </c>
      <c r="C595" s="93">
        <v>0.008003473332091818</v>
      </c>
      <c r="D595" s="69" t="s">
        <v>373</v>
      </c>
      <c r="E595" s="69" t="b">
        <v>0</v>
      </c>
      <c r="F595" s="69" t="b">
        <v>0</v>
      </c>
      <c r="G595" s="69" t="b">
        <v>0</v>
      </c>
    </row>
    <row r="596" spans="1:7" ht="15">
      <c r="A596" s="69" t="s">
        <v>1981</v>
      </c>
      <c r="B596" s="69">
        <v>2</v>
      </c>
      <c r="C596" s="93">
        <v>0.006679856972455726</v>
      </c>
      <c r="D596" s="69" t="s">
        <v>373</v>
      </c>
      <c r="E596" s="69" t="b">
        <v>0</v>
      </c>
      <c r="F596" s="69" t="b">
        <v>0</v>
      </c>
      <c r="G596" s="69" t="b">
        <v>0</v>
      </c>
    </row>
    <row r="597" spans="1:7" ht="15">
      <c r="A597" s="69" t="s">
        <v>2001</v>
      </c>
      <c r="B597" s="69">
        <v>2</v>
      </c>
      <c r="C597" s="93">
        <v>0.006679856972455726</v>
      </c>
      <c r="D597" s="69" t="s">
        <v>373</v>
      </c>
      <c r="E597" s="69" t="b">
        <v>0</v>
      </c>
      <c r="F597" s="69" t="b">
        <v>0</v>
      </c>
      <c r="G597" s="69" t="b">
        <v>0</v>
      </c>
    </row>
    <row r="598" spans="1:7" ht="15">
      <c r="A598" s="69" t="s">
        <v>2400</v>
      </c>
      <c r="B598" s="69">
        <v>2</v>
      </c>
      <c r="C598" s="93">
        <v>0.006679856972455726</v>
      </c>
      <c r="D598" s="69" t="s">
        <v>373</v>
      </c>
      <c r="E598" s="69" t="b">
        <v>0</v>
      </c>
      <c r="F598" s="69" t="b">
        <v>0</v>
      </c>
      <c r="G598" s="69" t="b">
        <v>0</v>
      </c>
    </row>
    <row r="599" spans="1:7" ht="15">
      <c r="A599" s="69" t="s">
        <v>2356</v>
      </c>
      <c r="B599" s="69">
        <v>2</v>
      </c>
      <c r="C599" s="93">
        <v>0.006679856972455726</v>
      </c>
      <c r="D599" s="69" t="s">
        <v>373</v>
      </c>
      <c r="E599" s="69" t="b">
        <v>0</v>
      </c>
      <c r="F599" s="69" t="b">
        <v>0</v>
      </c>
      <c r="G599" s="69" t="b">
        <v>0</v>
      </c>
    </row>
    <row r="600" spans="1:7" ht="15">
      <c r="A600" s="69" t="s">
        <v>2401</v>
      </c>
      <c r="B600" s="69">
        <v>2</v>
      </c>
      <c r="C600" s="93">
        <v>0.006679856972455726</v>
      </c>
      <c r="D600" s="69" t="s">
        <v>373</v>
      </c>
      <c r="E600" s="69" t="b">
        <v>0</v>
      </c>
      <c r="F600" s="69" t="b">
        <v>0</v>
      </c>
      <c r="G600" s="69" t="b">
        <v>0</v>
      </c>
    </row>
    <row r="601" spans="1:7" ht="15">
      <c r="A601" s="69" t="s">
        <v>2285</v>
      </c>
      <c r="B601" s="69">
        <v>2</v>
      </c>
      <c r="C601" s="93">
        <v>0.006679856972455726</v>
      </c>
      <c r="D601" s="69" t="s">
        <v>373</v>
      </c>
      <c r="E601" s="69" t="b">
        <v>0</v>
      </c>
      <c r="F601" s="69" t="b">
        <v>0</v>
      </c>
      <c r="G601" s="69" t="b">
        <v>0</v>
      </c>
    </row>
    <row r="602" spans="1:7" ht="15">
      <c r="A602" s="69" t="s">
        <v>2286</v>
      </c>
      <c r="B602" s="69">
        <v>2</v>
      </c>
      <c r="C602" s="93">
        <v>0.006679856972455726</v>
      </c>
      <c r="D602" s="69" t="s">
        <v>373</v>
      </c>
      <c r="E602" s="69" t="b">
        <v>0</v>
      </c>
      <c r="F602" s="69" t="b">
        <v>0</v>
      </c>
      <c r="G602" s="69" t="b">
        <v>0</v>
      </c>
    </row>
    <row r="603" spans="1:7" ht="15">
      <c r="A603" s="69" t="s">
        <v>2270</v>
      </c>
      <c r="B603" s="69">
        <v>2</v>
      </c>
      <c r="C603" s="93">
        <v>0.006679856972455726</v>
      </c>
      <c r="D603" s="69" t="s">
        <v>373</v>
      </c>
      <c r="E603" s="69" t="b">
        <v>0</v>
      </c>
      <c r="F603" s="69" t="b">
        <v>0</v>
      </c>
      <c r="G603" s="69" t="b">
        <v>0</v>
      </c>
    </row>
    <row r="604" spans="1:7" ht="15">
      <c r="A604" s="69" t="s">
        <v>2294</v>
      </c>
      <c r="B604" s="69">
        <v>2</v>
      </c>
      <c r="C604" s="93">
        <v>0.006679856972455726</v>
      </c>
      <c r="D604" s="69" t="s">
        <v>373</v>
      </c>
      <c r="E604" s="69" t="b">
        <v>0</v>
      </c>
      <c r="F604" s="69" t="b">
        <v>0</v>
      </c>
      <c r="G604" s="69" t="b">
        <v>0</v>
      </c>
    </row>
    <row r="605" spans="1:7" ht="15">
      <c r="A605" s="69" t="s">
        <v>1995</v>
      </c>
      <c r="B605" s="69">
        <v>32</v>
      </c>
      <c r="C605" s="93">
        <v>0</v>
      </c>
      <c r="D605" s="69" t="s">
        <v>374</v>
      </c>
      <c r="E605" s="69" t="b">
        <v>0</v>
      </c>
      <c r="F605" s="69" t="b">
        <v>0</v>
      </c>
      <c r="G605" s="69" t="b">
        <v>0</v>
      </c>
    </row>
    <row r="606" spans="1:7" ht="15">
      <c r="A606" s="69" t="s">
        <v>1998</v>
      </c>
      <c r="B606" s="69">
        <v>15</v>
      </c>
      <c r="C606" s="93">
        <v>0.014517296438127563</v>
      </c>
      <c r="D606" s="69" t="s">
        <v>374</v>
      </c>
      <c r="E606" s="69" t="b">
        <v>0</v>
      </c>
      <c r="F606" s="69" t="b">
        <v>0</v>
      </c>
      <c r="G606" s="69" t="b">
        <v>0</v>
      </c>
    </row>
    <row r="607" spans="1:7" ht="15">
      <c r="A607" s="69" t="s">
        <v>1997</v>
      </c>
      <c r="B607" s="69">
        <v>12</v>
      </c>
      <c r="C607" s="93">
        <v>0.016367904464529917</v>
      </c>
      <c r="D607" s="69" t="s">
        <v>374</v>
      </c>
      <c r="E607" s="69" t="b">
        <v>0</v>
      </c>
      <c r="F607" s="69" t="b">
        <v>0</v>
      </c>
      <c r="G607" s="69" t="b">
        <v>0</v>
      </c>
    </row>
    <row r="608" spans="1:7" ht="15">
      <c r="A608" s="69" t="s">
        <v>1996</v>
      </c>
      <c r="B608" s="69">
        <v>10</v>
      </c>
      <c r="C608" s="93">
        <v>0.014857352303526649</v>
      </c>
      <c r="D608" s="69" t="s">
        <v>374</v>
      </c>
      <c r="E608" s="69" t="b">
        <v>0</v>
      </c>
      <c r="F608" s="69" t="b">
        <v>0</v>
      </c>
      <c r="G608" s="69" t="b">
        <v>0</v>
      </c>
    </row>
    <row r="609" spans="1:7" ht="15">
      <c r="A609" s="69" t="s">
        <v>812</v>
      </c>
      <c r="B609" s="69">
        <v>8</v>
      </c>
      <c r="C609" s="93">
        <v>0.01416611744301088</v>
      </c>
      <c r="D609" s="69" t="s">
        <v>374</v>
      </c>
      <c r="E609" s="69" t="b">
        <v>0</v>
      </c>
      <c r="F609" s="69" t="b">
        <v>0</v>
      </c>
      <c r="G609" s="69" t="b">
        <v>0</v>
      </c>
    </row>
    <row r="610" spans="1:7" ht="15">
      <c r="A610" s="69" t="s">
        <v>808</v>
      </c>
      <c r="B610" s="69">
        <v>7</v>
      </c>
      <c r="C610" s="93">
        <v>0.013589304612175128</v>
      </c>
      <c r="D610" s="69" t="s">
        <v>374</v>
      </c>
      <c r="E610" s="69" t="b">
        <v>0</v>
      </c>
      <c r="F610" s="69" t="b">
        <v>0</v>
      </c>
      <c r="G610" s="69" t="b">
        <v>0</v>
      </c>
    </row>
    <row r="611" spans="1:7" ht="15">
      <c r="A611" s="69" t="s">
        <v>816</v>
      </c>
      <c r="B611" s="69">
        <v>4</v>
      </c>
      <c r="C611" s="93">
        <v>0.01062458808225816</v>
      </c>
      <c r="D611" s="69" t="s">
        <v>374</v>
      </c>
      <c r="E611" s="69" t="b">
        <v>0</v>
      </c>
      <c r="F611" s="69" t="b">
        <v>0</v>
      </c>
      <c r="G611" s="69" t="b">
        <v>0</v>
      </c>
    </row>
    <row r="612" spans="1:7" ht="15">
      <c r="A612" s="69" t="s">
        <v>2010</v>
      </c>
      <c r="B612" s="69">
        <v>4</v>
      </c>
      <c r="C612" s="93">
        <v>0.01062458808225816</v>
      </c>
      <c r="D612" s="69" t="s">
        <v>374</v>
      </c>
      <c r="E612" s="69" t="b">
        <v>0</v>
      </c>
      <c r="F612" s="69" t="b">
        <v>0</v>
      </c>
      <c r="G612" s="69" t="b">
        <v>0</v>
      </c>
    </row>
    <row r="613" spans="1:7" ht="15">
      <c r="A613" s="69" t="s">
        <v>2004</v>
      </c>
      <c r="B613" s="69">
        <v>4</v>
      </c>
      <c r="C613" s="93">
        <v>0.01062458808225816</v>
      </c>
      <c r="D613" s="69" t="s">
        <v>374</v>
      </c>
      <c r="E613" s="69" t="b">
        <v>0</v>
      </c>
      <c r="F613" s="69" t="b">
        <v>0</v>
      </c>
      <c r="G613" s="69" t="b">
        <v>0</v>
      </c>
    </row>
    <row r="614" spans="1:7" ht="15">
      <c r="A614" s="69" t="s">
        <v>2005</v>
      </c>
      <c r="B614" s="69">
        <v>4</v>
      </c>
      <c r="C614" s="93">
        <v>0.01062458808225816</v>
      </c>
      <c r="D614" s="69" t="s">
        <v>374</v>
      </c>
      <c r="E614" s="69" t="b">
        <v>0</v>
      </c>
      <c r="F614" s="69" t="b">
        <v>0</v>
      </c>
      <c r="G614" s="69" t="b">
        <v>0</v>
      </c>
    </row>
    <row r="615" spans="1:7" ht="15">
      <c r="A615" s="69" t="s">
        <v>2001</v>
      </c>
      <c r="B615" s="69">
        <v>4</v>
      </c>
      <c r="C615" s="93">
        <v>0.01062458808225816</v>
      </c>
      <c r="D615" s="69" t="s">
        <v>374</v>
      </c>
      <c r="E615" s="69" t="b">
        <v>0</v>
      </c>
      <c r="F615" s="69" t="b">
        <v>0</v>
      </c>
      <c r="G615" s="69" t="b">
        <v>0</v>
      </c>
    </row>
    <row r="616" spans="1:7" ht="15">
      <c r="A616" s="69" t="s">
        <v>2345</v>
      </c>
      <c r="B616" s="69">
        <v>4</v>
      </c>
      <c r="C616" s="93">
        <v>0.01062458808225816</v>
      </c>
      <c r="D616" s="69" t="s">
        <v>374</v>
      </c>
      <c r="E616" s="69" t="b">
        <v>0</v>
      </c>
      <c r="F616" s="69" t="b">
        <v>0</v>
      </c>
      <c r="G616" s="69" t="b">
        <v>0</v>
      </c>
    </row>
    <row r="617" spans="1:7" ht="15">
      <c r="A617" s="69" t="s">
        <v>2313</v>
      </c>
      <c r="B617" s="69">
        <v>3</v>
      </c>
      <c r="C617" s="93">
        <v>0.009070841678825678</v>
      </c>
      <c r="D617" s="69" t="s">
        <v>374</v>
      </c>
      <c r="E617" s="69" t="b">
        <v>0</v>
      </c>
      <c r="F617" s="69" t="b">
        <v>0</v>
      </c>
      <c r="G617" s="69" t="b">
        <v>0</v>
      </c>
    </row>
    <row r="618" spans="1:7" ht="15">
      <c r="A618" s="69" t="s">
        <v>2314</v>
      </c>
      <c r="B618" s="69">
        <v>3</v>
      </c>
      <c r="C618" s="93">
        <v>0.009070841678825678</v>
      </c>
      <c r="D618" s="69" t="s">
        <v>374</v>
      </c>
      <c r="E618" s="69" t="b">
        <v>0</v>
      </c>
      <c r="F618" s="69" t="b">
        <v>0</v>
      </c>
      <c r="G618" s="69" t="b">
        <v>0</v>
      </c>
    </row>
    <row r="619" spans="1:7" ht="15">
      <c r="A619" s="69" t="s">
        <v>2344</v>
      </c>
      <c r="B619" s="69">
        <v>3</v>
      </c>
      <c r="C619" s="93">
        <v>0.009070841678825678</v>
      </c>
      <c r="D619" s="69" t="s">
        <v>374</v>
      </c>
      <c r="E619" s="69" t="b">
        <v>0</v>
      </c>
      <c r="F619" s="69" t="b">
        <v>0</v>
      </c>
      <c r="G619" s="69" t="b">
        <v>0</v>
      </c>
    </row>
    <row r="620" spans="1:7" ht="15">
      <c r="A620" s="69" t="s">
        <v>2256</v>
      </c>
      <c r="B620" s="69">
        <v>3</v>
      </c>
      <c r="C620" s="93">
        <v>0.009070841678825678</v>
      </c>
      <c r="D620" s="69" t="s">
        <v>374</v>
      </c>
      <c r="E620" s="69" t="b">
        <v>0</v>
      </c>
      <c r="F620" s="69" t="b">
        <v>0</v>
      </c>
      <c r="G620" s="69" t="b">
        <v>0</v>
      </c>
    </row>
    <row r="621" spans="1:7" ht="15">
      <c r="A621" s="69" t="s">
        <v>2257</v>
      </c>
      <c r="B621" s="69">
        <v>3</v>
      </c>
      <c r="C621" s="93">
        <v>0.009070841678825678</v>
      </c>
      <c r="D621" s="69" t="s">
        <v>374</v>
      </c>
      <c r="E621" s="69" t="b">
        <v>0</v>
      </c>
      <c r="F621" s="69" t="b">
        <v>0</v>
      </c>
      <c r="G621" s="69" t="b">
        <v>0</v>
      </c>
    </row>
    <row r="622" spans="1:7" ht="15">
      <c r="A622" s="69" t="s">
        <v>2000</v>
      </c>
      <c r="B622" s="69">
        <v>3</v>
      </c>
      <c r="C622" s="93">
        <v>0.009070841678825678</v>
      </c>
      <c r="D622" s="69" t="s">
        <v>374</v>
      </c>
      <c r="E622" s="69" t="b">
        <v>0</v>
      </c>
      <c r="F622" s="69" t="b">
        <v>0</v>
      </c>
      <c r="G622" s="69" t="b">
        <v>0</v>
      </c>
    </row>
    <row r="623" spans="1:7" ht="15">
      <c r="A623" s="69" t="s">
        <v>2317</v>
      </c>
      <c r="B623" s="69">
        <v>3</v>
      </c>
      <c r="C623" s="93">
        <v>0.009070841678825678</v>
      </c>
      <c r="D623" s="69" t="s">
        <v>374</v>
      </c>
      <c r="E623" s="69" t="b">
        <v>0</v>
      </c>
      <c r="F623" s="69" t="b">
        <v>0</v>
      </c>
      <c r="G623" s="69" t="b">
        <v>0</v>
      </c>
    </row>
    <row r="624" spans="1:7" ht="15">
      <c r="A624" s="69" t="s">
        <v>2269</v>
      </c>
      <c r="B624" s="69">
        <v>3</v>
      </c>
      <c r="C624" s="93">
        <v>0.009070841678825678</v>
      </c>
      <c r="D624" s="69" t="s">
        <v>374</v>
      </c>
      <c r="E624" s="69" t="b">
        <v>0</v>
      </c>
      <c r="F624" s="69" t="b">
        <v>0</v>
      </c>
      <c r="G624" s="69" t="b">
        <v>0</v>
      </c>
    </row>
    <row r="625" spans="1:7" ht="15">
      <c r="A625" s="69" t="s">
        <v>2261</v>
      </c>
      <c r="B625" s="69">
        <v>3</v>
      </c>
      <c r="C625" s="93">
        <v>0.009070841678825678</v>
      </c>
      <c r="D625" s="69" t="s">
        <v>374</v>
      </c>
      <c r="E625" s="69" t="b">
        <v>0</v>
      </c>
      <c r="F625" s="69" t="b">
        <v>0</v>
      </c>
      <c r="G625" s="69" t="b">
        <v>0</v>
      </c>
    </row>
    <row r="626" spans="1:7" ht="15">
      <c r="A626" s="69" t="s">
        <v>2264</v>
      </c>
      <c r="B626" s="69">
        <v>3</v>
      </c>
      <c r="C626" s="93">
        <v>0.009070841678825678</v>
      </c>
      <c r="D626" s="69" t="s">
        <v>374</v>
      </c>
      <c r="E626" s="69" t="b">
        <v>0</v>
      </c>
      <c r="F626" s="69" t="b">
        <v>0</v>
      </c>
      <c r="G626" s="69" t="b">
        <v>0</v>
      </c>
    </row>
    <row r="627" spans="1:7" ht="15">
      <c r="A627" s="69" t="s">
        <v>2006</v>
      </c>
      <c r="B627" s="69">
        <v>3</v>
      </c>
      <c r="C627" s="93">
        <v>0.009070841678825678</v>
      </c>
      <c r="D627" s="69" t="s">
        <v>374</v>
      </c>
      <c r="E627" s="69" t="b">
        <v>0</v>
      </c>
      <c r="F627" s="69" t="b">
        <v>0</v>
      </c>
      <c r="G627" s="69" t="b">
        <v>0</v>
      </c>
    </row>
    <row r="628" spans="1:7" ht="15">
      <c r="A628" s="69" t="s">
        <v>2372</v>
      </c>
      <c r="B628" s="69">
        <v>3</v>
      </c>
      <c r="C628" s="93">
        <v>0.009070841678825678</v>
      </c>
      <c r="D628" s="69" t="s">
        <v>374</v>
      </c>
      <c r="E628" s="69" t="b">
        <v>0</v>
      </c>
      <c r="F628" s="69" t="b">
        <v>0</v>
      </c>
      <c r="G628" s="69" t="b">
        <v>0</v>
      </c>
    </row>
    <row r="629" spans="1:7" ht="15">
      <c r="A629" s="69" t="s">
        <v>2346</v>
      </c>
      <c r="B629" s="69">
        <v>3</v>
      </c>
      <c r="C629" s="93">
        <v>0.009070841678825678</v>
      </c>
      <c r="D629" s="69" t="s">
        <v>374</v>
      </c>
      <c r="E629" s="69" t="b">
        <v>0</v>
      </c>
      <c r="F629" s="69" t="b">
        <v>0</v>
      </c>
      <c r="G629" s="69" t="b">
        <v>0</v>
      </c>
    </row>
    <row r="630" spans="1:7" ht="15">
      <c r="A630" s="69" t="s">
        <v>2017</v>
      </c>
      <c r="B630" s="69">
        <v>2</v>
      </c>
      <c r="C630" s="93">
        <v>0.00708305872150544</v>
      </c>
      <c r="D630" s="69" t="s">
        <v>374</v>
      </c>
      <c r="E630" s="69" t="b">
        <v>0</v>
      </c>
      <c r="F630" s="69" t="b">
        <v>0</v>
      </c>
      <c r="G630" s="69" t="b">
        <v>0</v>
      </c>
    </row>
    <row r="631" spans="1:7" ht="15">
      <c r="A631" s="69" t="s">
        <v>2464</v>
      </c>
      <c r="B631" s="69">
        <v>2</v>
      </c>
      <c r="C631" s="93">
        <v>0.00708305872150544</v>
      </c>
      <c r="D631" s="69" t="s">
        <v>374</v>
      </c>
      <c r="E631" s="69" t="b">
        <v>0</v>
      </c>
      <c r="F631" s="69" t="b">
        <v>0</v>
      </c>
      <c r="G631" s="69" t="b">
        <v>0</v>
      </c>
    </row>
    <row r="632" spans="1:7" ht="15">
      <c r="A632" s="69" t="s">
        <v>2359</v>
      </c>
      <c r="B632" s="69">
        <v>2</v>
      </c>
      <c r="C632" s="93">
        <v>0.00708305872150544</v>
      </c>
      <c r="D632" s="69" t="s">
        <v>374</v>
      </c>
      <c r="E632" s="69" t="b">
        <v>0</v>
      </c>
      <c r="F632" s="69" t="b">
        <v>0</v>
      </c>
      <c r="G632" s="69" t="b">
        <v>0</v>
      </c>
    </row>
    <row r="633" spans="1:7" ht="15">
      <c r="A633" s="69" t="s">
        <v>2268</v>
      </c>
      <c r="B633" s="69">
        <v>2</v>
      </c>
      <c r="C633" s="93">
        <v>0.00708305872150544</v>
      </c>
      <c r="D633" s="69" t="s">
        <v>374</v>
      </c>
      <c r="E633" s="69" t="b">
        <v>0</v>
      </c>
      <c r="F633" s="69" t="b">
        <v>0</v>
      </c>
      <c r="G633" s="69" t="b">
        <v>0</v>
      </c>
    </row>
    <row r="634" spans="1:7" ht="15">
      <c r="A634" s="69" t="s">
        <v>2293</v>
      </c>
      <c r="B634" s="69">
        <v>2</v>
      </c>
      <c r="C634" s="93">
        <v>0.00708305872150544</v>
      </c>
      <c r="D634" s="69" t="s">
        <v>374</v>
      </c>
      <c r="E634" s="69" t="b">
        <v>0</v>
      </c>
      <c r="F634" s="69" t="b">
        <v>0</v>
      </c>
      <c r="G634" s="69" t="b">
        <v>0</v>
      </c>
    </row>
    <row r="635" spans="1:7" ht="15">
      <c r="A635" s="69" t="s">
        <v>2463</v>
      </c>
      <c r="B635" s="69">
        <v>2</v>
      </c>
      <c r="C635" s="93">
        <v>0.00708305872150544</v>
      </c>
      <c r="D635" s="69" t="s">
        <v>374</v>
      </c>
      <c r="E635" s="69" t="b">
        <v>0</v>
      </c>
      <c r="F635" s="69" t="b">
        <v>0</v>
      </c>
      <c r="G635" s="69" t="b">
        <v>0</v>
      </c>
    </row>
    <row r="636" spans="1:7" ht="15">
      <c r="A636" s="69" t="s">
        <v>2011</v>
      </c>
      <c r="B636" s="69">
        <v>2</v>
      </c>
      <c r="C636" s="93">
        <v>0.00708305872150544</v>
      </c>
      <c r="D636" s="69" t="s">
        <v>374</v>
      </c>
      <c r="E636" s="69" t="b">
        <v>0</v>
      </c>
      <c r="F636" s="69" t="b">
        <v>0</v>
      </c>
      <c r="G636" s="69" t="b">
        <v>0</v>
      </c>
    </row>
    <row r="637" spans="1:7" ht="15">
      <c r="A637" s="69" t="s">
        <v>2253</v>
      </c>
      <c r="B637" s="69">
        <v>2</v>
      </c>
      <c r="C637" s="93">
        <v>0.00708305872150544</v>
      </c>
      <c r="D637" s="69" t="s">
        <v>374</v>
      </c>
      <c r="E637" s="69" t="b">
        <v>0</v>
      </c>
      <c r="F637" s="69" t="b">
        <v>0</v>
      </c>
      <c r="G637" s="69" t="b">
        <v>0</v>
      </c>
    </row>
    <row r="638" spans="1:7" ht="15">
      <c r="A638" s="69" t="s">
        <v>2254</v>
      </c>
      <c r="B638" s="69">
        <v>2</v>
      </c>
      <c r="C638" s="93">
        <v>0.00708305872150544</v>
      </c>
      <c r="D638" s="69" t="s">
        <v>374</v>
      </c>
      <c r="E638" s="69" t="b">
        <v>0</v>
      </c>
      <c r="F638" s="69" t="b">
        <v>0</v>
      </c>
      <c r="G638" s="69" t="b">
        <v>0</v>
      </c>
    </row>
    <row r="639" spans="1:7" ht="15">
      <c r="A639" s="69" t="s">
        <v>2282</v>
      </c>
      <c r="B639" s="69">
        <v>2</v>
      </c>
      <c r="C639" s="93">
        <v>0.00708305872150544</v>
      </c>
      <c r="D639" s="69" t="s">
        <v>374</v>
      </c>
      <c r="E639" s="69" t="b">
        <v>0</v>
      </c>
      <c r="F639" s="69" t="b">
        <v>0</v>
      </c>
      <c r="G639" s="69" t="b">
        <v>0</v>
      </c>
    </row>
    <row r="640" spans="1:7" ht="15">
      <c r="A640" s="69" t="s">
        <v>2267</v>
      </c>
      <c r="B640" s="69">
        <v>2</v>
      </c>
      <c r="C640" s="93">
        <v>0.00708305872150544</v>
      </c>
      <c r="D640" s="69" t="s">
        <v>374</v>
      </c>
      <c r="E640" s="69" t="b">
        <v>0</v>
      </c>
      <c r="F640" s="69" t="b">
        <v>0</v>
      </c>
      <c r="G640" s="69" t="b">
        <v>0</v>
      </c>
    </row>
    <row r="641" spans="1:7" ht="15">
      <c r="A641" s="69" t="s">
        <v>2355</v>
      </c>
      <c r="B641" s="69">
        <v>2</v>
      </c>
      <c r="C641" s="93">
        <v>0.00708305872150544</v>
      </c>
      <c r="D641" s="69" t="s">
        <v>374</v>
      </c>
      <c r="E641" s="69" t="b">
        <v>0</v>
      </c>
      <c r="F641" s="69" t="b">
        <v>0</v>
      </c>
      <c r="G641" s="69" t="b">
        <v>0</v>
      </c>
    </row>
    <row r="642" spans="1:7" ht="15">
      <c r="A642" s="69" t="s">
        <v>2380</v>
      </c>
      <c r="B642" s="69">
        <v>2</v>
      </c>
      <c r="C642" s="93">
        <v>0.00708305872150544</v>
      </c>
      <c r="D642" s="69" t="s">
        <v>374</v>
      </c>
      <c r="E642" s="69" t="b">
        <v>0</v>
      </c>
      <c r="F642" s="69" t="b">
        <v>0</v>
      </c>
      <c r="G642" s="69" t="b">
        <v>0</v>
      </c>
    </row>
    <row r="643" spans="1:7" ht="15">
      <c r="A643" s="69" t="s">
        <v>2270</v>
      </c>
      <c r="B643" s="69">
        <v>2</v>
      </c>
      <c r="C643" s="93">
        <v>0.00708305872150544</v>
      </c>
      <c r="D643" s="69" t="s">
        <v>374</v>
      </c>
      <c r="E643" s="69" t="b">
        <v>0</v>
      </c>
      <c r="F643" s="69" t="b">
        <v>0</v>
      </c>
      <c r="G643" s="69" t="b">
        <v>0</v>
      </c>
    </row>
    <row r="644" spans="1:7" ht="15">
      <c r="A644" s="69" t="s">
        <v>2381</v>
      </c>
      <c r="B644" s="69">
        <v>2</v>
      </c>
      <c r="C644" s="93">
        <v>0.00708305872150544</v>
      </c>
      <c r="D644" s="69" t="s">
        <v>374</v>
      </c>
      <c r="E644" s="69" t="b">
        <v>0</v>
      </c>
      <c r="F644" s="69" t="b">
        <v>0</v>
      </c>
      <c r="G644" s="69" t="b">
        <v>0</v>
      </c>
    </row>
    <row r="645" spans="1:7" ht="15">
      <c r="A645" s="69" t="s">
        <v>2382</v>
      </c>
      <c r="B645" s="69">
        <v>2</v>
      </c>
      <c r="C645" s="93">
        <v>0.00708305872150544</v>
      </c>
      <c r="D645" s="69" t="s">
        <v>374</v>
      </c>
      <c r="E645" s="69" t="b">
        <v>0</v>
      </c>
      <c r="F645" s="69" t="b">
        <v>0</v>
      </c>
      <c r="G645" s="69" t="b">
        <v>0</v>
      </c>
    </row>
    <row r="646" spans="1:7" ht="15">
      <c r="A646" s="69" t="s">
        <v>2350</v>
      </c>
      <c r="B646" s="69">
        <v>2</v>
      </c>
      <c r="C646" s="93">
        <v>0.00708305872150544</v>
      </c>
      <c r="D646" s="69" t="s">
        <v>374</v>
      </c>
      <c r="E646" s="69" t="b">
        <v>0</v>
      </c>
      <c r="F646" s="69" t="b">
        <v>0</v>
      </c>
      <c r="G646" s="69" t="b">
        <v>0</v>
      </c>
    </row>
    <row r="647" spans="1:7" ht="15">
      <c r="A647" s="69" t="s">
        <v>2353</v>
      </c>
      <c r="B647" s="69">
        <v>2</v>
      </c>
      <c r="C647" s="93">
        <v>0.00708305872150544</v>
      </c>
      <c r="D647" s="69" t="s">
        <v>374</v>
      </c>
      <c r="E647" s="69" t="b">
        <v>0</v>
      </c>
      <c r="F647" s="69" t="b">
        <v>0</v>
      </c>
      <c r="G647" s="69" t="b">
        <v>0</v>
      </c>
    </row>
    <row r="648" spans="1:7" ht="15">
      <c r="A648" s="69" t="s">
        <v>2383</v>
      </c>
      <c r="B648" s="69">
        <v>2</v>
      </c>
      <c r="C648" s="93">
        <v>0.00708305872150544</v>
      </c>
      <c r="D648" s="69" t="s">
        <v>374</v>
      </c>
      <c r="E648" s="69" t="b">
        <v>0</v>
      </c>
      <c r="F648" s="69" t="b">
        <v>0</v>
      </c>
      <c r="G648" s="69" t="b">
        <v>0</v>
      </c>
    </row>
    <row r="649" spans="1:7" ht="15">
      <c r="A649" s="69" t="s">
        <v>2024</v>
      </c>
      <c r="B649" s="69">
        <v>2</v>
      </c>
      <c r="C649" s="93">
        <v>0.00708305872150544</v>
      </c>
      <c r="D649" s="69" t="s">
        <v>374</v>
      </c>
      <c r="E649" s="69" t="b">
        <v>0</v>
      </c>
      <c r="F649" s="69" t="b">
        <v>0</v>
      </c>
      <c r="G649" s="69" t="b">
        <v>0</v>
      </c>
    </row>
    <row r="650" spans="1:7" ht="15">
      <c r="A650" s="69" t="s">
        <v>2009</v>
      </c>
      <c r="B650" s="69">
        <v>2</v>
      </c>
      <c r="C650" s="93">
        <v>0.00708305872150544</v>
      </c>
      <c r="D650" s="69" t="s">
        <v>374</v>
      </c>
      <c r="E650" s="69" t="b">
        <v>0</v>
      </c>
      <c r="F650" s="69" t="b">
        <v>0</v>
      </c>
      <c r="G650" s="69" t="b">
        <v>0</v>
      </c>
    </row>
    <row r="651" spans="1:7" ht="15">
      <c r="A651" s="69" t="s">
        <v>2461</v>
      </c>
      <c r="B651" s="69">
        <v>2</v>
      </c>
      <c r="C651" s="93">
        <v>0.0088538234018818</v>
      </c>
      <c r="D651" s="69" t="s">
        <v>374</v>
      </c>
      <c r="E651" s="69" t="b">
        <v>0</v>
      </c>
      <c r="F651" s="69" t="b">
        <v>0</v>
      </c>
      <c r="G651" s="69" t="b">
        <v>0</v>
      </c>
    </row>
    <row r="652" spans="1:7" ht="15">
      <c r="A652" s="69" t="s">
        <v>2284</v>
      </c>
      <c r="B652" s="69">
        <v>2</v>
      </c>
      <c r="C652" s="93">
        <v>0.00708305872150544</v>
      </c>
      <c r="D652" s="69" t="s">
        <v>374</v>
      </c>
      <c r="E652" s="69" t="b">
        <v>0</v>
      </c>
      <c r="F652" s="69" t="b">
        <v>0</v>
      </c>
      <c r="G652" s="69" t="b">
        <v>0</v>
      </c>
    </row>
    <row r="653" spans="1:7" ht="15">
      <c r="A653" s="69" t="s">
        <v>2495</v>
      </c>
      <c r="B653" s="69">
        <v>2</v>
      </c>
      <c r="C653" s="93">
        <v>0.00708305872150544</v>
      </c>
      <c r="D653" s="69" t="s">
        <v>374</v>
      </c>
      <c r="E653" s="69" t="b">
        <v>0</v>
      </c>
      <c r="F653" s="69" t="b">
        <v>0</v>
      </c>
      <c r="G653" s="69" t="b">
        <v>0</v>
      </c>
    </row>
    <row r="654" spans="1:7" ht="15">
      <c r="A654" s="69" t="s">
        <v>2442</v>
      </c>
      <c r="B654" s="69">
        <v>2</v>
      </c>
      <c r="C654" s="93">
        <v>0.00708305872150544</v>
      </c>
      <c r="D654" s="69" t="s">
        <v>374</v>
      </c>
      <c r="E654" s="69" t="b">
        <v>0</v>
      </c>
      <c r="F654" s="69" t="b">
        <v>0</v>
      </c>
      <c r="G654" s="69" t="b">
        <v>0</v>
      </c>
    </row>
    <row r="655" spans="1:7" ht="15">
      <c r="A655" s="69" t="s">
        <v>2291</v>
      </c>
      <c r="B655" s="69">
        <v>2</v>
      </c>
      <c r="C655" s="93">
        <v>0.0088538234018818</v>
      </c>
      <c r="D655" s="69" t="s">
        <v>374</v>
      </c>
      <c r="E655" s="69" t="b">
        <v>0</v>
      </c>
      <c r="F655" s="69" t="b">
        <v>0</v>
      </c>
      <c r="G655" s="69" t="b">
        <v>0</v>
      </c>
    </row>
    <row r="656" spans="1:7" ht="15">
      <c r="A656" s="69" t="s">
        <v>1995</v>
      </c>
      <c r="B656" s="69">
        <v>18</v>
      </c>
      <c r="C656" s="93">
        <v>0</v>
      </c>
      <c r="D656" s="69" t="s">
        <v>1954</v>
      </c>
      <c r="E656" s="69" t="b">
        <v>0</v>
      </c>
      <c r="F656" s="69" t="b">
        <v>0</v>
      </c>
      <c r="G656" s="69" t="b">
        <v>0</v>
      </c>
    </row>
    <row r="657" spans="1:7" ht="15">
      <c r="A657" s="69" t="s">
        <v>2000</v>
      </c>
      <c r="B657" s="69">
        <v>12</v>
      </c>
      <c r="C657" s="93">
        <v>0.01809113823633455</v>
      </c>
      <c r="D657" s="69" t="s">
        <v>1954</v>
      </c>
      <c r="E657" s="69" t="b">
        <v>0</v>
      </c>
      <c r="F657" s="69" t="b">
        <v>0</v>
      </c>
      <c r="G657" s="69" t="b">
        <v>0</v>
      </c>
    </row>
    <row r="658" spans="1:7" ht="15">
      <c r="A658" s="69" t="s">
        <v>1996</v>
      </c>
      <c r="B658" s="69">
        <v>12</v>
      </c>
      <c r="C658" s="93">
        <v>0.00978959335492622</v>
      </c>
      <c r="D658" s="69" t="s">
        <v>1954</v>
      </c>
      <c r="E658" s="69" t="b">
        <v>0</v>
      </c>
      <c r="F658" s="69" t="b">
        <v>0</v>
      </c>
      <c r="G658" s="69" t="b">
        <v>0</v>
      </c>
    </row>
    <row r="659" spans="1:7" ht="15">
      <c r="A659" s="69" t="s">
        <v>1997</v>
      </c>
      <c r="B659" s="69">
        <v>12</v>
      </c>
      <c r="C659" s="93">
        <v>0.00978959335492622</v>
      </c>
      <c r="D659" s="69" t="s">
        <v>1954</v>
      </c>
      <c r="E659" s="69" t="b">
        <v>0</v>
      </c>
      <c r="F659" s="69" t="b">
        <v>0</v>
      </c>
      <c r="G659" s="69" t="b">
        <v>0</v>
      </c>
    </row>
    <row r="660" spans="1:7" ht="15">
      <c r="A660" s="69" t="s">
        <v>2014</v>
      </c>
      <c r="B660" s="69">
        <v>11</v>
      </c>
      <c r="C660" s="93">
        <v>0.012227423078535343</v>
      </c>
      <c r="D660" s="69" t="s">
        <v>1954</v>
      </c>
      <c r="E660" s="69" t="b">
        <v>0</v>
      </c>
      <c r="F660" s="69" t="b">
        <v>0</v>
      </c>
      <c r="G660" s="69" t="b">
        <v>0</v>
      </c>
    </row>
    <row r="661" spans="1:7" ht="15">
      <c r="A661" s="69" t="s">
        <v>2015</v>
      </c>
      <c r="B661" s="69">
        <v>9</v>
      </c>
      <c r="C661" s="93">
        <v>0.011637103773650303</v>
      </c>
      <c r="D661" s="69" t="s">
        <v>1954</v>
      </c>
      <c r="E661" s="69" t="b">
        <v>0</v>
      </c>
      <c r="F661" s="69" t="b">
        <v>0</v>
      </c>
      <c r="G661" s="69" t="b">
        <v>0</v>
      </c>
    </row>
    <row r="662" spans="1:7" ht="15">
      <c r="A662" s="69" t="s">
        <v>2016</v>
      </c>
      <c r="B662" s="69">
        <v>8</v>
      </c>
      <c r="C662" s="93">
        <v>0.01206075882422303</v>
      </c>
      <c r="D662" s="69" t="s">
        <v>1954</v>
      </c>
      <c r="E662" s="69" t="b">
        <v>0</v>
      </c>
      <c r="F662" s="69" t="b">
        <v>0</v>
      </c>
      <c r="G662" s="69" t="b">
        <v>0</v>
      </c>
    </row>
    <row r="663" spans="1:7" ht="15">
      <c r="A663" s="69" t="s">
        <v>2017</v>
      </c>
      <c r="B663" s="69">
        <v>8</v>
      </c>
      <c r="C663" s="93">
        <v>0.014161788916538617</v>
      </c>
      <c r="D663" s="69" t="s">
        <v>1954</v>
      </c>
      <c r="E663" s="69" t="b">
        <v>0</v>
      </c>
      <c r="F663" s="69" t="b">
        <v>0</v>
      </c>
      <c r="G663" s="69" t="b">
        <v>0</v>
      </c>
    </row>
    <row r="664" spans="1:7" ht="15">
      <c r="A664" s="69" t="s">
        <v>2018</v>
      </c>
      <c r="B664" s="69">
        <v>8</v>
      </c>
      <c r="C664" s="93">
        <v>0.014161788916538617</v>
      </c>
      <c r="D664" s="69" t="s">
        <v>1954</v>
      </c>
      <c r="E664" s="69" t="b">
        <v>0</v>
      </c>
      <c r="F664" s="69" t="b">
        <v>0</v>
      </c>
      <c r="G664" s="69" t="b">
        <v>0</v>
      </c>
    </row>
    <row r="665" spans="1:7" ht="15">
      <c r="A665" s="69" t="s">
        <v>2019</v>
      </c>
      <c r="B665" s="69">
        <v>8</v>
      </c>
      <c r="C665" s="93">
        <v>0.014161788916538617</v>
      </c>
      <c r="D665" s="69" t="s">
        <v>1954</v>
      </c>
      <c r="E665" s="69" t="b">
        <v>0</v>
      </c>
      <c r="F665" s="69" t="b">
        <v>0</v>
      </c>
      <c r="G665" s="69" t="b">
        <v>0</v>
      </c>
    </row>
    <row r="666" spans="1:7" ht="15">
      <c r="A666" s="69" t="s">
        <v>2299</v>
      </c>
      <c r="B666" s="69">
        <v>5</v>
      </c>
      <c r="C666" s="93">
        <v>0.007537974265139394</v>
      </c>
      <c r="D666" s="69" t="s">
        <v>1954</v>
      </c>
      <c r="E666" s="69" t="b">
        <v>0</v>
      </c>
      <c r="F666" s="69" t="b">
        <v>0</v>
      </c>
      <c r="G666" s="69" t="b">
        <v>0</v>
      </c>
    </row>
    <row r="667" spans="1:7" ht="15">
      <c r="A667" s="69" t="s">
        <v>2307</v>
      </c>
      <c r="B667" s="69">
        <v>4</v>
      </c>
      <c r="C667" s="93">
        <v>0.010344092243244713</v>
      </c>
      <c r="D667" s="69" t="s">
        <v>1954</v>
      </c>
      <c r="E667" s="69" t="b">
        <v>0</v>
      </c>
      <c r="F667" s="69" t="b">
        <v>0</v>
      </c>
      <c r="G667" s="69" t="b">
        <v>0</v>
      </c>
    </row>
    <row r="668" spans="1:7" ht="15">
      <c r="A668" s="69" t="s">
        <v>2287</v>
      </c>
      <c r="B668" s="69">
        <v>4</v>
      </c>
      <c r="C668" s="93">
        <v>0.007080894458269309</v>
      </c>
      <c r="D668" s="69" t="s">
        <v>1954</v>
      </c>
      <c r="E668" s="69" t="b">
        <v>0</v>
      </c>
      <c r="F668" s="69" t="b">
        <v>0</v>
      </c>
      <c r="G668" s="69" t="b">
        <v>0</v>
      </c>
    </row>
    <row r="669" spans="1:7" ht="15">
      <c r="A669" s="69" t="s">
        <v>2288</v>
      </c>
      <c r="B669" s="69">
        <v>4</v>
      </c>
      <c r="C669" s="93">
        <v>0.007080894458269309</v>
      </c>
      <c r="D669" s="69" t="s">
        <v>1954</v>
      </c>
      <c r="E669" s="69" t="b">
        <v>0</v>
      </c>
      <c r="F669" s="69" t="b">
        <v>0</v>
      </c>
      <c r="G669" s="69" t="b">
        <v>0</v>
      </c>
    </row>
    <row r="670" spans="1:7" ht="15">
      <c r="A670" s="69" t="s">
        <v>2334</v>
      </c>
      <c r="B670" s="69">
        <v>4</v>
      </c>
      <c r="C670" s="93">
        <v>0.007080894458269309</v>
      </c>
      <c r="D670" s="69" t="s">
        <v>1954</v>
      </c>
      <c r="E670" s="69" t="b">
        <v>0</v>
      </c>
      <c r="F670" s="69" t="b">
        <v>0</v>
      </c>
      <c r="G670" s="69" t="b">
        <v>0</v>
      </c>
    </row>
    <row r="671" spans="1:7" ht="15">
      <c r="A671" s="69" t="s">
        <v>2335</v>
      </c>
      <c r="B671" s="69">
        <v>4</v>
      </c>
      <c r="C671" s="93">
        <v>0.007080894458269309</v>
      </c>
      <c r="D671" s="69" t="s">
        <v>1954</v>
      </c>
      <c r="E671" s="69" t="b">
        <v>0</v>
      </c>
      <c r="F671" s="69" t="b">
        <v>0</v>
      </c>
      <c r="G671" s="69" t="b">
        <v>0</v>
      </c>
    </row>
    <row r="672" spans="1:7" ht="15">
      <c r="A672" s="69" t="s">
        <v>2336</v>
      </c>
      <c r="B672" s="69">
        <v>4</v>
      </c>
      <c r="C672" s="93">
        <v>0.007080894458269309</v>
      </c>
      <c r="D672" s="69" t="s">
        <v>1954</v>
      </c>
      <c r="E672" s="69" t="b">
        <v>0</v>
      </c>
      <c r="F672" s="69" t="b">
        <v>0</v>
      </c>
      <c r="G672" s="69" t="b">
        <v>0</v>
      </c>
    </row>
    <row r="673" spans="1:7" ht="15">
      <c r="A673" s="69" t="s">
        <v>2337</v>
      </c>
      <c r="B673" s="69">
        <v>4</v>
      </c>
      <c r="C673" s="93">
        <v>0.007080894458269309</v>
      </c>
      <c r="D673" s="69" t="s">
        <v>1954</v>
      </c>
      <c r="E673" s="69" t="b">
        <v>0</v>
      </c>
      <c r="F673" s="69" t="b">
        <v>0</v>
      </c>
      <c r="G673" s="69" t="b">
        <v>0</v>
      </c>
    </row>
    <row r="674" spans="1:7" ht="15">
      <c r="A674" s="69" t="s">
        <v>2289</v>
      </c>
      <c r="B674" s="69">
        <v>4</v>
      </c>
      <c r="C674" s="93">
        <v>0.007080894458269309</v>
      </c>
      <c r="D674" s="69" t="s">
        <v>1954</v>
      </c>
      <c r="E674" s="69" t="b">
        <v>0</v>
      </c>
      <c r="F674" s="69" t="b">
        <v>0</v>
      </c>
      <c r="G674" s="69" t="b">
        <v>0</v>
      </c>
    </row>
    <row r="675" spans="1:7" ht="15">
      <c r="A675" s="69" t="s">
        <v>2338</v>
      </c>
      <c r="B675" s="69">
        <v>4</v>
      </c>
      <c r="C675" s="93">
        <v>0.007080894458269309</v>
      </c>
      <c r="D675" s="69" t="s">
        <v>1954</v>
      </c>
      <c r="E675" s="69" t="b">
        <v>0</v>
      </c>
      <c r="F675" s="69" t="b">
        <v>0</v>
      </c>
      <c r="G675" s="69" t="b">
        <v>0</v>
      </c>
    </row>
    <row r="676" spans="1:7" ht="15">
      <c r="A676" s="69" t="s">
        <v>2290</v>
      </c>
      <c r="B676" s="69">
        <v>4</v>
      </c>
      <c r="C676" s="93">
        <v>0.007080894458269309</v>
      </c>
      <c r="D676" s="69" t="s">
        <v>1954</v>
      </c>
      <c r="E676" s="69" t="b">
        <v>0</v>
      </c>
      <c r="F676" s="69" t="b">
        <v>0</v>
      </c>
      <c r="G676" s="69" t="b">
        <v>0</v>
      </c>
    </row>
    <row r="677" spans="1:7" ht="15">
      <c r="A677" s="69" t="s">
        <v>2312</v>
      </c>
      <c r="B677" s="69">
        <v>4</v>
      </c>
      <c r="C677" s="93">
        <v>0.007080894458269309</v>
      </c>
      <c r="D677" s="69" t="s">
        <v>1954</v>
      </c>
      <c r="E677" s="69" t="b">
        <v>0</v>
      </c>
      <c r="F677" s="69" t="b">
        <v>0</v>
      </c>
      <c r="G677" s="69" t="b">
        <v>0</v>
      </c>
    </row>
    <row r="678" spans="1:7" ht="15">
      <c r="A678" s="69" t="s">
        <v>2300</v>
      </c>
      <c r="B678" s="69">
        <v>4</v>
      </c>
      <c r="C678" s="93">
        <v>0.007080894458269309</v>
      </c>
      <c r="D678" s="69" t="s">
        <v>1954</v>
      </c>
      <c r="E678" s="69" t="b">
        <v>0</v>
      </c>
      <c r="F678" s="69" t="b">
        <v>0</v>
      </c>
      <c r="G678" s="69" t="b">
        <v>0</v>
      </c>
    </row>
    <row r="679" spans="1:7" ht="15">
      <c r="A679" s="69" t="s">
        <v>2339</v>
      </c>
      <c r="B679" s="69">
        <v>4</v>
      </c>
      <c r="C679" s="93">
        <v>0.007080894458269309</v>
      </c>
      <c r="D679" s="69" t="s">
        <v>1954</v>
      </c>
      <c r="E679" s="69" t="b">
        <v>0</v>
      </c>
      <c r="F679" s="69" t="b">
        <v>0</v>
      </c>
      <c r="G679" s="69" t="b">
        <v>0</v>
      </c>
    </row>
    <row r="680" spans="1:7" ht="15">
      <c r="A680" s="69" t="s">
        <v>2266</v>
      </c>
      <c r="B680" s="69">
        <v>4</v>
      </c>
      <c r="C680" s="93">
        <v>0.007080894458269309</v>
      </c>
      <c r="D680" s="69" t="s">
        <v>1954</v>
      </c>
      <c r="E680" s="69" t="b">
        <v>0</v>
      </c>
      <c r="F680" s="69" t="b">
        <v>0</v>
      </c>
      <c r="G680" s="69" t="b">
        <v>0</v>
      </c>
    </row>
    <row r="681" spans="1:7" ht="15">
      <c r="A681" s="69" t="s">
        <v>2340</v>
      </c>
      <c r="B681" s="69">
        <v>4</v>
      </c>
      <c r="C681" s="93">
        <v>0.007080894458269309</v>
      </c>
      <c r="D681" s="69" t="s">
        <v>1954</v>
      </c>
      <c r="E681" s="69" t="b">
        <v>0</v>
      </c>
      <c r="F681" s="69" t="b">
        <v>0</v>
      </c>
      <c r="G681" s="69" t="b">
        <v>0</v>
      </c>
    </row>
    <row r="682" spans="1:7" ht="15">
      <c r="A682" s="69" t="s">
        <v>2341</v>
      </c>
      <c r="B682" s="69">
        <v>4</v>
      </c>
      <c r="C682" s="93">
        <v>0.007080894458269309</v>
      </c>
      <c r="D682" s="69" t="s">
        <v>1954</v>
      </c>
      <c r="E682" s="69" t="b">
        <v>0</v>
      </c>
      <c r="F682" s="69" t="b">
        <v>0</v>
      </c>
      <c r="G682" s="69" t="b">
        <v>0</v>
      </c>
    </row>
    <row r="683" spans="1:7" ht="15">
      <c r="A683" s="69" t="s">
        <v>2342</v>
      </c>
      <c r="B683" s="69">
        <v>4</v>
      </c>
      <c r="C683" s="93">
        <v>0.007080894458269309</v>
      </c>
      <c r="D683" s="69" t="s">
        <v>1954</v>
      </c>
      <c r="E683" s="69" t="b">
        <v>0</v>
      </c>
      <c r="F683" s="69" t="b">
        <v>0</v>
      </c>
      <c r="G683" s="69" t="b">
        <v>0</v>
      </c>
    </row>
    <row r="684" spans="1:7" ht="15">
      <c r="A684" s="69" t="s">
        <v>2343</v>
      </c>
      <c r="B684" s="69">
        <v>4</v>
      </c>
      <c r="C684" s="93">
        <v>0.007080894458269309</v>
      </c>
      <c r="D684" s="69" t="s">
        <v>1954</v>
      </c>
      <c r="E684" s="69" t="b">
        <v>0</v>
      </c>
      <c r="F684" s="69" t="b">
        <v>0</v>
      </c>
      <c r="G684" s="69" t="b">
        <v>0</v>
      </c>
    </row>
    <row r="685" spans="1:7" ht="15">
      <c r="A685" s="69" t="s">
        <v>585</v>
      </c>
      <c r="B685" s="69">
        <v>4</v>
      </c>
      <c r="C685" s="93">
        <v>0.007080894458269309</v>
      </c>
      <c r="D685" s="69" t="s">
        <v>1954</v>
      </c>
      <c r="E685" s="69" t="b">
        <v>0</v>
      </c>
      <c r="F685" s="69" t="b">
        <v>0</v>
      </c>
      <c r="G685" s="69" t="b">
        <v>0</v>
      </c>
    </row>
    <row r="686" spans="1:7" ht="15">
      <c r="A686" s="69" t="s">
        <v>401</v>
      </c>
      <c r="B686" s="69">
        <v>4</v>
      </c>
      <c r="C686" s="93">
        <v>0.007080894458269309</v>
      </c>
      <c r="D686" s="69" t="s">
        <v>1954</v>
      </c>
      <c r="E686" s="69" t="b">
        <v>0</v>
      </c>
      <c r="F686" s="69" t="b">
        <v>0</v>
      </c>
      <c r="G686" s="69" t="b">
        <v>0</v>
      </c>
    </row>
    <row r="687" spans="1:7" ht="15">
      <c r="A687" s="69" t="s">
        <v>2322</v>
      </c>
      <c r="B687" s="69">
        <v>4</v>
      </c>
      <c r="C687" s="93">
        <v>0.007080894458269309</v>
      </c>
      <c r="D687" s="69" t="s">
        <v>1954</v>
      </c>
      <c r="E687" s="69" t="b">
        <v>0</v>
      </c>
      <c r="F687" s="69" t="b">
        <v>0</v>
      </c>
      <c r="G687" s="69" t="b">
        <v>0</v>
      </c>
    </row>
    <row r="688" spans="1:7" ht="15">
      <c r="A688" s="69" t="s">
        <v>2323</v>
      </c>
      <c r="B688" s="69">
        <v>4</v>
      </c>
      <c r="C688" s="93">
        <v>0.007080894458269309</v>
      </c>
      <c r="D688" s="69" t="s">
        <v>1954</v>
      </c>
      <c r="E688" s="69" t="b">
        <v>0</v>
      </c>
      <c r="F688" s="69" t="b">
        <v>0</v>
      </c>
      <c r="G688" s="69" t="b">
        <v>0</v>
      </c>
    </row>
    <row r="689" spans="1:7" ht="15">
      <c r="A689" s="69" t="s">
        <v>2310</v>
      </c>
      <c r="B689" s="69">
        <v>4</v>
      </c>
      <c r="C689" s="93">
        <v>0.007080894458269309</v>
      </c>
      <c r="D689" s="69" t="s">
        <v>1954</v>
      </c>
      <c r="E689" s="69" t="b">
        <v>0</v>
      </c>
      <c r="F689" s="69" t="b">
        <v>0</v>
      </c>
      <c r="G689" s="69" t="b">
        <v>0</v>
      </c>
    </row>
    <row r="690" spans="1:7" ht="15">
      <c r="A690" s="69" t="s">
        <v>2324</v>
      </c>
      <c r="B690" s="69">
        <v>4</v>
      </c>
      <c r="C690" s="93">
        <v>0.007080894458269309</v>
      </c>
      <c r="D690" s="69" t="s">
        <v>1954</v>
      </c>
      <c r="E690" s="69" t="b">
        <v>0</v>
      </c>
      <c r="F690" s="69" t="b">
        <v>0</v>
      </c>
      <c r="G690" s="69" t="b">
        <v>0</v>
      </c>
    </row>
    <row r="691" spans="1:7" ht="15">
      <c r="A691" s="69" t="s">
        <v>2325</v>
      </c>
      <c r="B691" s="69">
        <v>4</v>
      </c>
      <c r="C691" s="93">
        <v>0.007080894458269309</v>
      </c>
      <c r="D691" s="69" t="s">
        <v>1954</v>
      </c>
      <c r="E691" s="69" t="b">
        <v>0</v>
      </c>
      <c r="F691" s="69" t="b">
        <v>0</v>
      </c>
      <c r="G691" s="69" t="b">
        <v>0</v>
      </c>
    </row>
    <row r="692" spans="1:7" ht="15">
      <c r="A692" s="69" t="s">
        <v>2326</v>
      </c>
      <c r="B692" s="69">
        <v>4</v>
      </c>
      <c r="C692" s="93">
        <v>0.007080894458269309</v>
      </c>
      <c r="D692" s="69" t="s">
        <v>1954</v>
      </c>
      <c r="E692" s="69" t="b">
        <v>0</v>
      </c>
      <c r="F692" s="69" t="b">
        <v>0</v>
      </c>
      <c r="G692" s="69" t="b">
        <v>0</v>
      </c>
    </row>
    <row r="693" spans="1:7" ht="15">
      <c r="A693" s="69" t="s">
        <v>2327</v>
      </c>
      <c r="B693" s="69">
        <v>4</v>
      </c>
      <c r="C693" s="93">
        <v>0.007080894458269309</v>
      </c>
      <c r="D693" s="69" t="s">
        <v>1954</v>
      </c>
      <c r="E693" s="69" t="b">
        <v>0</v>
      </c>
      <c r="F693" s="69" t="b">
        <v>0</v>
      </c>
      <c r="G693" s="69" t="b">
        <v>0</v>
      </c>
    </row>
    <row r="694" spans="1:7" ht="15">
      <c r="A694" s="69" t="s">
        <v>2328</v>
      </c>
      <c r="B694" s="69">
        <v>4</v>
      </c>
      <c r="C694" s="93">
        <v>0.007080894458269309</v>
      </c>
      <c r="D694" s="69" t="s">
        <v>1954</v>
      </c>
      <c r="E694" s="69" t="b">
        <v>0</v>
      </c>
      <c r="F694" s="69" t="b">
        <v>0</v>
      </c>
      <c r="G694" s="69" t="b">
        <v>0</v>
      </c>
    </row>
    <row r="695" spans="1:7" ht="15">
      <c r="A695" s="69" t="s">
        <v>2311</v>
      </c>
      <c r="B695" s="69">
        <v>4</v>
      </c>
      <c r="C695" s="93">
        <v>0.007080894458269309</v>
      </c>
      <c r="D695" s="69" t="s">
        <v>1954</v>
      </c>
      <c r="E695" s="69" t="b">
        <v>0</v>
      </c>
      <c r="F695" s="69" t="b">
        <v>0</v>
      </c>
      <c r="G695" s="69" t="b">
        <v>0</v>
      </c>
    </row>
    <row r="696" spans="1:7" ht="15">
      <c r="A696" s="69" t="s">
        <v>2279</v>
      </c>
      <c r="B696" s="69">
        <v>4</v>
      </c>
      <c r="C696" s="93">
        <v>0.007080894458269309</v>
      </c>
      <c r="D696" s="69" t="s">
        <v>1954</v>
      </c>
      <c r="E696" s="69" t="b">
        <v>0</v>
      </c>
      <c r="F696" s="69" t="b">
        <v>0</v>
      </c>
      <c r="G696" s="69" t="b">
        <v>0</v>
      </c>
    </row>
    <row r="697" spans="1:7" ht="15">
      <c r="A697" s="69" t="s">
        <v>2329</v>
      </c>
      <c r="B697" s="69">
        <v>4</v>
      </c>
      <c r="C697" s="93">
        <v>0.007080894458269309</v>
      </c>
      <c r="D697" s="69" t="s">
        <v>1954</v>
      </c>
      <c r="E697" s="69" t="b">
        <v>0</v>
      </c>
      <c r="F697" s="69" t="b">
        <v>0</v>
      </c>
      <c r="G697" s="69" t="b">
        <v>0</v>
      </c>
    </row>
    <row r="698" spans="1:7" ht="15">
      <c r="A698" s="69" t="s">
        <v>2330</v>
      </c>
      <c r="B698" s="69">
        <v>4</v>
      </c>
      <c r="C698" s="93">
        <v>0.007080894458269309</v>
      </c>
      <c r="D698" s="69" t="s">
        <v>1954</v>
      </c>
      <c r="E698" s="69" t="b">
        <v>0</v>
      </c>
      <c r="F698" s="69" t="b">
        <v>0</v>
      </c>
      <c r="G698" s="69" t="b">
        <v>0</v>
      </c>
    </row>
    <row r="699" spans="1:7" ht="15">
      <c r="A699" s="69" t="s">
        <v>2002</v>
      </c>
      <c r="B699" s="69">
        <v>4</v>
      </c>
      <c r="C699" s="93">
        <v>0.007080894458269309</v>
      </c>
      <c r="D699" s="69" t="s">
        <v>1954</v>
      </c>
      <c r="E699" s="69" t="b">
        <v>0</v>
      </c>
      <c r="F699" s="69" t="b">
        <v>0</v>
      </c>
      <c r="G699" s="69" t="b">
        <v>0</v>
      </c>
    </row>
    <row r="700" spans="1:7" ht="15">
      <c r="A700" s="69" t="s">
        <v>2331</v>
      </c>
      <c r="B700" s="69">
        <v>4</v>
      </c>
      <c r="C700" s="93">
        <v>0.007080894458269309</v>
      </c>
      <c r="D700" s="69" t="s">
        <v>1954</v>
      </c>
      <c r="E700" s="69" t="b">
        <v>0</v>
      </c>
      <c r="F700" s="69" t="b">
        <v>0</v>
      </c>
      <c r="G700" s="69" t="b">
        <v>0</v>
      </c>
    </row>
    <row r="701" spans="1:7" ht="15">
      <c r="A701" s="69" t="s">
        <v>2332</v>
      </c>
      <c r="B701" s="69">
        <v>4</v>
      </c>
      <c r="C701" s="93">
        <v>0.007080894458269309</v>
      </c>
      <c r="D701" s="69" t="s">
        <v>1954</v>
      </c>
      <c r="E701" s="69" t="b">
        <v>0</v>
      </c>
      <c r="F701" s="69" t="b">
        <v>0</v>
      </c>
      <c r="G701" s="69" t="b">
        <v>0</v>
      </c>
    </row>
    <row r="702" spans="1:7" ht="15">
      <c r="A702" s="69" t="s">
        <v>2333</v>
      </c>
      <c r="B702" s="69">
        <v>4</v>
      </c>
      <c r="C702" s="93">
        <v>0.007080894458269309</v>
      </c>
      <c r="D702" s="69" t="s">
        <v>1954</v>
      </c>
      <c r="E702" s="69" t="b">
        <v>0</v>
      </c>
      <c r="F702" s="69" t="b">
        <v>0</v>
      </c>
      <c r="G702" s="69" t="b">
        <v>0</v>
      </c>
    </row>
    <row r="703" spans="1:7" ht="15">
      <c r="A703" s="69" t="s">
        <v>2320</v>
      </c>
      <c r="B703" s="69">
        <v>4</v>
      </c>
      <c r="C703" s="93">
        <v>0.010344092243244713</v>
      </c>
      <c r="D703" s="69" t="s">
        <v>1954</v>
      </c>
      <c r="E703" s="69" t="b">
        <v>0</v>
      </c>
      <c r="F703" s="69" t="b">
        <v>0</v>
      </c>
      <c r="G703" s="69" t="b">
        <v>0</v>
      </c>
    </row>
    <row r="704" spans="1:7" ht="15">
      <c r="A704" s="69" t="s">
        <v>2347</v>
      </c>
      <c r="B704" s="69">
        <v>3</v>
      </c>
      <c r="C704" s="93">
        <v>0.006326432929948323</v>
      </c>
      <c r="D704" s="69" t="s">
        <v>1954</v>
      </c>
      <c r="E704" s="69" t="b">
        <v>0</v>
      </c>
      <c r="F704" s="69" t="b">
        <v>0</v>
      </c>
      <c r="G704" s="69" t="b">
        <v>0</v>
      </c>
    </row>
    <row r="705" spans="1:7" ht="15">
      <c r="A705" s="69" t="s">
        <v>2021</v>
      </c>
      <c r="B705" s="69">
        <v>3</v>
      </c>
      <c r="C705" s="93">
        <v>0.006326432929948323</v>
      </c>
      <c r="D705" s="69" t="s">
        <v>1954</v>
      </c>
      <c r="E705" s="69" t="b">
        <v>0</v>
      </c>
      <c r="F705" s="69" t="b">
        <v>0</v>
      </c>
      <c r="G705" s="69" t="b">
        <v>0</v>
      </c>
    </row>
    <row r="706" spans="1:7" ht="15">
      <c r="A706" s="69" t="s">
        <v>2022</v>
      </c>
      <c r="B706" s="69">
        <v>3</v>
      </c>
      <c r="C706" s="93">
        <v>0.006326432929948323</v>
      </c>
      <c r="D706" s="69" t="s">
        <v>1954</v>
      </c>
      <c r="E706" s="69" t="b">
        <v>0</v>
      </c>
      <c r="F706" s="69" t="b">
        <v>0</v>
      </c>
      <c r="G706" s="69" t="b">
        <v>0</v>
      </c>
    </row>
    <row r="707" spans="1:7" ht="15">
      <c r="A707" s="69" t="s">
        <v>2023</v>
      </c>
      <c r="B707" s="69">
        <v>3</v>
      </c>
      <c r="C707" s="93">
        <v>0.006326432929948323</v>
      </c>
      <c r="D707" s="69" t="s">
        <v>1954</v>
      </c>
      <c r="E707" s="69" t="b">
        <v>0</v>
      </c>
      <c r="F707" s="69" t="b">
        <v>0</v>
      </c>
      <c r="G707" s="69" t="b">
        <v>0</v>
      </c>
    </row>
    <row r="708" spans="1:7" ht="15">
      <c r="A708" s="69" t="s">
        <v>2374</v>
      </c>
      <c r="B708" s="69">
        <v>3</v>
      </c>
      <c r="C708" s="93">
        <v>0.006326432929948323</v>
      </c>
      <c r="D708" s="69" t="s">
        <v>1954</v>
      </c>
      <c r="E708" s="69" t="b">
        <v>0</v>
      </c>
      <c r="F708" s="69" t="b">
        <v>0</v>
      </c>
      <c r="G708" s="69" t="b">
        <v>0</v>
      </c>
    </row>
    <row r="709" spans="1:7" ht="15">
      <c r="A709" s="69" t="s">
        <v>2375</v>
      </c>
      <c r="B709" s="69">
        <v>3</v>
      </c>
      <c r="C709" s="93">
        <v>0.006326432929948323</v>
      </c>
      <c r="D709" s="69" t="s">
        <v>1954</v>
      </c>
      <c r="E709" s="69" t="b">
        <v>0</v>
      </c>
      <c r="F709" s="69" t="b">
        <v>0</v>
      </c>
      <c r="G709" s="69" t="b">
        <v>0</v>
      </c>
    </row>
    <row r="710" spans="1:7" ht="15">
      <c r="A710" s="69" t="s">
        <v>2315</v>
      </c>
      <c r="B710" s="69">
        <v>3</v>
      </c>
      <c r="C710" s="93">
        <v>0.006326432929948323</v>
      </c>
      <c r="D710" s="69" t="s">
        <v>1954</v>
      </c>
      <c r="E710" s="69" t="b">
        <v>0</v>
      </c>
      <c r="F710" s="69" t="b">
        <v>0</v>
      </c>
      <c r="G710" s="69" t="b">
        <v>0</v>
      </c>
    </row>
    <row r="711" spans="1:7" ht="15">
      <c r="A711" s="69" t="s">
        <v>1987</v>
      </c>
      <c r="B711" s="69">
        <v>3</v>
      </c>
      <c r="C711" s="93">
        <v>0.006326432929948323</v>
      </c>
      <c r="D711" s="69" t="s">
        <v>1954</v>
      </c>
      <c r="E711" s="69" t="b">
        <v>0</v>
      </c>
      <c r="F711" s="69" t="b">
        <v>0</v>
      </c>
      <c r="G711" s="69" t="b">
        <v>0</v>
      </c>
    </row>
    <row r="712" spans="1:7" ht="15">
      <c r="A712" s="69" t="s">
        <v>812</v>
      </c>
      <c r="B712" s="69">
        <v>3</v>
      </c>
      <c r="C712" s="93">
        <v>0.006326432929948323</v>
      </c>
      <c r="D712" s="69" t="s">
        <v>1954</v>
      </c>
      <c r="E712" s="69" t="b">
        <v>0</v>
      </c>
      <c r="F712" s="69" t="b">
        <v>0</v>
      </c>
      <c r="G712" s="69" t="b">
        <v>0</v>
      </c>
    </row>
    <row r="713" spans="1:7" ht="15">
      <c r="A713" s="69" t="s">
        <v>2262</v>
      </c>
      <c r="B713" s="69">
        <v>3</v>
      </c>
      <c r="C713" s="93">
        <v>0.006326432929948323</v>
      </c>
      <c r="D713" s="69" t="s">
        <v>1954</v>
      </c>
      <c r="E713" s="69" t="b">
        <v>0</v>
      </c>
      <c r="F713" s="69" t="b">
        <v>0</v>
      </c>
      <c r="G713" s="69" t="b">
        <v>0</v>
      </c>
    </row>
    <row r="714" spans="1:7" ht="15">
      <c r="A714" s="69" t="s">
        <v>2255</v>
      </c>
      <c r="B714" s="69">
        <v>3</v>
      </c>
      <c r="C714" s="93">
        <v>0.006326432929948323</v>
      </c>
      <c r="D714" s="69" t="s">
        <v>1954</v>
      </c>
      <c r="E714" s="69" t="b">
        <v>0</v>
      </c>
      <c r="F714" s="69" t="b">
        <v>0</v>
      </c>
      <c r="G714" s="69" t="b">
        <v>0</v>
      </c>
    </row>
    <row r="715" spans="1:7" ht="15">
      <c r="A715" s="69" t="s">
        <v>1998</v>
      </c>
      <c r="B715" s="69">
        <v>3</v>
      </c>
      <c r="C715" s="93">
        <v>0.006326432929948323</v>
      </c>
      <c r="D715" s="69" t="s">
        <v>1954</v>
      </c>
      <c r="E715" s="69" t="b">
        <v>0</v>
      </c>
      <c r="F715" s="69" t="b">
        <v>0</v>
      </c>
      <c r="G715" s="69" t="b">
        <v>0</v>
      </c>
    </row>
    <row r="716" spans="1:7" ht="15">
      <c r="A716" s="69" t="s">
        <v>2301</v>
      </c>
      <c r="B716" s="69">
        <v>3</v>
      </c>
      <c r="C716" s="93">
        <v>0.006326432929948323</v>
      </c>
      <c r="D716" s="69" t="s">
        <v>1954</v>
      </c>
      <c r="E716" s="69" t="b">
        <v>0</v>
      </c>
      <c r="F716" s="69" t="b">
        <v>0</v>
      </c>
      <c r="G716" s="69" t="b">
        <v>0</v>
      </c>
    </row>
    <row r="717" spans="1:7" ht="15">
      <c r="A717" s="69" t="s">
        <v>411</v>
      </c>
      <c r="B717" s="69">
        <v>3</v>
      </c>
      <c r="C717" s="93">
        <v>0.006326432929948323</v>
      </c>
      <c r="D717" s="69" t="s">
        <v>1954</v>
      </c>
      <c r="E717" s="69" t="b">
        <v>0</v>
      </c>
      <c r="F717" s="69" t="b">
        <v>0</v>
      </c>
      <c r="G717" s="69" t="b">
        <v>0</v>
      </c>
    </row>
    <row r="718" spans="1:7" ht="15">
      <c r="A718" s="69" t="s">
        <v>2348</v>
      </c>
      <c r="B718" s="69">
        <v>3</v>
      </c>
      <c r="C718" s="93">
        <v>0.006326432929948323</v>
      </c>
      <c r="D718" s="69" t="s">
        <v>1954</v>
      </c>
      <c r="E718" s="69" t="b">
        <v>0</v>
      </c>
      <c r="F718" s="69" t="b">
        <v>0</v>
      </c>
      <c r="G718" s="69" t="b">
        <v>0</v>
      </c>
    </row>
    <row r="719" spans="1:7" ht="15">
      <c r="A719" s="69" t="s">
        <v>2349</v>
      </c>
      <c r="B719" s="69">
        <v>3</v>
      </c>
      <c r="C719" s="93">
        <v>0.006326432929948323</v>
      </c>
      <c r="D719" s="69" t="s">
        <v>1954</v>
      </c>
      <c r="E719" s="69" t="b">
        <v>0</v>
      </c>
      <c r="F719" s="69" t="b">
        <v>0</v>
      </c>
      <c r="G719" s="69" t="b">
        <v>0</v>
      </c>
    </row>
    <row r="720" spans="1:7" ht="15">
      <c r="A720" s="69" t="s">
        <v>2421</v>
      </c>
      <c r="B720" s="69">
        <v>2</v>
      </c>
      <c r="C720" s="93">
        <v>0.005172046121622357</v>
      </c>
      <c r="D720" s="69" t="s">
        <v>1954</v>
      </c>
      <c r="E720" s="69" t="b">
        <v>0</v>
      </c>
      <c r="F720" s="69" t="b">
        <v>0</v>
      </c>
      <c r="G720" s="69" t="b">
        <v>0</v>
      </c>
    </row>
    <row r="721" spans="1:7" ht="15">
      <c r="A721" s="69" t="s">
        <v>2422</v>
      </c>
      <c r="B721" s="69">
        <v>2</v>
      </c>
      <c r="C721" s="93">
        <v>0.005172046121622357</v>
      </c>
      <c r="D721" s="69" t="s">
        <v>1954</v>
      </c>
      <c r="E721" s="69" t="b">
        <v>0</v>
      </c>
      <c r="F721" s="69" t="b">
        <v>0</v>
      </c>
      <c r="G721" s="69" t="b">
        <v>0</v>
      </c>
    </row>
    <row r="722" spans="1:7" ht="15">
      <c r="A722" s="69" t="s">
        <v>2423</v>
      </c>
      <c r="B722" s="69">
        <v>2</v>
      </c>
      <c r="C722" s="93">
        <v>0.005172046121622357</v>
      </c>
      <c r="D722" s="69" t="s">
        <v>1954</v>
      </c>
      <c r="E722" s="69" t="b">
        <v>0</v>
      </c>
      <c r="F722" s="69" t="b">
        <v>0</v>
      </c>
      <c r="G722" s="69" t="b">
        <v>0</v>
      </c>
    </row>
    <row r="723" spans="1:7" ht="15">
      <c r="A723" s="69" t="s">
        <v>2308</v>
      </c>
      <c r="B723" s="69">
        <v>2</v>
      </c>
      <c r="C723" s="93">
        <v>0.005172046121622357</v>
      </c>
      <c r="D723" s="69" t="s">
        <v>1954</v>
      </c>
      <c r="E723" s="69" t="b">
        <v>0</v>
      </c>
      <c r="F723" s="69" t="b">
        <v>0</v>
      </c>
      <c r="G723" s="69" t="b">
        <v>0</v>
      </c>
    </row>
    <row r="724" spans="1:7" ht="15">
      <c r="A724" s="69" t="s">
        <v>2368</v>
      </c>
      <c r="B724" s="69">
        <v>2</v>
      </c>
      <c r="C724" s="93">
        <v>0.005172046121622357</v>
      </c>
      <c r="D724" s="69" t="s">
        <v>1954</v>
      </c>
      <c r="E724" s="69" t="b">
        <v>0</v>
      </c>
      <c r="F724" s="69" t="b">
        <v>0</v>
      </c>
      <c r="G724" s="69" t="b">
        <v>0</v>
      </c>
    </row>
    <row r="725" spans="1:7" ht="15">
      <c r="A725" s="69" t="s">
        <v>2424</v>
      </c>
      <c r="B725" s="69">
        <v>2</v>
      </c>
      <c r="C725" s="93">
        <v>0.005172046121622357</v>
      </c>
      <c r="D725" s="69" t="s">
        <v>1954</v>
      </c>
      <c r="E725" s="69" t="b">
        <v>0</v>
      </c>
      <c r="F725" s="69" t="b">
        <v>0</v>
      </c>
      <c r="G725" s="69" t="b">
        <v>0</v>
      </c>
    </row>
    <row r="726" spans="1:7" ht="15">
      <c r="A726" s="69" t="s">
        <v>2425</v>
      </c>
      <c r="B726" s="69">
        <v>2</v>
      </c>
      <c r="C726" s="93">
        <v>0.005172046121622357</v>
      </c>
      <c r="D726" s="69" t="s">
        <v>1954</v>
      </c>
      <c r="E726" s="69" t="b">
        <v>0</v>
      </c>
      <c r="F726" s="69" t="b">
        <v>0</v>
      </c>
      <c r="G726" s="69" t="b">
        <v>0</v>
      </c>
    </row>
    <row r="727" spans="1:7" ht="15">
      <c r="A727" s="69" t="s">
        <v>2426</v>
      </c>
      <c r="B727" s="69">
        <v>2</v>
      </c>
      <c r="C727" s="93">
        <v>0.005172046121622357</v>
      </c>
      <c r="D727" s="69" t="s">
        <v>1954</v>
      </c>
      <c r="E727" s="69" t="b">
        <v>0</v>
      </c>
      <c r="F727" s="69" t="b">
        <v>0</v>
      </c>
      <c r="G727" s="69" t="b">
        <v>0</v>
      </c>
    </row>
    <row r="728" spans="1:7" ht="15">
      <c r="A728" s="69" t="s">
        <v>2427</v>
      </c>
      <c r="B728" s="69">
        <v>2</v>
      </c>
      <c r="C728" s="93">
        <v>0.005172046121622357</v>
      </c>
      <c r="D728" s="69" t="s">
        <v>1954</v>
      </c>
      <c r="E728" s="69" t="b">
        <v>0</v>
      </c>
      <c r="F728" s="69" t="b">
        <v>0</v>
      </c>
      <c r="G728" s="69" t="b">
        <v>0</v>
      </c>
    </row>
    <row r="729" spans="1:7" ht="15">
      <c r="A729" s="69" t="s">
        <v>2256</v>
      </c>
      <c r="B729" s="69">
        <v>2</v>
      </c>
      <c r="C729" s="93">
        <v>0.005172046121622357</v>
      </c>
      <c r="D729" s="69" t="s">
        <v>1954</v>
      </c>
      <c r="E729" s="69" t="b">
        <v>0</v>
      </c>
      <c r="F729" s="69" t="b">
        <v>0</v>
      </c>
      <c r="G729" s="69" t="b">
        <v>0</v>
      </c>
    </row>
    <row r="730" spans="1:7" ht="15">
      <c r="A730" s="69" t="s">
        <v>2428</v>
      </c>
      <c r="B730" s="69">
        <v>2</v>
      </c>
      <c r="C730" s="93">
        <v>0.005172046121622357</v>
      </c>
      <c r="D730" s="69" t="s">
        <v>1954</v>
      </c>
      <c r="E730" s="69" t="b">
        <v>0</v>
      </c>
      <c r="F730" s="69" t="b">
        <v>0</v>
      </c>
      <c r="G730" s="69" t="b">
        <v>0</v>
      </c>
    </row>
    <row r="731" spans="1:7" ht="15">
      <c r="A731" s="69" t="s">
        <v>388</v>
      </c>
      <c r="B731" s="69">
        <v>2</v>
      </c>
      <c r="C731" s="93">
        <v>0.005172046121622357</v>
      </c>
      <c r="D731" s="69" t="s">
        <v>1954</v>
      </c>
      <c r="E731" s="69" t="b">
        <v>0</v>
      </c>
      <c r="F731" s="69" t="b">
        <v>0</v>
      </c>
      <c r="G731" s="69" t="b">
        <v>0</v>
      </c>
    </row>
    <row r="732" spans="1:7" ht="15">
      <c r="A732" s="69" t="s">
        <v>2429</v>
      </c>
      <c r="B732" s="69">
        <v>2</v>
      </c>
      <c r="C732" s="93">
        <v>0.005172046121622357</v>
      </c>
      <c r="D732" s="69" t="s">
        <v>1954</v>
      </c>
      <c r="E732" s="69" t="b">
        <v>0</v>
      </c>
      <c r="F732" s="69" t="b">
        <v>0</v>
      </c>
      <c r="G732" s="69" t="b">
        <v>0</v>
      </c>
    </row>
    <row r="733" spans="1:7" ht="15">
      <c r="A733" s="69" t="s">
        <v>2321</v>
      </c>
      <c r="B733" s="69">
        <v>2</v>
      </c>
      <c r="C733" s="93">
        <v>0.005172046121622357</v>
      </c>
      <c r="D733" s="69" t="s">
        <v>1954</v>
      </c>
      <c r="E733" s="69" t="b">
        <v>0</v>
      </c>
      <c r="F733" s="69" t="b">
        <v>0</v>
      </c>
      <c r="G733" s="69" t="b">
        <v>0</v>
      </c>
    </row>
    <row r="734" spans="1:7" ht="15">
      <c r="A734" s="69" t="s">
        <v>2430</v>
      </c>
      <c r="B734" s="69">
        <v>2</v>
      </c>
      <c r="C734" s="93">
        <v>0.005172046121622357</v>
      </c>
      <c r="D734" s="69" t="s">
        <v>1954</v>
      </c>
      <c r="E734" s="69" t="b">
        <v>0</v>
      </c>
      <c r="F734" s="69" t="b">
        <v>0</v>
      </c>
      <c r="G734" s="69" t="b">
        <v>0</v>
      </c>
    </row>
    <row r="735" spans="1:7" ht="15">
      <c r="A735" s="69" t="s">
        <v>2431</v>
      </c>
      <c r="B735" s="69">
        <v>2</v>
      </c>
      <c r="C735" s="93">
        <v>0.005172046121622357</v>
      </c>
      <c r="D735" s="69" t="s">
        <v>1954</v>
      </c>
      <c r="E735" s="69" t="b">
        <v>0</v>
      </c>
      <c r="F735" s="69" t="b">
        <v>0</v>
      </c>
      <c r="G735" s="69" t="b">
        <v>0</v>
      </c>
    </row>
    <row r="736" spans="1:7" ht="15">
      <c r="A736" s="69" t="s">
        <v>412</v>
      </c>
      <c r="B736" s="69">
        <v>2</v>
      </c>
      <c r="C736" s="93">
        <v>0.005172046121622357</v>
      </c>
      <c r="D736" s="69" t="s">
        <v>1954</v>
      </c>
      <c r="E736" s="69" t="b">
        <v>0</v>
      </c>
      <c r="F736" s="69" t="b">
        <v>0</v>
      </c>
      <c r="G736" s="69" t="b">
        <v>0</v>
      </c>
    </row>
    <row r="737" spans="1:7" ht="15">
      <c r="A737" s="69" t="s">
        <v>2263</v>
      </c>
      <c r="B737" s="69">
        <v>2</v>
      </c>
      <c r="C737" s="93">
        <v>0.005172046121622357</v>
      </c>
      <c r="D737" s="69" t="s">
        <v>1954</v>
      </c>
      <c r="E737" s="69" t="b">
        <v>0</v>
      </c>
      <c r="F737" s="69" t="b">
        <v>0</v>
      </c>
      <c r="G737" s="69" t="b">
        <v>0</v>
      </c>
    </row>
    <row r="738" spans="1:7" ht="15">
      <c r="A738" s="69" t="s">
        <v>2432</v>
      </c>
      <c r="B738" s="69">
        <v>2</v>
      </c>
      <c r="C738" s="93">
        <v>0.005172046121622357</v>
      </c>
      <c r="D738" s="69" t="s">
        <v>1954</v>
      </c>
      <c r="E738" s="69" t="b">
        <v>0</v>
      </c>
      <c r="F738" s="69" t="b">
        <v>0</v>
      </c>
      <c r="G738" s="69" t="b">
        <v>0</v>
      </c>
    </row>
    <row r="739" spans="1:7" ht="15">
      <c r="A739" s="69" t="s">
        <v>2257</v>
      </c>
      <c r="B739" s="69">
        <v>2</v>
      </c>
      <c r="C739" s="93">
        <v>0.005172046121622357</v>
      </c>
      <c r="D739" s="69" t="s">
        <v>1954</v>
      </c>
      <c r="E739" s="69" t="b">
        <v>0</v>
      </c>
      <c r="F739" s="69" t="b">
        <v>0</v>
      </c>
      <c r="G739" s="69" t="b">
        <v>0</v>
      </c>
    </row>
    <row r="740" spans="1:7" ht="15">
      <c r="A740" s="69" t="s">
        <v>2433</v>
      </c>
      <c r="B740" s="69">
        <v>2</v>
      </c>
      <c r="C740" s="93">
        <v>0.005172046121622357</v>
      </c>
      <c r="D740" s="69" t="s">
        <v>1954</v>
      </c>
      <c r="E740" s="69" t="b">
        <v>0</v>
      </c>
      <c r="F740" s="69" t="b">
        <v>0</v>
      </c>
      <c r="G740" s="69" t="b">
        <v>0</v>
      </c>
    </row>
    <row r="741" spans="1:7" ht="15">
      <c r="A741" s="69" t="s">
        <v>2434</v>
      </c>
      <c r="B741" s="69">
        <v>2</v>
      </c>
      <c r="C741" s="93">
        <v>0.005172046121622357</v>
      </c>
      <c r="D741" s="69" t="s">
        <v>1954</v>
      </c>
      <c r="E741" s="69" t="b">
        <v>0</v>
      </c>
      <c r="F741" s="69" t="b">
        <v>0</v>
      </c>
      <c r="G741" s="69" t="b">
        <v>0</v>
      </c>
    </row>
    <row r="742" spans="1:7" ht="15">
      <c r="A742" s="69" t="s">
        <v>2369</v>
      </c>
      <c r="B742" s="69">
        <v>2</v>
      </c>
      <c r="C742" s="93">
        <v>0.005172046121622357</v>
      </c>
      <c r="D742" s="69" t="s">
        <v>1954</v>
      </c>
      <c r="E742" s="69" t="b">
        <v>0</v>
      </c>
      <c r="F742" s="69" t="b">
        <v>0</v>
      </c>
      <c r="G742" s="69" t="b">
        <v>0</v>
      </c>
    </row>
    <row r="743" spans="1:7" ht="15">
      <c r="A743" s="69" t="s">
        <v>2309</v>
      </c>
      <c r="B743" s="69">
        <v>2</v>
      </c>
      <c r="C743" s="93">
        <v>0.005172046121622357</v>
      </c>
      <c r="D743" s="69" t="s">
        <v>1954</v>
      </c>
      <c r="E743" s="69" t="b">
        <v>0</v>
      </c>
      <c r="F743" s="69" t="b">
        <v>0</v>
      </c>
      <c r="G743" s="69" t="b">
        <v>0</v>
      </c>
    </row>
    <row r="744" spans="1:7" ht="15">
      <c r="A744" s="69" t="s">
        <v>2370</v>
      </c>
      <c r="B744" s="69">
        <v>2</v>
      </c>
      <c r="C744" s="93">
        <v>0.005172046121622357</v>
      </c>
      <c r="D744" s="69" t="s">
        <v>1954</v>
      </c>
      <c r="E744" s="69" t="b">
        <v>0</v>
      </c>
      <c r="F744" s="69" t="b">
        <v>0</v>
      </c>
      <c r="G744" s="69" t="b">
        <v>0</v>
      </c>
    </row>
    <row r="745" spans="1:7" ht="15">
      <c r="A745" s="69" t="s">
        <v>2435</v>
      </c>
      <c r="B745" s="69">
        <v>2</v>
      </c>
      <c r="C745" s="93">
        <v>0.005172046121622357</v>
      </c>
      <c r="D745" s="69" t="s">
        <v>1954</v>
      </c>
      <c r="E745" s="69" t="b">
        <v>0</v>
      </c>
      <c r="F745" s="69" t="b">
        <v>0</v>
      </c>
      <c r="G745" s="69" t="b">
        <v>0</v>
      </c>
    </row>
    <row r="746" spans="1:7" ht="15">
      <c r="A746" s="69" t="s">
        <v>2436</v>
      </c>
      <c r="B746" s="69">
        <v>2</v>
      </c>
      <c r="C746" s="93">
        <v>0.005172046121622357</v>
      </c>
      <c r="D746" s="69" t="s">
        <v>1954</v>
      </c>
      <c r="E746" s="69" t="b">
        <v>0</v>
      </c>
      <c r="F746" s="69" t="b">
        <v>0</v>
      </c>
      <c r="G746" s="69" t="b">
        <v>0</v>
      </c>
    </row>
    <row r="747" spans="1:7" ht="15">
      <c r="A747" s="69" t="s">
        <v>2437</v>
      </c>
      <c r="B747" s="69">
        <v>2</v>
      </c>
      <c r="C747" s="93">
        <v>0.005172046121622357</v>
      </c>
      <c r="D747" s="69" t="s">
        <v>1954</v>
      </c>
      <c r="E747" s="69" t="b">
        <v>0</v>
      </c>
      <c r="F747" s="69" t="b">
        <v>0</v>
      </c>
      <c r="G747" s="69" t="b">
        <v>0</v>
      </c>
    </row>
    <row r="748" spans="1:7" ht="15">
      <c r="A748" s="69" t="s">
        <v>501</v>
      </c>
      <c r="B748" s="69">
        <v>2</v>
      </c>
      <c r="C748" s="93">
        <v>0.005172046121622357</v>
      </c>
      <c r="D748" s="69" t="s">
        <v>1954</v>
      </c>
      <c r="E748" s="69" t="b">
        <v>0</v>
      </c>
      <c r="F748" s="69" t="b">
        <v>0</v>
      </c>
      <c r="G748" s="69" t="b">
        <v>0</v>
      </c>
    </row>
    <row r="749" spans="1:7" ht="15">
      <c r="A749" s="69" t="s">
        <v>2438</v>
      </c>
      <c r="B749" s="69">
        <v>2</v>
      </c>
      <c r="C749" s="93">
        <v>0.005172046121622357</v>
      </c>
      <c r="D749" s="69" t="s">
        <v>1954</v>
      </c>
      <c r="E749" s="69" t="b">
        <v>0</v>
      </c>
      <c r="F749" s="69" t="b">
        <v>0</v>
      </c>
      <c r="G749" s="69" t="b">
        <v>0</v>
      </c>
    </row>
    <row r="750" spans="1:7" ht="15">
      <c r="A750" s="69" t="s">
        <v>2439</v>
      </c>
      <c r="B750" s="69">
        <v>2</v>
      </c>
      <c r="C750" s="93">
        <v>0.005172046121622357</v>
      </c>
      <c r="D750" s="69" t="s">
        <v>1954</v>
      </c>
      <c r="E750" s="69" t="b">
        <v>0</v>
      </c>
      <c r="F750" s="69" t="b">
        <v>0</v>
      </c>
      <c r="G750" s="69" t="b">
        <v>0</v>
      </c>
    </row>
    <row r="751" spans="1:7" ht="15">
      <c r="A751" s="69" t="s">
        <v>1995</v>
      </c>
      <c r="B751" s="69">
        <v>7</v>
      </c>
      <c r="C751" s="93">
        <v>0</v>
      </c>
      <c r="D751" s="69" t="s">
        <v>1955</v>
      </c>
      <c r="E751" s="69" t="b">
        <v>0</v>
      </c>
      <c r="F751" s="69" t="b">
        <v>0</v>
      </c>
      <c r="G751" s="69" t="b">
        <v>0</v>
      </c>
    </row>
    <row r="752" spans="1:7" ht="15">
      <c r="A752" s="69" t="s">
        <v>1996</v>
      </c>
      <c r="B752" s="69">
        <v>3</v>
      </c>
      <c r="C752" s="93">
        <v>0.021197456273387365</v>
      </c>
      <c r="D752" s="69" t="s">
        <v>1955</v>
      </c>
      <c r="E752" s="69" t="b">
        <v>0</v>
      </c>
      <c r="F752" s="69" t="b">
        <v>0</v>
      </c>
      <c r="G752" s="69" t="b">
        <v>0</v>
      </c>
    </row>
    <row r="753" spans="1:7" ht="15">
      <c r="A753" s="69" t="s">
        <v>1997</v>
      </c>
      <c r="B753" s="69">
        <v>3</v>
      </c>
      <c r="C753" s="93">
        <v>0.021197456273387365</v>
      </c>
      <c r="D753" s="69" t="s">
        <v>1955</v>
      </c>
      <c r="E753" s="69" t="b">
        <v>0</v>
      </c>
      <c r="F753" s="69" t="b">
        <v>0</v>
      </c>
      <c r="G753" s="69" t="b">
        <v>0</v>
      </c>
    </row>
    <row r="754" spans="1:7" ht="15">
      <c r="A754" s="69" t="s">
        <v>2021</v>
      </c>
      <c r="B754" s="69">
        <v>2</v>
      </c>
      <c r="C754" s="93">
        <v>0.014131637515591577</v>
      </c>
      <c r="D754" s="69" t="s">
        <v>1955</v>
      </c>
      <c r="E754" s="69" t="b">
        <v>0</v>
      </c>
      <c r="F754" s="69" t="b">
        <v>0</v>
      </c>
      <c r="G754" s="69" t="b">
        <v>0</v>
      </c>
    </row>
    <row r="755" spans="1:7" ht="15">
      <c r="A755" s="69" t="s">
        <v>2022</v>
      </c>
      <c r="B755" s="69">
        <v>2</v>
      </c>
      <c r="C755" s="93">
        <v>0.014131637515591577</v>
      </c>
      <c r="D755" s="69" t="s">
        <v>1955</v>
      </c>
      <c r="E755" s="69" t="b">
        <v>0</v>
      </c>
      <c r="F755" s="69" t="b">
        <v>0</v>
      </c>
      <c r="G755" s="69" t="b">
        <v>0</v>
      </c>
    </row>
    <row r="756" spans="1:7" ht="15">
      <c r="A756" s="69" t="s">
        <v>2023</v>
      </c>
      <c r="B756" s="69">
        <v>2</v>
      </c>
      <c r="C756" s="93">
        <v>0.014131637515591577</v>
      </c>
      <c r="D756" s="69" t="s">
        <v>1955</v>
      </c>
      <c r="E756" s="69" t="b">
        <v>0</v>
      </c>
      <c r="F756" s="69" t="b">
        <v>0</v>
      </c>
      <c r="G756" s="69" t="b">
        <v>0</v>
      </c>
    </row>
    <row r="757" spans="1:7" ht="15">
      <c r="A757" s="69" t="s">
        <v>2016</v>
      </c>
      <c r="B757" s="69">
        <v>2</v>
      </c>
      <c r="C757" s="93">
        <v>0.014131637515591577</v>
      </c>
      <c r="D757" s="69" t="s">
        <v>1955</v>
      </c>
      <c r="E757" s="69" t="b">
        <v>0</v>
      </c>
      <c r="F757" s="69" t="b">
        <v>0</v>
      </c>
      <c r="G757" s="69" t="b">
        <v>0</v>
      </c>
    </row>
    <row r="758" spans="1:7" ht="15">
      <c r="A758" s="69" t="s">
        <v>2024</v>
      </c>
      <c r="B758" s="69">
        <v>2</v>
      </c>
      <c r="C758" s="93">
        <v>0.014131637515591577</v>
      </c>
      <c r="D758" s="69" t="s">
        <v>1955</v>
      </c>
      <c r="E758" s="69" t="b">
        <v>0</v>
      </c>
      <c r="F758" s="69" t="b">
        <v>0</v>
      </c>
      <c r="G758" s="69" t="b">
        <v>0</v>
      </c>
    </row>
    <row r="759" spans="1:7" ht="15">
      <c r="A759" s="69" t="s">
        <v>1998</v>
      </c>
      <c r="B759" s="69">
        <v>2</v>
      </c>
      <c r="C759" s="93">
        <v>0.014131637515591577</v>
      </c>
      <c r="D759" s="69" t="s">
        <v>1955</v>
      </c>
      <c r="E759" s="69" t="b">
        <v>0</v>
      </c>
      <c r="F759" s="69" t="b">
        <v>0</v>
      </c>
      <c r="G759" s="69" t="b">
        <v>0</v>
      </c>
    </row>
    <row r="760" spans="1:7" ht="15">
      <c r="A760" s="69" t="s">
        <v>812</v>
      </c>
      <c r="B760" s="69">
        <v>2</v>
      </c>
      <c r="C760" s="93">
        <v>0.014131637515591577</v>
      </c>
      <c r="D760" s="69" t="s">
        <v>1955</v>
      </c>
      <c r="E760" s="69" t="b">
        <v>0</v>
      </c>
      <c r="F760" s="69" t="b">
        <v>0</v>
      </c>
      <c r="G760" s="69" t="b">
        <v>0</v>
      </c>
    </row>
    <row r="761" spans="1:7" ht="15">
      <c r="A761" s="69" t="s">
        <v>2017</v>
      </c>
      <c r="B761" s="69">
        <v>2</v>
      </c>
      <c r="C761" s="93">
        <v>0.014131637515591577</v>
      </c>
      <c r="D761" s="69" t="s">
        <v>1955</v>
      </c>
      <c r="E761" s="69" t="b">
        <v>0</v>
      </c>
      <c r="F761" s="69" t="b">
        <v>0</v>
      </c>
      <c r="G761" s="69" t="b">
        <v>0</v>
      </c>
    </row>
    <row r="762" spans="1:7" ht="15">
      <c r="A762" s="69" t="s">
        <v>2015</v>
      </c>
      <c r="B762" s="69">
        <v>2</v>
      </c>
      <c r="C762" s="93">
        <v>0.02195059844192875</v>
      </c>
      <c r="D762" s="69" t="s">
        <v>1955</v>
      </c>
      <c r="E762" s="69" t="b">
        <v>0</v>
      </c>
      <c r="F762" s="69" t="b">
        <v>0</v>
      </c>
      <c r="G762"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299</v>
      </c>
      <c r="H1" s="13" t="s">
        <v>300</v>
      </c>
      <c r="I1" s="13" t="s">
        <v>301</v>
      </c>
      <c r="J1" s="13" t="s">
        <v>302</v>
      </c>
      <c r="K1" s="13" t="s">
        <v>303</v>
      </c>
      <c r="L1" s="13" t="s">
        <v>304</v>
      </c>
    </row>
    <row r="2" spans="1:12" ht="15">
      <c r="A2" s="69" t="s">
        <v>1996</v>
      </c>
      <c r="B2" s="69" t="s">
        <v>1997</v>
      </c>
      <c r="C2" s="69">
        <v>78</v>
      </c>
      <c r="D2" s="93">
        <v>0.012528029028593997</v>
      </c>
      <c r="E2" s="93">
        <v>1.3792411843909305</v>
      </c>
      <c r="F2" s="69" t="s">
        <v>279</v>
      </c>
      <c r="G2" s="69" t="b">
        <v>0</v>
      </c>
      <c r="H2" s="69" t="b">
        <v>0</v>
      </c>
      <c r="I2" s="69" t="b">
        <v>0</v>
      </c>
      <c r="J2" s="69" t="b">
        <v>0</v>
      </c>
      <c r="K2" s="69" t="b">
        <v>0</v>
      </c>
      <c r="L2" s="69" t="b">
        <v>0</v>
      </c>
    </row>
    <row r="3" spans="1:12" ht="15">
      <c r="A3" s="69" t="s">
        <v>1997</v>
      </c>
      <c r="B3" s="69" t="s">
        <v>1998</v>
      </c>
      <c r="C3" s="69">
        <v>50</v>
      </c>
      <c r="D3" s="93">
        <v>0.011843186302679236</v>
      </c>
      <c r="E3" s="93">
        <v>1.285650742870674</v>
      </c>
      <c r="F3" s="69" t="s">
        <v>279</v>
      </c>
      <c r="G3" s="69" t="b">
        <v>0</v>
      </c>
      <c r="H3" s="69" t="b">
        <v>0</v>
      </c>
      <c r="I3" s="69" t="b">
        <v>0</v>
      </c>
      <c r="J3" s="69" t="b">
        <v>0</v>
      </c>
      <c r="K3" s="69" t="b">
        <v>0</v>
      </c>
      <c r="L3" s="69" t="b">
        <v>0</v>
      </c>
    </row>
    <row r="4" spans="1:12" ht="15">
      <c r="A4" s="69" t="s">
        <v>2004</v>
      </c>
      <c r="B4" s="69" t="s">
        <v>2005</v>
      </c>
      <c r="C4" s="69">
        <v>32</v>
      </c>
      <c r="D4" s="93">
        <v>0.01035717655235135</v>
      </c>
      <c r="E4" s="93">
        <v>1.769866814354937</v>
      </c>
      <c r="F4" s="69" t="s">
        <v>279</v>
      </c>
      <c r="G4" s="69" t="b">
        <v>0</v>
      </c>
      <c r="H4" s="69" t="b">
        <v>0</v>
      </c>
      <c r="I4" s="69" t="b">
        <v>0</v>
      </c>
      <c r="J4" s="69" t="b">
        <v>0</v>
      </c>
      <c r="K4" s="69" t="b">
        <v>0</v>
      </c>
      <c r="L4" s="69" t="b">
        <v>0</v>
      </c>
    </row>
    <row r="5" spans="1:12" ht="15">
      <c r="A5" s="69" t="s">
        <v>1995</v>
      </c>
      <c r="B5" s="69" t="s">
        <v>1996</v>
      </c>
      <c r="C5" s="69">
        <v>21</v>
      </c>
      <c r="D5" s="93">
        <v>0.008517248368775118</v>
      </c>
      <c r="E5" s="93">
        <v>0.7236450859286746</v>
      </c>
      <c r="F5" s="69" t="s">
        <v>279</v>
      </c>
      <c r="G5" s="69" t="b">
        <v>0</v>
      </c>
      <c r="H5" s="69" t="b">
        <v>0</v>
      </c>
      <c r="I5" s="69" t="b">
        <v>0</v>
      </c>
      <c r="J5" s="69" t="b">
        <v>0</v>
      </c>
      <c r="K5" s="69" t="b">
        <v>0</v>
      </c>
      <c r="L5" s="69" t="b">
        <v>0</v>
      </c>
    </row>
    <row r="6" spans="1:12" ht="15">
      <c r="A6" s="69" t="s">
        <v>2005</v>
      </c>
      <c r="B6" s="69" t="s">
        <v>2007</v>
      </c>
      <c r="C6" s="69">
        <v>21</v>
      </c>
      <c r="D6" s="93">
        <v>0.008517248368775118</v>
      </c>
      <c r="E6" s="93">
        <v>1.7961957530772863</v>
      </c>
      <c r="F6" s="69" t="s">
        <v>279</v>
      </c>
      <c r="G6" s="69" t="b">
        <v>0</v>
      </c>
      <c r="H6" s="69" t="b">
        <v>0</v>
      </c>
      <c r="I6" s="69" t="b">
        <v>0</v>
      </c>
      <c r="J6" s="69" t="b">
        <v>0</v>
      </c>
      <c r="K6" s="69" t="b">
        <v>0</v>
      </c>
      <c r="L6" s="69" t="b">
        <v>0</v>
      </c>
    </row>
    <row r="7" spans="1:12" ht="15">
      <c r="A7" s="69" t="s">
        <v>2253</v>
      </c>
      <c r="B7" s="69" t="s">
        <v>2254</v>
      </c>
      <c r="C7" s="69">
        <v>16</v>
      </c>
      <c r="D7" s="93">
        <v>0.007335543014475584</v>
      </c>
      <c r="E7" s="93">
        <v>2.0842607715768997</v>
      </c>
      <c r="F7" s="69" t="s">
        <v>279</v>
      </c>
      <c r="G7" s="69" t="b">
        <v>0</v>
      </c>
      <c r="H7" s="69" t="b">
        <v>0</v>
      </c>
      <c r="I7" s="69" t="b">
        <v>0</v>
      </c>
      <c r="J7" s="69" t="b">
        <v>0</v>
      </c>
      <c r="K7" s="69" t="b">
        <v>0</v>
      </c>
      <c r="L7" s="69" t="b">
        <v>0</v>
      </c>
    </row>
    <row r="8" spans="1:12" ht="15">
      <c r="A8" s="69" t="s">
        <v>808</v>
      </c>
      <c r="B8" s="69" t="s">
        <v>812</v>
      </c>
      <c r="C8" s="69">
        <v>13</v>
      </c>
      <c r="D8" s="93">
        <v>0.00648511579936806</v>
      </c>
      <c r="E8" s="93">
        <v>1.3231428604920366</v>
      </c>
      <c r="F8" s="69" t="s">
        <v>279</v>
      </c>
      <c r="G8" s="69" t="b">
        <v>0</v>
      </c>
      <c r="H8" s="69" t="b">
        <v>0</v>
      </c>
      <c r="I8" s="69" t="b">
        <v>0</v>
      </c>
      <c r="J8" s="69" t="b">
        <v>0</v>
      </c>
      <c r="K8" s="69" t="b">
        <v>0</v>
      </c>
      <c r="L8" s="69" t="b">
        <v>0</v>
      </c>
    </row>
    <row r="9" spans="1:12" ht="15">
      <c r="A9" s="69" t="s">
        <v>2262</v>
      </c>
      <c r="B9" s="69" t="s">
        <v>2255</v>
      </c>
      <c r="C9" s="69">
        <v>11</v>
      </c>
      <c r="D9" s="93">
        <v>0.005844798125396298</v>
      </c>
      <c r="E9" s="93">
        <v>2.235528446907549</v>
      </c>
      <c r="F9" s="69" t="s">
        <v>279</v>
      </c>
      <c r="G9" s="69" t="b">
        <v>0</v>
      </c>
      <c r="H9" s="69" t="b">
        <v>0</v>
      </c>
      <c r="I9" s="69" t="b">
        <v>0</v>
      </c>
      <c r="J9" s="69" t="b">
        <v>0</v>
      </c>
      <c r="K9" s="69" t="b">
        <v>0</v>
      </c>
      <c r="L9" s="69" t="b">
        <v>0</v>
      </c>
    </row>
    <row r="10" spans="1:12" ht="15">
      <c r="A10" s="69" t="s">
        <v>1995</v>
      </c>
      <c r="B10" s="69" t="s">
        <v>1999</v>
      </c>
      <c r="C10" s="69">
        <v>11</v>
      </c>
      <c r="D10" s="93">
        <v>0.005844798125396298</v>
      </c>
      <c r="E10" s="93">
        <v>1.1044641576651868</v>
      </c>
      <c r="F10" s="69" t="s">
        <v>279</v>
      </c>
      <c r="G10" s="69" t="b">
        <v>0</v>
      </c>
      <c r="H10" s="69" t="b">
        <v>0</v>
      </c>
      <c r="I10" s="69" t="b">
        <v>0</v>
      </c>
      <c r="J10" s="69" t="b">
        <v>0</v>
      </c>
      <c r="K10" s="69" t="b">
        <v>0</v>
      </c>
      <c r="L10" s="69" t="b">
        <v>0</v>
      </c>
    </row>
    <row r="11" spans="1:12" ht="15">
      <c r="A11" s="69" t="s">
        <v>2260</v>
      </c>
      <c r="B11" s="69" t="s">
        <v>2265</v>
      </c>
      <c r="C11" s="69">
        <v>10</v>
      </c>
      <c r="D11" s="93">
        <v>0.005498820889447709</v>
      </c>
      <c r="E11" s="93">
        <v>2.2355284469075487</v>
      </c>
      <c r="F11" s="69" t="s">
        <v>279</v>
      </c>
      <c r="G11" s="69" t="b">
        <v>0</v>
      </c>
      <c r="H11" s="69" t="b">
        <v>0</v>
      </c>
      <c r="I11" s="69" t="b">
        <v>0</v>
      </c>
      <c r="J11" s="69" t="b">
        <v>0</v>
      </c>
      <c r="K11" s="69" t="b">
        <v>0</v>
      </c>
      <c r="L11" s="69" t="b">
        <v>0</v>
      </c>
    </row>
    <row r="12" spans="1:12" ht="15">
      <c r="A12" s="69" t="s">
        <v>812</v>
      </c>
      <c r="B12" s="69" t="s">
        <v>808</v>
      </c>
      <c r="C12" s="69">
        <v>10</v>
      </c>
      <c r="D12" s="93">
        <v>0.005498820889447709</v>
      </c>
      <c r="E12" s="93">
        <v>1.046365779004109</v>
      </c>
      <c r="F12" s="69" t="s">
        <v>279</v>
      </c>
      <c r="G12" s="69" t="b">
        <v>0</v>
      </c>
      <c r="H12" s="69" t="b">
        <v>0</v>
      </c>
      <c r="I12" s="69" t="b">
        <v>0</v>
      </c>
      <c r="J12" s="69" t="b">
        <v>0</v>
      </c>
      <c r="K12" s="69" t="b">
        <v>0</v>
      </c>
      <c r="L12" s="69" t="b">
        <v>0</v>
      </c>
    </row>
    <row r="13" spans="1:12" ht="15">
      <c r="A13" s="69" t="s">
        <v>2256</v>
      </c>
      <c r="B13" s="69" t="s">
        <v>2257</v>
      </c>
      <c r="C13" s="69">
        <v>10</v>
      </c>
      <c r="D13" s="93">
        <v>0.005498820889447709</v>
      </c>
      <c r="E13" s="93">
        <v>2.0868229883415004</v>
      </c>
      <c r="F13" s="69" t="s">
        <v>279</v>
      </c>
      <c r="G13" s="69" t="b">
        <v>0</v>
      </c>
      <c r="H13" s="69" t="b">
        <v>0</v>
      </c>
      <c r="I13" s="69" t="b">
        <v>0</v>
      </c>
      <c r="J13" s="69" t="b">
        <v>0</v>
      </c>
      <c r="K13" s="69" t="b">
        <v>0</v>
      </c>
      <c r="L13" s="69" t="b">
        <v>0</v>
      </c>
    </row>
    <row r="14" spans="1:12" ht="15">
      <c r="A14" s="69" t="s">
        <v>1997</v>
      </c>
      <c r="B14" s="69" t="s">
        <v>2014</v>
      </c>
      <c r="C14" s="69">
        <v>10</v>
      </c>
      <c r="D14" s="93">
        <v>0.005498820889447709</v>
      </c>
      <c r="E14" s="93">
        <v>1.17577575269825</v>
      </c>
      <c r="F14" s="69" t="s">
        <v>279</v>
      </c>
      <c r="G14" s="69" t="b">
        <v>0</v>
      </c>
      <c r="H14" s="69" t="b">
        <v>0</v>
      </c>
      <c r="I14" s="69" t="b">
        <v>0</v>
      </c>
      <c r="J14" s="69" t="b">
        <v>0</v>
      </c>
      <c r="K14" s="69" t="b">
        <v>0</v>
      </c>
      <c r="L14" s="69" t="b">
        <v>0</v>
      </c>
    </row>
    <row r="15" spans="1:12" ht="15">
      <c r="A15" s="69" t="s">
        <v>1995</v>
      </c>
      <c r="B15" s="69" t="s">
        <v>1998</v>
      </c>
      <c r="C15" s="69">
        <v>10</v>
      </c>
      <c r="D15" s="93">
        <v>0.005498820889447709</v>
      </c>
      <c r="E15" s="93">
        <v>0.473976458343367</v>
      </c>
      <c r="F15" s="69" t="s">
        <v>279</v>
      </c>
      <c r="G15" s="69" t="b">
        <v>0</v>
      </c>
      <c r="H15" s="69" t="b">
        <v>0</v>
      </c>
      <c r="I15" s="69" t="b">
        <v>0</v>
      </c>
      <c r="J15" s="69" t="b">
        <v>0</v>
      </c>
      <c r="K15" s="69" t="b">
        <v>0</v>
      </c>
      <c r="L15" s="69" t="b">
        <v>0</v>
      </c>
    </row>
    <row r="16" spans="1:12" ht="15">
      <c r="A16" s="69" t="s">
        <v>2269</v>
      </c>
      <c r="B16" s="69" t="s">
        <v>2261</v>
      </c>
      <c r="C16" s="69">
        <v>10</v>
      </c>
      <c r="D16" s="93">
        <v>0.005498820889447709</v>
      </c>
      <c r="E16" s="93">
        <v>2.2355284469075487</v>
      </c>
      <c r="F16" s="69" t="s">
        <v>279</v>
      </c>
      <c r="G16" s="69" t="b">
        <v>0</v>
      </c>
      <c r="H16" s="69" t="b">
        <v>0</v>
      </c>
      <c r="I16" s="69" t="b">
        <v>0</v>
      </c>
      <c r="J16" s="69" t="b">
        <v>0</v>
      </c>
      <c r="K16" s="69" t="b">
        <v>0</v>
      </c>
      <c r="L16" s="69" t="b">
        <v>0</v>
      </c>
    </row>
    <row r="17" spans="1:12" ht="15">
      <c r="A17" s="69" t="s">
        <v>2011</v>
      </c>
      <c r="B17" s="69" t="s">
        <v>2004</v>
      </c>
      <c r="C17" s="69">
        <v>10</v>
      </c>
      <c r="D17" s="93">
        <v>0.005498820889447709</v>
      </c>
      <c r="E17" s="93">
        <v>1.5527818545346446</v>
      </c>
      <c r="F17" s="69" t="s">
        <v>279</v>
      </c>
      <c r="G17" s="69" t="b">
        <v>0</v>
      </c>
      <c r="H17" s="69" t="b">
        <v>0</v>
      </c>
      <c r="I17" s="69" t="b">
        <v>0</v>
      </c>
      <c r="J17" s="69" t="b">
        <v>0</v>
      </c>
      <c r="K17" s="69" t="b">
        <v>0</v>
      </c>
      <c r="L17" s="69" t="b">
        <v>0</v>
      </c>
    </row>
    <row r="18" spans="1:12" ht="15">
      <c r="A18" s="69" t="s">
        <v>1995</v>
      </c>
      <c r="B18" s="69" t="s">
        <v>808</v>
      </c>
      <c r="C18" s="69">
        <v>9</v>
      </c>
      <c r="D18" s="93">
        <v>0.00513336218386437</v>
      </c>
      <c r="E18" s="93">
        <v>0.703694858974285</v>
      </c>
      <c r="F18" s="69" t="s">
        <v>279</v>
      </c>
      <c r="G18" s="69" t="b">
        <v>0</v>
      </c>
      <c r="H18" s="69" t="b">
        <v>0</v>
      </c>
      <c r="I18" s="69" t="b">
        <v>0</v>
      </c>
      <c r="J18" s="69" t="b">
        <v>0</v>
      </c>
      <c r="K18" s="69" t="b">
        <v>0</v>
      </c>
      <c r="L18" s="69" t="b">
        <v>0</v>
      </c>
    </row>
    <row r="19" spans="1:12" ht="15">
      <c r="A19" s="69" t="s">
        <v>2007</v>
      </c>
      <c r="B19" s="69" t="s">
        <v>1996</v>
      </c>
      <c r="C19" s="69">
        <v>9</v>
      </c>
      <c r="D19" s="93">
        <v>0.00513336218386437</v>
      </c>
      <c r="E19" s="93">
        <v>1.054638304970099</v>
      </c>
      <c r="F19" s="69" t="s">
        <v>279</v>
      </c>
      <c r="G19" s="69" t="b">
        <v>0</v>
      </c>
      <c r="H19" s="69" t="b">
        <v>0</v>
      </c>
      <c r="I19" s="69" t="b">
        <v>0</v>
      </c>
      <c r="J19" s="69" t="b">
        <v>0</v>
      </c>
      <c r="K19" s="69" t="b">
        <v>0</v>
      </c>
      <c r="L19" s="69" t="b">
        <v>0</v>
      </c>
    </row>
    <row r="20" spans="1:12" ht="15">
      <c r="A20" s="69" t="s">
        <v>2007</v>
      </c>
      <c r="B20" s="69" t="s">
        <v>2253</v>
      </c>
      <c r="C20" s="69">
        <v>8</v>
      </c>
      <c r="D20" s="93">
        <v>0.004746248876387747</v>
      </c>
      <c r="E20" s="93">
        <v>1.665131463834924</v>
      </c>
      <c r="F20" s="69" t="s">
        <v>279</v>
      </c>
      <c r="G20" s="69" t="b">
        <v>0</v>
      </c>
      <c r="H20" s="69" t="b">
        <v>0</v>
      </c>
      <c r="I20" s="69" t="b">
        <v>0</v>
      </c>
      <c r="J20" s="69" t="b">
        <v>0</v>
      </c>
      <c r="K20" s="69" t="b">
        <v>0</v>
      </c>
      <c r="L20" s="69" t="b">
        <v>0</v>
      </c>
    </row>
    <row r="21" spans="1:12" ht="15">
      <c r="A21" s="69" t="s">
        <v>401</v>
      </c>
      <c r="B21" s="69" t="s">
        <v>2017</v>
      </c>
      <c r="C21" s="69">
        <v>8</v>
      </c>
      <c r="D21" s="93">
        <v>0.004746248876387747</v>
      </c>
      <c r="E21" s="93">
        <v>2.035956092002345</v>
      </c>
      <c r="F21" s="69" t="s">
        <v>279</v>
      </c>
      <c r="G21" s="69" t="b">
        <v>0</v>
      </c>
      <c r="H21" s="69" t="b">
        <v>0</v>
      </c>
      <c r="I21" s="69" t="b">
        <v>0</v>
      </c>
      <c r="J21" s="69" t="b">
        <v>0</v>
      </c>
      <c r="K21" s="69" t="b">
        <v>0</v>
      </c>
      <c r="L21" s="69" t="b">
        <v>0</v>
      </c>
    </row>
    <row r="22" spans="1:12" ht="15">
      <c r="A22" s="69" t="s">
        <v>2002</v>
      </c>
      <c r="B22" s="69" t="s">
        <v>2017</v>
      </c>
      <c r="C22" s="69">
        <v>8</v>
      </c>
      <c r="D22" s="93">
        <v>0.004746248876387747</v>
      </c>
      <c r="E22" s="93">
        <v>1.7929180433160503</v>
      </c>
      <c r="F22" s="69" t="s">
        <v>279</v>
      </c>
      <c r="G22" s="69" t="b">
        <v>0</v>
      </c>
      <c r="H22" s="69" t="b">
        <v>0</v>
      </c>
      <c r="I22" s="69" t="b">
        <v>0</v>
      </c>
      <c r="J22" s="69" t="b">
        <v>0</v>
      </c>
      <c r="K22" s="69" t="b">
        <v>0</v>
      </c>
      <c r="L22" s="69" t="b">
        <v>0</v>
      </c>
    </row>
    <row r="23" spans="1:12" ht="15">
      <c r="A23" s="69" t="s">
        <v>2255</v>
      </c>
      <c r="B23" s="69" t="s">
        <v>1996</v>
      </c>
      <c r="C23" s="69">
        <v>7</v>
      </c>
      <c r="D23" s="93">
        <v>0.004334760704073406</v>
      </c>
      <c r="E23" s="93">
        <v>1.091621871223269</v>
      </c>
      <c r="F23" s="69" t="s">
        <v>279</v>
      </c>
      <c r="G23" s="69" t="b">
        <v>0</v>
      </c>
      <c r="H23" s="69" t="b">
        <v>0</v>
      </c>
      <c r="I23" s="69" t="b">
        <v>0</v>
      </c>
      <c r="J23" s="69" t="b">
        <v>0</v>
      </c>
      <c r="K23" s="69" t="b">
        <v>0</v>
      </c>
      <c r="L23" s="69" t="b">
        <v>0</v>
      </c>
    </row>
    <row r="24" spans="1:12" ht="15">
      <c r="A24" s="69" t="s">
        <v>1998</v>
      </c>
      <c r="B24" s="69" t="s">
        <v>2011</v>
      </c>
      <c r="C24" s="69">
        <v>7</v>
      </c>
      <c r="D24" s="93">
        <v>0.004334760704073406</v>
      </c>
      <c r="E24" s="93">
        <v>1.116445454948301</v>
      </c>
      <c r="F24" s="69" t="s">
        <v>279</v>
      </c>
      <c r="G24" s="69" t="b">
        <v>0</v>
      </c>
      <c r="H24" s="69" t="b">
        <v>0</v>
      </c>
      <c r="I24" s="69" t="b">
        <v>0</v>
      </c>
      <c r="J24" s="69" t="b">
        <v>0</v>
      </c>
      <c r="K24" s="69" t="b">
        <v>0</v>
      </c>
      <c r="L24" s="69" t="b">
        <v>0</v>
      </c>
    </row>
    <row r="25" spans="1:12" ht="15">
      <c r="A25" s="69" t="s">
        <v>2005</v>
      </c>
      <c r="B25" s="69" t="s">
        <v>2283</v>
      </c>
      <c r="C25" s="69">
        <v>7</v>
      </c>
      <c r="D25" s="93">
        <v>0.004334760704073406</v>
      </c>
      <c r="E25" s="93">
        <v>1.7961957530772863</v>
      </c>
      <c r="F25" s="69" t="s">
        <v>279</v>
      </c>
      <c r="G25" s="69" t="b">
        <v>0</v>
      </c>
      <c r="H25" s="69" t="b">
        <v>0</v>
      </c>
      <c r="I25" s="69" t="b">
        <v>0</v>
      </c>
      <c r="J25" s="69" t="b">
        <v>0</v>
      </c>
      <c r="K25" s="69" t="b">
        <v>0</v>
      </c>
      <c r="L25" s="69" t="b">
        <v>0</v>
      </c>
    </row>
    <row r="26" spans="1:12" ht="15">
      <c r="A26" s="69" t="s">
        <v>2283</v>
      </c>
      <c r="B26" s="69" t="s">
        <v>2273</v>
      </c>
      <c r="C26" s="69">
        <v>7</v>
      </c>
      <c r="D26" s="93">
        <v>0.004334760704073406</v>
      </c>
      <c r="E26" s="93">
        <v>2.41161970596323</v>
      </c>
      <c r="F26" s="69" t="s">
        <v>279</v>
      </c>
      <c r="G26" s="69" t="b">
        <v>0</v>
      </c>
      <c r="H26" s="69" t="b">
        <v>0</v>
      </c>
      <c r="I26" s="69" t="b">
        <v>0</v>
      </c>
      <c r="J26" s="69" t="b">
        <v>0</v>
      </c>
      <c r="K26" s="69" t="b">
        <v>0</v>
      </c>
      <c r="L26" s="69" t="b">
        <v>0</v>
      </c>
    </row>
    <row r="27" spans="1:12" ht="15">
      <c r="A27" s="69" t="s">
        <v>2284</v>
      </c>
      <c r="B27" s="69" t="s">
        <v>2006</v>
      </c>
      <c r="C27" s="69">
        <v>7</v>
      </c>
      <c r="D27" s="93">
        <v>0.004334760704073406</v>
      </c>
      <c r="E27" s="93">
        <v>2.1386184338994925</v>
      </c>
      <c r="F27" s="69" t="s">
        <v>279</v>
      </c>
      <c r="G27" s="69" t="b">
        <v>0</v>
      </c>
      <c r="H27" s="69" t="b">
        <v>0</v>
      </c>
      <c r="I27" s="69" t="b">
        <v>0</v>
      </c>
      <c r="J27" s="69" t="b">
        <v>0</v>
      </c>
      <c r="K27" s="69" t="b">
        <v>0</v>
      </c>
      <c r="L27" s="69" t="b">
        <v>0</v>
      </c>
    </row>
    <row r="28" spans="1:12" ht="15">
      <c r="A28" s="69" t="s">
        <v>2261</v>
      </c>
      <c r="B28" s="69" t="s">
        <v>2272</v>
      </c>
      <c r="C28" s="69">
        <v>7</v>
      </c>
      <c r="D28" s="93">
        <v>0.004334760704073406</v>
      </c>
      <c r="E28" s="93">
        <v>2.126383977482481</v>
      </c>
      <c r="F28" s="69" t="s">
        <v>279</v>
      </c>
      <c r="G28" s="69" t="b">
        <v>0</v>
      </c>
      <c r="H28" s="69" t="b">
        <v>0</v>
      </c>
      <c r="I28" s="69" t="b">
        <v>0</v>
      </c>
      <c r="J28" s="69" t="b">
        <v>0</v>
      </c>
      <c r="K28" s="69" t="b">
        <v>0</v>
      </c>
      <c r="L28" s="69" t="b">
        <v>0</v>
      </c>
    </row>
    <row r="29" spans="1:12" ht="15">
      <c r="A29" s="69" t="s">
        <v>2272</v>
      </c>
      <c r="B29" s="69" t="s">
        <v>478</v>
      </c>
      <c r="C29" s="69">
        <v>7</v>
      </c>
      <c r="D29" s="93">
        <v>0.004334760704073406</v>
      </c>
      <c r="E29" s="93">
        <v>2.360467183515849</v>
      </c>
      <c r="F29" s="69" t="s">
        <v>279</v>
      </c>
      <c r="G29" s="69" t="b">
        <v>0</v>
      </c>
      <c r="H29" s="69" t="b">
        <v>0</v>
      </c>
      <c r="I29" s="69" t="b">
        <v>0</v>
      </c>
      <c r="J29" s="69" t="b">
        <v>0</v>
      </c>
      <c r="K29" s="69" t="b">
        <v>0</v>
      </c>
      <c r="L29" s="69" t="b">
        <v>0</v>
      </c>
    </row>
    <row r="30" spans="1:12" ht="15">
      <c r="A30" s="69" t="s">
        <v>478</v>
      </c>
      <c r="B30" s="69" t="s">
        <v>812</v>
      </c>
      <c r="C30" s="69">
        <v>7</v>
      </c>
      <c r="D30" s="93">
        <v>0.004334760704073406</v>
      </c>
      <c r="E30" s="93">
        <v>1.6071395168572373</v>
      </c>
      <c r="F30" s="69" t="s">
        <v>279</v>
      </c>
      <c r="G30" s="69" t="b">
        <v>0</v>
      </c>
      <c r="H30" s="69" t="b">
        <v>0</v>
      </c>
      <c r="I30" s="69" t="b">
        <v>0</v>
      </c>
      <c r="J30" s="69" t="b">
        <v>0</v>
      </c>
      <c r="K30" s="69" t="b">
        <v>0</v>
      </c>
      <c r="L30" s="69" t="b">
        <v>0</v>
      </c>
    </row>
    <row r="31" spans="1:12" ht="15">
      <c r="A31" s="69" t="s">
        <v>812</v>
      </c>
      <c r="B31" s="69" t="s">
        <v>2292</v>
      </c>
      <c r="C31" s="69">
        <v>7</v>
      </c>
      <c r="D31" s="93">
        <v>0.004334760704073406</v>
      </c>
      <c r="E31" s="93">
        <v>1.5904338233543847</v>
      </c>
      <c r="F31" s="69" t="s">
        <v>279</v>
      </c>
      <c r="G31" s="69" t="b">
        <v>0</v>
      </c>
      <c r="H31" s="69" t="b">
        <v>0</v>
      </c>
      <c r="I31" s="69" t="b">
        <v>0</v>
      </c>
      <c r="J31" s="69" t="b">
        <v>0</v>
      </c>
      <c r="K31" s="69" t="b">
        <v>0</v>
      </c>
      <c r="L31" s="69" t="b">
        <v>0</v>
      </c>
    </row>
    <row r="32" spans="1:12" ht="15">
      <c r="A32" s="69" t="s">
        <v>2292</v>
      </c>
      <c r="B32" s="69" t="s">
        <v>1995</v>
      </c>
      <c r="C32" s="69">
        <v>7</v>
      </c>
      <c r="D32" s="93">
        <v>0.004334760704073406</v>
      </c>
      <c r="E32" s="93">
        <v>1.1444479775602163</v>
      </c>
      <c r="F32" s="69" t="s">
        <v>279</v>
      </c>
      <c r="G32" s="69" t="b">
        <v>0</v>
      </c>
      <c r="H32" s="69" t="b">
        <v>0</v>
      </c>
      <c r="I32" s="69" t="b">
        <v>0</v>
      </c>
      <c r="J32" s="69" t="b">
        <v>0</v>
      </c>
      <c r="K32" s="69" t="b">
        <v>0</v>
      </c>
      <c r="L32" s="69" t="b">
        <v>0</v>
      </c>
    </row>
    <row r="33" spans="1:12" ht="15">
      <c r="A33" s="69" t="s">
        <v>1995</v>
      </c>
      <c r="B33" s="69" t="s">
        <v>2011</v>
      </c>
      <c r="C33" s="69">
        <v>7</v>
      </c>
      <c r="D33" s="93">
        <v>0.004334760704073406</v>
      </c>
      <c r="E33" s="93">
        <v>0.9081695125212186</v>
      </c>
      <c r="F33" s="69" t="s">
        <v>279</v>
      </c>
      <c r="G33" s="69" t="b">
        <v>0</v>
      </c>
      <c r="H33" s="69" t="b">
        <v>0</v>
      </c>
      <c r="I33" s="69" t="b">
        <v>0</v>
      </c>
      <c r="J33" s="69" t="b">
        <v>0</v>
      </c>
      <c r="K33" s="69" t="b">
        <v>0</v>
      </c>
      <c r="L33" s="69" t="b">
        <v>0</v>
      </c>
    </row>
    <row r="34" spans="1:12" ht="15">
      <c r="A34" s="69" t="s">
        <v>1998</v>
      </c>
      <c r="B34" s="69" t="s">
        <v>397</v>
      </c>
      <c r="C34" s="69">
        <v>7</v>
      </c>
      <c r="D34" s="93">
        <v>0.004334760704073406</v>
      </c>
      <c r="E34" s="93">
        <v>1.2329510240197383</v>
      </c>
      <c r="F34" s="69" t="s">
        <v>279</v>
      </c>
      <c r="G34" s="69" t="b">
        <v>0</v>
      </c>
      <c r="H34" s="69" t="b">
        <v>0</v>
      </c>
      <c r="I34" s="69" t="b">
        <v>0</v>
      </c>
      <c r="J34" s="69" t="b">
        <v>0</v>
      </c>
      <c r="K34" s="69" t="b">
        <v>0</v>
      </c>
      <c r="L34" s="69" t="b">
        <v>0</v>
      </c>
    </row>
    <row r="35" spans="1:12" ht="15">
      <c r="A35" s="69" t="s">
        <v>2011</v>
      </c>
      <c r="B35" s="69" t="s">
        <v>2270</v>
      </c>
      <c r="C35" s="69">
        <v>6</v>
      </c>
      <c r="D35" s="93">
        <v>0.0038953930700314286</v>
      </c>
      <c r="E35" s="93">
        <v>1.9081695125212186</v>
      </c>
      <c r="F35" s="69" t="s">
        <v>279</v>
      </c>
      <c r="G35" s="69" t="b">
        <v>0</v>
      </c>
      <c r="H35" s="69" t="b">
        <v>0</v>
      </c>
      <c r="I35" s="69" t="b">
        <v>0</v>
      </c>
      <c r="J35" s="69" t="b">
        <v>0</v>
      </c>
      <c r="K35" s="69" t="b">
        <v>0</v>
      </c>
      <c r="L35" s="69" t="b">
        <v>0</v>
      </c>
    </row>
    <row r="36" spans="1:12" ht="15">
      <c r="A36" s="69" t="s">
        <v>2270</v>
      </c>
      <c r="B36" s="69" t="s">
        <v>2294</v>
      </c>
      <c r="C36" s="69">
        <v>6</v>
      </c>
      <c r="D36" s="93">
        <v>0.0038953930700314286</v>
      </c>
      <c r="E36" s="93">
        <v>2.360467183515849</v>
      </c>
      <c r="F36" s="69" t="s">
        <v>279</v>
      </c>
      <c r="G36" s="69" t="b">
        <v>0</v>
      </c>
      <c r="H36" s="69" t="b">
        <v>0</v>
      </c>
      <c r="I36" s="69" t="b">
        <v>0</v>
      </c>
      <c r="J36" s="69" t="b">
        <v>0</v>
      </c>
      <c r="K36" s="69" t="b">
        <v>0</v>
      </c>
      <c r="L36" s="69" t="b">
        <v>0</v>
      </c>
    </row>
    <row r="37" spans="1:12" ht="15">
      <c r="A37" s="69" t="s">
        <v>2294</v>
      </c>
      <c r="B37" s="69" t="s">
        <v>2004</v>
      </c>
      <c r="C37" s="69">
        <v>6</v>
      </c>
      <c r="D37" s="93">
        <v>0.0038953930700314286</v>
      </c>
      <c r="E37" s="93">
        <v>1.7832307759129187</v>
      </c>
      <c r="F37" s="69" t="s">
        <v>279</v>
      </c>
      <c r="G37" s="69" t="b">
        <v>0</v>
      </c>
      <c r="H37" s="69" t="b">
        <v>0</v>
      </c>
      <c r="I37" s="69" t="b">
        <v>0</v>
      </c>
      <c r="J37" s="69" t="b">
        <v>0</v>
      </c>
      <c r="K37" s="69" t="b">
        <v>0</v>
      </c>
      <c r="L37" s="69" t="b">
        <v>0</v>
      </c>
    </row>
    <row r="38" spans="1:12" ht="15">
      <c r="A38" s="69" t="s">
        <v>2265</v>
      </c>
      <c r="B38" s="69" t="s">
        <v>2274</v>
      </c>
      <c r="C38" s="69">
        <v>6</v>
      </c>
      <c r="D38" s="93">
        <v>0.0038953930700314286</v>
      </c>
      <c r="E38" s="93">
        <v>2.189770956346874</v>
      </c>
      <c r="F38" s="69" t="s">
        <v>279</v>
      </c>
      <c r="G38" s="69" t="b">
        <v>0</v>
      </c>
      <c r="H38" s="69" t="b">
        <v>0</v>
      </c>
      <c r="I38" s="69" t="b">
        <v>0</v>
      </c>
      <c r="J38" s="69" t="b">
        <v>0</v>
      </c>
      <c r="K38" s="69" t="b">
        <v>0</v>
      </c>
      <c r="L38" s="69" t="b">
        <v>0</v>
      </c>
    </row>
    <row r="39" spans="1:12" ht="15">
      <c r="A39" s="69" t="s">
        <v>2274</v>
      </c>
      <c r="B39" s="69" t="s">
        <v>2258</v>
      </c>
      <c r="C39" s="69">
        <v>6</v>
      </c>
      <c r="D39" s="93">
        <v>0.0038953930700314286</v>
      </c>
      <c r="E39" s="93">
        <v>2.110589710299249</v>
      </c>
      <c r="F39" s="69" t="s">
        <v>279</v>
      </c>
      <c r="G39" s="69" t="b">
        <v>0</v>
      </c>
      <c r="H39" s="69" t="b">
        <v>0</v>
      </c>
      <c r="I39" s="69" t="b">
        <v>0</v>
      </c>
      <c r="J39" s="69" t="b">
        <v>0</v>
      </c>
      <c r="K39" s="69" t="b">
        <v>0</v>
      </c>
      <c r="L39" s="69" t="b">
        <v>0</v>
      </c>
    </row>
    <row r="40" spans="1:12" ht="15">
      <c r="A40" s="69" t="s">
        <v>2009</v>
      </c>
      <c r="B40" s="69" t="s">
        <v>2271</v>
      </c>
      <c r="C40" s="69">
        <v>6</v>
      </c>
      <c r="D40" s="93">
        <v>0.0038953930700314286</v>
      </c>
      <c r="E40" s="93">
        <v>1.934498451243568</v>
      </c>
      <c r="F40" s="69" t="s">
        <v>279</v>
      </c>
      <c r="G40" s="69" t="b">
        <v>0</v>
      </c>
      <c r="H40" s="69" t="b">
        <v>0</v>
      </c>
      <c r="I40" s="69" t="b">
        <v>0</v>
      </c>
      <c r="J40" s="69" t="b">
        <v>0</v>
      </c>
      <c r="K40" s="69" t="b">
        <v>0</v>
      </c>
      <c r="L40" s="69" t="b">
        <v>0</v>
      </c>
    </row>
    <row r="41" spans="1:12" ht="15">
      <c r="A41" s="69" t="s">
        <v>2271</v>
      </c>
      <c r="B41" s="69" t="s">
        <v>2275</v>
      </c>
      <c r="C41" s="69">
        <v>6</v>
      </c>
      <c r="D41" s="93">
        <v>0.0038953930700314286</v>
      </c>
      <c r="E41" s="93">
        <v>2.235528446907549</v>
      </c>
      <c r="F41" s="69" t="s">
        <v>279</v>
      </c>
      <c r="G41" s="69" t="b">
        <v>0</v>
      </c>
      <c r="H41" s="69" t="b">
        <v>0</v>
      </c>
      <c r="I41" s="69" t="b">
        <v>0</v>
      </c>
      <c r="J41" s="69" t="b">
        <v>0</v>
      </c>
      <c r="K41" s="69" t="b">
        <v>0</v>
      </c>
      <c r="L41" s="69" t="b">
        <v>0</v>
      </c>
    </row>
    <row r="42" spans="1:12" ht="15">
      <c r="A42" s="69" t="s">
        <v>2275</v>
      </c>
      <c r="B42" s="69" t="s">
        <v>2263</v>
      </c>
      <c r="C42" s="69">
        <v>6</v>
      </c>
      <c r="D42" s="93">
        <v>0.0038953930700314286</v>
      </c>
      <c r="E42" s="93">
        <v>2.1483782711886485</v>
      </c>
      <c r="F42" s="69" t="s">
        <v>279</v>
      </c>
      <c r="G42" s="69" t="b">
        <v>0</v>
      </c>
      <c r="H42" s="69" t="b">
        <v>0</v>
      </c>
      <c r="I42" s="69" t="b">
        <v>0</v>
      </c>
      <c r="J42" s="69" t="b">
        <v>0</v>
      </c>
      <c r="K42" s="69" t="b">
        <v>0</v>
      </c>
      <c r="L42" s="69" t="b">
        <v>0</v>
      </c>
    </row>
    <row r="43" spans="1:12" ht="15">
      <c r="A43" s="69" t="s">
        <v>2296</v>
      </c>
      <c r="B43" s="69" t="s">
        <v>2297</v>
      </c>
      <c r="C43" s="69">
        <v>6</v>
      </c>
      <c r="D43" s="93">
        <v>0.0038953930700314286</v>
      </c>
      <c r="E43" s="93">
        <v>2.5365584425715304</v>
      </c>
      <c r="F43" s="69" t="s">
        <v>279</v>
      </c>
      <c r="G43" s="69" t="b">
        <v>0</v>
      </c>
      <c r="H43" s="69" t="b">
        <v>0</v>
      </c>
      <c r="I43" s="69" t="b">
        <v>0</v>
      </c>
      <c r="J43" s="69" t="b">
        <v>0</v>
      </c>
      <c r="K43" s="69" t="b">
        <v>0</v>
      </c>
      <c r="L43" s="69" t="b">
        <v>0</v>
      </c>
    </row>
    <row r="44" spans="1:12" ht="15">
      <c r="A44" s="69" t="s">
        <v>2297</v>
      </c>
      <c r="B44" s="69" t="s">
        <v>2298</v>
      </c>
      <c r="C44" s="69">
        <v>6</v>
      </c>
      <c r="D44" s="93">
        <v>0.0038953930700314286</v>
      </c>
      <c r="E44" s="93">
        <v>2.5365584425715304</v>
      </c>
      <c r="F44" s="69" t="s">
        <v>279</v>
      </c>
      <c r="G44" s="69" t="b">
        <v>0</v>
      </c>
      <c r="H44" s="69" t="b">
        <v>0</v>
      </c>
      <c r="I44" s="69" t="b">
        <v>0</v>
      </c>
      <c r="J44" s="69" t="b">
        <v>0</v>
      </c>
      <c r="K44" s="69" t="b">
        <v>0</v>
      </c>
      <c r="L44" s="69" t="b">
        <v>0</v>
      </c>
    </row>
    <row r="45" spans="1:12" ht="15">
      <c r="A45" s="69" t="s">
        <v>2298</v>
      </c>
      <c r="B45" s="69" t="s">
        <v>1995</v>
      </c>
      <c r="C45" s="69">
        <v>6</v>
      </c>
      <c r="D45" s="93">
        <v>0.0038953930700314286</v>
      </c>
      <c r="E45" s="93">
        <v>1.1444479775602163</v>
      </c>
      <c r="F45" s="69" t="s">
        <v>279</v>
      </c>
      <c r="G45" s="69" t="b">
        <v>0</v>
      </c>
      <c r="H45" s="69" t="b">
        <v>0</v>
      </c>
      <c r="I45" s="69" t="b">
        <v>0</v>
      </c>
      <c r="J45" s="69" t="b">
        <v>0</v>
      </c>
      <c r="K45" s="69" t="b">
        <v>0</v>
      </c>
      <c r="L45" s="69" t="b">
        <v>0</v>
      </c>
    </row>
    <row r="46" spans="1:12" ht="15">
      <c r="A46" s="69" t="s">
        <v>1998</v>
      </c>
      <c r="B46" s="69" t="s">
        <v>808</v>
      </c>
      <c r="C46" s="69">
        <v>6</v>
      </c>
      <c r="D46" s="93">
        <v>0.0038953930700314286</v>
      </c>
      <c r="E46" s="93">
        <v>0.7358795423456862</v>
      </c>
      <c r="F46" s="69" t="s">
        <v>279</v>
      </c>
      <c r="G46" s="69" t="b">
        <v>0</v>
      </c>
      <c r="H46" s="69" t="b">
        <v>0</v>
      </c>
      <c r="I46" s="69" t="b">
        <v>0</v>
      </c>
      <c r="J46" s="69" t="b">
        <v>0</v>
      </c>
      <c r="K46" s="69" t="b">
        <v>0</v>
      </c>
      <c r="L46" s="69" t="b">
        <v>0</v>
      </c>
    </row>
    <row r="47" spans="1:12" ht="15">
      <c r="A47" s="69" t="s">
        <v>812</v>
      </c>
      <c r="B47" s="69" t="s">
        <v>397</v>
      </c>
      <c r="C47" s="69">
        <v>6</v>
      </c>
      <c r="D47" s="93">
        <v>0.0038953930700314286</v>
      </c>
      <c r="E47" s="93">
        <v>1.2546417214311916</v>
      </c>
      <c r="F47" s="69" t="s">
        <v>279</v>
      </c>
      <c r="G47" s="69" t="b">
        <v>0</v>
      </c>
      <c r="H47" s="69" t="b">
        <v>0</v>
      </c>
      <c r="I47" s="69" t="b">
        <v>0</v>
      </c>
      <c r="J47" s="69" t="b">
        <v>0</v>
      </c>
      <c r="K47" s="69" t="b">
        <v>0</v>
      </c>
      <c r="L47" s="69" t="b">
        <v>0</v>
      </c>
    </row>
    <row r="48" spans="1:12" ht="15">
      <c r="A48" s="69" t="s">
        <v>2299</v>
      </c>
      <c r="B48" s="69" t="s">
        <v>2016</v>
      </c>
      <c r="C48" s="69">
        <v>6</v>
      </c>
      <c r="D48" s="93">
        <v>0.0038953930700314286</v>
      </c>
      <c r="E48" s="93">
        <v>2.200766340648337</v>
      </c>
      <c r="F48" s="69" t="s">
        <v>279</v>
      </c>
      <c r="G48" s="69" t="b">
        <v>0</v>
      </c>
      <c r="H48" s="69" t="b">
        <v>0</v>
      </c>
      <c r="I48" s="69" t="b">
        <v>0</v>
      </c>
      <c r="J48" s="69" t="b">
        <v>0</v>
      </c>
      <c r="K48" s="69" t="b">
        <v>0</v>
      </c>
      <c r="L48" s="69" t="b">
        <v>0</v>
      </c>
    </row>
    <row r="49" spans="1:12" ht="15">
      <c r="A49" s="69" t="s">
        <v>812</v>
      </c>
      <c r="B49" s="69" t="s">
        <v>1995</v>
      </c>
      <c r="C49" s="69">
        <v>6</v>
      </c>
      <c r="D49" s="93">
        <v>0.0038953930700314286</v>
      </c>
      <c r="E49" s="93">
        <v>0.1983233583430709</v>
      </c>
      <c r="F49" s="69" t="s">
        <v>279</v>
      </c>
      <c r="G49" s="69" t="b">
        <v>0</v>
      </c>
      <c r="H49" s="69" t="b">
        <v>0</v>
      </c>
      <c r="I49" s="69" t="b">
        <v>0</v>
      </c>
      <c r="J49" s="69" t="b">
        <v>0</v>
      </c>
      <c r="K49" s="69" t="b">
        <v>0</v>
      </c>
      <c r="L49" s="69" t="b">
        <v>0</v>
      </c>
    </row>
    <row r="50" spans="1:12" ht="15">
      <c r="A50" s="69" t="s">
        <v>812</v>
      </c>
      <c r="B50" s="69" t="s">
        <v>2259</v>
      </c>
      <c r="C50" s="69">
        <v>5</v>
      </c>
      <c r="D50" s="93">
        <v>0.0034234588004425763</v>
      </c>
      <c r="E50" s="93">
        <v>1.2102225816427787</v>
      </c>
      <c r="F50" s="69" t="s">
        <v>279</v>
      </c>
      <c r="G50" s="69" t="b">
        <v>0</v>
      </c>
      <c r="H50" s="69" t="b">
        <v>0</v>
      </c>
      <c r="I50" s="69" t="b">
        <v>0</v>
      </c>
      <c r="J50" s="69" t="b">
        <v>0</v>
      </c>
      <c r="K50" s="69" t="b">
        <v>0</v>
      </c>
      <c r="L50" s="69" t="b">
        <v>0</v>
      </c>
    </row>
    <row r="51" spans="1:12" ht="15">
      <c r="A51" s="69" t="s">
        <v>2024</v>
      </c>
      <c r="B51" s="69" t="s">
        <v>2266</v>
      </c>
      <c r="C51" s="69">
        <v>5</v>
      </c>
      <c r="D51" s="93">
        <v>0.0034234588004425763</v>
      </c>
      <c r="E51" s="93">
        <v>1.9722870121329674</v>
      </c>
      <c r="F51" s="69" t="s">
        <v>279</v>
      </c>
      <c r="G51" s="69" t="b">
        <v>0</v>
      </c>
      <c r="H51" s="69" t="b">
        <v>0</v>
      </c>
      <c r="I51" s="69" t="b">
        <v>0</v>
      </c>
      <c r="J51" s="69" t="b">
        <v>0</v>
      </c>
      <c r="K51" s="69" t="b">
        <v>0</v>
      </c>
      <c r="L51" s="69" t="b">
        <v>0</v>
      </c>
    </row>
    <row r="52" spans="1:12" ht="15">
      <c r="A52" s="69" t="s">
        <v>2266</v>
      </c>
      <c r="B52" s="69" t="s">
        <v>2303</v>
      </c>
      <c r="C52" s="69">
        <v>5</v>
      </c>
      <c r="D52" s="93">
        <v>0.0034234588004425763</v>
      </c>
      <c r="E52" s="93">
        <v>2.314709692955174</v>
      </c>
      <c r="F52" s="69" t="s">
        <v>279</v>
      </c>
      <c r="G52" s="69" t="b">
        <v>0</v>
      </c>
      <c r="H52" s="69" t="b">
        <v>0</v>
      </c>
      <c r="I52" s="69" t="b">
        <v>0</v>
      </c>
      <c r="J52" s="69" t="b">
        <v>0</v>
      </c>
      <c r="K52" s="69" t="b">
        <v>0</v>
      </c>
      <c r="L52" s="69" t="b">
        <v>0</v>
      </c>
    </row>
    <row r="53" spans="1:12" ht="15">
      <c r="A53" s="69" t="s">
        <v>2303</v>
      </c>
      <c r="B53" s="69" t="s">
        <v>1995</v>
      </c>
      <c r="C53" s="69">
        <v>5</v>
      </c>
      <c r="D53" s="93">
        <v>0.0034234588004425763</v>
      </c>
      <c r="E53" s="93">
        <v>1.1444479775602163</v>
      </c>
      <c r="F53" s="69" t="s">
        <v>279</v>
      </c>
      <c r="G53" s="69" t="b">
        <v>0</v>
      </c>
      <c r="H53" s="69" t="b">
        <v>0</v>
      </c>
      <c r="I53" s="69" t="b">
        <v>0</v>
      </c>
      <c r="J53" s="69" t="b">
        <v>0</v>
      </c>
      <c r="K53" s="69" t="b">
        <v>0</v>
      </c>
      <c r="L53" s="69" t="b">
        <v>0</v>
      </c>
    </row>
    <row r="54" spans="1:12" ht="15">
      <c r="A54" s="69" t="s">
        <v>812</v>
      </c>
      <c r="B54" s="69" t="s">
        <v>1996</v>
      </c>
      <c r="C54" s="69">
        <v>5</v>
      </c>
      <c r="D54" s="93">
        <v>0.0034234588004425763</v>
      </c>
      <c r="E54" s="93">
        <v>0.39730922499992305</v>
      </c>
      <c r="F54" s="69" t="s">
        <v>279</v>
      </c>
      <c r="G54" s="69" t="b">
        <v>0</v>
      </c>
      <c r="H54" s="69" t="b">
        <v>0</v>
      </c>
      <c r="I54" s="69" t="b">
        <v>0</v>
      </c>
      <c r="J54" s="69" t="b">
        <v>0</v>
      </c>
      <c r="K54" s="69" t="b">
        <v>0</v>
      </c>
      <c r="L54" s="69" t="b">
        <v>0</v>
      </c>
    </row>
    <row r="55" spans="1:12" ht="15">
      <c r="A55" s="69" t="s">
        <v>1998</v>
      </c>
      <c r="B55" s="69" t="s">
        <v>2295</v>
      </c>
      <c r="C55" s="69">
        <v>5</v>
      </c>
      <c r="D55" s="93">
        <v>0.0034234588004425763</v>
      </c>
      <c r="E55" s="93">
        <v>1.4226150902646935</v>
      </c>
      <c r="F55" s="69" t="s">
        <v>279</v>
      </c>
      <c r="G55" s="69" t="b">
        <v>0</v>
      </c>
      <c r="H55" s="69" t="b">
        <v>0</v>
      </c>
      <c r="I55" s="69" t="b">
        <v>0</v>
      </c>
      <c r="J55" s="69" t="b">
        <v>0</v>
      </c>
      <c r="K55" s="69" t="b">
        <v>0</v>
      </c>
      <c r="L55" s="69" t="b">
        <v>0</v>
      </c>
    </row>
    <row r="56" spans="1:12" ht="15">
      <c r="A56" s="69" t="s">
        <v>2295</v>
      </c>
      <c r="B56" s="69" t="s">
        <v>2304</v>
      </c>
      <c r="C56" s="69">
        <v>5</v>
      </c>
      <c r="D56" s="93">
        <v>0.0034234588004425763</v>
      </c>
      <c r="E56" s="93">
        <v>2.53655844257153</v>
      </c>
      <c r="F56" s="69" t="s">
        <v>279</v>
      </c>
      <c r="G56" s="69" t="b">
        <v>0</v>
      </c>
      <c r="H56" s="69" t="b">
        <v>0</v>
      </c>
      <c r="I56" s="69" t="b">
        <v>0</v>
      </c>
      <c r="J56" s="69" t="b">
        <v>0</v>
      </c>
      <c r="K56" s="69" t="b">
        <v>0</v>
      </c>
      <c r="L56" s="69" t="b">
        <v>0</v>
      </c>
    </row>
    <row r="57" spans="1:12" ht="15">
      <c r="A57" s="69" t="s">
        <v>2304</v>
      </c>
      <c r="B57" s="69" t="s">
        <v>2305</v>
      </c>
      <c r="C57" s="69">
        <v>5</v>
      </c>
      <c r="D57" s="93">
        <v>0.0034234588004425763</v>
      </c>
      <c r="E57" s="93">
        <v>2.615739688619155</v>
      </c>
      <c r="F57" s="69" t="s">
        <v>279</v>
      </c>
      <c r="G57" s="69" t="b">
        <v>0</v>
      </c>
      <c r="H57" s="69" t="b">
        <v>0</v>
      </c>
      <c r="I57" s="69" t="b">
        <v>0</v>
      </c>
      <c r="J57" s="69" t="b">
        <v>0</v>
      </c>
      <c r="K57" s="69" t="b">
        <v>0</v>
      </c>
      <c r="L57" s="69" t="b">
        <v>0</v>
      </c>
    </row>
    <row r="58" spans="1:12" ht="15">
      <c r="A58" s="69" t="s">
        <v>2311</v>
      </c>
      <c r="B58" s="69" t="s">
        <v>2279</v>
      </c>
      <c r="C58" s="69">
        <v>5</v>
      </c>
      <c r="D58" s="93">
        <v>0.0034234588004425763</v>
      </c>
      <c r="E58" s="93">
        <v>2.41161970596323</v>
      </c>
      <c r="F58" s="69" t="s">
        <v>279</v>
      </c>
      <c r="G58" s="69" t="b">
        <v>0</v>
      </c>
      <c r="H58" s="69" t="b">
        <v>0</v>
      </c>
      <c r="I58" s="69" t="b">
        <v>0</v>
      </c>
      <c r="J58" s="69" t="b">
        <v>0</v>
      </c>
      <c r="K58" s="69" t="b">
        <v>0</v>
      </c>
      <c r="L58" s="69" t="b">
        <v>0</v>
      </c>
    </row>
    <row r="59" spans="1:12" ht="15">
      <c r="A59" s="69" t="s">
        <v>2313</v>
      </c>
      <c r="B59" s="69" t="s">
        <v>2314</v>
      </c>
      <c r="C59" s="69">
        <v>5</v>
      </c>
      <c r="D59" s="93">
        <v>0.0034234588004425763</v>
      </c>
      <c r="E59" s="93">
        <v>2.615739688619155</v>
      </c>
      <c r="F59" s="69" t="s">
        <v>279</v>
      </c>
      <c r="G59" s="69" t="b">
        <v>0</v>
      </c>
      <c r="H59" s="69" t="b">
        <v>0</v>
      </c>
      <c r="I59" s="69" t="b">
        <v>0</v>
      </c>
      <c r="J59" s="69" t="b">
        <v>0</v>
      </c>
      <c r="K59" s="69" t="b">
        <v>0</v>
      </c>
      <c r="L59" s="69" t="b">
        <v>0</v>
      </c>
    </row>
    <row r="60" spans="1:12" ht="15">
      <c r="A60" s="69" t="s">
        <v>2021</v>
      </c>
      <c r="B60" s="69" t="s">
        <v>2022</v>
      </c>
      <c r="C60" s="69">
        <v>5</v>
      </c>
      <c r="D60" s="93">
        <v>0.0034234588004425763</v>
      </c>
      <c r="E60" s="93">
        <v>2.469611652940917</v>
      </c>
      <c r="F60" s="69" t="s">
        <v>279</v>
      </c>
      <c r="G60" s="69" t="b">
        <v>0</v>
      </c>
      <c r="H60" s="69" t="b">
        <v>0</v>
      </c>
      <c r="I60" s="69" t="b">
        <v>0</v>
      </c>
      <c r="J60" s="69" t="b">
        <v>0</v>
      </c>
      <c r="K60" s="69" t="b">
        <v>0</v>
      </c>
      <c r="L60" s="69" t="b">
        <v>0</v>
      </c>
    </row>
    <row r="61" spans="1:12" ht="15">
      <c r="A61" s="69" t="s">
        <v>2022</v>
      </c>
      <c r="B61" s="69" t="s">
        <v>2023</v>
      </c>
      <c r="C61" s="69">
        <v>5</v>
      </c>
      <c r="D61" s="93">
        <v>0.0034234588004425763</v>
      </c>
      <c r="E61" s="93">
        <v>2.469611652940917</v>
      </c>
      <c r="F61" s="69" t="s">
        <v>279</v>
      </c>
      <c r="G61" s="69" t="b">
        <v>0</v>
      </c>
      <c r="H61" s="69" t="b">
        <v>0</v>
      </c>
      <c r="I61" s="69" t="b">
        <v>0</v>
      </c>
      <c r="J61" s="69" t="b">
        <v>0</v>
      </c>
      <c r="K61" s="69" t="b">
        <v>0</v>
      </c>
      <c r="L61" s="69" t="b">
        <v>0</v>
      </c>
    </row>
    <row r="62" spans="1:12" ht="15">
      <c r="A62" s="69" t="s">
        <v>1998</v>
      </c>
      <c r="B62" s="69" t="s">
        <v>2015</v>
      </c>
      <c r="C62" s="69">
        <v>5</v>
      </c>
      <c r="D62" s="93">
        <v>0.0034234588004425763</v>
      </c>
      <c r="E62" s="93">
        <v>1.0246750815926557</v>
      </c>
      <c r="F62" s="69" t="s">
        <v>279</v>
      </c>
      <c r="G62" s="69" t="b">
        <v>0</v>
      </c>
      <c r="H62" s="69" t="b">
        <v>0</v>
      </c>
      <c r="I62" s="69" t="b">
        <v>0</v>
      </c>
      <c r="J62" s="69" t="b">
        <v>0</v>
      </c>
      <c r="K62" s="69" t="b">
        <v>0</v>
      </c>
      <c r="L62" s="69" t="b">
        <v>0</v>
      </c>
    </row>
    <row r="63" spans="1:12" ht="15">
      <c r="A63" s="69" t="s">
        <v>2014</v>
      </c>
      <c r="B63" s="69" t="s">
        <v>1995</v>
      </c>
      <c r="C63" s="69">
        <v>5</v>
      </c>
      <c r="D63" s="93">
        <v>0.0034234588004425763</v>
      </c>
      <c r="E63" s="93">
        <v>0.6129690605179612</v>
      </c>
      <c r="F63" s="69" t="s">
        <v>279</v>
      </c>
      <c r="G63" s="69" t="b">
        <v>0</v>
      </c>
      <c r="H63" s="69" t="b">
        <v>0</v>
      </c>
      <c r="I63" s="69" t="b">
        <v>0</v>
      </c>
      <c r="J63" s="69" t="b">
        <v>0</v>
      </c>
      <c r="K63" s="69" t="b">
        <v>0</v>
      </c>
      <c r="L63" s="69" t="b">
        <v>0</v>
      </c>
    </row>
    <row r="64" spans="1:12" ht="15">
      <c r="A64" s="69" t="s">
        <v>2003</v>
      </c>
      <c r="B64" s="69" t="s">
        <v>2260</v>
      </c>
      <c r="C64" s="69">
        <v>5</v>
      </c>
      <c r="D64" s="93">
        <v>0.0034234588004425763</v>
      </c>
      <c r="E64" s="93">
        <v>1.8931057660853428</v>
      </c>
      <c r="F64" s="69" t="s">
        <v>279</v>
      </c>
      <c r="G64" s="69" t="b">
        <v>0</v>
      </c>
      <c r="H64" s="69" t="b">
        <v>0</v>
      </c>
      <c r="I64" s="69" t="b">
        <v>0</v>
      </c>
      <c r="J64" s="69" t="b">
        <v>0</v>
      </c>
      <c r="K64" s="69" t="b">
        <v>0</v>
      </c>
      <c r="L64" s="69" t="b">
        <v>0</v>
      </c>
    </row>
    <row r="65" spans="1:12" ht="15">
      <c r="A65" s="69" t="s">
        <v>2319</v>
      </c>
      <c r="B65" s="69" t="s">
        <v>1995</v>
      </c>
      <c r="C65" s="69">
        <v>4</v>
      </c>
      <c r="D65" s="93">
        <v>0.002912363122768851</v>
      </c>
      <c r="E65" s="93">
        <v>1.1444479775602163</v>
      </c>
      <c r="F65" s="69" t="s">
        <v>279</v>
      </c>
      <c r="G65" s="69" t="b">
        <v>0</v>
      </c>
      <c r="H65" s="69" t="b">
        <v>0</v>
      </c>
      <c r="I65" s="69" t="b">
        <v>0</v>
      </c>
      <c r="J65" s="69" t="b">
        <v>0</v>
      </c>
      <c r="K65" s="69" t="b">
        <v>0</v>
      </c>
      <c r="L65" s="69" t="b">
        <v>0</v>
      </c>
    </row>
    <row r="66" spans="1:12" ht="15">
      <c r="A66" s="69" t="s">
        <v>1998</v>
      </c>
      <c r="B66" s="69" t="s">
        <v>2276</v>
      </c>
      <c r="C66" s="69">
        <v>4</v>
      </c>
      <c r="D66" s="93">
        <v>0.002912363122768851</v>
      </c>
      <c r="E66" s="93">
        <v>1.5017963363123181</v>
      </c>
      <c r="F66" s="69" t="s">
        <v>279</v>
      </c>
      <c r="G66" s="69" t="b">
        <v>0</v>
      </c>
      <c r="H66" s="69" t="b">
        <v>0</v>
      </c>
      <c r="I66" s="69" t="b">
        <v>0</v>
      </c>
      <c r="J66" s="69" t="b">
        <v>0</v>
      </c>
      <c r="K66" s="69" t="b">
        <v>0</v>
      </c>
      <c r="L66" s="69" t="b">
        <v>0</v>
      </c>
    </row>
    <row r="67" spans="1:12" ht="15">
      <c r="A67" s="69" t="s">
        <v>2276</v>
      </c>
      <c r="B67" s="69" t="s">
        <v>2264</v>
      </c>
      <c r="C67" s="69">
        <v>4</v>
      </c>
      <c r="D67" s="93">
        <v>0.002912363122768851</v>
      </c>
      <c r="E67" s="93">
        <v>2.0136796972911926</v>
      </c>
      <c r="F67" s="69" t="s">
        <v>279</v>
      </c>
      <c r="G67" s="69" t="b">
        <v>0</v>
      </c>
      <c r="H67" s="69" t="b">
        <v>0</v>
      </c>
      <c r="I67" s="69" t="b">
        <v>0</v>
      </c>
      <c r="J67" s="69" t="b">
        <v>0</v>
      </c>
      <c r="K67" s="69" t="b">
        <v>0</v>
      </c>
      <c r="L67" s="69" t="b">
        <v>0</v>
      </c>
    </row>
    <row r="68" spans="1:12" ht="15">
      <c r="A68" s="69" t="s">
        <v>2264</v>
      </c>
      <c r="B68" s="69" t="s">
        <v>2284</v>
      </c>
      <c r="C68" s="69">
        <v>4</v>
      </c>
      <c r="D68" s="93">
        <v>0.002912363122768851</v>
      </c>
      <c r="E68" s="93">
        <v>2.030278959110654</v>
      </c>
      <c r="F68" s="69" t="s">
        <v>279</v>
      </c>
      <c r="G68" s="69" t="b">
        <v>0</v>
      </c>
      <c r="H68" s="69" t="b">
        <v>0</v>
      </c>
      <c r="I68" s="69" t="b">
        <v>0</v>
      </c>
      <c r="J68" s="69" t="b">
        <v>0</v>
      </c>
      <c r="K68" s="69" t="b">
        <v>0</v>
      </c>
      <c r="L68" s="69" t="b">
        <v>0</v>
      </c>
    </row>
    <row r="69" spans="1:12" ht="15">
      <c r="A69" s="69" t="s">
        <v>2006</v>
      </c>
      <c r="B69" s="69" t="s">
        <v>808</v>
      </c>
      <c r="C69" s="69">
        <v>4</v>
      </c>
      <c r="D69" s="93">
        <v>0.002912363122768851</v>
      </c>
      <c r="E69" s="93">
        <v>1.5276035999186037</v>
      </c>
      <c r="F69" s="69" t="s">
        <v>279</v>
      </c>
      <c r="G69" s="69" t="b">
        <v>0</v>
      </c>
      <c r="H69" s="69" t="b">
        <v>0</v>
      </c>
      <c r="I69" s="69" t="b">
        <v>0</v>
      </c>
      <c r="J69" s="69" t="b">
        <v>0</v>
      </c>
      <c r="K69" s="69" t="b">
        <v>0</v>
      </c>
      <c r="L69" s="69" t="b">
        <v>0</v>
      </c>
    </row>
    <row r="70" spans="1:12" ht="15">
      <c r="A70" s="69" t="s">
        <v>2276</v>
      </c>
      <c r="B70" s="69" t="s">
        <v>399</v>
      </c>
      <c r="C70" s="69">
        <v>4</v>
      </c>
      <c r="D70" s="93">
        <v>0.002912363122768851</v>
      </c>
      <c r="E70" s="93">
        <v>2.1685816572769356</v>
      </c>
      <c r="F70" s="69" t="s">
        <v>279</v>
      </c>
      <c r="G70" s="69" t="b">
        <v>0</v>
      </c>
      <c r="H70" s="69" t="b">
        <v>0</v>
      </c>
      <c r="I70" s="69" t="b">
        <v>0</v>
      </c>
      <c r="J70" s="69" t="b">
        <v>0</v>
      </c>
      <c r="K70" s="69" t="b">
        <v>0</v>
      </c>
      <c r="L70" s="69" t="b">
        <v>0</v>
      </c>
    </row>
    <row r="71" spans="1:12" ht="15">
      <c r="A71" s="69" t="s">
        <v>399</v>
      </c>
      <c r="B71" s="69" t="s">
        <v>1996</v>
      </c>
      <c r="C71" s="69">
        <v>4</v>
      </c>
      <c r="D71" s="93">
        <v>0.002912363122768851</v>
      </c>
      <c r="E71" s="93">
        <v>1.179577041578399</v>
      </c>
      <c r="F71" s="69" t="s">
        <v>279</v>
      </c>
      <c r="G71" s="69" t="b">
        <v>0</v>
      </c>
      <c r="H71" s="69" t="b">
        <v>0</v>
      </c>
      <c r="I71" s="69" t="b">
        <v>0</v>
      </c>
      <c r="J71" s="69" t="b">
        <v>0</v>
      </c>
      <c r="K71" s="69" t="b">
        <v>0</v>
      </c>
      <c r="L71" s="69" t="b">
        <v>0</v>
      </c>
    </row>
    <row r="72" spans="1:12" ht="15">
      <c r="A72" s="69" t="s">
        <v>1997</v>
      </c>
      <c r="B72" s="69" t="s">
        <v>2277</v>
      </c>
      <c r="C72" s="69">
        <v>4</v>
      </c>
      <c r="D72" s="93">
        <v>0.002912363122768851</v>
      </c>
      <c r="E72" s="93">
        <v>1.1051946784125428</v>
      </c>
      <c r="F72" s="69" t="s">
        <v>279</v>
      </c>
      <c r="G72" s="69" t="b">
        <v>0</v>
      </c>
      <c r="H72" s="69" t="b">
        <v>0</v>
      </c>
      <c r="I72" s="69" t="b">
        <v>0</v>
      </c>
      <c r="J72" s="69" t="b">
        <v>0</v>
      </c>
      <c r="K72" s="69" t="b">
        <v>0</v>
      </c>
      <c r="L72" s="69" t="b">
        <v>0</v>
      </c>
    </row>
    <row r="73" spans="1:12" ht="15">
      <c r="A73" s="69" t="s">
        <v>2277</v>
      </c>
      <c r="B73" s="69" t="s">
        <v>812</v>
      </c>
      <c r="C73" s="69">
        <v>4</v>
      </c>
      <c r="D73" s="93">
        <v>0.002912363122768851</v>
      </c>
      <c r="E73" s="93">
        <v>1.3061095211932563</v>
      </c>
      <c r="F73" s="69" t="s">
        <v>279</v>
      </c>
      <c r="G73" s="69" t="b">
        <v>0</v>
      </c>
      <c r="H73" s="69" t="b">
        <v>0</v>
      </c>
      <c r="I73" s="69" t="b">
        <v>0</v>
      </c>
      <c r="J73" s="69" t="b">
        <v>0</v>
      </c>
      <c r="K73" s="69" t="b">
        <v>0</v>
      </c>
      <c r="L73" s="69" t="b">
        <v>0</v>
      </c>
    </row>
    <row r="74" spans="1:12" ht="15">
      <c r="A74" s="69" t="s">
        <v>808</v>
      </c>
      <c r="B74" s="69" t="s">
        <v>1995</v>
      </c>
      <c r="C74" s="69">
        <v>4</v>
      </c>
      <c r="D74" s="93">
        <v>0.002912363122768851</v>
      </c>
      <c r="E74" s="93">
        <v>0.3485679602161411</v>
      </c>
      <c r="F74" s="69" t="s">
        <v>279</v>
      </c>
      <c r="G74" s="69" t="b">
        <v>0</v>
      </c>
      <c r="H74" s="69" t="b">
        <v>0</v>
      </c>
      <c r="I74" s="69" t="b">
        <v>0</v>
      </c>
      <c r="J74" s="69" t="b">
        <v>0</v>
      </c>
      <c r="K74" s="69" t="b">
        <v>0</v>
      </c>
      <c r="L74" s="69" t="b">
        <v>0</v>
      </c>
    </row>
    <row r="75" spans="1:12" ht="15">
      <c r="A75" s="69" t="s">
        <v>1995</v>
      </c>
      <c r="B75" s="69" t="s">
        <v>2004</v>
      </c>
      <c r="C75" s="69">
        <v>4</v>
      </c>
      <c r="D75" s="93">
        <v>0.002912363122768851</v>
      </c>
      <c r="E75" s="93">
        <v>0.3641014681709429</v>
      </c>
      <c r="F75" s="69" t="s">
        <v>279</v>
      </c>
      <c r="G75" s="69" t="b">
        <v>0</v>
      </c>
      <c r="H75" s="69" t="b">
        <v>0</v>
      </c>
      <c r="I75" s="69" t="b">
        <v>0</v>
      </c>
      <c r="J75" s="69" t="b">
        <v>0</v>
      </c>
      <c r="K75" s="69" t="b">
        <v>0</v>
      </c>
      <c r="L75" s="69" t="b">
        <v>0</v>
      </c>
    </row>
    <row r="76" spans="1:12" ht="15">
      <c r="A76" s="69" t="s">
        <v>2254</v>
      </c>
      <c r="B76" s="69" t="s">
        <v>2285</v>
      </c>
      <c r="C76" s="69">
        <v>4</v>
      </c>
      <c r="D76" s="93">
        <v>0.002912363122768851</v>
      </c>
      <c r="E76" s="93">
        <v>1.9924903982212545</v>
      </c>
      <c r="F76" s="69" t="s">
        <v>279</v>
      </c>
      <c r="G76" s="69" t="b">
        <v>0</v>
      </c>
      <c r="H76" s="69" t="b">
        <v>0</v>
      </c>
      <c r="I76" s="69" t="b">
        <v>0</v>
      </c>
      <c r="J76" s="69" t="b">
        <v>0</v>
      </c>
      <c r="K76" s="69" t="b">
        <v>0</v>
      </c>
      <c r="L76" s="69" t="b">
        <v>0</v>
      </c>
    </row>
    <row r="77" spans="1:12" ht="15">
      <c r="A77" s="69" t="s">
        <v>2285</v>
      </c>
      <c r="B77" s="69" t="s">
        <v>2282</v>
      </c>
      <c r="C77" s="69">
        <v>4</v>
      </c>
      <c r="D77" s="93">
        <v>0.002912363122768851</v>
      </c>
      <c r="E77" s="93">
        <v>2.2265736042546225</v>
      </c>
      <c r="F77" s="69" t="s">
        <v>279</v>
      </c>
      <c r="G77" s="69" t="b">
        <v>0</v>
      </c>
      <c r="H77" s="69" t="b">
        <v>0</v>
      </c>
      <c r="I77" s="69" t="b">
        <v>0</v>
      </c>
      <c r="J77" s="69" t="b">
        <v>0</v>
      </c>
      <c r="K77" s="69" t="b">
        <v>0</v>
      </c>
      <c r="L77" s="69" t="b">
        <v>0</v>
      </c>
    </row>
    <row r="78" spans="1:12" ht="15">
      <c r="A78" s="69" t="s">
        <v>2282</v>
      </c>
      <c r="B78" s="69" t="s">
        <v>2009</v>
      </c>
      <c r="C78" s="69">
        <v>4</v>
      </c>
      <c r="D78" s="93">
        <v>0.002912363122768851</v>
      </c>
      <c r="E78" s="93">
        <v>1.8675516616129544</v>
      </c>
      <c r="F78" s="69" t="s">
        <v>279</v>
      </c>
      <c r="G78" s="69" t="b">
        <v>0</v>
      </c>
      <c r="H78" s="69" t="b">
        <v>0</v>
      </c>
      <c r="I78" s="69" t="b">
        <v>0</v>
      </c>
      <c r="J78" s="69" t="b">
        <v>0</v>
      </c>
      <c r="K78" s="69" t="b">
        <v>0</v>
      </c>
      <c r="L78" s="69" t="b">
        <v>0</v>
      </c>
    </row>
    <row r="79" spans="1:12" ht="15">
      <c r="A79" s="69" t="s">
        <v>2009</v>
      </c>
      <c r="B79" s="69" t="s">
        <v>2267</v>
      </c>
      <c r="C79" s="69">
        <v>4</v>
      </c>
      <c r="D79" s="93">
        <v>0.002912363122768851</v>
      </c>
      <c r="E79" s="93">
        <v>1.7126497016272113</v>
      </c>
      <c r="F79" s="69" t="s">
        <v>279</v>
      </c>
      <c r="G79" s="69" t="b">
        <v>0</v>
      </c>
      <c r="H79" s="69" t="b">
        <v>0</v>
      </c>
      <c r="I79" s="69" t="b">
        <v>0</v>
      </c>
      <c r="J79" s="69" t="b">
        <v>0</v>
      </c>
      <c r="K79" s="69" t="b">
        <v>0</v>
      </c>
      <c r="L79" s="69" t="b">
        <v>0</v>
      </c>
    </row>
    <row r="80" spans="1:12" ht="15">
      <c r="A80" s="69" t="s">
        <v>2267</v>
      </c>
      <c r="B80" s="69" t="s">
        <v>2286</v>
      </c>
      <c r="C80" s="69">
        <v>4</v>
      </c>
      <c r="D80" s="93">
        <v>0.002912363122768851</v>
      </c>
      <c r="E80" s="93">
        <v>2.1685816572769356</v>
      </c>
      <c r="F80" s="69" t="s">
        <v>279</v>
      </c>
      <c r="G80" s="69" t="b">
        <v>0</v>
      </c>
      <c r="H80" s="69" t="b">
        <v>0</v>
      </c>
      <c r="I80" s="69" t="b">
        <v>0</v>
      </c>
      <c r="J80" s="69" t="b">
        <v>0</v>
      </c>
      <c r="K80" s="69" t="b">
        <v>0</v>
      </c>
      <c r="L80" s="69" t="b">
        <v>0</v>
      </c>
    </row>
    <row r="81" spans="1:12" ht="15">
      <c r="A81" s="69" t="s">
        <v>2306</v>
      </c>
      <c r="B81" s="69" t="s">
        <v>1995</v>
      </c>
      <c r="C81" s="69">
        <v>4</v>
      </c>
      <c r="D81" s="93">
        <v>0.002912363122768851</v>
      </c>
      <c r="E81" s="93">
        <v>1.0475379645521599</v>
      </c>
      <c r="F81" s="69" t="s">
        <v>279</v>
      </c>
      <c r="G81" s="69" t="b">
        <v>0</v>
      </c>
      <c r="H81" s="69" t="b">
        <v>0</v>
      </c>
      <c r="I81" s="69" t="b">
        <v>0</v>
      </c>
      <c r="J81" s="69" t="b">
        <v>0</v>
      </c>
      <c r="K81" s="69" t="b">
        <v>0</v>
      </c>
      <c r="L81" s="69" t="b">
        <v>0</v>
      </c>
    </row>
    <row r="82" spans="1:12" ht="15">
      <c r="A82" s="69" t="s">
        <v>2257</v>
      </c>
      <c r="B82" s="69" t="s">
        <v>2278</v>
      </c>
      <c r="C82" s="69">
        <v>4</v>
      </c>
      <c r="D82" s="93">
        <v>0.002912363122768851</v>
      </c>
      <c r="E82" s="93">
        <v>1.9344984512435677</v>
      </c>
      <c r="F82" s="69" t="s">
        <v>279</v>
      </c>
      <c r="G82" s="69" t="b">
        <v>0</v>
      </c>
      <c r="H82" s="69" t="b">
        <v>0</v>
      </c>
      <c r="I82" s="69" t="b">
        <v>0</v>
      </c>
      <c r="J82" s="69" t="b">
        <v>0</v>
      </c>
      <c r="K82" s="69" t="b">
        <v>0</v>
      </c>
      <c r="L82" s="69" t="b">
        <v>0</v>
      </c>
    </row>
    <row r="83" spans="1:12" ht="15">
      <c r="A83" s="69" t="s">
        <v>585</v>
      </c>
      <c r="B83" s="69" t="s">
        <v>401</v>
      </c>
      <c r="C83" s="69">
        <v>4</v>
      </c>
      <c r="D83" s="93">
        <v>0.002912363122768851</v>
      </c>
      <c r="E83" s="93">
        <v>2.469611652940917</v>
      </c>
      <c r="F83" s="69" t="s">
        <v>279</v>
      </c>
      <c r="G83" s="69" t="b">
        <v>0</v>
      </c>
      <c r="H83" s="69" t="b">
        <v>0</v>
      </c>
      <c r="I83" s="69" t="b">
        <v>0</v>
      </c>
      <c r="J83" s="69" t="b">
        <v>0</v>
      </c>
      <c r="K83" s="69" t="b">
        <v>0</v>
      </c>
      <c r="L83" s="69" t="b">
        <v>0</v>
      </c>
    </row>
    <row r="84" spans="1:12" ht="15">
      <c r="A84" s="69" t="s">
        <v>2017</v>
      </c>
      <c r="B84" s="69" t="s">
        <v>2018</v>
      </c>
      <c r="C84" s="69">
        <v>4</v>
      </c>
      <c r="D84" s="93">
        <v>0.002912363122768851</v>
      </c>
      <c r="E84" s="93">
        <v>1.7349260963383635</v>
      </c>
      <c r="F84" s="69" t="s">
        <v>279</v>
      </c>
      <c r="G84" s="69" t="b">
        <v>0</v>
      </c>
      <c r="H84" s="69" t="b">
        <v>0</v>
      </c>
      <c r="I84" s="69" t="b">
        <v>0</v>
      </c>
      <c r="J84" s="69" t="b">
        <v>0</v>
      </c>
      <c r="K84" s="69" t="b">
        <v>0</v>
      </c>
      <c r="L84" s="69" t="b">
        <v>0</v>
      </c>
    </row>
    <row r="85" spans="1:12" ht="15">
      <c r="A85" s="69" t="s">
        <v>2018</v>
      </c>
      <c r="B85" s="69" t="s">
        <v>2322</v>
      </c>
      <c r="C85" s="69">
        <v>4</v>
      </c>
      <c r="D85" s="93">
        <v>0.002912363122768851</v>
      </c>
      <c r="E85" s="93">
        <v>2.41161970596323</v>
      </c>
      <c r="F85" s="69" t="s">
        <v>279</v>
      </c>
      <c r="G85" s="69" t="b">
        <v>0</v>
      </c>
      <c r="H85" s="69" t="b">
        <v>0</v>
      </c>
      <c r="I85" s="69" t="b">
        <v>0</v>
      </c>
      <c r="J85" s="69" t="b">
        <v>0</v>
      </c>
      <c r="K85" s="69" t="b">
        <v>0</v>
      </c>
      <c r="L85" s="69" t="b">
        <v>0</v>
      </c>
    </row>
    <row r="86" spans="1:12" ht="15">
      <c r="A86" s="69" t="s">
        <v>2322</v>
      </c>
      <c r="B86" s="69" t="s">
        <v>2323</v>
      </c>
      <c r="C86" s="69">
        <v>4</v>
      </c>
      <c r="D86" s="93">
        <v>0.002912363122768851</v>
      </c>
      <c r="E86" s="93">
        <v>2.7126497016272113</v>
      </c>
      <c r="F86" s="69" t="s">
        <v>279</v>
      </c>
      <c r="G86" s="69" t="b">
        <v>0</v>
      </c>
      <c r="H86" s="69" t="b">
        <v>0</v>
      </c>
      <c r="I86" s="69" t="b">
        <v>0</v>
      </c>
      <c r="J86" s="69" t="b">
        <v>0</v>
      </c>
      <c r="K86" s="69" t="b">
        <v>0</v>
      </c>
      <c r="L86" s="69" t="b">
        <v>0</v>
      </c>
    </row>
    <row r="87" spans="1:12" ht="15">
      <c r="A87" s="69" t="s">
        <v>2323</v>
      </c>
      <c r="B87" s="69" t="s">
        <v>2019</v>
      </c>
      <c r="C87" s="69">
        <v>4</v>
      </c>
      <c r="D87" s="93">
        <v>0.002912363122768851</v>
      </c>
      <c r="E87" s="93">
        <v>2.41161970596323</v>
      </c>
      <c r="F87" s="69" t="s">
        <v>279</v>
      </c>
      <c r="G87" s="69" t="b">
        <v>0</v>
      </c>
      <c r="H87" s="69" t="b">
        <v>0</v>
      </c>
      <c r="I87" s="69" t="b">
        <v>0</v>
      </c>
      <c r="J87" s="69" t="b">
        <v>0</v>
      </c>
      <c r="K87" s="69" t="b">
        <v>0</v>
      </c>
      <c r="L87" s="69" t="b">
        <v>0</v>
      </c>
    </row>
    <row r="88" spans="1:12" ht="15">
      <c r="A88" s="69" t="s">
        <v>2019</v>
      </c>
      <c r="B88" s="69" t="s">
        <v>2310</v>
      </c>
      <c r="C88" s="69">
        <v>4</v>
      </c>
      <c r="D88" s="93">
        <v>0.002912363122768851</v>
      </c>
      <c r="E88" s="93">
        <v>2.41161970596323</v>
      </c>
      <c r="F88" s="69" t="s">
        <v>279</v>
      </c>
      <c r="G88" s="69" t="b">
        <v>0</v>
      </c>
      <c r="H88" s="69" t="b">
        <v>0</v>
      </c>
      <c r="I88" s="69" t="b">
        <v>0</v>
      </c>
      <c r="J88" s="69" t="b">
        <v>0</v>
      </c>
      <c r="K88" s="69" t="b">
        <v>0</v>
      </c>
      <c r="L88" s="69" t="b">
        <v>0</v>
      </c>
    </row>
    <row r="89" spans="1:12" ht="15">
      <c r="A89" s="69" t="s">
        <v>2310</v>
      </c>
      <c r="B89" s="69" t="s">
        <v>2324</v>
      </c>
      <c r="C89" s="69">
        <v>4</v>
      </c>
      <c r="D89" s="93">
        <v>0.002912363122768851</v>
      </c>
      <c r="E89" s="93">
        <v>2.615739688619155</v>
      </c>
      <c r="F89" s="69" t="s">
        <v>279</v>
      </c>
      <c r="G89" s="69" t="b">
        <v>0</v>
      </c>
      <c r="H89" s="69" t="b">
        <v>0</v>
      </c>
      <c r="I89" s="69" t="b">
        <v>0</v>
      </c>
      <c r="J89" s="69" t="b">
        <v>0</v>
      </c>
      <c r="K89" s="69" t="b">
        <v>0</v>
      </c>
      <c r="L89" s="69" t="b">
        <v>0</v>
      </c>
    </row>
    <row r="90" spans="1:12" ht="15">
      <c r="A90" s="69" t="s">
        <v>2324</v>
      </c>
      <c r="B90" s="69" t="s">
        <v>2325</v>
      </c>
      <c r="C90" s="69">
        <v>4</v>
      </c>
      <c r="D90" s="93">
        <v>0.002912363122768851</v>
      </c>
      <c r="E90" s="93">
        <v>2.7126497016272113</v>
      </c>
      <c r="F90" s="69" t="s">
        <v>279</v>
      </c>
      <c r="G90" s="69" t="b">
        <v>0</v>
      </c>
      <c r="H90" s="69" t="b">
        <v>0</v>
      </c>
      <c r="I90" s="69" t="b">
        <v>0</v>
      </c>
      <c r="J90" s="69" t="b">
        <v>0</v>
      </c>
      <c r="K90" s="69" t="b">
        <v>0</v>
      </c>
      <c r="L90" s="69" t="b">
        <v>0</v>
      </c>
    </row>
    <row r="91" spans="1:12" ht="15">
      <c r="A91" s="69" t="s">
        <v>2325</v>
      </c>
      <c r="B91" s="69" t="s">
        <v>2326</v>
      </c>
      <c r="C91" s="69">
        <v>4</v>
      </c>
      <c r="D91" s="93">
        <v>0.002912363122768851</v>
      </c>
      <c r="E91" s="93">
        <v>2.7126497016272113</v>
      </c>
      <c r="F91" s="69" t="s">
        <v>279</v>
      </c>
      <c r="G91" s="69" t="b">
        <v>0</v>
      </c>
      <c r="H91" s="69" t="b">
        <v>0</v>
      </c>
      <c r="I91" s="69" t="b">
        <v>0</v>
      </c>
      <c r="J91" s="69" t="b">
        <v>0</v>
      </c>
      <c r="K91" s="69" t="b">
        <v>0</v>
      </c>
      <c r="L91" s="69" t="b">
        <v>0</v>
      </c>
    </row>
    <row r="92" spans="1:12" ht="15">
      <c r="A92" s="69" t="s">
        <v>2326</v>
      </c>
      <c r="B92" s="69" t="s">
        <v>2327</v>
      </c>
      <c r="C92" s="69">
        <v>4</v>
      </c>
      <c r="D92" s="93">
        <v>0.002912363122768851</v>
      </c>
      <c r="E92" s="93">
        <v>2.7126497016272113</v>
      </c>
      <c r="F92" s="69" t="s">
        <v>279</v>
      </c>
      <c r="G92" s="69" t="b">
        <v>0</v>
      </c>
      <c r="H92" s="69" t="b">
        <v>0</v>
      </c>
      <c r="I92" s="69" t="b">
        <v>0</v>
      </c>
      <c r="J92" s="69" t="b">
        <v>0</v>
      </c>
      <c r="K92" s="69" t="b">
        <v>0</v>
      </c>
      <c r="L92" s="69" t="b">
        <v>0</v>
      </c>
    </row>
    <row r="93" spans="1:12" ht="15">
      <c r="A93" s="69" t="s">
        <v>2327</v>
      </c>
      <c r="B93" s="69" t="s">
        <v>2328</v>
      </c>
      <c r="C93" s="69">
        <v>4</v>
      </c>
      <c r="D93" s="93">
        <v>0.002912363122768851</v>
      </c>
      <c r="E93" s="93">
        <v>2.7126497016272113</v>
      </c>
      <c r="F93" s="69" t="s">
        <v>279</v>
      </c>
      <c r="G93" s="69" t="b">
        <v>0</v>
      </c>
      <c r="H93" s="69" t="b">
        <v>0</v>
      </c>
      <c r="I93" s="69" t="b">
        <v>0</v>
      </c>
      <c r="J93" s="69" t="b">
        <v>0</v>
      </c>
      <c r="K93" s="69" t="b">
        <v>0</v>
      </c>
      <c r="L93" s="69" t="b">
        <v>0</v>
      </c>
    </row>
    <row r="94" spans="1:12" ht="15">
      <c r="A94" s="69" t="s">
        <v>2328</v>
      </c>
      <c r="B94" s="69" t="s">
        <v>2311</v>
      </c>
      <c r="C94" s="69">
        <v>4</v>
      </c>
      <c r="D94" s="93">
        <v>0.002912363122768851</v>
      </c>
      <c r="E94" s="93">
        <v>2.7126497016272113</v>
      </c>
      <c r="F94" s="69" t="s">
        <v>279</v>
      </c>
      <c r="G94" s="69" t="b">
        <v>0</v>
      </c>
      <c r="H94" s="69" t="b">
        <v>0</v>
      </c>
      <c r="I94" s="69" t="b">
        <v>0</v>
      </c>
      <c r="J94" s="69" t="b">
        <v>0</v>
      </c>
      <c r="K94" s="69" t="b">
        <v>0</v>
      </c>
      <c r="L94" s="69" t="b">
        <v>0</v>
      </c>
    </row>
    <row r="95" spans="1:12" ht="15">
      <c r="A95" s="69" t="s">
        <v>2279</v>
      </c>
      <c r="B95" s="69" t="s">
        <v>2329</v>
      </c>
      <c r="C95" s="69">
        <v>4</v>
      </c>
      <c r="D95" s="93">
        <v>0.002912363122768851</v>
      </c>
      <c r="E95" s="93">
        <v>2.41161970596323</v>
      </c>
      <c r="F95" s="69" t="s">
        <v>279</v>
      </c>
      <c r="G95" s="69" t="b">
        <v>0</v>
      </c>
      <c r="H95" s="69" t="b">
        <v>0</v>
      </c>
      <c r="I95" s="69" t="b">
        <v>0</v>
      </c>
      <c r="J95" s="69" t="b">
        <v>0</v>
      </c>
      <c r="K95" s="69" t="b">
        <v>0</v>
      </c>
      <c r="L95" s="69" t="b">
        <v>0</v>
      </c>
    </row>
    <row r="96" spans="1:12" ht="15">
      <c r="A96" s="69" t="s">
        <v>2329</v>
      </c>
      <c r="B96" s="69" t="s">
        <v>2018</v>
      </c>
      <c r="C96" s="69">
        <v>4</v>
      </c>
      <c r="D96" s="93">
        <v>0.002912363122768851</v>
      </c>
      <c r="E96" s="93">
        <v>2.41161970596323</v>
      </c>
      <c r="F96" s="69" t="s">
        <v>279</v>
      </c>
      <c r="G96" s="69" t="b">
        <v>0</v>
      </c>
      <c r="H96" s="69" t="b">
        <v>0</v>
      </c>
      <c r="I96" s="69" t="b">
        <v>0</v>
      </c>
      <c r="J96" s="69" t="b">
        <v>0</v>
      </c>
      <c r="K96" s="69" t="b">
        <v>0</v>
      </c>
      <c r="L96" s="69" t="b">
        <v>0</v>
      </c>
    </row>
    <row r="97" spans="1:12" ht="15">
      <c r="A97" s="69" t="s">
        <v>2018</v>
      </c>
      <c r="B97" s="69" t="s">
        <v>2330</v>
      </c>
      <c r="C97" s="69">
        <v>4</v>
      </c>
      <c r="D97" s="93">
        <v>0.002912363122768851</v>
      </c>
      <c r="E97" s="93">
        <v>2.41161970596323</v>
      </c>
      <c r="F97" s="69" t="s">
        <v>279</v>
      </c>
      <c r="G97" s="69" t="b">
        <v>0</v>
      </c>
      <c r="H97" s="69" t="b">
        <v>0</v>
      </c>
      <c r="I97" s="69" t="b">
        <v>0</v>
      </c>
      <c r="J97" s="69" t="b">
        <v>0</v>
      </c>
      <c r="K97" s="69" t="b">
        <v>0</v>
      </c>
      <c r="L97" s="69" t="b">
        <v>0</v>
      </c>
    </row>
    <row r="98" spans="1:12" ht="15">
      <c r="A98" s="69" t="s">
        <v>2330</v>
      </c>
      <c r="B98" s="69" t="s">
        <v>2002</v>
      </c>
      <c r="C98" s="69">
        <v>4</v>
      </c>
      <c r="D98" s="93">
        <v>0.002912363122768851</v>
      </c>
      <c r="E98" s="93">
        <v>2.2355284469075487</v>
      </c>
      <c r="F98" s="69" t="s">
        <v>279</v>
      </c>
      <c r="G98" s="69" t="b">
        <v>0</v>
      </c>
      <c r="H98" s="69" t="b">
        <v>0</v>
      </c>
      <c r="I98" s="69" t="b">
        <v>0</v>
      </c>
      <c r="J98" s="69" t="b">
        <v>0</v>
      </c>
      <c r="K98" s="69" t="b">
        <v>0</v>
      </c>
      <c r="L98" s="69" t="b">
        <v>0</v>
      </c>
    </row>
    <row r="99" spans="1:12" ht="15">
      <c r="A99" s="69" t="s">
        <v>2017</v>
      </c>
      <c r="B99" s="69" t="s">
        <v>2331</v>
      </c>
      <c r="C99" s="69">
        <v>4</v>
      </c>
      <c r="D99" s="93">
        <v>0.002912363122768851</v>
      </c>
      <c r="E99" s="93">
        <v>2.035956092002345</v>
      </c>
      <c r="F99" s="69" t="s">
        <v>279</v>
      </c>
      <c r="G99" s="69" t="b">
        <v>0</v>
      </c>
      <c r="H99" s="69" t="b">
        <v>0</v>
      </c>
      <c r="I99" s="69" t="b">
        <v>0</v>
      </c>
      <c r="J99" s="69" t="b">
        <v>0</v>
      </c>
      <c r="K99" s="69" t="b">
        <v>0</v>
      </c>
      <c r="L99" s="69" t="b">
        <v>0</v>
      </c>
    </row>
    <row r="100" spans="1:12" ht="15">
      <c r="A100" s="69" t="s">
        <v>2331</v>
      </c>
      <c r="B100" s="69" t="s">
        <v>2332</v>
      </c>
      <c r="C100" s="69">
        <v>4</v>
      </c>
      <c r="D100" s="93">
        <v>0.002912363122768851</v>
      </c>
      <c r="E100" s="93">
        <v>2.7126497016272113</v>
      </c>
      <c r="F100" s="69" t="s">
        <v>279</v>
      </c>
      <c r="G100" s="69" t="b">
        <v>0</v>
      </c>
      <c r="H100" s="69" t="b">
        <v>0</v>
      </c>
      <c r="I100" s="69" t="b">
        <v>0</v>
      </c>
      <c r="J100" s="69" t="b">
        <v>0</v>
      </c>
      <c r="K100" s="69" t="b">
        <v>0</v>
      </c>
      <c r="L100" s="69" t="b">
        <v>0</v>
      </c>
    </row>
    <row r="101" spans="1:12" ht="15">
      <c r="A101" s="69" t="s">
        <v>2332</v>
      </c>
      <c r="B101" s="69" t="s">
        <v>2333</v>
      </c>
      <c r="C101" s="69">
        <v>4</v>
      </c>
      <c r="D101" s="93">
        <v>0.002912363122768851</v>
      </c>
      <c r="E101" s="93">
        <v>2.7126497016272113</v>
      </c>
      <c r="F101" s="69" t="s">
        <v>279</v>
      </c>
      <c r="G101" s="69" t="b">
        <v>0</v>
      </c>
      <c r="H101" s="69" t="b">
        <v>0</v>
      </c>
      <c r="I101" s="69" t="b">
        <v>0</v>
      </c>
      <c r="J101" s="69" t="b">
        <v>0</v>
      </c>
      <c r="K101" s="69" t="b">
        <v>0</v>
      </c>
      <c r="L101" s="69" t="b">
        <v>0</v>
      </c>
    </row>
    <row r="102" spans="1:12" ht="15">
      <c r="A102" s="69" t="s">
        <v>2333</v>
      </c>
      <c r="B102" s="69" t="s">
        <v>2019</v>
      </c>
      <c r="C102" s="69">
        <v>4</v>
      </c>
      <c r="D102" s="93">
        <v>0.002912363122768851</v>
      </c>
      <c r="E102" s="93">
        <v>2.41161970596323</v>
      </c>
      <c r="F102" s="69" t="s">
        <v>279</v>
      </c>
      <c r="G102" s="69" t="b">
        <v>0</v>
      </c>
      <c r="H102" s="69" t="b">
        <v>0</v>
      </c>
      <c r="I102" s="69" t="b">
        <v>0</v>
      </c>
      <c r="J102" s="69" t="b">
        <v>0</v>
      </c>
      <c r="K102" s="69" t="b">
        <v>0</v>
      </c>
      <c r="L102" s="69" t="b">
        <v>0</v>
      </c>
    </row>
    <row r="103" spans="1:12" ht="15">
      <c r="A103" s="69" t="s">
        <v>2019</v>
      </c>
      <c r="B103" s="69" t="s">
        <v>1995</v>
      </c>
      <c r="C103" s="69">
        <v>4</v>
      </c>
      <c r="D103" s="93">
        <v>0.002912363122768851</v>
      </c>
      <c r="E103" s="93">
        <v>0.8434179818962352</v>
      </c>
      <c r="F103" s="69" t="s">
        <v>279</v>
      </c>
      <c r="G103" s="69" t="b">
        <v>0</v>
      </c>
      <c r="H103" s="69" t="b">
        <v>0</v>
      </c>
      <c r="I103" s="69" t="b">
        <v>0</v>
      </c>
      <c r="J103" s="69" t="b">
        <v>0</v>
      </c>
      <c r="K103" s="69" t="b">
        <v>0</v>
      </c>
      <c r="L103" s="69" t="b">
        <v>0</v>
      </c>
    </row>
    <row r="104" spans="1:12" ht="15">
      <c r="A104" s="69" t="s">
        <v>2287</v>
      </c>
      <c r="B104" s="69" t="s">
        <v>2288</v>
      </c>
      <c r="C104" s="69">
        <v>4</v>
      </c>
      <c r="D104" s="93">
        <v>0.002912363122768851</v>
      </c>
      <c r="E104" s="93">
        <v>2.2265736042546225</v>
      </c>
      <c r="F104" s="69" t="s">
        <v>279</v>
      </c>
      <c r="G104" s="69" t="b">
        <v>0</v>
      </c>
      <c r="H104" s="69" t="b">
        <v>0</v>
      </c>
      <c r="I104" s="69" t="b">
        <v>0</v>
      </c>
      <c r="J104" s="69" t="b">
        <v>0</v>
      </c>
      <c r="K104" s="69" t="b">
        <v>0</v>
      </c>
      <c r="L104" s="69" t="b">
        <v>0</v>
      </c>
    </row>
    <row r="105" spans="1:12" ht="15">
      <c r="A105" s="69" t="s">
        <v>2288</v>
      </c>
      <c r="B105" s="69" t="s">
        <v>2334</v>
      </c>
      <c r="C105" s="69">
        <v>4</v>
      </c>
      <c r="D105" s="93">
        <v>0.002912363122768851</v>
      </c>
      <c r="E105" s="93">
        <v>2.469611652940917</v>
      </c>
      <c r="F105" s="69" t="s">
        <v>279</v>
      </c>
      <c r="G105" s="69" t="b">
        <v>0</v>
      </c>
      <c r="H105" s="69" t="b">
        <v>0</v>
      </c>
      <c r="I105" s="69" t="b">
        <v>0</v>
      </c>
      <c r="J105" s="69" t="b">
        <v>0</v>
      </c>
      <c r="K105" s="69" t="b">
        <v>0</v>
      </c>
      <c r="L105" s="69" t="b">
        <v>0</v>
      </c>
    </row>
    <row r="106" spans="1:12" ht="15">
      <c r="A106" s="69" t="s">
        <v>2334</v>
      </c>
      <c r="B106" s="69" t="s">
        <v>2335</v>
      </c>
      <c r="C106" s="69">
        <v>4</v>
      </c>
      <c r="D106" s="93">
        <v>0.002912363122768851</v>
      </c>
      <c r="E106" s="93">
        <v>2.7126497016272113</v>
      </c>
      <c r="F106" s="69" t="s">
        <v>279</v>
      </c>
      <c r="G106" s="69" t="b">
        <v>0</v>
      </c>
      <c r="H106" s="69" t="b">
        <v>0</v>
      </c>
      <c r="I106" s="69" t="b">
        <v>0</v>
      </c>
      <c r="J106" s="69" t="b">
        <v>0</v>
      </c>
      <c r="K106" s="69" t="b">
        <v>0</v>
      </c>
      <c r="L106" s="69" t="b">
        <v>0</v>
      </c>
    </row>
    <row r="107" spans="1:12" ht="15">
      <c r="A107" s="69" t="s">
        <v>2335</v>
      </c>
      <c r="B107" s="69" t="s">
        <v>1996</v>
      </c>
      <c r="C107" s="69">
        <v>4</v>
      </c>
      <c r="D107" s="93">
        <v>0.002912363122768851</v>
      </c>
      <c r="E107" s="93">
        <v>1.4226150902646935</v>
      </c>
      <c r="F107" s="69" t="s">
        <v>279</v>
      </c>
      <c r="G107" s="69" t="b">
        <v>0</v>
      </c>
      <c r="H107" s="69" t="b">
        <v>0</v>
      </c>
      <c r="I107" s="69" t="b">
        <v>0</v>
      </c>
      <c r="J107" s="69" t="b">
        <v>0</v>
      </c>
      <c r="K107" s="69" t="b">
        <v>0</v>
      </c>
      <c r="L107" s="69" t="b">
        <v>0</v>
      </c>
    </row>
    <row r="108" spans="1:12" ht="15">
      <c r="A108" s="69" t="s">
        <v>2014</v>
      </c>
      <c r="B108" s="69" t="s">
        <v>2336</v>
      </c>
      <c r="C108" s="69">
        <v>4</v>
      </c>
      <c r="D108" s="93">
        <v>0.002912363122768851</v>
      </c>
      <c r="E108" s="93">
        <v>2.0842607715768997</v>
      </c>
      <c r="F108" s="69" t="s">
        <v>279</v>
      </c>
      <c r="G108" s="69" t="b">
        <v>0</v>
      </c>
      <c r="H108" s="69" t="b">
        <v>0</v>
      </c>
      <c r="I108" s="69" t="b">
        <v>0</v>
      </c>
      <c r="J108" s="69" t="b">
        <v>0</v>
      </c>
      <c r="K108" s="69" t="b">
        <v>0</v>
      </c>
      <c r="L108" s="69" t="b">
        <v>0</v>
      </c>
    </row>
    <row r="109" spans="1:12" ht="15">
      <c r="A109" s="69" t="s">
        <v>2336</v>
      </c>
      <c r="B109" s="69" t="s">
        <v>2337</v>
      </c>
      <c r="C109" s="69">
        <v>4</v>
      </c>
      <c r="D109" s="93">
        <v>0.002912363122768851</v>
      </c>
      <c r="E109" s="93">
        <v>2.7126497016272113</v>
      </c>
      <c r="F109" s="69" t="s">
        <v>279</v>
      </c>
      <c r="G109" s="69" t="b">
        <v>0</v>
      </c>
      <c r="H109" s="69" t="b">
        <v>0</v>
      </c>
      <c r="I109" s="69" t="b">
        <v>0</v>
      </c>
      <c r="J109" s="69" t="b">
        <v>0</v>
      </c>
      <c r="K109" s="69" t="b">
        <v>0</v>
      </c>
      <c r="L109" s="69" t="b">
        <v>0</v>
      </c>
    </row>
    <row r="110" spans="1:12" ht="15">
      <c r="A110" s="69" t="s">
        <v>2337</v>
      </c>
      <c r="B110" s="69" t="s">
        <v>2289</v>
      </c>
      <c r="C110" s="69">
        <v>4</v>
      </c>
      <c r="D110" s="93">
        <v>0.002912363122768851</v>
      </c>
      <c r="E110" s="93">
        <v>2.469611652940917</v>
      </c>
      <c r="F110" s="69" t="s">
        <v>279</v>
      </c>
      <c r="G110" s="69" t="b">
        <v>0</v>
      </c>
      <c r="H110" s="69" t="b">
        <v>0</v>
      </c>
      <c r="I110" s="69" t="b">
        <v>0</v>
      </c>
      <c r="J110" s="69" t="b">
        <v>0</v>
      </c>
      <c r="K110" s="69" t="b">
        <v>0</v>
      </c>
      <c r="L110" s="69" t="b">
        <v>0</v>
      </c>
    </row>
    <row r="111" spans="1:12" ht="15">
      <c r="A111" s="69" t="s">
        <v>2289</v>
      </c>
      <c r="B111" s="69" t="s">
        <v>2338</v>
      </c>
      <c r="C111" s="69">
        <v>4</v>
      </c>
      <c r="D111" s="93">
        <v>0.002912363122768851</v>
      </c>
      <c r="E111" s="93">
        <v>2.469611652940917</v>
      </c>
      <c r="F111" s="69" t="s">
        <v>279</v>
      </c>
      <c r="G111" s="69" t="b">
        <v>0</v>
      </c>
      <c r="H111" s="69" t="b">
        <v>0</v>
      </c>
      <c r="I111" s="69" t="b">
        <v>0</v>
      </c>
      <c r="J111" s="69" t="b">
        <v>0</v>
      </c>
      <c r="K111" s="69" t="b">
        <v>0</v>
      </c>
      <c r="L111" s="69" t="b">
        <v>0</v>
      </c>
    </row>
    <row r="112" spans="1:12" ht="15">
      <c r="A112" s="69" t="s">
        <v>2338</v>
      </c>
      <c r="B112" s="69" t="s">
        <v>2290</v>
      </c>
      <c r="C112" s="69">
        <v>4</v>
      </c>
      <c r="D112" s="93">
        <v>0.002912363122768851</v>
      </c>
      <c r="E112" s="93">
        <v>2.469611652940917</v>
      </c>
      <c r="F112" s="69" t="s">
        <v>279</v>
      </c>
      <c r="G112" s="69" t="b">
        <v>0</v>
      </c>
      <c r="H112" s="69" t="b">
        <v>0</v>
      </c>
      <c r="I112" s="69" t="b">
        <v>0</v>
      </c>
      <c r="J112" s="69" t="b">
        <v>0</v>
      </c>
      <c r="K112" s="69" t="b">
        <v>0</v>
      </c>
      <c r="L112" s="69" t="b">
        <v>0</v>
      </c>
    </row>
    <row r="113" spans="1:12" ht="15">
      <c r="A113" s="69" t="s">
        <v>2290</v>
      </c>
      <c r="B113" s="69" t="s">
        <v>2312</v>
      </c>
      <c r="C113" s="69">
        <v>4</v>
      </c>
      <c r="D113" s="93">
        <v>0.002912363122768851</v>
      </c>
      <c r="E113" s="93">
        <v>2.3727016399328607</v>
      </c>
      <c r="F113" s="69" t="s">
        <v>279</v>
      </c>
      <c r="G113" s="69" t="b">
        <v>0</v>
      </c>
      <c r="H113" s="69" t="b">
        <v>0</v>
      </c>
      <c r="I113" s="69" t="b">
        <v>0</v>
      </c>
      <c r="J113" s="69" t="b">
        <v>0</v>
      </c>
      <c r="K113" s="69" t="b">
        <v>0</v>
      </c>
      <c r="L113" s="69" t="b">
        <v>0</v>
      </c>
    </row>
    <row r="114" spans="1:12" ht="15">
      <c r="A114" s="69" t="s">
        <v>2312</v>
      </c>
      <c r="B114" s="69" t="s">
        <v>2014</v>
      </c>
      <c r="C114" s="69">
        <v>4</v>
      </c>
      <c r="D114" s="93">
        <v>0.002912363122768851</v>
      </c>
      <c r="E114" s="93">
        <v>1.9873507585688435</v>
      </c>
      <c r="F114" s="69" t="s">
        <v>279</v>
      </c>
      <c r="G114" s="69" t="b">
        <v>0</v>
      </c>
      <c r="H114" s="69" t="b">
        <v>0</v>
      </c>
      <c r="I114" s="69" t="b">
        <v>0</v>
      </c>
      <c r="J114" s="69" t="b">
        <v>0</v>
      </c>
      <c r="K114" s="69" t="b">
        <v>0</v>
      </c>
      <c r="L114" s="69" t="b">
        <v>0</v>
      </c>
    </row>
    <row r="115" spans="1:12" ht="15">
      <c r="A115" s="69" t="s">
        <v>2014</v>
      </c>
      <c r="B115" s="69" t="s">
        <v>2300</v>
      </c>
      <c r="C115" s="69">
        <v>4</v>
      </c>
      <c r="D115" s="93">
        <v>0.002912363122768851</v>
      </c>
      <c r="E115" s="93">
        <v>1.9081695125212186</v>
      </c>
      <c r="F115" s="69" t="s">
        <v>279</v>
      </c>
      <c r="G115" s="69" t="b">
        <v>0</v>
      </c>
      <c r="H115" s="69" t="b">
        <v>0</v>
      </c>
      <c r="I115" s="69" t="b">
        <v>0</v>
      </c>
      <c r="J115" s="69" t="b">
        <v>0</v>
      </c>
      <c r="K115" s="69" t="b">
        <v>0</v>
      </c>
      <c r="L115" s="69" t="b">
        <v>0</v>
      </c>
    </row>
    <row r="116" spans="1:12" ht="15">
      <c r="A116" s="69" t="s">
        <v>2300</v>
      </c>
      <c r="B116" s="69" t="s">
        <v>2339</v>
      </c>
      <c r="C116" s="69">
        <v>4</v>
      </c>
      <c r="D116" s="93">
        <v>0.002912363122768851</v>
      </c>
      <c r="E116" s="93">
        <v>2.53655844257153</v>
      </c>
      <c r="F116" s="69" t="s">
        <v>279</v>
      </c>
      <c r="G116" s="69" t="b">
        <v>0</v>
      </c>
      <c r="H116" s="69" t="b">
        <v>0</v>
      </c>
      <c r="I116" s="69" t="b">
        <v>0</v>
      </c>
      <c r="J116" s="69" t="b">
        <v>0</v>
      </c>
      <c r="K116" s="69" t="b">
        <v>0</v>
      </c>
      <c r="L116" s="69" t="b">
        <v>0</v>
      </c>
    </row>
    <row r="117" spans="1:12" ht="15">
      <c r="A117" s="69" t="s">
        <v>2339</v>
      </c>
      <c r="B117" s="69" t="s">
        <v>2266</v>
      </c>
      <c r="C117" s="69">
        <v>4</v>
      </c>
      <c r="D117" s="93">
        <v>0.002912363122768851</v>
      </c>
      <c r="E117" s="93">
        <v>2.314709692955174</v>
      </c>
      <c r="F117" s="69" t="s">
        <v>279</v>
      </c>
      <c r="G117" s="69" t="b">
        <v>0</v>
      </c>
      <c r="H117" s="69" t="b">
        <v>0</v>
      </c>
      <c r="I117" s="69" t="b">
        <v>0</v>
      </c>
      <c r="J117" s="69" t="b">
        <v>0</v>
      </c>
      <c r="K117" s="69" t="b">
        <v>0</v>
      </c>
      <c r="L117" s="69" t="b">
        <v>0</v>
      </c>
    </row>
    <row r="118" spans="1:12" ht="15">
      <c r="A118" s="69" t="s">
        <v>2266</v>
      </c>
      <c r="B118" s="69" t="s">
        <v>2340</v>
      </c>
      <c r="C118" s="69">
        <v>4</v>
      </c>
      <c r="D118" s="93">
        <v>0.002912363122768851</v>
      </c>
      <c r="E118" s="93">
        <v>2.314709692955174</v>
      </c>
      <c r="F118" s="69" t="s">
        <v>279</v>
      </c>
      <c r="G118" s="69" t="b">
        <v>0</v>
      </c>
      <c r="H118" s="69" t="b">
        <v>0</v>
      </c>
      <c r="I118" s="69" t="b">
        <v>0</v>
      </c>
      <c r="J118" s="69" t="b">
        <v>0</v>
      </c>
      <c r="K118" s="69" t="b">
        <v>0</v>
      </c>
      <c r="L118" s="69" t="b">
        <v>0</v>
      </c>
    </row>
    <row r="119" spans="1:12" ht="15">
      <c r="A119" s="69" t="s">
        <v>2340</v>
      </c>
      <c r="B119" s="69" t="s">
        <v>2341</v>
      </c>
      <c r="C119" s="69">
        <v>4</v>
      </c>
      <c r="D119" s="93">
        <v>0.002912363122768851</v>
      </c>
      <c r="E119" s="93">
        <v>2.7126497016272113</v>
      </c>
      <c r="F119" s="69" t="s">
        <v>279</v>
      </c>
      <c r="G119" s="69" t="b">
        <v>0</v>
      </c>
      <c r="H119" s="69" t="b">
        <v>0</v>
      </c>
      <c r="I119" s="69" t="b">
        <v>0</v>
      </c>
      <c r="J119" s="69" t="b">
        <v>0</v>
      </c>
      <c r="K119" s="69" t="b">
        <v>0</v>
      </c>
      <c r="L119" s="69" t="b">
        <v>0</v>
      </c>
    </row>
    <row r="120" spans="1:12" ht="15">
      <c r="A120" s="69" t="s">
        <v>2341</v>
      </c>
      <c r="B120" s="69" t="s">
        <v>2342</v>
      </c>
      <c r="C120" s="69">
        <v>4</v>
      </c>
      <c r="D120" s="93">
        <v>0.002912363122768851</v>
      </c>
      <c r="E120" s="93">
        <v>2.7126497016272113</v>
      </c>
      <c r="F120" s="69" t="s">
        <v>279</v>
      </c>
      <c r="G120" s="69" t="b">
        <v>0</v>
      </c>
      <c r="H120" s="69" t="b">
        <v>0</v>
      </c>
      <c r="I120" s="69" t="b">
        <v>0</v>
      </c>
      <c r="J120" s="69" t="b">
        <v>0</v>
      </c>
      <c r="K120" s="69" t="b">
        <v>0</v>
      </c>
      <c r="L120" s="69" t="b">
        <v>0</v>
      </c>
    </row>
    <row r="121" spans="1:12" ht="15">
      <c r="A121" s="69" t="s">
        <v>2342</v>
      </c>
      <c r="B121" s="69" t="s">
        <v>2343</v>
      </c>
      <c r="C121" s="69">
        <v>4</v>
      </c>
      <c r="D121" s="93">
        <v>0.002912363122768851</v>
      </c>
      <c r="E121" s="93">
        <v>2.7126497016272113</v>
      </c>
      <c r="F121" s="69" t="s">
        <v>279</v>
      </c>
      <c r="G121" s="69" t="b">
        <v>0</v>
      </c>
      <c r="H121" s="69" t="b">
        <v>0</v>
      </c>
      <c r="I121" s="69" t="b">
        <v>0</v>
      </c>
      <c r="J121" s="69" t="b">
        <v>0</v>
      </c>
      <c r="K121" s="69" t="b">
        <v>0</v>
      </c>
      <c r="L121" s="69" t="b">
        <v>0</v>
      </c>
    </row>
    <row r="122" spans="1:12" ht="15">
      <c r="A122" s="69" t="s">
        <v>2343</v>
      </c>
      <c r="B122" s="69" t="s">
        <v>1995</v>
      </c>
      <c r="C122" s="69">
        <v>4</v>
      </c>
      <c r="D122" s="93">
        <v>0.002912363122768851</v>
      </c>
      <c r="E122" s="93">
        <v>1.1444479775602163</v>
      </c>
      <c r="F122" s="69" t="s">
        <v>279</v>
      </c>
      <c r="G122" s="69" t="b">
        <v>0</v>
      </c>
      <c r="H122" s="69" t="b">
        <v>0</v>
      </c>
      <c r="I122" s="69" t="b">
        <v>0</v>
      </c>
      <c r="J122" s="69" t="b">
        <v>0</v>
      </c>
      <c r="K122" s="69" t="b">
        <v>0</v>
      </c>
      <c r="L122" s="69" t="b">
        <v>0</v>
      </c>
    </row>
    <row r="123" spans="1:12" ht="15">
      <c r="A123" s="69" t="s">
        <v>2000</v>
      </c>
      <c r="B123" s="69" t="s">
        <v>2347</v>
      </c>
      <c r="C123" s="69">
        <v>4</v>
      </c>
      <c r="D123" s="93">
        <v>0.002912363122768851</v>
      </c>
      <c r="E123" s="93">
        <v>1.952981856937581</v>
      </c>
      <c r="F123" s="69" t="s">
        <v>279</v>
      </c>
      <c r="G123" s="69" t="b">
        <v>0</v>
      </c>
      <c r="H123" s="69" t="b">
        <v>0</v>
      </c>
      <c r="I123" s="69" t="b">
        <v>0</v>
      </c>
      <c r="J123" s="69" t="b">
        <v>0</v>
      </c>
      <c r="K123" s="69" t="b">
        <v>0</v>
      </c>
      <c r="L123" s="69" t="b">
        <v>0</v>
      </c>
    </row>
    <row r="124" spans="1:12" ht="15">
      <c r="A124" s="69" t="s">
        <v>2347</v>
      </c>
      <c r="B124" s="69" t="s">
        <v>2016</v>
      </c>
      <c r="C124" s="69">
        <v>4</v>
      </c>
      <c r="D124" s="93">
        <v>0.002912363122768851</v>
      </c>
      <c r="E124" s="93">
        <v>2.200766340648337</v>
      </c>
      <c r="F124" s="69" t="s">
        <v>279</v>
      </c>
      <c r="G124" s="69" t="b">
        <v>0</v>
      </c>
      <c r="H124" s="69" t="b">
        <v>0</v>
      </c>
      <c r="I124" s="69" t="b">
        <v>0</v>
      </c>
      <c r="J124" s="69" t="b">
        <v>0</v>
      </c>
      <c r="K124" s="69" t="b">
        <v>0</v>
      </c>
      <c r="L124" s="69" t="b">
        <v>0</v>
      </c>
    </row>
    <row r="125" spans="1:12" ht="15">
      <c r="A125" s="69" t="s">
        <v>1987</v>
      </c>
      <c r="B125" s="69" t="s">
        <v>2015</v>
      </c>
      <c r="C125" s="69">
        <v>4</v>
      </c>
      <c r="D125" s="93">
        <v>0.002912363122768851</v>
      </c>
      <c r="E125" s="93">
        <v>2.1386184338994925</v>
      </c>
      <c r="F125" s="69" t="s">
        <v>279</v>
      </c>
      <c r="G125" s="69" t="b">
        <v>0</v>
      </c>
      <c r="H125" s="69" t="b">
        <v>0</v>
      </c>
      <c r="I125" s="69" t="b">
        <v>0</v>
      </c>
      <c r="J125" s="69" t="b">
        <v>0</v>
      </c>
      <c r="K125" s="69" t="b">
        <v>0</v>
      </c>
      <c r="L125" s="69" t="b">
        <v>0</v>
      </c>
    </row>
    <row r="126" spans="1:12" ht="15">
      <c r="A126" s="69" t="s">
        <v>2015</v>
      </c>
      <c r="B126" s="69" t="s">
        <v>812</v>
      </c>
      <c r="C126" s="69">
        <v>4</v>
      </c>
      <c r="D126" s="93">
        <v>0.002912363122768851</v>
      </c>
      <c r="E126" s="93">
        <v>1.0630714725069619</v>
      </c>
      <c r="F126" s="69" t="s">
        <v>279</v>
      </c>
      <c r="G126" s="69" t="b">
        <v>0</v>
      </c>
      <c r="H126" s="69" t="b">
        <v>0</v>
      </c>
      <c r="I126" s="69" t="b">
        <v>0</v>
      </c>
      <c r="J126" s="69" t="b">
        <v>0</v>
      </c>
      <c r="K126" s="69" t="b">
        <v>0</v>
      </c>
      <c r="L126" s="69" t="b">
        <v>0</v>
      </c>
    </row>
    <row r="127" spans="1:12" ht="15">
      <c r="A127" s="69" t="s">
        <v>812</v>
      </c>
      <c r="B127" s="69" t="s">
        <v>2262</v>
      </c>
      <c r="C127" s="69">
        <v>4</v>
      </c>
      <c r="D127" s="93">
        <v>0.002912363122768851</v>
      </c>
      <c r="E127" s="93">
        <v>1.5904338233543847</v>
      </c>
      <c r="F127" s="69" t="s">
        <v>279</v>
      </c>
      <c r="G127" s="69" t="b">
        <v>0</v>
      </c>
      <c r="H127" s="69" t="b">
        <v>0</v>
      </c>
      <c r="I127" s="69" t="b">
        <v>0</v>
      </c>
      <c r="J127" s="69" t="b">
        <v>0</v>
      </c>
      <c r="K127" s="69" t="b">
        <v>0</v>
      </c>
      <c r="L127" s="69" t="b">
        <v>0</v>
      </c>
    </row>
    <row r="128" spans="1:12" ht="15">
      <c r="A128" s="69" t="s">
        <v>2015</v>
      </c>
      <c r="B128" s="69" t="s">
        <v>2301</v>
      </c>
      <c r="C128" s="69">
        <v>4</v>
      </c>
      <c r="D128" s="93">
        <v>0.002912363122768851</v>
      </c>
      <c r="E128" s="93">
        <v>1.9924903982212545</v>
      </c>
      <c r="F128" s="69" t="s">
        <v>279</v>
      </c>
      <c r="G128" s="69" t="b">
        <v>0</v>
      </c>
      <c r="H128" s="69" t="b">
        <v>0</v>
      </c>
      <c r="I128" s="69" t="b">
        <v>0</v>
      </c>
      <c r="J128" s="69" t="b">
        <v>0</v>
      </c>
      <c r="K128" s="69" t="b">
        <v>0</v>
      </c>
      <c r="L128" s="69" t="b">
        <v>0</v>
      </c>
    </row>
    <row r="129" spans="1:12" ht="15">
      <c r="A129" s="69" t="s">
        <v>2301</v>
      </c>
      <c r="B129" s="69" t="s">
        <v>411</v>
      </c>
      <c r="C129" s="69">
        <v>4</v>
      </c>
      <c r="D129" s="93">
        <v>0.002912363122768851</v>
      </c>
      <c r="E129" s="93">
        <v>2.4396484295634737</v>
      </c>
      <c r="F129" s="69" t="s">
        <v>279</v>
      </c>
      <c r="G129" s="69" t="b">
        <v>0</v>
      </c>
      <c r="H129" s="69" t="b">
        <v>0</v>
      </c>
      <c r="I129" s="69" t="b">
        <v>0</v>
      </c>
      <c r="J129" s="69" t="b">
        <v>0</v>
      </c>
      <c r="K129" s="69" t="b">
        <v>0</v>
      </c>
      <c r="L129" s="69" t="b">
        <v>0</v>
      </c>
    </row>
    <row r="130" spans="1:12" ht="15">
      <c r="A130" s="69" t="s">
        <v>411</v>
      </c>
      <c r="B130" s="69" t="s">
        <v>1996</v>
      </c>
      <c r="C130" s="69">
        <v>4</v>
      </c>
      <c r="D130" s="93">
        <v>0.002912363122768851</v>
      </c>
      <c r="E130" s="93">
        <v>1.325705077256637</v>
      </c>
      <c r="F130" s="69" t="s">
        <v>279</v>
      </c>
      <c r="G130" s="69" t="b">
        <v>0</v>
      </c>
      <c r="H130" s="69" t="b">
        <v>0</v>
      </c>
      <c r="I130" s="69" t="b">
        <v>0</v>
      </c>
      <c r="J130" s="69" t="b">
        <v>0</v>
      </c>
      <c r="K130" s="69" t="b">
        <v>0</v>
      </c>
      <c r="L130" s="69" t="b">
        <v>0</v>
      </c>
    </row>
    <row r="131" spans="1:12" ht="15">
      <c r="A131" s="69" t="s">
        <v>1995</v>
      </c>
      <c r="B131" s="69" t="s">
        <v>2348</v>
      </c>
      <c r="C131" s="69">
        <v>4</v>
      </c>
      <c r="D131" s="93">
        <v>0.002912363122768851</v>
      </c>
      <c r="E131" s="93">
        <v>1.2935203938852358</v>
      </c>
      <c r="F131" s="69" t="s">
        <v>279</v>
      </c>
      <c r="G131" s="69" t="b">
        <v>0</v>
      </c>
      <c r="H131" s="69" t="b">
        <v>0</v>
      </c>
      <c r="I131" s="69" t="b">
        <v>0</v>
      </c>
      <c r="J131" s="69" t="b">
        <v>0</v>
      </c>
      <c r="K131" s="69" t="b">
        <v>0</v>
      </c>
      <c r="L131" s="69" t="b">
        <v>0</v>
      </c>
    </row>
    <row r="132" spans="1:12" ht="15">
      <c r="A132" s="69" t="s">
        <v>2348</v>
      </c>
      <c r="B132" s="69" t="s">
        <v>2349</v>
      </c>
      <c r="C132" s="69">
        <v>4</v>
      </c>
      <c r="D132" s="93">
        <v>0.002912363122768851</v>
      </c>
      <c r="E132" s="93">
        <v>2.7126497016272113</v>
      </c>
      <c r="F132" s="69" t="s">
        <v>279</v>
      </c>
      <c r="G132" s="69" t="b">
        <v>0</v>
      </c>
      <c r="H132" s="69" t="b">
        <v>0</v>
      </c>
      <c r="I132" s="69" t="b">
        <v>0</v>
      </c>
      <c r="J132" s="69" t="b">
        <v>0</v>
      </c>
      <c r="K132" s="69" t="b">
        <v>0</v>
      </c>
      <c r="L132" s="69" t="b">
        <v>0</v>
      </c>
    </row>
    <row r="133" spans="1:12" ht="15">
      <c r="A133" s="69" t="s">
        <v>1995</v>
      </c>
      <c r="B133" s="69" t="s">
        <v>2256</v>
      </c>
      <c r="C133" s="69">
        <v>4</v>
      </c>
      <c r="D133" s="93">
        <v>0.002912363122768851</v>
      </c>
      <c r="E133" s="93">
        <v>0.7816370329063613</v>
      </c>
      <c r="F133" s="69" t="s">
        <v>279</v>
      </c>
      <c r="G133" s="69" t="b">
        <v>0</v>
      </c>
      <c r="H133" s="69" t="b">
        <v>0</v>
      </c>
      <c r="I133" s="69" t="b">
        <v>0</v>
      </c>
      <c r="J133" s="69" t="b">
        <v>0</v>
      </c>
      <c r="K133" s="69" t="b">
        <v>0</v>
      </c>
      <c r="L133" s="69" t="b">
        <v>0</v>
      </c>
    </row>
    <row r="134" spans="1:12" ht="15">
      <c r="A134" s="69" t="s">
        <v>2017</v>
      </c>
      <c r="B134" s="69" t="s">
        <v>1995</v>
      </c>
      <c r="C134" s="69">
        <v>4</v>
      </c>
      <c r="D134" s="93">
        <v>0.002912363122768851</v>
      </c>
      <c r="E134" s="93">
        <v>0.4677543679353497</v>
      </c>
      <c r="F134" s="69" t="s">
        <v>279</v>
      </c>
      <c r="G134" s="69" t="b">
        <v>0</v>
      </c>
      <c r="H134" s="69" t="b">
        <v>0</v>
      </c>
      <c r="I134" s="69" t="b">
        <v>0</v>
      </c>
      <c r="J134" s="69" t="b">
        <v>0</v>
      </c>
      <c r="K134" s="69" t="b">
        <v>0</v>
      </c>
      <c r="L134" s="69" t="b">
        <v>0</v>
      </c>
    </row>
    <row r="135" spans="1:12" ht="15">
      <c r="A135" s="69" t="s">
        <v>2363</v>
      </c>
      <c r="B135" s="69" t="s">
        <v>1996</v>
      </c>
      <c r="C135" s="69">
        <v>4</v>
      </c>
      <c r="D135" s="93">
        <v>0.002912363122768851</v>
      </c>
      <c r="E135" s="93">
        <v>1.4226150902646935</v>
      </c>
      <c r="F135" s="69" t="s">
        <v>279</v>
      </c>
      <c r="G135" s="69" t="b">
        <v>0</v>
      </c>
      <c r="H135" s="69" t="b">
        <v>0</v>
      </c>
      <c r="I135" s="69" t="b">
        <v>0</v>
      </c>
      <c r="J135" s="69" t="b">
        <v>0</v>
      </c>
      <c r="K135" s="69" t="b">
        <v>0</v>
      </c>
      <c r="L135" s="69" t="b">
        <v>0</v>
      </c>
    </row>
    <row r="136" spans="1:12" ht="15">
      <c r="A136" s="69" t="s">
        <v>1981</v>
      </c>
      <c r="B136" s="69" t="s">
        <v>2259</v>
      </c>
      <c r="C136" s="69">
        <v>4</v>
      </c>
      <c r="D136" s="93">
        <v>0.002912363122768851</v>
      </c>
      <c r="E136" s="93">
        <v>1.9924903982212545</v>
      </c>
      <c r="F136" s="69" t="s">
        <v>279</v>
      </c>
      <c r="G136" s="69" t="b">
        <v>0</v>
      </c>
      <c r="H136" s="69" t="b">
        <v>0</v>
      </c>
      <c r="I136" s="69" t="b">
        <v>0</v>
      </c>
      <c r="J136" s="69" t="b">
        <v>0</v>
      </c>
      <c r="K136" s="69" t="b">
        <v>0</v>
      </c>
      <c r="L136" s="69" t="b">
        <v>0</v>
      </c>
    </row>
    <row r="137" spans="1:12" ht="15">
      <c r="A137" s="69" t="s">
        <v>2364</v>
      </c>
      <c r="B137" s="69" t="s">
        <v>2268</v>
      </c>
      <c r="C137" s="69">
        <v>4</v>
      </c>
      <c r="D137" s="93">
        <v>0.002912363122768851</v>
      </c>
      <c r="E137" s="93">
        <v>2.314709692955174</v>
      </c>
      <c r="F137" s="69" t="s">
        <v>279</v>
      </c>
      <c r="G137" s="69" t="b">
        <v>0</v>
      </c>
      <c r="H137" s="69" t="b">
        <v>0</v>
      </c>
      <c r="I137" s="69" t="b">
        <v>0</v>
      </c>
      <c r="J137" s="69" t="b">
        <v>0</v>
      </c>
      <c r="K137" s="69" t="b">
        <v>0</v>
      </c>
      <c r="L137" s="69" t="b">
        <v>0</v>
      </c>
    </row>
    <row r="138" spans="1:12" ht="15">
      <c r="A138" s="69" t="s">
        <v>1995</v>
      </c>
      <c r="B138" s="69" t="s">
        <v>2281</v>
      </c>
      <c r="C138" s="69">
        <v>3</v>
      </c>
      <c r="D138" s="93">
        <v>0.002352125548446947</v>
      </c>
      <c r="E138" s="93">
        <v>0.9255436085906412</v>
      </c>
      <c r="F138" s="69" t="s">
        <v>279</v>
      </c>
      <c r="G138" s="69" t="b">
        <v>0</v>
      </c>
      <c r="H138" s="69" t="b">
        <v>0</v>
      </c>
      <c r="I138" s="69" t="b">
        <v>0</v>
      </c>
      <c r="J138" s="69" t="b">
        <v>0</v>
      </c>
      <c r="K138" s="69" t="b">
        <v>0</v>
      </c>
      <c r="L138" s="69" t="b">
        <v>0</v>
      </c>
    </row>
    <row r="139" spans="1:12" ht="15">
      <c r="A139" s="69" t="s">
        <v>2255</v>
      </c>
      <c r="B139" s="69" t="s">
        <v>514</v>
      </c>
      <c r="C139" s="69">
        <v>3</v>
      </c>
      <c r="D139" s="93">
        <v>0.002352125548446947</v>
      </c>
      <c r="E139" s="93">
        <v>2.1386184338994925</v>
      </c>
      <c r="F139" s="69" t="s">
        <v>279</v>
      </c>
      <c r="G139" s="69" t="b">
        <v>0</v>
      </c>
      <c r="H139" s="69" t="b">
        <v>0</v>
      </c>
      <c r="I139" s="69" t="b">
        <v>0</v>
      </c>
      <c r="J139" s="69" t="b">
        <v>0</v>
      </c>
      <c r="K139" s="69" t="b">
        <v>0</v>
      </c>
      <c r="L139" s="69" t="b">
        <v>0</v>
      </c>
    </row>
    <row r="140" spans="1:12" ht="15">
      <c r="A140" s="69" t="s">
        <v>514</v>
      </c>
      <c r="B140" s="69" t="s">
        <v>817</v>
      </c>
      <c r="C140" s="69">
        <v>3</v>
      </c>
      <c r="D140" s="93">
        <v>0.002352125548446947</v>
      </c>
      <c r="E140" s="93">
        <v>2.615739688619155</v>
      </c>
      <c r="F140" s="69" t="s">
        <v>279</v>
      </c>
      <c r="G140" s="69" t="b">
        <v>0</v>
      </c>
      <c r="H140" s="69" t="b">
        <v>0</v>
      </c>
      <c r="I140" s="69" t="b">
        <v>0</v>
      </c>
      <c r="J140" s="69" t="b">
        <v>0</v>
      </c>
      <c r="K140" s="69" t="b">
        <v>0</v>
      </c>
      <c r="L140" s="69" t="b">
        <v>0</v>
      </c>
    </row>
    <row r="141" spans="1:12" ht="15">
      <c r="A141" s="69" t="s">
        <v>817</v>
      </c>
      <c r="B141" s="69" t="s">
        <v>1995</v>
      </c>
      <c r="C141" s="69">
        <v>3</v>
      </c>
      <c r="D141" s="93">
        <v>0.002352125548446947</v>
      </c>
      <c r="E141" s="93">
        <v>0.92259922794386</v>
      </c>
      <c r="F141" s="69" t="s">
        <v>279</v>
      </c>
      <c r="G141" s="69" t="b">
        <v>0</v>
      </c>
      <c r="H141" s="69" t="b">
        <v>0</v>
      </c>
      <c r="I141" s="69" t="b">
        <v>0</v>
      </c>
      <c r="J141" s="69" t="b">
        <v>0</v>
      </c>
      <c r="K141" s="69" t="b">
        <v>0</v>
      </c>
      <c r="L141" s="69" t="b">
        <v>0</v>
      </c>
    </row>
    <row r="142" spans="1:12" ht="15">
      <c r="A142" s="69" t="s">
        <v>1995</v>
      </c>
      <c r="B142" s="69" t="s">
        <v>2006</v>
      </c>
      <c r="C142" s="69">
        <v>3</v>
      </c>
      <c r="D142" s="93">
        <v>0.002352125548446947</v>
      </c>
      <c r="E142" s="93">
        <v>0.5945503895492169</v>
      </c>
      <c r="F142" s="69" t="s">
        <v>279</v>
      </c>
      <c r="G142" s="69" t="b">
        <v>0</v>
      </c>
      <c r="H142" s="69" t="b">
        <v>0</v>
      </c>
      <c r="I142" s="69" t="b">
        <v>0</v>
      </c>
      <c r="J142" s="69" t="b">
        <v>0</v>
      </c>
      <c r="K142" s="69" t="b">
        <v>0</v>
      </c>
      <c r="L142" s="69" t="b">
        <v>0</v>
      </c>
    </row>
    <row r="143" spans="1:12" ht="15">
      <c r="A143" s="69" t="s">
        <v>2273</v>
      </c>
      <c r="B143" s="69" t="s">
        <v>2253</v>
      </c>
      <c r="C143" s="69">
        <v>3</v>
      </c>
      <c r="D143" s="93">
        <v>0.002352125548446947</v>
      </c>
      <c r="E143" s="93">
        <v>1.7162839862823054</v>
      </c>
      <c r="F143" s="69" t="s">
        <v>279</v>
      </c>
      <c r="G143" s="69" t="b">
        <v>0</v>
      </c>
      <c r="H143" s="69" t="b">
        <v>0</v>
      </c>
      <c r="I143" s="69" t="b">
        <v>0</v>
      </c>
      <c r="J143" s="69" t="b">
        <v>0</v>
      </c>
      <c r="K143" s="69" t="b">
        <v>0</v>
      </c>
      <c r="L143" s="69" t="b">
        <v>0</v>
      </c>
    </row>
    <row r="144" spans="1:12" ht="15">
      <c r="A144" s="69" t="s">
        <v>2254</v>
      </c>
      <c r="B144" s="69" t="s">
        <v>2366</v>
      </c>
      <c r="C144" s="69">
        <v>3</v>
      </c>
      <c r="D144" s="93">
        <v>0.002352125548446947</v>
      </c>
      <c r="E144" s="93">
        <v>2.235528446907549</v>
      </c>
      <c r="F144" s="69" t="s">
        <v>279</v>
      </c>
      <c r="G144" s="69" t="b">
        <v>0</v>
      </c>
      <c r="H144" s="69" t="b">
        <v>0</v>
      </c>
      <c r="I144" s="69" t="b">
        <v>0</v>
      </c>
      <c r="J144" s="69" t="b">
        <v>0</v>
      </c>
      <c r="K144" s="69" t="b">
        <v>0</v>
      </c>
      <c r="L144" s="69" t="b">
        <v>0</v>
      </c>
    </row>
    <row r="145" spans="1:12" ht="15">
      <c r="A145" s="69" t="s">
        <v>2366</v>
      </c>
      <c r="B145" s="69" t="s">
        <v>1995</v>
      </c>
      <c r="C145" s="69">
        <v>3</v>
      </c>
      <c r="D145" s="93">
        <v>0.002352125548446947</v>
      </c>
      <c r="E145" s="93">
        <v>1.1444479775602163</v>
      </c>
      <c r="F145" s="69" t="s">
        <v>279</v>
      </c>
      <c r="G145" s="69" t="b">
        <v>0</v>
      </c>
      <c r="H145" s="69" t="b">
        <v>0</v>
      </c>
      <c r="I145" s="69" t="b">
        <v>0</v>
      </c>
      <c r="J145" s="69" t="b">
        <v>0</v>
      </c>
      <c r="K145" s="69" t="b">
        <v>0</v>
      </c>
      <c r="L145" s="69" t="b">
        <v>0</v>
      </c>
    </row>
    <row r="146" spans="1:12" ht="15">
      <c r="A146" s="69" t="s">
        <v>1995</v>
      </c>
      <c r="B146" s="69" t="s">
        <v>413</v>
      </c>
      <c r="C146" s="69">
        <v>3</v>
      </c>
      <c r="D146" s="93">
        <v>0.002352125548446947</v>
      </c>
      <c r="E146" s="93">
        <v>1.2935203938852358</v>
      </c>
      <c r="F146" s="69" t="s">
        <v>279</v>
      </c>
      <c r="G146" s="69" t="b">
        <v>0</v>
      </c>
      <c r="H146" s="69" t="b">
        <v>0</v>
      </c>
      <c r="I146" s="69" t="b">
        <v>0</v>
      </c>
      <c r="J146" s="69" t="b">
        <v>0</v>
      </c>
      <c r="K146" s="69" t="b">
        <v>0</v>
      </c>
      <c r="L146" s="69" t="b">
        <v>0</v>
      </c>
    </row>
    <row r="147" spans="1:12" ht="15">
      <c r="A147" s="69" t="s">
        <v>413</v>
      </c>
      <c r="B147" s="69" t="s">
        <v>812</v>
      </c>
      <c r="C147" s="69">
        <v>3</v>
      </c>
      <c r="D147" s="93">
        <v>0.002352125548446947</v>
      </c>
      <c r="E147" s="93">
        <v>1.4822007802489374</v>
      </c>
      <c r="F147" s="69" t="s">
        <v>279</v>
      </c>
      <c r="G147" s="69" t="b">
        <v>0</v>
      </c>
      <c r="H147" s="69" t="b">
        <v>0</v>
      </c>
      <c r="I147" s="69" t="b">
        <v>0</v>
      </c>
      <c r="J147" s="69" t="b">
        <v>0</v>
      </c>
      <c r="K147" s="69" t="b">
        <v>0</v>
      </c>
      <c r="L147" s="69" t="b">
        <v>0</v>
      </c>
    </row>
    <row r="148" spans="1:12" ht="15">
      <c r="A148" s="69" t="s">
        <v>2259</v>
      </c>
      <c r="B148" s="69" t="s">
        <v>2003</v>
      </c>
      <c r="C148" s="69">
        <v>3</v>
      </c>
      <c r="D148" s="93">
        <v>0.002352125548446947</v>
      </c>
      <c r="E148" s="93">
        <v>1.6712570164689864</v>
      </c>
      <c r="F148" s="69" t="s">
        <v>279</v>
      </c>
      <c r="G148" s="69" t="b">
        <v>0</v>
      </c>
      <c r="H148" s="69" t="b">
        <v>0</v>
      </c>
      <c r="I148" s="69" t="b">
        <v>0</v>
      </c>
      <c r="J148" s="69" t="b">
        <v>0</v>
      </c>
      <c r="K148" s="69" t="b">
        <v>0</v>
      </c>
      <c r="L148" s="69" t="b">
        <v>0</v>
      </c>
    </row>
    <row r="149" spans="1:12" ht="15">
      <c r="A149" s="69" t="s">
        <v>2003</v>
      </c>
      <c r="B149" s="69" t="s">
        <v>2318</v>
      </c>
      <c r="C149" s="69">
        <v>3</v>
      </c>
      <c r="D149" s="93">
        <v>0.002352125548446947</v>
      </c>
      <c r="E149" s="93">
        <v>2.1483782711886485</v>
      </c>
      <c r="F149" s="69" t="s">
        <v>279</v>
      </c>
      <c r="G149" s="69" t="b">
        <v>0</v>
      </c>
      <c r="H149" s="69" t="b">
        <v>0</v>
      </c>
      <c r="I149" s="69" t="b">
        <v>0</v>
      </c>
      <c r="J149" s="69" t="b">
        <v>0</v>
      </c>
      <c r="K149" s="69" t="b">
        <v>0</v>
      </c>
      <c r="L149" s="69" t="b">
        <v>0</v>
      </c>
    </row>
    <row r="150" spans="1:12" ht="15">
      <c r="A150" s="69" t="s">
        <v>2318</v>
      </c>
      <c r="B150" s="69" t="s">
        <v>2260</v>
      </c>
      <c r="C150" s="69">
        <v>3</v>
      </c>
      <c r="D150" s="93">
        <v>0.002352125548446947</v>
      </c>
      <c r="E150" s="93">
        <v>2.110589710299249</v>
      </c>
      <c r="F150" s="69" t="s">
        <v>279</v>
      </c>
      <c r="G150" s="69" t="b">
        <v>0</v>
      </c>
      <c r="H150" s="69" t="b">
        <v>0</v>
      </c>
      <c r="I150" s="69" t="b">
        <v>0</v>
      </c>
      <c r="J150" s="69" t="b">
        <v>0</v>
      </c>
      <c r="K150" s="69" t="b">
        <v>0</v>
      </c>
      <c r="L150" s="69" t="b">
        <v>0</v>
      </c>
    </row>
    <row r="151" spans="1:12" ht="15">
      <c r="A151" s="69" t="s">
        <v>2258</v>
      </c>
      <c r="B151" s="69" t="s">
        <v>2009</v>
      </c>
      <c r="C151" s="69">
        <v>3</v>
      </c>
      <c r="D151" s="93">
        <v>0.002352125548446947</v>
      </c>
      <c r="E151" s="93">
        <v>1.5085297189712865</v>
      </c>
      <c r="F151" s="69" t="s">
        <v>279</v>
      </c>
      <c r="G151" s="69" t="b">
        <v>0</v>
      </c>
      <c r="H151" s="69" t="b">
        <v>0</v>
      </c>
      <c r="I151" s="69" t="b">
        <v>0</v>
      </c>
      <c r="J151" s="69" t="b">
        <v>0</v>
      </c>
      <c r="K151" s="69" t="b">
        <v>0</v>
      </c>
      <c r="L151" s="69" t="b">
        <v>0</v>
      </c>
    </row>
    <row r="152" spans="1:12" ht="15">
      <c r="A152" s="69" t="s">
        <v>2000</v>
      </c>
      <c r="B152" s="69" t="s">
        <v>2299</v>
      </c>
      <c r="C152" s="69">
        <v>3</v>
      </c>
      <c r="D152" s="93">
        <v>0.002352125548446947</v>
      </c>
      <c r="E152" s="93">
        <v>1.6519518612735995</v>
      </c>
      <c r="F152" s="69" t="s">
        <v>279</v>
      </c>
      <c r="G152" s="69" t="b">
        <v>0</v>
      </c>
      <c r="H152" s="69" t="b">
        <v>0</v>
      </c>
      <c r="I152" s="69" t="b">
        <v>0</v>
      </c>
      <c r="J152" s="69" t="b">
        <v>0</v>
      </c>
      <c r="K152" s="69" t="b">
        <v>0</v>
      </c>
      <c r="L152" s="69" t="b">
        <v>0</v>
      </c>
    </row>
    <row r="153" spans="1:12" ht="15">
      <c r="A153" s="69" t="s">
        <v>2308</v>
      </c>
      <c r="B153" s="69" t="s">
        <v>2368</v>
      </c>
      <c r="C153" s="69">
        <v>3</v>
      </c>
      <c r="D153" s="93">
        <v>0.002352125548446947</v>
      </c>
      <c r="E153" s="93">
        <v>2.615739688619155</v>
      </c>
      <c r="F153" s="69" t="s">
        <v>279</v>
      </c>
      <c r="G153" s="69" t="b">
        <v>0</v>
      </c>
      <c r="H153" s="69" t="b">
        <v>0</v>
      </c>
      <c r="I153" s="69" t="b">
        <v>0</v>
      </c>
      <c r="J153" s="69" t="b">
        <v>0</v>
      </c>
      <c r="K153" s="69" t="b">
        <v>0</v>
      </c>
      <c r="L153" s="69" t="b">
        <v>0</v>
      </c>
    </row>
    <row r="154" spans="1:12" ht="15">
      <c r="A154" s="69" t="s">
        <v>2345</v>
      </c>
      <c r="B154" s="69" t="s">
        <v>2372</v>
      </c>
      <c r="C154" s="69">
        <v>3</v>
      </c>
      <c r="D154" s="93">
        <v>0.002352125548446947</v>
      </c>
      <c r="E154" s="93">
        <v>2.7126497016272113</v>
      </c>
      <c r="F154" s="69" t="s">
        <v>279</v>
      </c>
      <c r="G154" s="69" t="b">
        <v>0</v>
      </c>
      <c r="H154" s="69" t="b">
        <v>0</v>
      </c>
      <c r="I154" s="69" t="b">
        <v>0</v>
      </c>
      <c r="J154" s="69" t="b">
        <v>0</v>
      </c>
      <c r="K154" s="69" t="b">
        <v>0</v>
      </c>
      <c r="L154" s="69" t="b">
        <v>0</v>
      </c>
    </row>
    <row r="155" spans="1:12" ht="15">
      <c r="A155" s="69" t="s">
        <v>2016</v>
      </c>
      <c r="B155" s="69" t="s">
        <v>2299</v>
      </c>
      <c r="C155" s="69">
        <v>3</v>
      </c>
      <c r="D155" s="93">
        <v>0.002352125548446947</v>
      </c>
      <c r="E155" s="93">
        <v>1.8997363449843556</v>
      </c>
      <c r="F155" s="69" t="s">
        <v>279</v>
      </c>
      <c r="G155" s="69" t="b">
        <v>0</v>
      </c>
      <c r="H155" s="69" t="b">
        <v>0</v>
      </c>
      <c r="I155" s="69" t="b">
        <v>0</v>
      </c>
      <c r="J155" s="69" t="b">
        <v>0</v>
      </c>
      <c r="K155" s="69" t="b">
        <v>0</v>
      </c>
      <c r="L155" s="69" t="b">
        <v>0</v>
      </c>
    </row>
    <row r="156" spans="1:12" ht="15">
      <c r="A156" s="69" t="s">
        <v>2016</v>
      </c>
      <c r="B156" s="69" t="s">
        <v>2021</v>
      </c>
      <c r="C156" s="69">
        <v>3</v>
      </c>
      <c r="D156" s="93">
        <v>0.002352125548446947</v>
      </c>
      <c r="E156" s="93">
        <v>1.9789175910319807</v>
      </c>
      <c r="F156" s="69" t="s">
        <v>279</v>
      </c>
      <c r="G156" s="69" t="b">
        <v>0</v>
      </c>
      <c r="H156" s="69" t="b">
        <v>0</v>
      </c>
      <c r="I156" s="69" t="b">
        <v>0</v>
      </c>
      <c r="J156" s="69" t="b">
        <v>0</v>
      </c>
      <c r="K156" s="69" t="b">
        <v>0</v>
      </c>
      <c r="L156" s="69" t="b">
        <v>0</v>
      </c>
    </row>
    <row r="157" spans="1:12" ht="15">
      <c r="A157" s="69" t="s">
        <v>2023</v>
      </c>
      <c r="B157" s="69" t="s">
        <v>2374</v>
      </c>
      <c r="C157" s="69">
        <v>3</v>
      </c>
      <c r="D157" s="93">
        <v>0.002352125548446947</v>
      </c>
      <c r="E157" s="93">
        <v>2.469611652940917</v>
      </c>
      <c r="F157" s="69" t="s">
        <v>279</v>
      </c>
      <c r="G157" s="69" t="b">
        <v>0</v>
      </c>
      <c r="H157" s="69" t="b">
        <v>0</v>
      </c>
      <c r="I157" s="69" t="b">
        <v>0</v>
      </c>
      <c r="J157" s="69" t="b">
        <v>0</v>
      </c>
      <c r="K157" s="69" t="b">
        <v>0</v>
      </c>
      <c r="L157" s="69" t="b">
        <v>0</v>
      </c>
    </row>
    <row r="158" spans="1:12" ht="15">
      <c r="A158" s="69" t="s">
        <v>2374</v>
      </c>
      <c r="B158" s="69" t="s">
        <v>2000</v>
      </c>
      <c r="C158" s="69">
        <v>3</v>
      </c>
      <c r="D158" s="93">
        <v>0.002352125548446947</v>
      </c>
      <c r="E158" s="93">
        <v>2.059437187851868</v>
      </c>
      <c r="F158" s="69" t="s">
        <v>279</v>
      </c>
      <c r="G158" s="69" t="b">
        <v>0</v>
      </c>
      <c r="H158" s="69" t="b">
        <v>0</v>
      </c>
      <c r="I158" s="69" t="b">
        <v>0</v>
      </c>
      <c r="J158" s="69" t="b">
        <v>0</v>
      </c>
      <c r="K158" s="69" t="b">
        <v>0</v>
      </c>
      <c r="L158" s="69" t="b">
        <v>0</v>
      </c>
    </row>
    <row r="159" spans="1:12" ht="15">
      <c r="A159" s="69" t="s">
        <v>2000</v>
      </c>
      <c r="B159" s="69" t="s">
        <v>2015</v>
      </c>
      <c r="C159" s="69">
        <v>3</v>
      </c>
      <c r="D159" s="93">
        <v>0.002352125548446947</v>
      </c>
      <c r="E159" s="93">
        <v>1.254011852601562</v>
      </c>
      <c r="F159" s="69" t="s">
        <v>279</v>
      </c>
      <c r="G159" s="69" t="b">
        <v>0</v>
      </c>
      <c r="H159" s="69" t="b">
        <v>0</v>
      </c>
      <c r="I159" s="69" t="b">
        <v>0</v>
      </c>
      <c r="J159" s="69" t="b">
        <v>0</v>
      </c>
      <c r="K159" s="69" t="b">
        <v>0</v>
      </c>
      <c r="L159" s="69" t="b">
        <v>0</v>
      </c>
    </row>
    <row r="160" spans="1:12" ht="15">
      <c r="A160" s="69" t="s">
        <v>2015</v>
      </c>
      <c r="B160" s="69" t="s">
        <v>2375</v>
      </c>
      <c r="C160" s="69">
        <v>3</v>
      </c>
      <c r="D160" s="93">
        <v>0.002352125548446947</v>
      </c>
      <c r="E160" s="93">
        <v>2.1685816572769356</v>
      </c>
      <c r="F160" s="69" t="s">
        <v>279</v>
      </c>
      <c r="G160" s="69" t="b">
        <v>0</v>
      </c>
      <c r="H160" s="69" t="b">
        <v>0</v>
      </c>
      <c r="I160" s="69" t="b">
        <v>0</v>
      </c>
      <c r="J160" s="69" t="b">
        <v>0</v>
      </c>
      <c r="K160" s="69" t="b">
        <v>0</v>
      </c>
      <c r="L160" s="69" t="b">
        <v>0</v>
      </c>
    </row>
    <row r="161" spans="1:12" ht="15">
      <c r="A161" s="69" t="s">
        <v>2375</v>
      </c>
      <c r="B161" s="69" t="s">
        <v>2315</v>
      </c>
      <c r="C161" s="69">
        <v>3</v>
      </c>
      <c r="D161" s="93">
        <v>0.002352125548446947</v>
      </c>
      <c r="E161" s="93">
        <v>2.615739688619155</v>
      </c>
      <c r="F161" s="69" t="s">
        <v>279</v>
      </c>
      <c r="G161" s="69" t="b">
        <v>0</v>
      </c>
      <c r="H161" s="69" t="b">
        <v>0</v>
      </c>
      <c r="I161" s="69" t="b">
        <v>0</v>
      </c>
      <c r="J161" s="69" t="b">
        <v>0</v>
      </c>
      <c r="K161" s="69" t="b">
        <v>0</v>
      </c>
      <c r="L161" s="69" t="b">
        <v>0</v>
      </c>
    </row>
    <row r="162" spans="1:12" ht="15">
      <c r="A162" s="69" t="s">
        <v>2315</v>
      </c>
      <c r="B162" s="69" t="s">
        <v>1995</v>
      </c>
      <c r="C162" s="69">
        <v>3</v>
      </c>
      <c r="D162" s="93">
        <v>0.002352125548446947</v>
      </c>
      <c r="E162" s="93">
        <v>0.92259922794386</v>
      </c>
      <c r="F162" s="69" t="s">
        <v>279</v>
      </c>
      <c r="G162" s="69" t="b">
        <v>0</v>
      </c>
      <c r="H162" s="69" t="b">
        <v>0</v>
      </c>
      <c r="I162" s="69" t="b">
        <v>0</v>
      </c>
      <c r="J162" s="69" t="b">
        <v>0</v>
      </c>
      <c r="K162" s="69" t="b">
        <v>0</v>
      </c>
      <c r="L162" s="69" t="b">
        <v>0</v>
      </c>
    </row>
    <row r="163" spans="1:12" ht="15">
      <c r="A163" s="69" t="s">
        <v>2002</v>
      </c>
      <c r="B163" s="69" t="s">
        <v>2000</v>
      </c>
      <c r="C163" s="69">
        <v>3</v>
      </c>
      <c r="D163" s="93">
        <v>0.0025887013555078715</v>
      </c>
      <c r="E163" s="93">
        <v>1.390430406893292</v>
      </c>
      <c r="F163" s="69" t="s">
        <v>279</v>
      </c>
      <c r="G163" s="69" t="b">
        <v>0</v>
      </c>
      <c r="H163" s="69" t="b">
        <v>0</v>
      </c>
      <c r="I163" s="69" t="b">
        <v>0</v>
      </c>
      <c r="J163" s="69" t="b">
        <v>0</v>
      </c>
      <c r="K163" s="69" t="b">
        <v>0</v>
      </c>
      <c r="L163" s="69" t="b">
        <v>0</v>
      </c>
    </row>
    <row r="164" spans="1:12" ht="15">
      <c r="A164" s="69" t="s">
        <v>2000</v>
      </c>
      <c r="B164" s="69" t="s">
        <v>1995</v>
      </c>
      <c r="C164" s="69">
        <v>3</v>
      </c>
      <c r="D164" s="93">
        <v>0.002352125548446947</v>
      </c>
      <c r="E164" s="93">
        <v>0.2598413962622859</v>
      </c>
      <c r="F164" s="69" t="s">
        <v>279</v>
      </c>
      <c r="G164" s="69" t="b">
        <v>0</v>
      </c>
      <c r="H164" s="69" t="b">
        <v>0</v>
      </c>
      <c r="I164" s="69" t="b">
        <v>0</v>
      </c>
      <c r="J164" s="69" t="b">
        <v>0</v>
      </c>
      <c r="K164" s="69" t="b">
        <v>0</v>
      </c>
      <c r="L164" s="69" t="b">
        <v>0</v>
      </c>
    </row>
    <row r="165" spans="1:12" ht="15">
      <c r="A165" s="69" t="s">
        <v>1998</v>
      </c>
      <c r="B165" s="69" t="s">
        <v>2380</v>
      </c>
      <c r="C165" s="69">
        <v>3</v>
      </c>
      <c r="D165" s="93">
        <v>0.002352125548446947</v>
      </c>
      <c r="E165" s="93">
        <v>1.5017963363123181</v>
      </c>
      <c r="F165" s="69" t="s">
        <v>279</v>
      </c>
      <c r="G165" s="69" t="b">
        <v>0</v>
      </c>
      <c r="H165" s="69" t="b">
        <v>0</v>
      </c>
      <c r="I165" s="69" t="b">
        <v>0</v>
      </c>
      <c r="J165" s="69" t="b">
        <v>0</v>
      </c>
      <c r="K165" s="69" t="b">
        <v>0</v>
      </c>
      <c r="L165" s="69" t="b">
        <v>0</v>
      </c>
    </row>
    <row r="166" spans="1:12" ht="15">
      <c r="A166" s="69" t="s">
        <v>2380</v>
      </c>
      <c r="B166" s="69" t="s">
        <v>2344</v>
      </c>
      <c r="C166" s="69">
        <v>3</v>
      </c>
      <c r="D166" s="93">
        <v>0.002352125548446947</v>
      </c>
      <c r="E166" s="93">
        <v>2.7126497016272113</v>
      </c>
      <c r="F166" s="69" t="s">
        <v>279</v>
      </c>
      <c r="G166" s="69" t="b">
        <v>0</v>
      </c>
      <c r="H166" s="69" t="b">
        <v>0</v>
      </c>
      <c r="I166" s="69" t="b">
        <v>0</v>
      </c>
      <c r="J166" s="69" t="b">
        <v>0</v>
      </c>
      <c r="K166" s="69" t="b">
        <v>0</v>
      </c>
      <c r="L166" s="69" t="b">
        <v>0</v>
      </c>
    </row>
    <row r="167" spans="1:12" ht="15">
      <c r="A167" s="69" t="s">
        <v>2344</v>
      </c>
      <c r="B167" s="69" t="s">
        <v>2317</v>
      </c>
      <c r="C167" s="69">
        <v>3</v>
      </c>
      <c r="D167" s="93">
        <v>0.002352125548446947</v>
      </c>
      <c r="E167" s="93">
        <v>2.5877109650189114</v>
      </c>
      <c r="F167" s="69" t="s">
        <v>279</v>
      </c>
      <c r="G167" s="69" t="b">
        <v>0</v>
      </c>
      <c r="H167" s="69" t="b">
        <v>0</v>
      </c>
      <c r="I167" s="69" t="b">
        <v>0</v>
      </c>
      <c r="J167" s="69" t="b">
        <v>0</v>
      </c>
      <c r="K167" s="69" t="b">
        <v>0</v>
      </c>
      <c r="L167" s="69" t="b">
        <v>0</v>
      </c>
    </row>
    <row r="168" spans="1:12" ht="15">
      <c r="A168" s="69" t="s">
        <v>2317</v>
      </c>
      <c r="B168" s="69" t="s">
        <v>2270</v>
      </c>
      <c r="C168" s="69">
        <v>3</v>
      </c>
      <c r="D168" s="93">
        <v>0.002352125548446947</v>
      </c>
      <c r="E168" s="93">
        <v>2.1386184338994925</v>
      </c>
      <c r="F168" s="69" t="s">
        <v>279</v>
      </c>
      <c r="G168" s="69" t="b">
        <v>0</v>
      </c>
      <c r="H168" s="69" t="b">
        <v>0</v>
      </c>
      <c r="I168" s="69" t="b">
        <v>0</v>
      </c>
      <c r="J168" s="69" t="b">
        <v>0</v>
      </c>
      <c r="K168" s="69" t="b">
        <v>0</v>
      </c>
      <c r="L168" s="69" t="b">
        <v>0</v>
      </c>
    </row>
    <row r="169" spans="1:12" ht="15">
      <c r="A169" s="69" t="s">
        <v>2270</v>
      </c>
      <c r="B169" s="69" t="s">
        <v>2381</v>
      </c>
      <c r="C169" s="69">
        <v>3</v>
      </c>
      <c r="D169" s="93">
        <v>0.002352125548446947</v>
      </c>
      <c r="E169" s="93">
        <v>2.360467183515849</v>
      </c>
      <c r="F169" s="69" t="s">
        <v>279</v>
      </c>
      <c r="G169" s="69" t="b">
        <v>0</v>
      </c>
      <c r="H169" s="69" t="b">
        <v>0</v>
      </c>
      <c r="I169" s="69" t="b">
        <v>0</v>
      </c>
      <c r="J169" s="69" t="b">
        <v>0</v>
      </c>
      <c r="K169" s="69" t="b">
        <v>0</v>
      </c>
      <c r="L169" s="69" t="b">
        <v>0</v>
      </c>
    </row>
    <row r="170" spans="1:12" ht="15">
      <c r="A170" s="69" t="s">
        <v>2381</v>
      </c>
      <c r="B170" s="69" t="s">
        <v>2382</v>
      </c>
      <c r="C170" s="69">
        <v>3</v>
      </c>
      <c r="D170" s="93">
        <v>0.002352125548446947</v>
      </c>
      <c r="E170" s="93">
        <v>2.837588438235511</v>
      </c>
      <c r="F170" s="69" t="s">
        <v>279</v>
      </c>
      <c r="G170" s="69" t="b">
        <v>0</v>
      </c>
      <c r="H170" s="69" t="b">
        <v>0</v>
      </c>
      <c r="I170" s="69" t="b">
        <v>0</v>
      </c>
      <c r="J170" s="69" t="b">
        <v>0</v>
      </c>
      <c r="K170" s="69" t="b">
        <v>0</v>
      </c>
      <c r="L170" s="69" t="b">
        <v>0</v>
      </c>
    </row>
    <row r="171" spans="1:12" ht="15">
      <c r="A171" s="69" t="s">
        <v>2382</v>
      </c>
      <c r="B171" s="69" t="s">
        <v>2350</v>
      </c>
      <c r="C171" s="69">
        <v>3</v>
      </c>
      <c r="D171" s="93">
        <v>0.002352125548446947</v>
      </c>
      <c r="E171" s="93">
        <v>2.7126497016272113</v>
      </c>
      <c r="F171" s="69" t="s">
        <v>279</v>
      </c>
      <c r="G171" s="69" t="b">
        <v>0</v>
      </c>
      <c r="H171" s="69" t="b">
        <v>0</v>
      </c>
      <c r="I171" s="69" t="b">
        <v>0</v>
      </c>
      <c r="J171" s="69" t="b">
        <v>0</v>
      </c>
      <c r="K171" s="69" t="b">
        <v>0</v>
      </c>
      <c r="L171" s="69" t="b">
        <v>0</v>
      </c>
    </row>
    <row r="172" spans="1:12" ht="15">
      <c r="A172" s="69" t="s">
        <v>2350</v>
      </c>
      <c r="B172" s="69" t="s">
        <v>2269</v>
      </c>
      <c r="C172" s="69">
        <v>3</v>
      </c>
      <c r="D172" s="93">
        <v>0.002352125548446947</v>
      </c>
      <c r="E172" s="93">
        <v>2.7126497016272113</v>
      </c>
      <c r="F172" s="69" t="s">
        <v>279</v>
      </c>
      <c r="G172" s="69" t="b">
        <v>0</v>
      </c>
      <c r="H172" s="69" t="b">
        <v>0</v>
      </c>
      <c r="I172" s="69" t="b">
        <v>0</v>
      </c>
      <c r="J172" s="69" t="b">
        <v>0</v>
      </c>
      <c r="K172" s="69" t="b">
        <v>0</v>
      </c>
      <c r="L172" s="69" t="b">
        <v>0</v>
      </c>
    </row>
    <row r="173" spans="1:12" ht="15">
      <c r="A173" s="69" t="s">
        <v>2261</v>
      </c>
      <c r="B173" s="69" t="s">
        <v>2353</v>
      </c>
      <c r="C173" s="69">
        <v>3</v>
      </c>
      <c r="D173" s="93">
        <v>0.002352125548446947</v>
      </c>
      <c r="E173" s="93">
        <v>2.110589710299249</v>
      </c>
      <c r="F173" s="69" t="s">
        <v>279</v>
      </c>
      <c r="G173" s="69" t="b">
        <v>0</v>
      </c>
      <c r="H173" s="69" t="b">
        <v>0</v>
      </c>
      <c r="I173" s="69" t="b">
        <v>0</v>
      </c>
      <c r="J173" s="69" t="b">
        <v>0</v>
      </c>
      <c r="K173" s="69" t="b">
        <v>0</v>
      </c>
      <c r="L173" s="69" t="b">
        <v>0</v>
      </c>
    </row>
    <row r="174" spans="1:12" ht="15">
      <c r="A174" s="69" t="s">
        <v>2353</v>
      </c>
      <c r="B174" s="69" t="s">
        <v>812</v>
      </c>
      <c r="C174" s="69">
        <v>3</v>
      </c>
      <c r="D174" s="93">
        <v>0.002352125548446947</v>
      </c>
      <c r="E174" s="93">
        <v>1.4822007802489374</v>
      </c>
      <c r="F174" s="69" t="s">
        <v>279</v>
      </c>
      <c r="G174" s="69" t="b">
        <v>0</v>
      </c>
      <c r="H174" s="69" t="b">
        <v>0</v>
      </c>
      <c r="I174" s="69" t="b">
        <v>0</v>
      </c>
      <c r="J174" s="69" t="b">
        <v>0</v>
      </c>
      <c r="K174" s="69" t="b">
        <v>0</v>
      </c>
      <c r="L174" s="69" t="b">
        <v>0</v>
      </c>
    </row>
    <row r="175" spans="1:12" ht="15">
      <c r="A175" s="69" t="s">
        <v>812</v>
      </c>
      <c r="B175" s="69" t="s">
        <v>2383</v>
      </c>
      <c r="C175" s="69">
        <v>3</v>
      </c>
      <c r="D175" s="93">
        <v>0.002352125548446947</v>
      </c>
      <c r="E175" s="93">
        <v>1.5904338233543847</v>
      </c>
      <c r="F175" s="69" t="s">
        <v>279</v>
      </c>
      <c r="G175" s="69" t="b">
        <v>0</v>
      </c>
      <c r="H175" s="69" t="b">
        <v>0</v>
      </c>
      <c r="I175" s="69" t="b">
        <v>0</v>
      </c>
      <c r="J175" s="69" t="b">
        <v>0</v>
      </c>
      <c r="K175" s="69" t="b">
        <v>0</v>
      </c>
      <c r="L175" s="69" t="b">
        <v>0</v>
      </c>
    </row>
    <row r="176" spans="1:12" ht="15">
      <c r="A176" s="69" t="s">
        <v>2255</v>
      </c>
      <c r="B176" s="69" t="s">
        <v>2354</v>
      </c>
      <c r="C176" s="69">
        <v>3</v>
      </c>
      <c r="D176" s="93">
        <v>0.002352125548446947</v>
      </c>
      <c r="E176" s="93">
        <v>2.0136796972911926</v>
      </c>
      <c r="F176" s="69" t="s">
        <v>279</v>
      </c>
      <c r="G176" s="69" t="b">
        <v>0</v>
      </c>
      <c r="H176" s="69" t="b">
        <v>0</v>
      </c>
      <c r="I176" s="69" t="b">
        <v>0</v>
      </c>
      <c r="J176" s="69" t="b">
        <v>0</v>
      </c>
      <c r="K176" s="69" t="b">
        <v>0</v>
      </c>
      <c r="L176" s="69" t="b">
        <v>0</v>
      </c>
    </row>
    <row r="177" spans="1:12" ht="15">
      <c r="A177" s="69" t="s">
        <v>2354</v>
      </c>
      <c r="B177" s="69" t="s">
        <v>1995</v>
      </c>
      <c r="C177" s="69">
        <v>3</v>
      </c>
      <c r="D177" s="93">
        <v>0.002352125548446947</v>
      </c>
      <c r="E177" s="93">
        <v>1.0195092409519164</v>
      </c>
      <c r="F177" s="69" t="s">
        <v>279</v>
      </c>
      <c r="G177" s="69" t="b">
        <v>0</v>
      </c>
      <c r="H177" s="69" t="b">
        <v>0</v>
      </c>
      <c r="I177" s="69" t="b">
        <v>0</v>
      </c>
      <c r="J177" s="69" t="b">
        <v>0</v>
      </c>
      <c r="K177" s="69" t="b">
        <v>0</v>
      </c>
      <c r="L177" s="69" t="b">
        <v>0</v>
      </c>
    </row>
    <row r="178" spans="1:12" ht="15">
      <c r="A178" s="69" t="s">
        <v>808</v>
      </c>
      <c r="B178" s="69" t="s">
        <v>2006</v>
      </c>
      <c r="C178" s="69">
        <v>3</v>
      </c>
      <c r="D178" s="93">
        <v>0.002352125548446947</v>
      </c>
      <c r="E178" s="93">
        <v>1.2177996799471174</v>
      </c>
      <c r="F178" s="69" t="s">
        <v>279</v>
      </c>
      <c r="G178" s="69" t="b">
        <v>0</v>
      </c>
      <c r="H178" s="69" t="b">
        <v>0</v>
      </c>
      <c r="I178" s="69" t="b">
        <v>0</v>
      </c>
      <c r="J178" s="69" t="b">
        <v>0</v>
      </c>
      <c r="K178" s="69" t="b">
        <v>0</v>
      </c>
      <c r="L178" s="69" t="b">
        <v>0</v>
      </c>
    </row>
    <row r="179" spans="1:12" ht="15">
      <c r="A179" s="69" t="s">
        <v>1998</v>
      </c>
      <c r="B179" s="69" t="s">
        <v>2355</v>
      </c>
      <c r="C179" s="69">
        <v>3</v>
      </c>
      <c r="D179" s="93">
        <v>0.002352125548446947</v>
      </c>
      <c r="E179" s="93">
        <v>1.3768575997040182</v>
      </c>
      <c r="F179" s="69" t="s">
        <v>279</v>
      </c>
      <c r="G179" s="69" t="b">
        <v>0</v>
      </c>
      <c r="H179" s="69" t="b">
        <v>0</v>
      </c>
      <c r="I179" s="69" t="b">
        <v>0</v>
      </c>
      <c r="J179" s="69" t="b">
        <v>0</v>
      </c>
      <c r="K179" s="69" t="b">
        <v>0</v>
      </c>
      <c r="L179" s="69" t="b">
        <v>0</v>
      </c>
    </row>
    <row r="180" spans="1:12" ht="15">
      <c r="A180" s="69" t="s">
        <v>2355</v>
      </c>
      <c r="B180" s="69" t="s">
        <v>2284</v>
      </c>
      <c r="C180" s="69">
        <v>3</v>
      </c>
      <c r="D180" s="93">
        <v>0.002352125548446947</v>
      </c>
      <c r="E180" s="93">
        <v>2.344672916332617</v>
      </c>
      <c r="F180" s="69" t="s">
        <v>279</v>
      </c>
      <c r="G180" s="69" t="b">
        <v>0</v>
      </c>
      <c r="H180" s="69" t="b">
        <v>0</v>
      </c>
      <c r="I180" s="69" t="b">
        <v>0</v>
      </c>
      <c r="J180" s="69" t="b">
        <v>0</v>
      </c>
      <c r="K180" s="69" t="b">
        <v>0</v>
      </c>
      <c r="L180" s="69" t="b">
        <v>0</v>
      </c>
    </row>
    <row r="181" spans="1:12" ht="15">
      <c r="A181" s="69" t="s">
        <v>2006</v>
      </c>
      <c r="B181" s="69" t="s">
        <v>1999</v>
      </c>
      <c r="C181" s="69">
        <v>3</v>
      </c>
      <c r="D181" s="93">
        <v>0.002352125548446947</v>
      </c>
      <c r="E181" s="93">
        <v>1.7162839862823054</v>
      </c>
      <c r="F181" s="69" t="s">
        <v>279</v>
      </c>
      <c r="G181" s="69" t="b">
        <v>0</v>
      </c>
      <c r="H181" s="69" t="b">
        <v>0</v>
      </c>
      <c r="I181" s="69" t="b">
        <v>0</v>
      </c>
      <c r="J181" s="69" t="b">
        <v>0</v>
      </c>
      <c r="K181" s="69" t="b">
        <v>0</v>
      </c>
      <c r="L181" s="69" t="b">
        <v>0</v>
      </c>
    </row>
    <row r="182" spans="1:12" ht="15">
      <c r="A182" s="69" t="s">
        <v>1999</v>
      </c>
      <c r="B182" s="69" t="s">
        <v>2384</v>
      </c>
      <c r="C182" s="69">
        <v>3</v>
      </c>
      <c r="D182" s="93">
        <v>0.002352125548446947</v>
      </c>
      <c r="E182" s="93">
        <v>2.837588438235511</v>
      </c>
      <c r="F182" s="69" t="s">
        <v>279</v>
      </c>
      <c r="G182" s="69" t="b">
        <v>0</v>
      </c>
      <c r="H182" s="69" t="b">
        <v>0</v>
      </c>
      <c r="I182" s="69" t="b">
        <v>0</v>
      </c>
      <c r="J182" s="69" t="b">
        <v>0</v>
      </c>
      <c r="K182" s="69" t="b">
        <v>0</v>
      </c>
      <c r="L182" s="69" t="b">
        <v>0</v>
      </c>
    </row>
    <row r="183" spans="1:12" ht="15">
      <c r="A183" s="69" t="s">
        <v>2384</v>
      </c>
      <c r="B183" s="69" t="s">
        <v>812</v>
      </c>
      <c r="C183" s="69">
        <v>3</v>
      </c>
      <c r="D183" s="93">
        <v>0.002352125548446947</v>
      </c>
      <c r="E183" s="93">
        <v>1.6071395168572373</v>
      </c>
      <c r="F183" s="69" t="s">
        <v>279</v>
      </c>
      <c r="G183" s="69" t="b">
        <v>0</v>
      </c>
      <c r="H183" s="69" t="b">
        <v>0</v>
      </c>
      <c r="I183" s="69" t="b">
        <v>0</v>
      </c>
      <c r="J183" s="69" t="b">
        <v>0</v>
      </c>
      <c r="K183" s="69" t="b">
        <v>0</v>
      </c>
      <c r="L183" s="69" t="b">
        <v>0</v>
      </c>
    </row>
    <row r="184" spans="1:12" ht="15">
      <c r="A184" s="69" t="s">
        <v>1981</v>
      </c>
      <c r="B184" s="69" t="s">
        <v>2009</v>
      </c>
      <c r="C184" s="69">
        <v>3</v>
      </c>
      <c r="D184" s="93">
        <v>0.002352125548446947</v>
      </c>
      <c r="E184" s="93">
        <v>1.7426129250046545</v>
      </c>
      <c r="F184" s="69" t="s">
        <v>279</v>
      </c>
      <c r="G184" s="69" t="b">
        <v>0</v>
      </c>
      <c r="H184" s="69" t="b">
        <v>0</v>
      </c>
      <c r="I184" s="69" t="b">
        <v>0</v>
      </c>
      <c r="J184" s="69" t="b">
        <v>0</v>
      </c>
      <c r="K184" s="69" t="b">
        <v>0</v>
      </c>
      <c r="L184" s="69" t="b">
        <v>0</v>
      </c>
    </row>
    <row r="185" spans="1:12" ht="15">
      <c r="A185" s="69" t="s">
        <v>2003</v>
      </c>
      <c r="B185" s="69" t="s">
        <v>2356</v>
      </c>
      <c r="C185" s="69">
        <v>3</v>
      </c>
      <c r="D185" s="93">
        <v>0.002352125548446947</v>
      </c>
      <c r="E185" s="93">
        <v>2.1483782711886485</v>
      </c>
      <c r="F185" s="69" t="s">
        <v>279</v>
      </c>
      <c r="G185" s="69" t="b">
        <v>0</v>
      </c>
      <c r="H185" s="69" t="b">
        <v>0</v>
      </c>
      <c r="I185" s="69" t="b">
        <v>0</v>
      </c>
      <c r="J185" s="69" t="b">
        <v>0</v>
      </c>
      <c r="K185" s="69" t="b">
        <v>0</v>
      </c>
      <c r="L185" s="69" t="b">
        <v>0</v>
      </c>
    </row>
    <row r="186" spans="1:12" ht="15">
      <c r="A186" s="69" t="s">
        <v>1995</v>
      </c>
      <c r="B186" s="69" t="s">
        <v>2287</v>
      </c>
      <c r="C186" s="69">
        <v>3</v>
      </c>
      <c r="D186" s="93">
        <v>0.002352125548446947</v>
      </c>
      <c r="E186" s="93">
        <v>1.2935203938852358</v>
      </c>
      <c r="F186" s="69" t="s">
        <v>279</v>
      </c>
      <c r="G186" s="69" t="b">
        <v>0</v>
      </c>
      <c r="H186" s="69" t="b">
        <v>0</v>
      </c>
      <c r="I186" s="69" t="b">
        <v>0</v>
      </c>
      <c r="J186" s="69" t="b">
        <v>0</v>
      </c>
      <c r="K186" s="69" t="b">
        <v>0</v>
      </c>
      <c r="L186" s="69" t="b">
        <v>0</v>
      </c>
    </row>
    <row r="187" spans="1:12" ht="15">
      <c r="A187" s="69" t="s">
        <v>2287</v>
      </c>
      <c r="B187" s="69" t="s">
        <v>2386</v>
      </c>
      <c r="C187" s="69">
        <v>3</v>
      </c>
      <c r="D187" s="93">
        <v>0.002352125548446947</v>
      </c>
      <c r="E187" s="93">
        <v>2.469611652940917</v>
      </c>
      <c r="F187" s="69" t="s">
        <v>279</v>
      </c>
      <c r="G187" s="69" t="b">
        <v>0</v>
      </c>
      <c r="H187" s="69" t="b">
        <v>0</v>
      </c>
      <c r="I187" s="69" t="b">
        <v>0</v>
      </c>
      <c r="J187" s="69" t="b">
        <v>0</v>
      </c>
      <c r="K187" s="69" t="b">
        <v>0</v>
      </c>
      <c r="L187" s="69" t="b">
        <v>0</v>
      </c>
    </row>
    <row r="188" spans="1:12" ht="15">
      <c r="A188" s="69" t="s">
        <v>2386</v>
      </c>
      <c r="B188" s="69" t="s">
        <v>2288</v>
      </c>
      <c r="C188" s="69">
        <v>3</v>
      </c>
      <c r="D188" s="93">
        <v>0.002352125548446947</v>
      </c>
      <c r="E188" s="93">
        <v>2.469611652940917</v>
      </c>
      <c r="F188" s="69" t="s">
        <v>279</v>
      </c>
      <c r="G188" s="69" t="b">
        <v>0</v>
      </c>
      <c r="H188" s="69" t="b">
        <v>0</v>
      </c>
      <c r="I188" s="69" t="b">
        <v>0</v>
      </c>
      <c r="J188" s="69" t="b">
        <v>0</v>
      </c>
      <c r="K188" s="69" t="b">
        <v>0</v>
      </c>
      <c r="L188" s="69" t="b">
        <v>0</v>
      </c>
    </row>
    <row r="189" spans="1:12" ht="15">
      <c r="A189" s="69" t="s">
        <v>2288</v>
      </c>
      <c r="B189" s="69" t="s">
        <v>2387</v>
      </c>
      <c r="C189" s="69">
        <v>3</v>
      </c>
      <c r="D189" s="93">
        <v>0.002352125548446947</v>
      </c>
      <c r="E189" s="93">
        <v>2.469611652940917</v>
      </c>
      <c r="F189" s="69" t="s">
        <v>279</v>
      </c>
      <c r="G189" s="69" t="b">
        <v>0</v>
      </c>
      <c r="H189" s="69" t="b">
        <v>0</v>
      </c>
      <c r="I189" s="69" t="b">
        <v>0</v>
      </c>
      <c r="J189" s="69" t="b">
        <v>0</v>
      </c>
      <c r="K189" s="69" t="b">
        <v>0</v>
      </c>
      <c r="L189" s="69" t="b">
        <v>0</v>
      </c>
    </row>
    <row r="190" spans="1:12" ht="15">
      <c r="A190" s="69" t="s">
        <v>2387</v>
      </c>
      <c r="B190" s="69" t="s">
        <v>2290</v>
      </c>
      <c r="C190" s="69">
        <v>3</v>
      </c>
      <c r="D190" s="93">
        <v>0.002352125548446947</v>
      </c>
      <c r="E190" s="93">
        <v>2.469611652940917</v>
      </c>
      <c r="F190" s="69" t="s">
        <v>279</v>
      </c>
      <c r="G190" s="69" t="b">
        <v>0</v>
      </c>
      <c r="H190" s="69" t="b">
        <v>0</v>
      </c>
      <c r="I190" s="69" t="b">
        <v>0</v>
      </c>
      <c r="J190" s="69" t="b">
        <v>0</v>
      </c>
      <c r="K190" s="69" t="b">
        <v>0</v>
      </c>
      <c r="L190" s="69" t="b">
        <v>0</v>
      </c>
    </row>
    <row r="191" spans="1:12" ht="15">
      <c r="A191" s="69" t="s">
        <v>2290</v>
      </c>
      <c r="B191" s="69" t="s">
        <v>2289</v>
      </c>
      <c r="C191" s="69">
        <v>3</v>
      </c>
      <c r="D191" s="93">
        <v>0.002352125548446947</v>
      </c>
      <c r="E191" s="93">
        <v>2.1016348676463226</v>
      </c>
      <c r="F191" s="69" t="s">
        <v>279</v>
      </c>
      <c r="G191" s="69" t="b">
        <v>0</v>
      </c>
      <c r="H191" s="69" t="b">
        <v>0</v>
      </c>
      <c r="I191" s="69" t="b">
        <v>0</v>
      </c>
      <c r="J191" s="69" t="b">
        <v>0</v>
      </c>
      <c r="K191" s="69" t="b">
        <v>0</v>
      </c>
      <c r="L191" s="69" t="b">
        <v>0</v>
      </c>
    </row>
    <row r="192" spans="1:12" ht="15">
      <c r="A192" s="69" t="s">
        <v>2289</v>
      </c>
      <c r="B192" s="69" t="s">
        <v>2358</v>
      </c>
      <c r="C192" s="69">
        <v>3</v>
      </c>
      <c r="D192" s="93">
        <v>0.002352125548446947</v>
      </c>
      <c r="E192" s="93">
        <v>2.344672916332617</v>
      </c>
      <c r="F192" s="69" t="s">
        <v>279</v>
      </c>
      <c r="G192" s="69" t="b">
        <v>0</v>
      </c>
      <c r="H192" s="69" t="b">
        <v>0</v>
      </c>
      <c r="I192" s="69" t="b">
        <v>0</v>
      </c>
      <c r="J192" s="69" t="b">
        <v>0</v>
      </c>
      <c r="K192" s="69" t="b">
        <v>0</v>
      </c>
      <c r="L192" s="69" t="b">
        <v>0</v>
      </c>
    </row>
    <row r="193" spans="1:12" ht="15">
      <c r="A193" s="69" t="s">
        <v>2358</v>
      </c>
      <c r="B193" s="69" t="s">
        <v>2388</v>
      </c>
      <c r="C193" s="69">
        <v>3</v>
      </c>
      <c r="D193" s="93">
        <v>0.002352125548446947</v>
      </c>
      <c r="E193" s="93">
        <v>2.7126497016272113</v>
      </c>
      <c r="F193" s="69" t="s">
        <v>279</v>
      </c>
      <c r="G193" s="69" t="b">
        <v>0</v>
      </c>
      <c r="H193" s="69" t="b">
        <v>0</v>
      </c>
      <c r="I193" s="69" t="b">
        <v>0</v>
      </c>
      <c r="J193" s="69" t="b">
        <v>0</v>
      </c>
      <c r="K193" s="69" t="b">
        <v>0</v>
      </c>
      <c r="L193" s="69" t="b">
        <v>0</v>
      </c>
    </row>
    <row r="194" spans="1:12" ht="15">
      <c r="A194" s="69" t="s">
        <v>2388</v>
      </c>
      <c r="B194" s="69" t="s">
        <v>2389</v>
      </c>
      <c r="C194" s="69">
        <v>3</v>
      </c>
      <c r="D194" s="93">
        <v>0.002352125548446947</v>
      </c>
      <c r="E194" s="93">
        <v>2.837588438235511</v>
      </c>
      <c r="F194" s="69" t="s">
        <v>279</v>
      </c>
      <c r="G194" s="69" t="b">
        <v>0</v>
      </c>
      <c r="H194" s="69" t="b">
        <v>0</v>
      </c>
      <c r="I194" s="69" t="b">
        <v>0</v>
      </c>
      <c r="J194" s="69" t="b">
        <v>0</v>
      </c>
      <c r="K194" s="69" t="b">
        <v>0</v>
      </c>
      <c r="L194" s="69" t="b">
        <v>0</v>
      </c>
    </row>
    <row r="195" spans="1:12" ht="15">
      <c r="A195" s="69" t="s">
        <v>2389</v>
      </c>
      <c r="B195" s="69" t="s">
        <v>2268</v>
      </c>
      <c r="C195" s="69">
        <v>3</v>
      </c>
      <c r="D195" s="93">
        <v>0.002352125548446947</v>
      </c>
      <c r="E195" s="93">
        <v>2.314709692955174</v>
      </c>
      <c r="F195" s="69" t="s">
        <v>279</v>
      </c>
      <c r="G195" s="69" t="b">
        <v>0</v>
      </c>
      <c r="H195" s="69" t="b">
        <v>0</v>
      </c>
      <c r="I195" s="69" t="b">
        <v>0</v>
      </c>
      <c r="J195" s="69" t="b">
        <v>0</v>
      </c>
      <c r="K195" s="69" t="b">
        <v>0</v>
      </c>
      <c r="L195" s="69" t="b">
        <v>0</v>
      </c>
    </row>
    <row r="196" spans="1:12" ht="15">
      <c r="A196" s="69" t="s">
        <v>2268</v>
      </c>
      <c r="B196" s="69" t="s">
        <v>2293</v>
      </c>
      <c r="C196" s="69">
        <v>3</v>
      </c>
      <c r="D196" s="93">
        <v>0.002352125548446947</v>
      </c>
      <c r="E196" s="93">
        <v>2.0136796972911926</v>
      </c>
      <c r="F196" s="69" t="s">
        <v>279</v>
      </c>
      <c r="G196" s="69" t="b">
        <v>0</v>
      </c>
      <c r="H196" s="69" t="b">
        <v>0</v>
      </c>
      <c r="I196" s="69" t="b">
        <v>0</v>
      </c>
      <c r="J196" s="69" t="b">
        <v>0</v>
      </c>
      <c r="K196" s="69" t="b">
        <v>0</v>
      </c>
      <c r="L196" s="69" t="b">
        <v>0</v>
      </c>
    </row>
    <row r="197" spans="1:12" ht="15">
      <c r="A197" s="69" t="s">
        <v>2000</v>
      </c>
      <c r="B197" s="69" t="s">
        <v>2394</v>
      </c>
      <c r="C197" s="69">
        <v>3</v>
      </c>
      <c r="D197" s="93">
        <v>0.002352125548446947</v>
      </c>
      <c r="E197" s="93">
        <v>1.9529818569375808</v>
      </c>
      <c r="F197" s="69" t="s">
        <v>279</v>
      </c>
      <c r="G197" s="69" t="b">
        <v>0</v>
      </c>
      <c r="H197" s="69" t="b">
        <v>0</v>
      </c>
      <c r="I197" s="69" t="b">
        <v>0</v>
      </c>
      <c r="J197" s="69" t="b">
        <v>0</v>
      </c>
      <c r="K197" s="69" t="b">
        <v>0</v>
      </c>
      <c r="L197" s="69" t="b">
        <v>0</v>
      </c>
    </row>
    <row r="198" spans="1:12" ht="15">
      <c r="A198" s="69" t="s">
        <v>2395</v>
      </c>
      <c r="B198" s="69" t="s">
        <v>2316</v>
      </c>
      <c r="C198" s="69">
        <v>3</v>
      </c>
      <c r="D198" s="93">
        <v>0.002352125548446947</v>
      </c>
      <c r="E198" s="93">
        <v>2.615739688619155</v>
      </c>
      <c r="F198" s="69" t="s">
        <v>279</v>
      </c>
      <c r="G198" s="69" t="b">
        <v>0</v>
      </c>
      <c r="H198" s="69" t="b">
        <v>0</v>
      </c>
      <c r="I198" s="69" t="b">
        <v>0</v>
      </c>
      <c r="J198" s="69" t="b">
        <v>0</v>
      </c>
      <c r="K198" s="69" t="b">
        <v>0</v>
      </c>
      <c r="L198" s="69" t="b">
        <v>0</v>
      </c>
    </row>
    <row r="199" spans="1:12" ht="15">
      <c r="A199" s="69" t="s">
        <v>1998</v>
      </c>
      <c r="B199" s="69" t="s">
        <v>1995</v>
      </c>
      <c r="C199" s="69">
        <v>3</v>
      </c>
      <c r="D199" s="93">
        <v>0.002352125548446947</v>
      </c>
      <c r="E199" s="93">
        <v>-0.19134412436297676</v>
      </c>
      <c r="F199" s="69" t="s">
        <v>279</v>
      </c>
      <c r="G199" s="69" t="b">
        <v>0</v>
      </c>
      <c r="H199" s="69" t="b">
        <v>0</v>
      </c>
      <c r="I199" s="69" t="b">
        <v>0</v>
      </c>
      <c r="J199" s="69" t="b">
        <v>0</v>
      </c>
      <c r="K199" s="69" t="b">
        <v>0</v>
      </c>
      <c r="L199" s="69" t="b">
        <v>0</v>
      </c>
    </row>
    <row r="200" spans="1:12" ht="15">
      <c r="A200" s="69" t="s">
        <v>1997</v>
      </c>
      <c r="B200" s="69" t="s">
        <v>2402</v>
      </c>
      <c r="C200" s="69">
        <v>3</v>
      </c>
      <c r="D200" s="93">
        <v>0.002352125548446947</v>
      </c>
      <c r="E200" s="93">
        <v>1.406224674076524</v>
      </c>
      <c r="F200" s="69" t="s">
        <v>279</v>
      </c>
      <c r="G200" s="69" t="b">
        <v>0</v>
      </c>
      <c r="H200" s="69" t="b">
        <v>0</v>
      </c>
      <c r="I200" s="69" t="b">
        <v>0</v>
      </c>
      <c r="J200" s="69" t="b">
        <v>0</v>
      </c>
      <c r="K200" s="69" t="b">
        <v>0</v>
      </c>
      <c r="L200" s="69" t="b">
        <v>0</v>
      </c>
    </row>
    <row r="201" spans="1:12" ht="15">
      <c r="A201" s="69" t="s">
        <v>2402</v>
      </c>
      <c r="B201" s="69" t="s">
        <v>2357</v>
      </c>
      <c r="C201" s="69">
        <v>3</v>
      </c>
      <c r="D201" s="93">
        <v>0.002352125548446947</v>
      </c>
      <c r="E201" s="93">
        <v>2.7126497016272113</v>
      </c>
      <c r="F201" s="69" t="s">
        <v>279</v>
      </c>
      <c r="G201" s="69" t="b">
        <v>0</v>
      </c>
      <c r="H201" s="69" t="b">
        <v>0</v>
      </c>
      <c r="I201" s="69" t="b">
        <v>0</v>
      </c>
      <c r="J201" s="69" t="b">
        <v>0</v>
      </c>
      <c r="K201" s="69" t="b">
        <v>0</v>
      </c>
      <c r="L201" s="69" t="b">
        <v>0</v>
      </c>
    </row>
    <row r="202" spans="1:12" ht="15">
      <c r="A202" s="69" t="s">
        <v>2357</v>
      </c>
      <c r="B202" s="69" t="s">
        <v>2004</v>
      </c>
      <c r="C202" s="69">
        <v>3</v>
      </c>
      <c r="D202" s="93">
        <v>0.002352125548446947</v>
      </c>
      <c r="E202" s="93">
        <v>1.6582920393046185</v>
      </c>
      <c r="F202" s="69" t="s">
        <v>279</v>
      </c>
      <c r="G202" s="69" t="b">
        <v>0</v>
      </c>
      <c r="H202" s="69" t="b">
        <v>0</v>
      </c>
      <c r="I202" s="69" t="b">
        <v>0</v>
      </c>
      <c r="J202" s="69" t="b">
        <v>0</v>
      </c>
      <c r="K202" s="69" t="b">
        <v>0</v>
      </c>
      <c r="L202" s="69" t="b">
        <v>0</v>
      </c>
    </row>
    <row r="203" spans="1:12" ht="15">
      <c r="A203" s="69" t="s">
        <v>2273</v>
      </c>
      <c r="B203" s="69" t="s">
        <v>2403</v>
      </c>
      <c r="C203" s="69">
        <v>3</v>
      </c>
      <c r="D203" s="93">
        <v>0.002352125548446947</v>
      </c>
      <c r="E203" s="93">
        <v>2.469611652940917</v>
      </c>
      <c r="F203" s="69" t="s">
        <v>279</v>
      </c>
      <c r="G203" s="69" t="b">
        <v>0</v>
      </c>
      <c r="H203" s="69" t="b">
        <v>0</v>
      </c>
      <c r="I203" s="69" t="b">
        <v>0</v>
      </c>
      <c r="J203" s="69" t="b">
        <v>0</v>
      </c>
      <c r="K203" s="69" t="b">
        <v>0</v>
      </c>
      <c r="L203" s="69" t="b">
        <v>0</v>
      </c>
    </row>
    <row r="204" spans="1:12" ht="15">
      <c r="A204" s="69" t="s">
        <v>2254</v>
      </c>
      <c r="B204" s="69" t="s">
        <v>2405</v>
      </c>
      <c r="C204" s="69">
        <v>3</v>
      </c>
      <c r="D204" s="93">
        <v>0.002352125548446947</v>
      </c>
      <c r="E204" s="93">
        <v>2.235528446907549</v>
      </c>
      <c r="F204" s="69" t="s">
        <v>279</v>
      </c>
      <c r="G204" s="69" t="b">
        <v>0</v>
      </c>
      <c r="H204" s="69" t="b">
        <v>0</v>
      </c>
      <c r="I204" s="69" t="b">
        <v>0</v>
      </c>
      <c r="J204" s="69" t="b">
        <v>0</v>
      </c>
      <c r="K204" s="69" t="b">
        <v>0</v>
      </c>
      <c r="L204" s="69" t="b">
        <v>0</v>
      </c>
    </row>
    <row r="205" spans="1:12" ht="15">
      <c r="A205" s="69" t="s">
        <v>2405</v>
      </c>
      <c r="B205" s="69" t="s">
        <v>2012</v>
      </c>
      <c r="C205" s="69">
        <v>3</v>
      </c>
      <c r="D205" s="93">
        <v>0.002352125548446947</v>
      </c>
      <c r="E205" s="93">
        <v>2.360467183515849</v>
      </c>
      <c r="F205" s="69" t="s">
        <v>279</v>
      </c>
      <c r="G205" s="69" t="b">
        <v>0</v>
      </c>
      <c r="H205" s="69" t="b">
        <v>0</v>
      </c>
      <c r="I205" s="69" t="b">
        <v>0</v>
      </c>
      <c r="J205" s="69" t="b">
        <v>0</v>
      </c>
      <c r="K205" s="69" t="b">
        <v>0</v>
      </c>
      <c r="L205" s="69" t="b">
        <v>0</v>
      </c>
    </row>
    <row r="206" spans="1:12" ht="15">
      <c r="A206" s="69" t="s">
        <v>2012</v>
      </c>
      <c r="B206" s="69" t="s">
        <v>2406</v>
      </c>
      <c r="C206" s="69">
        <v>3</v>
      </c>
      <c r="D206" s="93">
        <v>0.002352125548446947</v>
      </c>
      <c r="E206" s="93">
        <v>2.360467183515849</v>
      </c>
      <c r="F206" s="69" t="s">
        <v>279</v>
      </c>
      <c r="G206" s="69" t="b">
        <v>0</v>
      </c>
      <c r="H206" s="69" t="b">
        <v>0</v>
      </c>
      <c r="I206" s="69" t="b">
        <v>0</v>
      </c>
      <c r="J206" s="69" t="b">
        <v>0</v>
      </c>
      <c r="K206" s="69" t="b">
        <v>0</v>
      </c>
      <c r="L206" s="69" t="b">
        <v>0</v>
      </c>
    </row>
    <row r="207" spans="1:12" ht="15">
      <c r="A207" s="69" t="s">
        <v>2406</v>
      </c>
      <c r="B207" s="69" t="s">
        <v>2003</v>
      </c>
      <c r="C207" s="69">
        <v>3</v>
      </c>
      <c r="D207" s="93">
        <v>0.002352125548446947</v>
      </c>
      <c r="E207" s="93">
        <v>2.273317007796949</v>
      </c>
      <c r="F207" s="69" t="s">
        <v>279</v>
      </c>
      <c r="G207" s="69" t="b">
        <v>0</v>
      </c>
      <c r="H207" s="69" t="b">
        <v>0</v>
      </c>
      <c r="I207" s="69" t="b">
        <v>0</v>
      </c>
      <c r="J207" s="69" t="b">
        <v>0</v>
      </c>
      <c r="K207" s="69" t="b">
        <v>0</v>
      </c>
      <c r="L207" s="69" t="b">
        <v>0</v>
      </c>
    </row>
    <row r="208" spans="1:12" ht="15">
      <c r="A208" s="69" t="s">
        <v>2258</v>
      </c>
      <c r="B208" s="69" t="s">
        <v>812</v>
      </c>
      <c r="C208" s="69">
        <v>3</v>
      </c>
      <c r="D208" s="93">
        <v>0.002352125548446947</v>
      </c>
      <c r="E208" s="93">
        <v>1.005079525529275</v>
      </c>
      <c r="F208" s="69" t="s">
        <v>279</v>
      </c>
      <c r="G208" s="69" t="b">
        <v>0</v>
      </c>
      <c r="H208" s="69" t="b">
        <v>0</v>
      </c>
      <c r="I208" s="69" t="b">
        <v>0</v>
      </c>
      <c r="J208" s="69" t="b">
        <v>0</v>
      </c>
      <c r="K208" s="69" t="b">
        <v>0</v>
      </c>
      <c r="L208" s="69" t="b">
        <v>0</v>
      </c>
    </row>
    <row r="209" spans="1:12" ht="15">
      <c r="A209" s="69" t="s">
        <v>812</v>
      </c>
      <c r="B209" s="69" t="s">
        <v>2009</v>
      </c>
      <c r="C209" s="69">
        <v>3</v>
      </c>
      <c r="D209" s="93">
        <v>0.002352125548446947</v>
      </c>
      <c r="E209" s="93">
        <v>0.8634350954181224</v>
      </c>
      <c r="F209" s="69" t="s">
        <v>279</v>
      </c>
      <c r="G209" s="69" t="b">
        <v>0</v>
      </c>
      <c r="H209" s="69" t="b">
        <v>0</v>
      </c>
      <c r="I209" s="69" t="b">
        <v>0</v>
      </c>
      <c r="J209" s="69" t="b">
        <v>0</v>
      </c>
      <c r="K209" s="69" t="b">
        <v>0</v>
      </c>
      <c r="L209" s="69" t="b">
        <v>0</v>
      </c>
    </row>
    <row r="210" spans="1:12" ht="15">
      <c r="A210" s="69" t="s">
        <v>2263</v>
      </c>
      <c r="B210" s="69" t="s">
        <v>1995</v>
      </c>
      <c r="C210" s="69">
        <v>3</v>
      </c>
      <c r="D210" s="93">
        <v>0.002352125548446947</v>
      </c>
      <c r="E210" s="93">
        <v>0.7184792452879352</v>
      </c>
      <c r="F210" s="69" t="s">
        <v>279</v>
      </c>
      <c r="G210" s="69" t="b">
        <v>0</v>
      </c>
      <c r="H210" s="69" t="b">
        <v>0</v>
      </c>
      <c r="I210" s="69" t="b">
        <v>0</v>
      </c>
      <c r="J210" s="69" t="b">
        <v>0</v>
      </c>
      <c r="K210" s="69" t="b">
        <v>0</v>
      </c>
      <c r="L210" s="69" t="b">
        <v>0</v>
      </c>
    </row>
    <row r="211" spans="1:12" ht="15">
      <c r="A211" s="69" t="s">
        <v>1995</v>
      </c>
      <c r="B211" s="69" t="s">
        <v>2278</v>
      </c>
      <c r="C211" s="69">
        <v>3</v>
      </c>
      <c r="D211" s="93">
        <v>0.002352125548446947</v>
      </c>
      <c r="E211" s="93">
        <v>0.8675516616129545</v>
      </c>
      <c r="F211" s="69" t="s">
        <v>279</v>
      </c>
      <c r="G211" s="69" t="b">
        <v>0</v>
      </c>
      <c r="H211" s="69" t="b">
        <v>0</v>
      </c>
      <c r="I211" s="69" t="b">
        <v>0</v>
      </c>
      <c r="J211" s="69" t="b">
        <v>0</v>
      </c>
      <c r="K211" s="69" t="b">
        <v>0</v>
      </c>
      <c r="L211" s="69" t="b">
        <v>0</v>
      </c>
    </row>
    <row r="212" spans="1:12" ht="15">
      <c r="A212" s="69" t="s">
        <v>1996</v>
      </c>
      <c r="B212" s="69" t="s">
        <v>2279</v>
      </c>
      <c r="C212" s="69">
        <v>3</v>
      </c>
      <c r="D212" s="93">
        <v>0.002352125548446947</v>
      </c>
      <c r="E212" s="93">
        <v>0.9696628683068186</v>
      </c>
      <c r="F212" s="69" t="s">
        <v>279</v>
      </c>
      <c r="G212" s="69" t="b">
        <v>0</v>
      </c>
      <c r="H212" s="69" t="b">
        <v>0</v>
      </c>
      <c r="I212" s="69" t="b">
        <v>0</v>
      </c>
      <c r="J212" s="69" t="b">
        <v>0</v>
      </c>
      <c r="K212" s="69" t="b">
        <v>0</v>
      </c>
      <c r="L212" s="69" t="b">
        <v>0</v>
      </c>
    </row>
    <row r="213" spans="1:12" ht="15">
      <c r="A213" s="69" t="s">
        <v>2279</v>
      </c>
      <c r="B213" s="69" t="s">
        <v>2309</v>
      </c>
      <c r="C213" s="69">
        <v>3</v>
      </c>
      <c r="D213" s="93">
        <v>0.002352125548446947</v>
      </c>
      <c r="E213" s="93">
        <v>2.189770956346874</v>
      </c>
      <c r="F213" s="69" t="s">
        <v>279</v>
      </c>
      <c r="G213" s="69" t="b">
        <v>0</v>
      </c>
      <c r="H213" s="69" t="b">
        <v>0</v>
      </c>
      <c r="I213" s="69" t="b">
        <v>0</v>
      </c>
      <c r="J213" s="69" t="b">
        <v>0</v>
      </c>
      <c r="K213" s="69" t="b">
        <v>0</v>
      </c>
      <c r="L213" s="69" t="b">
        <v>0</v>
      </c>
    </row>
    <row r="214" spans="1:12" ht="15">
      <c r="A214" s="69" t="s">
        <v>2309</v>
      </c>
      <c r="B214" s="69" t="s">
        <v>2364</v>
      </c>
      <c r="C214" s="69">
        <v>3</v>
      </c>
      <c r="D214" s="93">
        <v>0.002352125548446947</v>
      </c>
      <c r="E214" s="93">
        <v>2.4908009520108547</v>
      </c>
      <c r="F214" s="69" t="s">
        <v>279</v>
      </c>
      <c r="G214" s="69" t="b">
        <v>0</v>
      </c>
      <c r="H214" s="69" t="b">
        <v>0</v>
      </c>
      <c r="I214" s="69" t="b">
        <v>0</v>
      </c>
      <c r="J214" s="69" t="b">
        <v>0</v>
      </c>
      <c r="K214" s="69" t="b">
        <v>0</v>
      </c>
      <c r="L214" s="69" t="b">
        <v>0</v>
      </c>
    </row>
    <row r="215" spans="1:12" ht="15">
      <c r="A215" s="69" t="s">
        <v>2268</v>
      </c>
      <c r="B215" s="69" t="s">
        <v>2281</v>
      </c>
      <c r="C215" s="69">
        <v>3</v>
      </c>
      <c r="D215" s="93">
        <v>0.002352125548446947</v>
      </c>
      <c r="E215" s="93">
        <v>1.9467329076605795</v>
      </c>
      <c r="F215" s="69" t="s">
        <v>279</v>
      </c>
      <c r="G215" s="69" t="b">
        <v>0</v>
      </c>
      <c r="H215" s="69" t="b">
        <v>0</v>
      </c>
      <c r="I215" s="69" t="b">
        <v>0</v>
      </c>
      <c r="J215" s="69" t="b">
        <v>0</v>
      </c>
      <c r="K215" s="69" t="b">
        <v>0</v>
      </c>
      <c r="L215" s="69" t="b">
        <v>0</v>
      </c>
    </row>
    <row r="216" spans="1:12" ht="15">
      <c r="A216" s="69" t="s">
        <v>2281</v>
      </c>
      <c r="B216" s="69" t="s">
        <v>2407</v>
      </c>
      <c r="C216" s="69">
        <v>3</v>
      </c>
      <c r="D216" s="93">
        <v>0.002352125548446947</v>
      </c>
      <c r="E216" s="93">
        <v>2.5365584425715304</v>
      </c>
      <c r="F216" s="69" t="s">
        <v>279</v>
      </c>
      <c r="G216" s="69" t="b">
        <v>0</v>
      </c>
      <c r="H216" s="69" t="b">
        <v>0</v>
      </c>
      <c r="I216" s="69" t="b">
        <v>0</v>
      </c>
      <c r="J216" s="69" t="b">
        <v>0</v>
      </c>
      <c r="K216" s="69" t="b">
        <v>0</v>
      </c>
      <c r="L216" s="69" t="b">
        <v>0</v>
      </c>
    </row>
    <row r="217" spans="1:12" ht="15">
      <c r="A217" s="69" t="s">
        <v>2407</v>
      </c>
      <c r="B217" s="69" t="s">
        <v>403</v>
      </c>
      <c r="C217" s="69">
        <v>3</v>
      </c>
      <c r="D217" s="93">
        <v>0.002352125548446947</v>
      </c>
      <c r="E217" s="93">
        <v>2.837588438235511</v>
      </c>
      <c r="F217" s="69" t="s">
        <v>279</v>
      </c>
      <c r="G217" s="69" t="b">
        <v>0</v>
      </c>
      <c r="H217" s="69" t="b">
        <v>0</v>
      </c>
      <c r="I217" s="69" t="b">
        <v>0</v>
      </c>
      <c r="J217" s="69" t="b">
        <v>0</v>
      </c>
      <c r="K217" s="69" t="b">
        <v>0</v>
      </c>
      <c r="L217" s="69" t="b">
        <v>0</v>
      </c>
    </row>
    <row r="218" spans="1:12" ht="15">
      <c r="A218" s="69" t="s">
        <v>403</v>
      </c>
      <c r="B218" s="69" t="s">
        <v>2352</v>
      </c>
      <c r="C218" s="69">
        <v>3</v>
      </c>
      <c r="D218" s="93">
        <v>0.002352125548446947</v>
      </c>
      <c r="E218" s="93">
        <v>2.7126497016272113</v>
      </c>
      <c r="F218" s="69" t="s">
        <v>279</v>
      </c>
      <c r="G218" s="69" t="b">
        <v>0</v>
      </c>
      <c r="H218" s="69" t="b">
        <v>0</v>
      </c>
      <c r="I218" s="69" t="b">
        <v>0</v>
      </c>
      <c r="J218" s="69" t="b">
        <v>0</v>
      </c>
      <c r="K218" s="69" t="b">
        <v>0</v>
      </c>
      <c r="L218" s="69" t="b">
        <v>0</v>
      </c>
    </row>
    <row r="219" spans="1:12" ht="15">
      <c r="A219" s="69" t="s">
        <v>2352</v>
      </c>
      <c r="B219" s="69" t="s">
        <v>2408</v>
      </c>
      <c r="C219" s="69">
        <v>3</v>
      </c>
      <c r="D219" s="93">
        <v>0.002352125548446947</v>
      </c>
      <c r="E219" s="93">
        <v>2.7126497016272113</v>
      </c>
      <c r="F219" s="69" t="s">
        <v>279</v>
      </c>
      <c r="G219" s="69" t="b">
        <v>0</v>
      </c>
      <c r="H219" s="69" t="b">
        <v>0</v>
      </c>
      <c r="I219" s="69" t="b">
        <v>0</v>
      </c>
      <c r="J219" s="69" t="b">
        <v>0</v>
      </c>
      <c r="K219" s="69" t="b">
        <v>0</v>
      </c>
      <c r="L219" s="69" t="b">
        <v>0</v>
      </c>
    </row>
    <row r="220" spans="1:12" ht="15">
      <c r="A220" s="69" t="s">
        <v>2408</v>
      </c>
      <c r="B220" s="69" t="s">
        <v>2409</v>
      </c>
      <c r="C220" s="69">
        <v>3</v>
      </c>
      <c r="D220" s="93">
        <v>0.002352125548446947</v>
      </c>
      <c r="E220" s="93">
        <v>2.837588438235511</v>
      </c>
      <c r="F220" s="69" t="s">
        <v>279</v>
      </c>
      <c r="G220" s="69" t="b">
        <v>0</v>
      </c>
      <c r="H220" s="69" t="b">
        <v>0</v>
      </c>
      <c r="I220" s="69" t="b">
        <v>0</v>
      </c>
      <c r="J220" s="69" t="b">
        <v>0</v>
      </c>
      <c r="K220" s="69" t="b">
        <v>0</v>
      </c>
      <c r="L220" s="69" t="b">
        <v>0</v>
      </c>
    </row>
    <row r="221" spans="1:12" ht="15">
      <c r="A221" s="69" t="s">
        <v>2409</v>
      </c>
      <c r="B221" s="69" t="s">
        <v>2410</v>
      </c>
      <c r="C221" s="69">
        <v>3</v>
      </c>
      <c r="D221" s="93">
        <v>0.002352125548446947</v>
      </c>
      <c r="E221" s="93">
        <v>2.837588438235511</v>
      </c>
      <c r="F221" s="69" t="s">
        <v>279</v>
      </c>
      <c r="G221" s="69" t="b">
        <v>0</v>
      </c>
      <c r="H221" s="69" t="b">
        <v>0</v>
      </c>
      <c r="I221" s="69" t="b">
        <v>0</v>
      </c>
      <c r="J221" s="69" t="b">
        <v>0</v>
      </c>
      <c r="K221" s="69" t="b">
        <v>0</v>
      </c>
      <c r="L221" s="69" t="b">
        <v>0</v>
      </c>
    </row>
    <row r="222" spans="1:12" ht="15">
      <c r="A222" s="69" t="s">
        <v>2410</v>
      </c>
      <c r="B222" s="69" t="s">
        <v>1995</v>
      </c>
      <c r="C222" s="69">
        <v>3</v>
      </c>
      <c r="D222" s="93">
        <v>0.002352125548446947</v>
      </c>
      <c r="E222" s="93">
        <v>1.1444479775602163</v>
      </c>
      <c r="F222" s="69" t="s">
        <v>279</v>
      </c>
      <c r="G222" s="69" t="b">
        <v>0</v>
      </c>
      <c r="H222" s="69" t="b">
        <v>0</v>
      </c>
      <c r="I222" s="69" t="b">
        <v>0</v>
      </c>
      <c r="J222" s="69" t="b">
        <v>0</v>
      </c>
      <c r="K222" s="69" t="b">
        <v>0</v>
      </c>
      <c r="L222" s="69" t="b">
        <v>0</v>
      </c>
    </row>
    <row r="223" spans="1:12" ht="15">
      <c r="A223" s="69" t="s">
        <v>2008</v>
      </c>
      <c r="B223" s="69" t="s">
        <v>2411</v>
      </c>
      <c r="C223" s="69">
        <v>2</v>
      </c>
      <c r="D223" s="93">
        <v>0.0017258009036719144</v>
      </c>
      <c r="E223" s="93">
        <v>2.615739688619155</v>
      </c>
      <c r="F223" s="69" t="s">
        <v>279</v>
      </c>
      <c r="G223" s="69" t="b">
        <v>0</v>
      </c>
      <c r="H223" s="69" t="b">
        <v>0</v>
      </c>
      <c r="I223" s="69" t="b">
        <v>0</v>
      </c>
      <c r="J223" s="69" t="b">
        <v>0</v>
      </c>
      <c r="K223" s="69" t="b">
        <v>0</v>
      </c>
      <c r="L223" s="69" t="b">
        <v>0</v>
      </c>
    </row>
    <row r="224" spans="1:12" ht="15">
      <c r="A224" s="69" t="s">
        <v>2411</v>
      </c>
      <c r="B224" s="69" t="s">
        <v>2008</v>
      </c>
      <c r="C224" s="69">
        <v>2</v>
      </c>
      <c r="D224" s="93">
        <v>0.0017258009036719144</v>
      </c>
      <c r="E224" s="93">
        <v>2.837588438235511</v>
      </c>
      <c r="F224" s="69" t="s">
        <v>279</v>
      </c>
      <c r="G224" s="69" t="b">
        <v>0</v>
      </c>
      <c r="H224" s="69" t="b">
        <v>0</v>
      </c>
      <c r="I224" s="69" t="b">
        <v>0</v>
      </c>
      <c r="J224" s="69" t="b">
        <v>0</v>
      </c>
      <c r="K224" s="69" t="b">
        <v>0</v>
      </c>
      <c r="L224" s="69" t="b">
        <v>0</v>
      </c>
    </row>
    <row r="225" spans="1:12" ht="15">
      <c r="A225" s="69" t="s">
        <v>2008</v>
      </c>
      <c r="B225" s="69" t="s">
        <v>817</v>
      </c>
      <c r="C225" s="69">
        <v>2</v>
      </c>
      <c r="D225" s="93">
        <v>0.0017258009036719144</v>
      </c>
      <c r="E225" s="93">
        <v>2.217799679947117</v>
      </c>
      <c r="F225" s="69" t="s">
        <v>279</v>
      </c>
      <c r="G225" s="69" t="b">
        <v>0</v>
      </c>
      <c r="H225" s="69" t="b">
        <v>0</v>
      </c>
      <c r="I225" s="69" t="b">
        <v>0</v>
      </c>
      <c r="J225" s="69" t="b">
        <v>0</v>
      </c>
      <c r="K225" s="69" t="b">
        <v>0</v>
      </c>
      <c r="L225" s="69" t="b">
        <v>0</v>
      </c>
    </row>
    <row r="226" spans="1:12" ht="15">
      <c r="A226" s="69" t="s">
        <v>817</v>
      </c>
      <c r="B226" s="69" t="s">
        <v>2412</v>
      </c>
      <c r="C226" s="69">
        <v>2</v>
      </c>
      <c r="D226" s="93">
        <v>0.0017258009036719144</v>
      </c>
      <c r="E226" s="93">
        <v>2.615739688619155</v>
      </c>
      <c r="F226" s="69" t="s">
        <v>279</v>
      </c>
      <c r="G226" s="69" t="b">
        <v>0</v>
      </c>
      <c r="H226" s="69" t="b">
        <v>0</v>
      </c>
      <c r="I226" s="69" t="b">
        <v>0</v>
      </c>
      <c r="J226" s="69" t="b">
        <v>0</v>
      </c>
      <c r="K226" s="69" t="b">
        <v>0</v>
      </c>
      <c r="L226" s="69" t="b">
        <v>0</v>
      </c>
    </row>
    <row r="227" spans="1:12" ht="15">
      <c r="A227" s="69" t="s">
        <v>2412</v>
      </c>
      <c r="B227" s="69" t="s">
        <v>2413</v>
      </c>
      <c r="C227" s="69">
        <v>2</v>
      </c>
      <c r="D227" s="93">
        <v>0.0017258009036719144</v>
      </c>
      <c r="E227" s="93">
        <v>3.0136796972911926</v>
      </c>
      <c r="F227" s="69" t="s">
        <v>279</v>
      </c>
      <c r="G227" s="69" t="b">
        <v>0</v>
      </c>
      <c r="H227" s="69" t="b">
        <v>0</v>
      </c>
      <c r="I227" s="69" t="b">
        <v>0</v>
      </c>
      <c r="J227" s="69" t="b">
        <v>0</v>
      </c>
      <c r="K227" s="69" t="b">
        <v>0</v>
      </c>
      <c r="L227" s="69" t="b">
        <v>0</v>
      </c>
    </row>
    <row r="228" spans="1:12" ht="15">
      <c r="A228" s="69" t="s">
        <v>2413</v>
      </c>
      <c r="B228" s="69" t="s">
        <v>2414</v>
      </c>
      <c r="C228" s="69">
        <v>2</v>
      </c>
      <c r="D228" s="93">
        <v>0.0017258009036719144</v>
      </c>
      <c r="E228" s="93">
        <v>3.0136796972911926</v>
      </c>
      <c r="F228" s="69" t="s">
        <v>279</v>
      </c>
      <c r="G228" s="69" t="b">
        <v>0</v>
      </c>
      <c r="H228" s="69" t="b">
        <v>0</v>
      </c>
      <c r="I228" s="69" t="b">
        <v>0</v>
      </c>
      <c r="J228" s="69" t="b">
        <v>0</v>
      </c>
      <c r="K228" s="69" t="b">
        <v>0</v>
      </c>
      <c r="L228" s="69" t="b">
        <v>0</v>
      </c>
    </row>
    <row r="229" spans="1:12" ht="15">
      <c r="A229" s="69" t="s">
        <v>2414</v>
      </c>
      <c r="B229" s="69" t="s">
        <v>2415</v>
      </c>
      <c r="C229" s="69">
        <v>2</v>
      </c>
      <c r="D229" s="93">
        <v>0.0017258009036719144</v>
      </c>
      <c r="E229" s="93">
        <v>3.0136796972911926</v>
      </c>
      <c r="F229" s="69" t="s">
        <v>279</v>
      </c>
      <c r="G229" s="69" t="b">
        <v>0</v>
      </c>
      <c r="H229" s="69" t="b">
        <v>0</v>
      </c>
      <c r="I229" s="69" t="b">
        <v>0</v>
      </c>
      <c r="J229" s="69" t="b">
        <v>0</v>
      </c>
      <c r="K229" s="69" t="b">
        <v>0</v>
      </c>
      <c r="L229" s="69" t="b">
        <v>0</v>
      </c>
    </row>
    <row r="230" spans="1:12" ht="15">
      <c r="A230" s="69" t="s">
        <v>2415</v>
      </c>
      <c r="B230" s="69" t="s">
        <v>2009</v>
      </c>
      <c r="C230" s="69">
        <v>2</v>
      </c>
      <c r="D230" s="93">
        <v>0.0017258009036719144</v>
      </c>
      <c r="E230" s="93">
        <v>2.110589710299249</v>
      </c>
      <c r="F230" s="69" t="s">
        <v>279</v>
      </c>
      <c r="G230" s="69" t="b">
        <v>0</v>
      </c>
      <c r="H230" s="69" t="b">
        <v>0</v>
      </c>
      <c r="I230" s="69" t="b">
        <v>0</v>
      </c>
      <c r="J230" s="69" t="b">
        <v>0</v>
      </c>
      <c r="K230" s="69" t="b">
        <v>0</v>
      </c>
      <c r="L230" s="69" t="b">
        <v>0</v>
      </c>
    </row>
    <row r="231" spans="1:12" ht="15">
      <c r="A231" s="69" t="s">
        <v>2009</v>
      </c>
      <c r="B231" s="69" t="s">
        <v>2416</v>
      </c>
      <c r="C231" s="69">
        <v>2</v>
      </c>
      <c r="D231" s="93">
        <v>0.0017258009036719144</v>
      </c>
      <c r="E231" s="93">
        <v>2.110589710299249</v>
      </c>
      <c r="F231" s="69" t="s">
        <v>279</v>
      </c>
      <c r="G231" s="69" t="b">
        <v>0</v>
      </c>
      <c r="H231" s="69" t="b">
        <v>0</v>
      </c>
      <c r="I231" s="69" t="b">
        <v>0</v>
      </c>
      <c r="J231" s="69" t="b">
        <v>0</v>
      </c>
      <c r="K231" s="69" t="b">
        <v>0</v>
      </c>
      <c r="L231" s="69" t="b">
        <v>0</v>
      </c>
    </row>
    <row r="232" spans="1:12" ht="15">
      <c r="A232" s="69" t="s">
        <v>2416</v>
      </c>
      <c r="B232" s="69" t="s">
        <v>2417</v>
      </c>
      <c r="C232" s="69">
        <v>2</v>
      </c>
      <c r="D232" s="93">
        <v>0.0017258009036719144</v>
      </c>
      <c r="E232" s="93">
        <v>3.0136796972911926</v>
      </c>
      <c r="F232" s="69" t="s">
        <v>279</v>
      </c>
      <c r="G232" s="69" t="b">
        <v>0</v>
      </c>
      <c r="H232" s="69" t="b">
        <v>0</v>
      </c>
      <c r="I232" s="69" t="b">
        <v>0</v>
      </c>
      <c r="J232" s="69" t="b">
        <v>0</v>
      </c>
      <c r="K232" s="69" t="b">
        <v>0</v>
      </c>
      <c r="L232" s="69" t="b">
        <v>0</v>
      </c>
    </row>
    <row r="233" spans="1:12" ht="15">
      <c r="A233" s="69" t="s">
        <v>2417</v>
      </c>
      <c r="B233" s="69" t="s">
        <v>2418</v>
      </c>
      <c r="C233" s="69">
        <v>2</v>
      </c>
      <c r="D233" s="93">
        <v>0.0017258009036719144</v>
      </c>
      <c r="E233" s="93">
        <v>3.0136796972911926</v>
      </c>
      <c r="F233" s="69" t="s">
        <v>279</v>
      </c>
      <c r="G233" s="69" t="b">
        <v>0</v>
      </c>
      <c r="H233" s="69" t="b">
        <v>0</v>
      </c>
      <c r="I233" s="69" t="b">
        <v>0</v>
      </c>
      <c r="J233" s="69" t="b">
        <v>0</v>
      </c>
      <c r="K233" s="69" t="b">
        <v>0</v>
      </c>
      <c r="L233" s="69" t="b">
        <v>0</v>
      </c>
    </row>
    <row r="234" spans="1:12" ht="15">
      <c r="A234" s="69" t="s">
        <v>2418</v>
      </c>
      <c r="B234" s="69" t="s">
        <v>1995</v>
      </c>
      <c r="C234" s="69">
        <v>2</v>
      </c>
      <c r="D234" s="93">
        <v>0.0017258009036719144</v>
      </c>
      <c r="E234" s="93">
        <v>1.1444479775602163</v>
      </c>
      <c r="F234" s="69" t="s">
        <v>279</v>
      </c>
      <c r="G234" s="69" t="b">
        <v>0</v>
      </c>
      <c r="H234" s="69" t="b">
        <v>0</v>
      </c>
      <c r="I234" s="69" t="b">
        <v>0</v>
      </c>
      <c r="J234" s="69" t="b">
        <v>0</v>
      </c>
      <c r="K234" s="69" t="b">
        <v>0</v>
      </c>
      <c r="L234" s="69" t="b">
        <v>0</v>
      </c>
    </row>
    <row r="235" spans="1:12" ht="15">
      <c r="A235" s="69" t="s">
        <v>808</v>
      </c>
      <c r="B235" s="69" t="s">
        <v>820</v>
      </c>
      <c r="C235" s="69">
        <v>2</v>
      </c>
      <c r="D235" s="93">
        <v>0.0017258009036719144</v>
      </c>
      <c r="E235" s="93">
        <v>1.916769684283136</v>
      </c>
      <c r="F235" s="69" t="s">
        <v>279</v>
      </c>
      <c r="G235" s="69" t="b">
        <v>0</v>
      </c>
      <c r="H235" s="69" t="b">
        <v>0</v>
      </c>
      <c r="I235" s="69" t="b">
        <v>0</v>
      </c>
      <c r="J235" s="69" t="b">
        <v>0</v>
      </c>
      <c r="K235" s="69" t="b">
        <v>0</v>
      </c>
      <c r="L235" s="69" t="b">
        <v>0</v>
      </c>
    </row>
    <row r="236" spans="1:12" ht="15">
      <c r="A236" s="69" t="s">
        <v>819</v>
      </c>
      <c r="B236" s="69" t="s">
        <v>428</v>
      </c>
      <c r="C236" s="69">
        <v>2</v>
      </c>
      <c r="D236" s="93">
        <v>0.0017258009036719144</v>
      </c>
      <c r="E236" s="93">
        <v>2.837588438235511</v>
      </c>
      <c r="F236" s="69" t="s">
        <v>279</v>
      </c>
      <c r="G236" s="69" t="b">
        <v>0</v>
      </c>
      <c r="H236" s="69" t="b">
        <v>0</v>
      </c>
      <c r="I236" s="69" t="b">
        <v>0</v>
      </c>
      <c r="J236" s="69" t="b">
        <v>0</v>
      </c>
      <c r="K236" s="69" t="b">
        <v>0</v>
      </c>
      <c r="L236" s="69" t="b">
        <v>0</v>
      </c>
    </row>
    <row r="237" spans="1:12" ht="15">
      <c r="A237" s="69" t="s">
        <v>428</v>
      </c>
      <c r="B237" s="69" t="s">
        <v>818</v>
      </c>
      <c r="C237" s="69">
        <v>2</v>
      </c>
      <c r="D237" s="93">
        <v>0.0017258009036719144</v>
      </c>
      <c r="E237" s="93">
        <v>2.837588438235511</v>
      </c>
      <c r="F237" s="69" t="s">
        <v>279</v>
      </c>
      <c r="G237" s="69" t="b">
        <v>0</v>
      </c>
      <c r="H237" s="69" t="b">
        <v>0</v>
      </c>
      <c r="I237" s="69" t="b">
        <v>0</v>
      </c>
      <c r="J237" s="69" t="b">
        <v>0</v>
      </c>
      <c r="K237" s="69" t="b">
        <v>0</v>
      </c>
      <c r="L237" s="69" t="b">
        <v>0</v>
      </c>
    </row>
    <row r="238" spans="1:12" ht="15">
      <c r="A238" s="69" t="s">
        <v>818</v>
      </c>
      <c r="B238" s="69" t="s">
        <v>812</v>
      </c>
      <c r="C238" s="69">
        <v>2</v>
      </c>
      <c r="D238" s="93">
        <v>0.0017258009036719144</v>
      </c>
      <c r="E238" s="93">
        <v>1.4310482578015562</v>
      </c>
      <c r="F238" s="69" t="s">
        <v>279</v>
      </c>
      <c r="G238" s="69" t="b">
        <v>0</v>
      </c>
      <c r="H238" s="69" t="b">
        <v>0</v>
      </c>
      <c r="I238" s="69" t="b">
        <v>0</v>
      </c>
      <c r="J238" s="69" t="b">
        <v>0</v>
      </c>
      <c r="K238" s="69" t="b">
        <v>0</v>
      </c>
      <c r="L238" s="69" t="b">
        <v>0</v>
      </c>
    </row>
    <row r="239" spans="1:12" ht="15">
      <c r="A239" s="69" t="s">
        <v>812</v>
      </c>
      <c r="B239" s="69" t="s">
        <v>809</v>
      </c>
      <c r="C239" s="69">
        <v>2</v>
      </c>
      <c r="D239" s="93">
        <v>0.0017258009036719144</v>
      </c>
      <c r="E239" s="93">
        <v>1.5904338233543847</v>
      </c>
      <c r="F239" s="69" t="s">
        <v>279</v>
      </c>
      <c r="G239" s="69" t="b">
        <v>0</v>
      </c>
      <c r="H239" s="69" t="b">
        <v>0</v>
      </c>
      <c r="I239" s="69" t="b">
        <v>0</v>
      </c>
      <c r="J239" s="69" t="b">
        <v>0</v>
      </c>
      <c r="K239" s="69" t="b">
        <v>0</v>
      </c>
      <c r="L239" s="69" t="b">
        <v>0</v>
      </c>
    </row>
    <row r="240" spans="1:12" ht="15">
      <c r="A240" s="69" t="s">
        <v>809</v>
      </c>
      <c r="B240" s="69" t="s">
        <v>802</v>
      </c>
      <c r="C240" s="69">
        <v>2</v>
      </c>
      <c r="D240" s="93">
        <v>0.0017258009036719144</v>
      </c>
      <c r="E240" s="93">
        <v>3.0136796972911926</v>
      </c>
      <c r="F240" s="69" t="s">
        <v>279</v>
      </c>
      <c r="G240" s="69" t="b">
        <v>0</v>
      </c>
      <c r="H240" s="69" t="b">
        <v>0</v>
      </c>
      <c r="I240" s="69" t="b">
        <v>0</v>
      </c>
      <c r="J240" s="69" t="b">
        <v>0</v>
      </c>
      <c r="K240" s="69" t="b">
        <v>0</v>
      </c>
      <c r="L240" s="69" t="b">
        <v>0</v>
      </c>
    </row>
    <row r="241" spans="1:12" ht="15">
      <c r="A241" s="69" t="s">
        <v>802</v>
      </c>
      <c r="B241" s="69" t="s">
        <v>806</v>
      </c>
      <c r="C241" s="69">
        <v>2</v>
      </c>
      <c r="D241" s="93">
        <v>0.0017258009036719144</v>
      </c>
      <c r="E241" s="93">
        <v>3.0136796972911926</v>
      </c>
      <c r="F241" s="69" t="s">
        <v>279</v>
      </c>
      <c r="G241" s="69" t="b">
        <v>0</v>
      </c>
      <c r="H241" s="69" t="b">
        <v>0</v>
      </c>
      <c r="I241" s="69" t="b">
        <v>0</v>
      </c>
      <c r="J241" s="69" t="b">
        <v>0</v>
      </c>
      <c r="K241" s="69" t="b">
        <v>0</v>
      </c>
      <c r="L241" s="69" t="b">
        <v>0</v>
      </c>
    </row>
    <row r="242" spans="1:12" ht="15">
      <c r="A242" s="69" t="s">
        <v>806</v>
      </c>
      <c r="B242" s="69" t="s">
        <v>807</v>
      </c>
      <c r="C242" s="69">
        <v>2</v>
      </c>
      <c r="D242" s="93">
        <v>0.0017258009036719144</v>
      </c>
      <c r="E242" s="93">
        <v>3.0136796972911926</v>
      </c>
      <c r="F242" s="69" t="s">
        <v>279</v>
      </c>
      <c r="G242" s="69" t="b">
        <v>0</v>
      </c>
      <c r="H242" s="69" t="b">
        <v>0</v>
      </c>
      <c r="I242" s="69" t="b">
        <v>0</v>
      </c>
      <c r="J242" s="69" t="b">
        <v>0</v>
      </c>
      <c r="K242" s="69" t="b">
        <v>0</v>
      </c>
      <c r="L242" s="69" t="b">
        <v>0</v>
      </c>
    </row>
    <row r="243" spans="1:12" ht="15">
      <c r="A243" s="69" t="s">
        <v>807</v>
      </c>
      <c r="B243" s="69" t="s">
        <v>2258</v>
      </c>
      <c r="C243" s="69">
        <v>2</v>
      </c>
      <c r="D243" s="93">
        <v>0.0017258009036719144</v>
      </c>
      <c r="E243" s="93">
        <v>2.2355284469075487</v>
      </c>
      <c r="F243" s="69" t="s">
        <v>279</v>
      </c>
      <c r="G243" s="69" t="b">
        <v>0</v>
      </c>
      <c r="H243" s="69" t="b">
        <v>0</v>
      </c>
      <c r="I243" s="69" t="b">
        <v>0</v>
      </c>
      <c r="J243" s="69" t="b">
        <v>0</v>
      </c>
      <c r="K243" s="69" t="b">
        <v>0</v>
      </c>
      <c r="L243" s="69" t="b">
        <v>0</v>
      </c>
    </row>
    <row r="244" spans="1:12" ht="15">
      <c r="A244" s="69" t="s">
        <v>2258</v>
      </c>
      <c r="B244" s="69" t="s">
        <v>2419</v>
      </c>
      <c r="C244" s="69">
        <v>2</v>
      </c>
      <c r="D244" s="93">
        <v>0.0017258009036719144</v>
      </c>
      <c r="E244" s="93">
        <v>2.2355284469075487</v>
      </c>
      <c r="F244" s="69" t="s">
        <v>279</v>
      </c>
      <c r="G244" s="69" t="b">
        <v>0</v>
      </c>
      <c r="H244" s="69" t="b">
        <v>0</v>
      </c>
      <c r="I244" s="69" t="b">
        <v>0</v>
      </c>
      <c r="J244" s="69" t="b">
        <v>0</v>
      </c>
      <c r="K244" s="69" t="b">
        <v>0</v>
      </c>
      <c r="L244" s="69" t="b">
        <v>0</v>
      </c>
    </row>
    <row r="245" spans="1:12" ht="15">
      <c r="A245" s="69" t="s">
        <v>2419</v>
      </c>
      <c r="B245" s="69" t="s">
        <v>1995</v>
      </c>
      <c r="C245" s="69">
        <v>2</v>
      </c>
      <c r="D245" s="93">
        <v>0.0017258009036719144</v>
      </c>
      <c r="E245" s="93">
        <v>1.1444479775602163</v>
      </c>
      <c r="F245" s="69" t="s">
        <v>279</v>
      </c>
      <c r="G245" s="69" t="b">
        <v>0</v>
      </c>
      <c r="H245" s="69" t="b">
        <v>0</v>
      </c>
      <c r="I245" s="69" t="b">
        <v>0</v>
      </c>
      <c r="J245" s="69" t="b">
        <v>0</v>
      </c>
      <c r="K245" s="69" t="b">
        <v>0</v>
      </c>
      <c r="L245" s="69" t="b">
        <v>0</v>
      </c>
    </row>
    <row r="246" spans="1:12" ht="15">
      <c r="A246" s="69" t="s">
        <v>2281</v>
      </c>
      <c r="B246" s="69" t="s">
        <v>2293</v>
      </c>
      <c r="C246" s="69">
        <v>2</v>
      </c>
      <c r="D246" s="93">
        <v>0.0017258009036719144</v>
      </c>
      <c r="E246" s="93">
        <v>2.059437187851868</v>
      </c>
      <c r="F246" s="69" t="s">
        <v>279</v>
      </c>
      <c r="G246" s="69" t="b">
        <v>0</v>
      </c>
      <c r="H246" s="69" t="b">
        <v>0</v>
      </c>
      <c r="I246" s="69" t="b">
        <v>0</v>
      </c>
      <c r="J246" s="69" t="b">
        <v>0</v>
      </c>
      <c r="K246" s="69" t="b">
        <v>0</v>
      </c>
      <c r="L246" s="69" t="b">
        <v>0</v>
      </c>
    </row>
    <row r="247" spans="1:12" ht="15">
      <c r="A247" s="69" t="s">
        <v>2293</v>
      </c>
      <c r="B247" s="69" t="s">
        <v>2365</v>
      </c>
      <c r="C247" s="69">
        <v>2</v>
      </c>
      <c r="D247" s="93">
        <v>0.0017258009036719144</v>
      </c>
      <c r="E247" s="93">
        <v>2.6614971791798303</v>
      </c>
      <c r="F247" s="69" t="s">
        <v>279</v>
      </c>
      <c r="G247" s="69" t="b">
        <v>0</v>
      </c>
      <c r="H247" s="69" t="b">
        <v>0</v>
      </c>
      <c r="I247" s="69" t="b">
        <v>0</v>
      </c>
      <c r="J247" s="69" t="b">
        <v>0</v>
      </c>
      <c r="K247" s="69" t="b">
        <v>0</v>
      </c>
      <c r="L247" s="69" t="b">
        <v>0</v>
      </c>
    </row>
    <row r="248" spans="1:12" ht="15">
      <c r="A248" s="69" t="s">
        <v>405</v>
      </c>
      <c r="B248" s="69" t="s">
        <v>2367</v>
      </c>
      <c r="C248" s="69">
        <v>2</v>
      </c>
      <c r="D248" s="93">
        <v>0.0017258009036719144</v>
      </c>
      <c r="E248" s="93">
        <v>2.53655844257153</v>
      </c>
      <c r="F248" s="69" t="s">
        <v>279</v>
      </c>
      <c r="G248" s="69" t="b">
        <v>0</v>
      </c>
      <c r="H248" s="69" t="b">
        <v>0</v>
      </c>
      <c r="I248" s="69" t="b">
        <v>0</v>
      </c>
      <c r="J248" s="69" t="b">
        <v>0</v>
      </c>
      <c r="K248" s="69" t="b">
        <v>0</v>
      </c>
      <c r="L248" s="69" t="b">
        <v>0</v>
      </c>
    </row>
    <row r="249" spans="1:12" ht="15">
      <c r="A249" s="69" t="s">
        <v>2367</v>
      </c>
      <c r="B249" s="69" t="s">
        <v>2306</v>
      </c>
      <c r="C249" s="69">
        <v>2</v>
      </c>
      <c r="D249" s="93">
        <v>0.0017258009036719144</v>
      </c>
      <c r="E249" s="93">
        <v>2.4396484295634737</v>
      </c>
      <c r="F249" s="69" t="s">
        <v>279</v>
      </c>
      <c r="G249" s="69" t="b">
        <v>0</v>
      </c>
      <c r="H249" s="69" t="b">
        <v>0</v>
      </c>
      <c r="I249" s="69" t="b">
        <v>0</v>
      </c>
      <c r="J249" s="69" t="b">
        <v>0</v>
      </c>
      <c r="K249" s="69" t="b">
        <v>0</v>
      </c>
      <c r="L249" s="69" t="b">
        <v>0</v>
      </c>
    </row>
    <row r="250" spans="1:12" ht="15">
      <c r="A250" s="69" t="s">
        <v>1995</v>
      </c>
      <c r="B250" s="69" t="s">
        <v>2012</v>
      </c>
      <c r="C250" s="69">
        <v>2</v>
      </c>
      <c r="D250" s="93">
        <v>0.0017258009036719144</v>
      </c>
      <c r="E250" s="93">
        <v>0.6403078801098919</v>
      </c>
      <c r="F250" s="69" t="s">
        <v>279</v>
      </c>
      <c r="G250" s="69" t="b">
        <v>0</v>
      </c>
      <c r="H250" s="69" t="b">
        <v>0</v>
      </c>
      <c r="I250" s="69" t="b">
        <v>0</v>
      </c>
      <c r="J250" s="69" t="b">
        <v>0</v>
      </c>
      <c r="K250" s="69" t="b">
        <v>0</v>
      </c>
      <c r="L250" s="69" t="b">
        <v>0</v>
      </c>
    </row>
    <row r="251" spans="1:12" ht="15">
      <c r="A251" s="69" t="s">
        <v>2012</v>
      </c>
      <c r="B251" s="69" t="s">
        <v>2420</v>
      </c>
      <c r="C251" s="69">
        <v>2</v>
      </c>
      <c r="D251" s="93">
        <v>0.0017258009036719144</v>
      </c>
      <c r="E251" s="93">
        <v>2.360467183515849</v>
      </c>
      <c r="F251" s="69" t="s">
        <v>279</v>
      </c>
      <c r="G251" s="69" t="b">
        <v>0</v>
      </c>
      <c r="H251" s="69" t="b">
        <v>0</v>
      </c>
      <c r="I251" s="69" t="b">
        <v>0</v>
      </c>
      <c r="J251" s="69" t="b">
        <v>0</v>
      </c>
      <c r="K251" s="69" t="b">
        <v>0</v>
      </c>
      <c r="L251" s="69" t="b">
        <v>0</v>
      </c>
    </row>
    <row r="252" spans="1:12" ht="15">
      <c r="A252" s="69" t="s">
        <v>2420</v>
      </c>
      <c r="B252" s="69" t="s">
        <v>1996</v>
      </c>
      <c r="C252" s="69">
        <v>2</v>
      </c>
      <c r="D252" s="93">
        <v>0.0017258009036719144</v>
      </c>
      <c r="E252" s="93">
        <v>1.4226150902646935</v>
      </c>
      <c r="F252" s="69" t="s">
        <v>279</v>
      </c>
      <c r="G252" s="69" t="b">
        <v>0</v>
      </c>
      <c r="H252" s="69" t="b">
        <v>0</v>
      </c>
      <c r="I252" s="69" t="b">
        <v>0</v>
      </c>
      <c r="J252" s="69" t="b">
        <v>0</v>
      </c>
      <c r="K252" s="69" t="b">
        <v>0</v>
      </c>
      <c r="L252" s="69" t="b">
        <v>0</v>
      </c>
    </row>
    <row r="253" spans="1:12" ht="15">
      <c r="A253" s="69" t="s">
        <v>1997</v>
      </c>
      <c r="B253" s="69" t="s">
        <v>399</v>
      </c>
      <c r="C253" s="69">
        <v>2</v>
      </c>
      <c r="D253" s="93">
        <v>0.0017258009036719144</v>
      </c>
      <c r="E253" s="93">
        <v>0.8621566297262483</v>
      </c>
      <c r="F253" s="69" t="s">
        <v>279</v>
      </c>
      <c r="G253" s="69" t="b">
        <v>0</v>
      </c>
      <c r="H253" s="69" t="b">
        <v>0</v>
      </c>
      <c r="I253" s="69" t="b">
        <v>0</v>
      </c>
      <c r="J253" s="69" t="b">
        <v>0</v>
      </c>
      <c r="K253" s="69" t="b">
        <v>0</v>
      </c>
      <c r="L253" s="69" t="b">
        <v>0</v>
      </c>
    </row>
    <row r="254" spans="1:12" ht="15">
      <c r="A254" s="69" t="s">
        <v>399</v>
      </c>
      <c r="B254" s="69" t="s">
        <v>2256</v>
      </c>
      <c r="C254" s="69">
        <v>2</v>
      </c>
      <c r="D254" s="93">
        <v>0.0017258009036719144</v>
      </c>
      <c r="E254" s="93">
        <v>1.6566982962980612</v>
      </c>
      <c r="F254" s="69" t="s">
        <v>279</v>
      </c>
      <c r="G254" s="69" t="b">
        <v>0</v>
      </c>
      <c r="H254" s="69" t="b">
        <v>0</v>
      </c>
      <c r="I254" s="69" t="b">
        <v>0</v>
      </c>
      <c r="J254" s="69" t="b">
        <v>0</v>
      </c>
      <c r="K254" s="69" t="b">
        <v>0</v>
      </c>
      <c r="L254" s="69" t="b">
        <v>0</v>
      </c>
    </row>
    <row r="255" spans="1:12" ht="15">
      <c r="A255" s="69" t="s">
        <v>2000</v>
      </c>
      <c r="B255" s="69" t="s">
        <v>2307</v>
      </c>
      <c r="C255" s="69">
        <v>2</v>
      </c>
      <c r="D255" s="93">
        <v>0.0017258009036719144</v>
      </c>
      <c r="E255" s="93">
        <v>1.6519518612735997</v>
      </c>
      <c r="F255" s="69" t="s">
        <v>279</v>
      </c>
      <c r="G255" s="69" t="b">
        <v>0</v>
      </c>
      <c r="H255" s="69" t="b">
        <v>0</v>
      </c>
      <c r="I255" s="69" t="b">
        <v>0</v>
      </c>
      <c r="J255" s="69" t="b">
        <v>0</v>
      </c>
      <c r="K255" s="69" t="b">
        <v>0</v>
      </c>
      <c r="L255" s="69" t="b">
        <v>0</v>
      </c>
    </row>
    <row r="256" spans="1:12" ht="15">
      <c r="A256" s="69" t="s">
        <v>2307</v>
      </c>
      <c r="B256" s="69" t="s">
        <v>2421</v>
      </c>
      <c r="C256" s="69">
        <v>2</v>
      </c>
      <c r="D256" s="93">
        <v>0.0017258009036719144</v>
      </c>
      <c r="E256" s="93">
        <v>2.615739688619155</v>
      </c>
      <c r="F256" s="69" t="s">
        <v>279</v>
      </c>
      <c r="G256" s="69" t="b">
        <v>0</v>
      </c>
      <c r="H256" s="69" t="b">
        <v>0</v>
      </c>
      <c r="I256" s="69" t="b">
        <v>0</v>
      </c>
      <c r="J256" s="69" t="b">
        <v>0</v>
      </c>
      <c r="K256" s="69" t="b">
        <v>0</v>
      </c>
      <c r="L256" s="69" t="b">
        <v>0</v>
      </c>
    </row>
    <row r="257" spans="1:12" ht="15">
      <c r="A257" s="69" t="s">
        <v>2421</v>
      </c>
      <c r="B257" s="69" t="s">
        <v>1996</v>
      </c>
      <c r="C257" s="69">
        <v>2</v>
      </c>
      <c r="D257" s="93">
        <v>0.0017258009036719144</v>
      </c>
      <c r="E257" s="93">
        <v>1.4226150902646935</v>
      </c>
      <c r="F257" s="69" t="s">
        <v>279</v>
      </c>
      <c r="G257" s="69" t="b">
        <v>0</v>
      </c>
      <c r="H257" s="69" t="b">
        <v>0</v>
      </c>
      <c r="I257" s="69" t="b">
        <v>0</v>
      </c>
      <c r="J257" s="69" t="b">
        <v>0</v>
      </c>
      <c r="K257" s="69" t="b">
        <v>0</v>
      </c>
      <c r="L257" s="69" t="b">
        <v>0</v>
      </c>
    </row>
    <row r="258" spans="1:12" ht="15">
      <c r="A258" s="69" t="s">
        <v>1997</v>
      </c>
      <c r="B258" s="69" t="s">
        <v>2000</v>
      </c>
      <c r="C258" s="69">
        <v>2</v>
      </c>
      <c r="D258" s="93">
        <v>0.0017258009036719144</v>
      </c>
      <c r="E258" s="93">
        <v>0.45198216463719915</v>
      </c>
      <c r="F258" s="69" t="s">
        <v>279</v>
      </c>
      <c r="G258" s="69" t="b">
        <v>0</v>
      </c>
      <c r="H258" s="69" t="b">
        <v>0</v>
      </c>
      <c r="I258" s="69" t="b">
        <v>0</v>
      </c>
      <c r="J258" s="69" t="b">
        <v>0</v>
      </c>
      <c r="K258" s="69" t="b">
        <v>0</v>
      </c>
      <c r="L258" s="69" t="b">
        <v>0</v>
      </c>
    </row>
    <row r="259" spans="1:12" ht="15">
      <c r="A259" s="69" t="s">
        <v>2016</v>
      </c>
      <c r="B259" s="69" t="s">
        <v>2000</v>
      </c>
      <c r="C259" s="69">
        <v>2</v>
      </c>
      <c r="D259" s="93">
        <v>0.0017258009036719144</v>
      </c>
      <c r="E259" s="93">
        <v>1.2465238312090121</v>
      </c>
      <c r="F259" s="69" t="s">
        <v>279</v>
      </c>
      <c r="G259" s="69" t="b">
        <v>0</v>
      </c>
      <c r="H259" s="69" t="b">
        <v>0</v>
      </c>
      <c r="I259" s="69" t="b">
        <v>0</v>
      </c>
      <c r="J259" s="69" t="b">
        <v>0</v>
      </c>
      <c r="K259" s="69" t="b">
        <v>0</v>
      </c>
      <c r="L259" s="69" t="b">
        <v>0</v>
      </c>
    </row>
    <row r="260" spans="1:12" ht="15">
      <c r="A260" s="69" t="s">
        <v>2000</v>
      </c>
      <c r="B260" s="69" t="s">
        <v>2422</v>
      </c>
      <c r="C260" s="69">
        <v>2</v>
      </c>
      <c r="D260" s="93">
        <v>0.0017258009036719144</v>
      </c>
      <c r="E260" s="93">
        <v>1.952981856937581</v>
      </c>
      <c r="F260" s="69" t="s">
        <v>279</v>
      </c>
      <c r="G260" s="69" t="b">
        <v>0</v>
      </c>
      <c r="H260" s="69" t="b">
        <v>0</v>
      </c>
      <c r="I260" s="69" t="b">
        <v>0</v>
      </c>
      <c r="J260" s="69" t="b">
        <v>0</v>
      </c>
      <c r="K260" s="69" t="b">
        <v>0</v>
      </c>
      <c r="L260" s="69" t="b">
        <v>0</v>
      </c>
    </row>
    <row r="261" spans="1:12" ht="15">
      <c r="A261" s="69" t="s">
        <v>2422</v>
      </c>
      <c r="B261" s="69" t="s">
        <v>2423</v>
      </c>
      <c r="C261" s="69">
        <v>2</v>
      </c>
      <c r="D261" s="93">
        <v>0.0017258009036719144</v>
      </c>
      <c r="E261" s="93">
        <v>3.0136796972911926</v>
      </c>
      <c r="F261" s="69" t="s">
        <v>279</v>
      </c>
      <c r="G261" s="69" t="b">
        <v>0</v>
      </c>
      <c r="H261" s="69" t="b">
        <v>0</v>
      </c>
      <c r="I261" s="69" t="b">
        <v>0</v>
      </c>
      <c r="J261" s="69" t="b">
        <v>0</v>
      </c>
      <c r="K261" s="69" t="b">
        <v>0</v>
      </c>
      <c r="L261" s="69" t="b">
        <v>0</v>
      </c>
    </row>
    <row r="262" spans="1:12" ht="15">
      <c r="A262" s="69" t="s">
        <v>2423</v>
      </c>
      <c r="B262" s="69" t="s">
        <v>2308</v>
      </c>
      <c r="C262" s="69">
        <v>2</v>
      </c>
      <c r="D262" s="93">
        <v>0.0017258009036719144</v>
      </c>
      <c r="E262" s="93">
        <v>2.615739688619155</v>
      </c>
      <c r="F262" s="69" t="s">
        <v>279</v>
      </c>
      <c r="G262" s="69" t="b">
        <v>0</v>
      </c>
      <c r="H262" s="69" t="b">
        <v>0</v>
      </c>
      <c r="I262" s="69" t="b">
        <v>0</v>
      </c>
      <c r="J262" s="69" t="b">
        <v>0</v>
      </c>
      <c r="K262" s="69" t="b">
        <v>0</v>
      </c>
      <c r="L262" s="69" t="b">
        <v>0</v>
      </c>
    </row>
    <row r="263" spans="1:12" ht="15">
      <c r="A263" s="69" t="s">
        <v>2368</v>
      </c>
      <c r="B263" s="69" t="s">
        <v>2424</v>
      </c>
      <c r="C263" s="69">
        <v>2</v>
      </c>
      <c r="D263" s="93">
        <v>0.0017258009036719144</v>
      </c>
      <c r="E263" s="93">
        <v>2.837588438235511</v>
      </c>
      <c r="F263" s="69" t="s">
        <v>279</v>
      </c>
      <c r="G263" s="69" t="b">
        <v>0</v>
      </c>
      <c r="H263" s="69" t="b">
        <v>0</v>
      </c>
      <c r="I263" s="69" t="b">
        <v>0</v>
      </c>
      <c r="J263" s="69" t="b">
        <v>0</v>
      </c>
      <c r="K263" s="69" t="b">
        <v>0</v>
      </c>
      <c r="L263" s="69" t="b">
        <v>0</v>
      </c>
    </row>
    <row r="264" spans="1:12" ht="15">
      <c r="A264" s="69" t="s">
        <v>2424</v>
      </c>
      <c r="B264" s="69" t="s">
        <v>2425</v>
      </c>
      <c r="C264" s="69">
        <v>2</v>
      </c>
      <c r="D264" s="93">
        <v>0.0017258009036719144</v>
      </c>
      <c r="E264" s="93">
        <v>3.0136796972911926</v>
      </c>
      <c r="F264" s="69" t="s">
        <v>279</v>
      </c>
      <c r="G264" s="69" t="b">
        <v>0</v>
      </c>
      <c r="H264" s="69" t="b">
        <v>0</v>
      </c>
      <c r="I264" s="69" t="b">
        <v>0</v>
      </c>
      <c r="J264" s="69" t="b">
        <v>0</v>
      </c>
      <c r="K264" s="69" t="b">
        <v>0</v>
      </c>
      <c r="L264" s="69" t="b">
        <v>0</v>
      </c>
    </row>
    <row r="265" spans="1:12" ht="15">
      <c r="A265" s="69" t="s">
        <v>2425</v>
      </c>
      <c r="B265" s="69" t="s">
        <v>2307</v>
      </c>
      <c r="C265" s="69">
        <v>2</v>
      </c>
      <c r="D265" s="93">
        <v>0.0017258009036719144</v>
      </c>
      <c r="E265" s="93">
        <v>2.7126497016272113</v>
      </c>
      <c r="F265" s="69" t="s">
        <v>279</v>
      </c>
      <c r="G265" s="69" t="b">
        <v>0</v>
      </c>
      <c r="H265" s="69" t="b">
        <v>0</v>
      </c>
      <c r="I265" s="69" t="b">
        <v>0</v>
      </c>
      <c r="J265" s="69" t="b">
        <v>0</v>
      </c>
      <c r="K265" s="69" t="b">
        <v>0</v>
      </c>
      <c r="L265" s="69" t="b">
        <v>0</v>
      </c>
    </row>
    <row r="266" spans="1:12" ht="15">
      <c r="A266" s="69" t="s">
        <v>2307</v>
      </c>
      <c r="B266" s="69" t="s">
        <v>2426</v>
      </c>
      <c r="C266" s="69">
        <v>2</v>
      </c>
      <c r="D266" s="93">
        <v>0.0017258009036719144</v>
      </c>
      <c r="E266" s="93">
        <v>2.615739688619155</v>
      </c>
      <c r="F266" s="69" t="s">
        <v>279</v>
      </c>
      <c r="G266" s="69" t="b">
        <v>0</v>
      </c>
      <c r="H266" s="69" t="b">
        <v>0</v>
      </c>
      <c r="I266" s="69" t="b">
        <v>0</v>
      </c>
      <c r="J266" s="69" t="b">
        <v>0</v>
      </c>
      <c r="K266" s="69" t="b">
        <v>0</v>
      </c>
      <c r="L266" s="69" t="b">
        <v>0</v>
      </c>
    </row>
    <row r="267" spans="1:12" ht="15">
      <c r="A267" s="69" t="s">
        <v>2426</v>
      </c>
      <c r="B267" s="69" t="s">
        <v>1995</v>
      </c>
      <c r="C267" s="69">
        <v>2</v>
      </c>
      <c r="D267" s="93">
        <v>0.0017258009036719144</v>
      </c>
      <c r="E267" s="93">
        <v>1.1444479775602163</v>
      </c>
      <c r="F267" s="69" t="s">
        <v>279</v>
      </c>
      <c r="G267" s="69" t="b">
        <v>0</v>
      </c>
      <c r="H267" s="69" t="b">
        <v>0</v>
      </c>
      <c r="I267" s="69" t="b">
        <v>0</v>
      </c>
      <c r="J267" s="69" t="b">
        <v>0</v>
      </c>
      <c r="K267" s="69" t="b">
        <v>0</v>
      </c>
      <c r="L267" s="69" t="b">
        <v>0</v>
      </c>
    </row>
    <row r="268" spans="1:12" ht="15">
      <c r="A268" s="69" t="s">
        <v>2320</v>
      </c>
      <c r="B268" s="69" t="s">
        <v>2427</v>
      </c>
      <c r="C268" s="69">
        <v>2</v>
      </c>
      <c r="D268" s="93">
        <v>0.0017258009036719144</v>
      </c>
      <c r="E268" s="93">
        <v>2.7126497016272113</v>
      </c>
      <c r="F268" s="69" t="s">
        <v>279</v>
      </c>
      <c r="G268" s="69" t="b">
        <v>0</v>
      </c>
      <c r="H268" s="69" t="b">
        <v>0</v>
      </c>
      <c r="I268" s="69" t="b">
        <v>0</v>
      </c>
      <c r="J268" s="69" t="b">
        <v>0</v>
      </c>
      <c r="K268" s="69" t="b">
        <v>0</v>
      </c>
      <c r="L268" s="69" t="b">
        <v>0</v>
      </c>
    </row>
    <row r="269" spans="1:12" ht="15">
      <c r="A269" s="69" t="s">
        <v>2427</v>
      </c>
      <c r="B269" s="69" t="s">
        <v>2256</v>
      </c>
      <c r="C269" s="69">
        <v>2</v>
      </c>
      <c r="D269" s="93">
        <v>0.0017258009036719144</v>
      </c>
      <c r="E269" s="93">
        <v>2.200766340648337</v>
      </c>
      <c r="F269" s="69" t="s">
        <v>279</v>
      </c>
      <c r="G269" s="69" t="b">
        <v>0</v>
      </c>
      <c r="H269" s="69" t="b">
        <v>0</v>
      </c>
      <c r="I269" s="69" t="b">
        <v>0</v>
      </c>
      <c r="J269" s="69" t="b">
        <v>0</v>
      </c>
      <c r="K269" s="69" t="b">
        <v>0</v>
      </c>
      <c r="L269" s="69" t="b">
        <v>0</v>
      </c>
    </row>
    <row r="270" spans="1:12" ht="15">
      <c r="A270" s="69" t="s">
        <v>2256</v>
      </c>
      <c r="B270" s="69" t="s">
        <v>2428</v>
      </c>
      <c r="C270" s="69">
        <v>2</v>
      </c>
      <c r="D270" s="93">
        <v>0.0017258009036719144</v>
      </c>
      <c r="E270" s="93">
        <v>2.200766340648337</v>
      </c>
      <c r="F270" s="69" t="s">
        <v>279</v>
      </c>
      <c r="G270" s="69" t="b">
        <v>0</v>
      </c>
      <c r="H270" s="69" t="b">
        <v>0</v>
      </c>
      <c r="I270" s="69" t="b">
        <v>0</v>
      </c>
      <c r="J270" s="69" t="b">
        <v>0</v>
      </c>
      <c r="K270" s="69" t="b">
        <v>0</v>
      </c>
      <c r="L270" s="69" t="b">
        <v>0</v>
      </c>
    </row>
    <row r="271" spans="1:12" ht="15">
      <c r="A271" s="69" t="s">
        <v>2428</v>
      </c>
      <c r="B271" s="69" t="s">
        <v>388</v>
      </c>
      <c r="C271" s="69">
        <v>2</v>
      </c>
      <c r="D271" s="93">
        <v>0.0017258009036719144</v>
      </c>
      <c r="E271" s="93">
        <v>2.837588438235511</v>
      </c>
      <c r="F271" s="69" t="s">
        <v>279</v>
      </c>
      <c r="G271" s="69" t="b">
        <v>0</v>
      </c>
      <c r="H271" s="69" t="b">
        <v>0</v>
      </c>
      <c r="I271" s="69" t="b">
        <v>0</v>
      </c>
      <c r="J271" s="69" t="b">
        <v>0</v>
      </c>
      <c r="K271" s="69" t="b">
        <v>0</v>
      </c>
      <c r="L271" s="69" t="b">
        <v>0</v>
      </c>
    </row>
    <row r="272" spans="1:12" ht="15">
      <c r="A272" s="69" t="s">
        <v>388</v>
      </c>
      <c r="B272" s="69" t="s">
        <v>2429</v>
      </c>
      <c r="C272" s="69">
        <v>2</v>
      </c>
      <c r="D272" s="93">
        <v>0.0017258009036719144</v>
      </c>
      <c r="E272" s="93">
        <v>2.837588438235511</v>
      </c>
      <c r="F272" s="69" t="s">
        <v>279</v>
      </c>
      <c r="G272" s="69" t="b">
        <v>0</v>
      </c>
      <c r="H272" s="69" t="b">
        <v>0</v>
      </c>
      <c r="I272" s="69" t="b">
        <v>0</v>
      </c>
      <c r="J272" s="69" t="b">
        <v>0</v>
      </c>
      <c r="K272" s="69" t="b">
        <v>0</v>
      </c>
      <c r="L272" s="69" t="b">
        <v>0</v>
      </c>
    </row>
    <row r="273" spans="1:12" ht="15">
      <c r="A273" s="69" t="s">
        <v>2429</v>
      </c>
      <c r="B273" s="69" t="s">
        <v>2321</v>
      </c>
      <c r="C273" s="69">
        <v>2</v>
      </c>
      <c r="D273" s="93">
        <v>0.0017258009036719144</v>
      </c>
      <c r="E273" s="93">
        <v>2.7126497016272113</v>
      </c>
      <c r="F273" s="69" t="s">
        <v>279</v>
      </c>
      <c r="G273" s="69" t="b">
        <v>0</v>
      </c>
      <c r="H273" s="69" t="b">
        <v>0</v>
      </c>
      <c r="I273" s="69" t="b">
        <v>0</v>
      </c>
      <c r="J273" s="69" t="b">
        <v>0</v>
      </c>
      <c r="K273" s="69" t="b">
        <v>0</v>
      </c>
      <c r="L273" s="69" t="b">
        <v>0</v>
      </c>
    </row>
    <row r="274" spans="1:12" ht="15">
      <c r="A274" s="69" t="s">
        <v>2321</v>
      </c>
      <c r="B274" s="69" t="s">
        <v>2430</v>
      </c>
      <c r="C274" s="69">
        <v>2</v>
      </c>
      <c r="D274" s="93">
        <v>0.0017258009036719144</v>
      </c>
      <c r="E274" s="93">
        <v>2.7126497016272113</v>
      </c>
      <c r="F274" s="69" t="s">
        <v>279</v>
      </c>
      <c r="G274" s="69" t="b">
        <v>0</v>
      </c>
      <c r="H274" s="69" t="b">
        <v>0</v>
      </c>
      <c r="I274" s="69" t="b">
        <v>0</v>
      </c>
      <c r="J274" s="69" t="b">
        <v>0</v>
      </c>
      <c r="K274" s="69" t="b">
        <v>0</v>
      </c>
      <c r="L274" s="69" t="b">
        <v>0</v>
      </c>
    </row>
    <row r="275" spans="1:12" ht="15">
      <c r="A275" s="69" t="s">
        <v>2430</v>
      </c>
      <c r="B275" s="69" t="s">
        <v>2431</v>
      </c>
      <c r="C275" s="69">
        <v>2</v>
      </c>
      <c r="D275" s="93">
        <v>0.0017258009036719144</v>
      </c>
      <c r="E275" s="93">
        <v>3.0136796972911926</v>
      </c>
      <c r="F275" s="69" t="s">
        <v>279</v>
      </c>
      <c r="G275" s="69" t="b">
        <v>0</v>
      </c>
      <c r="H275" s="69" t="b">
        <v>0</v>
      </c>
      <c r="I275" s="69" t="b">
        <v>0</v>
      </c>
      <c r="J275" s="69" t="b">
        <v>0</v>
      </c>
      <c r="K275" s="69" t="b">
        <v>0</v>
      </c>
      <c r="L275" s="69" t="b">
        <v>0</v>
      </c>
    </row>
    <row r="276" spans="1:12" ht="15">
      <c r="A276" s="69" t="s">
        <v>2431</v>
      </c>
      <c r="B276" s="69" t="s">
        <v>2320</v>
      </c>
      <c r="C276" s="69">
        <v>2</v>
      </c>
      <c r="D276" s="93">
        <v>0.0017258009036719144</v>
      </c>
      <c r="E276" s="93">
        <v>3.0136796972911926</v>
      </c>
      <c r="F276" s="69" t="s">
        <v>279</v>
      </c>
      <c r="G276" s="69" t="b">
        <v>0</v>
      </c>
      <c r="H276" s="69" t="b">
        <v>0</v>
      </c>
      <c r="I276" s="69" t="b">
        <v>0</v>
      </c>
      <c r="J276" s="69" t="b">
        <v>0</v>
      </c>
      <c r="K276" s="69" t="b">
        <v>0</v>
      </c>
      <c r="L276" s="69" t="b">
        <v>0</v>
      </c>
    </row>
    <row r="277" spans="1:12" ht="15">
      <c r="A277" s="69" t="s">
        <v>2320</v>
      </c>
      <c r="B277" s="69" t="s">
        <v>412</v>
      </c>
      <c r="C277" s="69">
        <v>2</v>
      </c>
      <c r="D277" s="93">
        <v>0.0017258009036719144</v>
      </c>
      <c r="E277" s="93">
        <v>2.41161970596323</v>
      </c>
      <c r="F277" s="69" t="s">
        <v>279</v>
      </c>
      <c r="G277" s="69" t="b">
        <v>0</v>
      </c>
      <c r="H277" s="69" t="b">
        <v>0</v>
      </c>
      <c r="I277" s="69" t="b">
        <v>0</v>
      </c>
      <c r="J277" s="69" t="b">
        <v>0</v>
      </c>
      <c r="K277" s="69" t="b">
        <v>0</v>
      </c>
      <c r="L277" s="69" t="b">
        <v>0</v>
      </c>
    </row>
    <row r="278" spans="1:12" ht="15">
      <c r="A278" s="69" t="s">
        <v>412</v>
      </c>
      <c r="B278" s="69" t="s">
        <v>2263</v>
      </c>
      <c r="C278" s="69">
        <v>2</v>
      </c>
      <c r="D278" s="93">
        <v>0.0017258009036719144</v>
      </c>
      <c r="E278" s="93">
        <v>1.9722870121329674</v>
      </c>
      <c r="F278" s="69" t="s">
        <v>279</v>
      </c>
      <c r="G278" s="69" t="b">
        <v>0</v>
      </c>
      <c r="H278" s="69" t="b">
        <v>0</v>
      </c>
      <c r="I278" s="69" t="b">
        <v>0</v>
      </c>
      <c r="J278" s="69" t="b">
        <v>0</v>
      </c>
      <c r="K278" s="69" t="b">
        <v>0</v>
      </c>
      <c r="L278" s="69" t="b">
        <v>0</v>
      </c>
    </row>
    <row r="279" spans="1:12" ht="15">
      <c r="A279" s="69" t="s">
        <v>2263</v>
      </c>
      <c r="B279" s="69" t="s">
        <v>2432</v>
      </c>
      <c r="C279" s="69">
        <v>2</v>
      </c>
      <c r="D279" s="93">
        <v>0.0017258009036719144</v>
      </c>
      <c r="E279" s="93">
        <v>2.41161970596323</v>
      </c>
      <c r="F279" s="69" t="s">
        <v>279</v>
      </c>
      <c r="G279" s="69" t="b">
        <v>0</v>
      </c>
      <c r="H279" s="69" t="b">
        <v>0</v>
      </c>
      <c r="I279" s="69" t="b">
        <v>0</v>
      </c>
      <c r="J279" s="69" t="b">
        <v>0</v>
      </c>
      <c r="K279" s="69" t="b">
        <v>0</v>
      </c>
      <c r="L279" s="69" t="b">
        <v>0</v>
      </c>
    </row>
    <row r="280" spans="1:12" ht="15">
      <c r="A280" s="69" t="s">
        <v>2432</v>
      </c>
      <c r="B280" s="69" t="s">
        <v>2257</v>
      </c>
      <c r="C280" s="69">
        <v>2</v>
      </c>
      <c r="D280" s="93">
        <v>0.0017258009036719144</v>
      </c>
      <c r="E280" s="93">
        <v>2.200766340648337</v>
      </c>
      <c r="F280" s="69" t="s">
        <v>279</v>
      </c>
      <c r="G280" s="69" t="b">
        <v>0</v>
      </c>
      <c r="H280" s="69" t="b">
        <v>0</v>
      </c>
      <c r="I280" s="69" t="b">
        <v>0</v>
      </c>
      <c r="J280" s="69" t="b">
        <v>0</v>
      </c>
      <c r="K280" s="69" t="b">
        <v>0</v>
      </c>
      <c r="L280" s="69" t="b">
        <v>0</v>
      </c>
    </row>
    <row r="281" spans="1:12" ht="15">
      <c r="A281" s="69" t="s">
        <v>2257</v>
      </c>
      <c r="B281" s="69" t="s">
        <v>2433</v>
      </c>
      <c r="C281" s="69">
        <v>2</v>
      </c>
      <c r="D281" s="93">
        <v>0.0017258009036719144</v>
      </c>
      <c r="E281" s="93">
        <v>2.2355284469075487</v>
      </c>
      <c r="F281" s="69" t="s">
        <v>279</v>
      </c>
      <c r="G281" s="69" t="b">
        <v>0</v>
      </c>
      <c r="H281" s="69" t="b">
        <v>0</v>
      </c>
      <c r="I281" s="69" t="b">
        <v>0</v>
      </c>
      <c r="J281" s="69" t="b">
        <v>0</v>
      </c>
      <c r="K281" s="69" t="b">
        <v>0</v>
      </c>
      <c r="L281" s="69" t="b">
        <v>0</v>
      </c>
    </row>
    <row r="282" spans="1:12" ht="15">
      <c r="A282" s="69" t="s">
        <v>2433</v>
      </c>
      <c r="B282" s="69" t="s">
        <v>2434</v>
      </c>
      <c r="C282" s="69">
        <v>2</v>
      </c>
      <c r="D282" s="93">
        <v>0.0017258009036719144</v>
      </c>
      <c r="E282" s="93">
        <v>3.0136796972911926</v>
      </c>
      <c r="F282" s="69" t="s">
        <v>279</v>
      </c>
      <c r="G282" s="69" t="b">
        <v>0</v>
      </c>
      <c r="H282" s="69" t="b">
        <v>0</v>
      </c>
      <c r="I282" s="69" t="b">
        <v>0</v>
      </c>
      <c r="J282" s="69" t="b">
        <v>0</v>
      </c>
      <c r="K282" s="69" t="b">
        <v>0</v>
      </c>
      <c r="L282" s="69" t="b">
        <v>0</v>
      </c>
    </row>
    <row r="283" spans="1:12" ht="15">
      <c r="A283" s="69" t="s">
        <v>2434</v>
      </c>
      <c r="B283" s="69" t="s">
        <v>2369</v>
      </c>
      <c r="C283" s="69">
        <v>2</v>
      </c>
      <c r="D283" s="93">
        <v>0.0017258009036719144</v>
      </c>
      <c r="E283" s="93">
        <v>2.837588438235511</v>
      </c>
      <c r="F283" s="69" t="s">
        <v>279</v>
      </c>
      <c r="G283" s="69" t="b">
        <v>0</v>
      </c>
      <c r="H283" s="69" t="b">
        <v>0</v>
      </c>
      <c r="I283" s="69" t="b">
        <v>0</v>
      </c>
      <c r="J283" s="69" t="b">
        <v>0</v>
      </c>
      <c r="K283" s="69" t="b">
        <v>0</v>
      </c>
      <c r="L283" s="69" t="b">
        <v>0</v>
      </c>
    </row>
    <row r="284" spans="1:12" ht="15">
      <c r="A284" s="69" t="s">
        <v>2369</v>
      </c>
      <c r="B284" s="69" t="s">
        <v>2309</v>
      </c>
      <c r="C284" s="69">
        <v>2</v>
      </c>
      <c r="D284" s="93">
        <v>0.0017258009036719144</v>
      </c>
      <c r="E284" s="93">
        <v>2.4396484295634737</v>
      </c>
      <c r="F284" s="69" t="s">
        <v>279</v>
      </c>
      <c r="G284" s="69" t="b">
        <v>0</v>
      </c>
      <c r="H284" s="69" t="b">
        <v>0</v>
      </c>
      <c r="I284" s="69" t="b">
        <v>0</v>
      </c>
      <c r="J284" s="69" t="b">
        <v>0</v>
      </c>
      <c r="K284" s="69" t="b">
        <v>0</v>
      </c>
      <c r="L284" s="69" t="b">
        <v>0</v>
      </c>
    </row>
    <row r="285" spans="1:12" ht="15">
      <c r="A285" s="69" t="s">
        <v>2309</v>
      </c>
      <c r="B285" s="69" t="s">
        <v>2370</v>
      </c>
      <c r="C285" s="69">
        <v>2</v>
      </c>
      <c r="D285" s="93">
        <v>0.0017258009036719144</v>
      </c>
      <c r="E285" s="93">
        <v>2.4396484295634737</v>
      </c>
      <c r="F285" s="69" t="s">
        <v>279</v>
      </c>
      <c r="G285" s="69" t="b">
        <v>0</v>
      </c>
      <c r="H285" s="69" t="b">
        <v>0</v>
      </c>
      <c r="I285" s="69" t="b">
        <v>0</v>
      </c>
      <c r="J285" s="69" t="b">
        <v>0</v>
      </c>
      <c r="K285" s="69" t="b">
        <v>0</v>
      </c>
      <c r="L285" s="69" t="b">
        <v>0</v>
      </c>
    </row>
    <row r="286" spans="1:12" ht="15">
      <c r="A286" s="69" t="s">
        <v>2370</v>
      </c>
      <c r="B286" s="69" t="s">
        <v>2435</v>
      </c>
      <c r="C286" s="69">
        <v>2</v>
      </c>
      <c r="D286" s="93">
        <v>0.0017258009036719144</v>
      </c>
      <c r="E286" s="93">
        <v>2.837588438235511</v>
      </c>
      <c r="F286" s="69" t="s">
        <v>279</v>
      </c>
      <c r="G286" s="69" t="b">
        <v>0</v>
      </c>
      <c r="H286" s="69" t="b">
        <v>0</v>
      </c>
      <c r="I286" s="69" t="b">
        <v>0</v>
      </c>
      <c r="J286" s="69" t="b">
        <v>0</v>
      </c>
      <c r="K286" s="69" t="b">
        <v>0</v>
      </c>
      <c r="L286" s="69" t="b">
        <v>0</v>
      </c>
    </row>
    <row r="287" spans="1:12" ht="15">
      <c r="A287" s="69" t="s">
        <v>2435</v>
      </c>
      <c r="B287" s="69" t="s">
        <v>2436</v>
      </c>
      <c r="C287" s="69">
        <v>2</v>
      </c>
      <c r="D287" s="93">
        <v>0.0017258009036719144</v>
      </c>
      <c r="E287" s="93">
        <v>3.0136796972911926</v>
      </c>
      <c r="F287" s="69" t="s">
        <v>279</v>
      </c>
      <c r="G287" s="69" t="b">
        <v>0</v>
      </c>
      <c r="H287" s="69" t="b">
        <v>0</v>
      </c>
      <c r="I287" s="69" t="b">
        <v>0</v>
      </c>
      <c r="J287" s="69" t="b">
        <v>0</v>
      </c>
      <c r="K287" s="69" t="b">
        <v>0</v>
      </c>
      <c r="L287" s="69" t="b">
        <v>0</v>
      </c>
    </row>
    <row r="288" spans="1:12" ht="15">
      <c r="A288" s="69" t="s">
        <v>2436</v>
      </c>
      <c r="B288" s="69" t="s">
        <v>2437</v>
      </c>
      <c r="C288" s="69">
        <v>2</v>
      </c>
      <c r="D288" s="93">
        <v>0.0017258009036719144</v>
      </c>
      <c r="E288" s="93">
        <v>3.0136796972911926</v>
      </c>
      <c r="F288" s="69" t="s">
        <v>279</v>
      </c>
      <c r="G288" s="69" t="b">
        <v>0</v>
      </c>
      <c r="H288" s="69" t="b">
        <v>0</v>
      </c>
      <c r="I288" s="69" t="b">
        <v>0</v>
      </c>
      <c r="J288" s="69" t="b">
        <v>0</v>
      </c>
      <c r="K288" s="69" t="b">
        <v>0</v>
      </c>
      <c r="L288" s="69" t="b">
        <v>0</v>
      </c>
    </row>
    <row r="289" spans="1:12" ht="15">
      <c r="A289" s="69" t="s">
        <v>2437</v>
      </c>
      <c r="B289" s="69" t="s">
        <v>501</v>
      </c>
      <c r="C289" s="69">
        <v>2</v>
      </c>
      <c r="D289" s="93">
        <v>0.0017258009036719144</v>
      </c>
      <c r="E289" s="93">
        <v>2.837588438235511</v>
      </c>
      <c r="F289" s="69" t="s">
        <v>279</v>
      </c>
      <c r="G289" s="69" t="b">
        <v>0</v>
      </c>
      <c r="H289" s="69" t="b">
        <v>0</v>
      </c>
      <c r="I289" s="69" t="b">
        <v>0</v>
      </c>
      <c r="J289" s="69" t="b">
        <v>0</v>
      </c>
      <c r="K289" s="69" t="b">
        <v>0</v>
      </c>
      <c r="L289" s="69" t="b">
        <v>0</v>
      </c>
    </row>
    <row r="290" spans="1:12" ht="15">
      <c r="A290" s="69" t="s">
        <v>501</v>
      </c>
      <c r="B290" s="69" t="s">
        <v>2438</v>
      </c>
      <c r="C290" s="69">
        <v>2</v>
      </c>
      <c r="D290" s="93">
        <v>0.0017258009036719144</v>
      </c>
      <c r="E290" s="93">
        <v>2.837588438235511</v>
      </c>
      <c r="F290" s="69" t="s">
        <v>279</v>
      </c>
      <c r="G290" s="69" t="b">
        <v>0</v>
      </c>
      <c r="H290" s="69" t="b">
        <v>0</v>
      </c>
      <c r="I290" s="69" t="b">
        <v>0</v>
      </c>
      <c r="J290" s="69" t="b">
        <v>0</v>
      </c>
      <c r="K290" s="69" t="b">
        <v>0</v>
      </c>
      <c r="L290" s="69" t="b">
        <v>0</v>
      </c>
    </row>
    <row r="291" spans="1:12" ht="15">
      <c r="A291" s="69" t="s">
        <v>2438</v>
      </c>
      <c r="B291" s="69" t="s">
        <v>2439</v>
      </c>
      <c r="C291" s="69">
        <v>2</v>
      </c>
      <c r="D291" s="93">
        <v>0.0017258009036719144</v>
      </c>
      <c r="E291" s="93">
        <v>3.0136796972911926</v>
      </c>
      <c r="F291" s="69" t="s">
        <v>279</v>
      </c>
      <c r="G291" s="69" t="b">
        <v>0</v>
      </c>
      <c r="H291" s="69" t="b">
        <v>0</v>
      </c>
      <c r="I291" s="69" t="b">
        <v>0</v>
      </c>
      <c r="J291" s="69" t="b">
        <v>0</v>
      </c>
      <c r="K291" s="69" t="b">
        <v>0</v>
      </c>
      <c r="L291" s="69" t="b">
        <v>0</v>
      </c>
    </row>
    <row r="292" spans="1:12" ht="15">
      <c r="A292" s="69" t="s">
        <v>2439</v>
      </c>
      <c r="B292" s="69" t="s">
        <v>1995</v>
      </c>
      <c r="C292" s="69">
        <v>2</v>
      </c>
      <c r="D292" s="93">
        <v>0.0017258009036719144</v>
      </c>
      <c r="E292" s="93">
        <v>1.1444479775602163</v>
      </c>
      <c r="F292" s="69" t="s">
        <v>279</v>
      </c>
      <c r="G292" s="69" t="b">
        <v>0</v>
      </c>
      <c r="H292" s="69" t="b">
        <v>0</v>
      </c>
      <c r="I292" s="69" t="b">
        <v>0</v>
      </c>
      <c r="J292" s="69" t="b">
        <v>0</v>
      </c>
      <c r="K292" s="69" t="b">
        <v>0</v>
      </c>
      <c r="L292" s="69" t="b">
        <v>0</v>
      </c>
    </row>
    <row r="293" spans="1:12" ht="15">
      <c r="A293" s="69" t="s">
        <v>816</v>
      </c>
      <c r="B293" s="69" t="s">
        <v>2345</v>
      </c>
      <c r="C293" s="69">
        <v>2</v>
      </c>
      <c r="D293" s="93">
        <v>0.0017258009036719144</v>
      </c>
      <c r="E293" s="93">
        <v>2.41161970596323</v>
      </c>
      <c r="F293" s="69" t="s">
        <v>279</v>
      </c>
      <c r="G293" s="69" t="b">
        <v>0</v>
      </c>
      <c r="H293" s="69" t="b">
        <v>0</v>
      </c>
      <c r="I293" s="69" t="b">
        <v>0</v>
      </c>
      <c r="J293" s="69" t="b">
        <v>0</v>
      </c>
      <c r="K293" s="69" t="b">
        <v>0</v>
      </c>
      <c r="L293" s="69" t="b">
        <v>0</v>
      </c>
    </row>
    <row r="294" spans="1:12" ht="15">
      <c r="A294" s="69" t="s">
        <v>2372</v>
      </c>
      <c r="B294" s="69" t="s">
        <v>2313</v>
      </c>
      <c r="C294" s="69">
        <v>2</v>
      </c>
      <c r="D294" s="93">
        <v>0.0017258009036719144</v>
      </c>
      <c r="E294" s="93">
        <v>2.6614971791798303</v>
      </c>
      <c r="F294" s="69" t="s">
        <v>279</v>
      </c>
      <c r="G294" s="69" t="b">
        <v>0</v>
      </c>
      <c r="H294" s="69" t="b">
        <v>0</v>
      </c>
      <c r="I294" s="69" t="b">
        <v>0</v>
      </c>
      <c r="J294" s="69" t="b">
        <v>0</v>
      </c>
      <c r="K294" s="69" t="b">
        <v>0</v>
      </c>
      <c r="L294" s="69" t="b">
        <v>0</v>
      </c>
    </row>
    <row r="295" spans="1:12" ht="15">
      <c r="A295" s="69" t="s">
        <v>1995</v>
      </c>
      <c r="B295" s="69" t="s">
        <v>2346</v>
      </c>
      <c r="C295" s="69">
        <v>2</v>
      </c>
      <c r="D295" s="93">
        <v>0.0017258009036719144</v>
      </c>
      <c r="E295" s="93">
        <v>0.9924903982212545</v>
      </c>
      <c r="F295" s="69" t="s">
        <v>279</v>
      </c>
      <c r="G295" s="69" t="b">
        <v>0</v>
      </c>
      <c r="H295" s="69" t="b">
        <v>0</v>
      </c>
      <c r="I295" s="69" t="b">
        <v>0</v>
      </c>
      <c r="J295" s="69" t="b">
        <v>0</v>
      </c>
      <c r="K295" s="69" t="b">
        <v>0</v>
      </c>
      <c r="L295" s="69" t="b">
        <v>0</v>
      </c>
    </row>
    <row r="296" spans="1:12" ht="15">
      <c r="A296" s="69" t="s">
        <v>2377</v>
      </c>
      <c r="B296" s="69" t="s">
        <v>2316</v>
      </c>
      <c r="C296" s="69">
        <v>2</v>
      </c>
      <c r="D296" s="93">
        <v>0.0017258009036719144</v>
      </c>
      <c r="E296" s="93">
        <v>2.4396484295634737</v>
      </c>
      <c r="F296" s="69" t="s">
        <v>279</v>
      </c>
      <c r="G296" s="69" t="b">
        <v>0</v>
      </c>
      <c r="H296" s="69" t="b">
        <v>0</v>
      </c>
      <c r="I296" s="69" t="b">
        <v>0</v>
      </c>
      <c r="J296" s="69" t="b">
        <v>0</v>
      </c>
      <c r="K296" s="69" t="b">
        <v>0</v>
      </c>
      <c r="L296" s="69" t="b">
        <v>0</v>
      </c>
    </row>
    <row r="297" spans="1:12" ht="15">
      <c r="A297" s="69" t="s">
        <v>2447</v>
      </c>
      <c r="B297" s="69" t="s">
        <v>2448</v>
      </c>
      <c r="C297" s="69">
        <v>2</v>
      </c>
      <c r="D297" s="93">
        <v>0.0017258009036719144</v>
      </c>
      <c r="E297" s="93">
        <v>3.0136796972911926</v>
      </c>
      <c r="F297" s="69" t="s">
        <v>279</v>
      </c>
      <c r="G297" s="69" t="b">
        <v>0</v>
      </c>
      <c r="H297" s="69" t="b">
        <v>0</v>
      </c>
      <c r="I297" s="69" t="b">
        <v>0</v>
      </c>
      <c r="J297" s="69" t="b">
        <v>0</v>
      </c>
      <c r="K297" s="69" t="b">
        <v>0</v>
      </c>
      <c r="L297" s="69" t="b">
        <v>0</v>
      </c>
    </row>
    <row r="298" spans="1:12" ht="15">
      <c r="A298" s="69" t="s">
        <v>2454</v>
      </c>
      <c r="B298" s="69" t="s">
        <v>2280</v>
      </c>
      <c r="C298" s="69">
        <v>2</v>
      </c>
      <c r="D298" s="93">
        <v>0.001995420245959403</v>
      </c>
      <c r="E298" s="93">
        <v>2.41161970596323</v>
      </c>
      <c r="F298" s="69" t="s">
        <v>279</v>
      </c>
      <c r="G298" s="69" t="b">
        <v>0</v>
      </c>
      <c r="H298" s="69" t="b">
        <v>0</v>
      </c>
      <c r="I298" s="69" t="b">
        <v>0</v>
      </c>
      <c r="J298" s="69" t="b">
        <v>0</v>
      </c>
      <c r="K298" s="69" t="b">
        <v>0</v>
      </c>
      <c r="L298" s="69" t="b">
        <v>0</v>
      </c>
    </row>
    <row r="299" spans="1:12" ht="15">
      <c r="A299" s="69" t="s">
        <v>2459</v>
      </c>
      <c r="B299" s="69" t="s">
        <v>1995</v>
      </c>
      <c r="C299" s="69">
        <v>2</v>
      </c>
      <c r="D299" s="93">
        <v>0.0017258009036719144</v>
      </c>
      <c r="E299" s="93">
        <v>1.1444479775602163</v>
      </c>
      <c r="F299" s="69" t="s">
        <v>279</v>
      </c>
      <c r="G299" s="69" t="b">
        <v>0</v>
      </c>
      <c r="H299" s="69" t="b">
        <v>0</v>
      </c>
      <c r="I299" s="69" t="b">
        <v>0</v>
      </c>
      <c r="J299" s="69" t="b">
        <v>0</v>
      </c>
      <c r="K299" s="69" t="b">
        <v>0</v>
      </c>
      <c r="L299" s="69" t="b">
        <v>0</v>
      </c>
    </row>
    <row r="300" spans="1:12" ht="15">
      <c r="A300" s="69" t="s">
        <v>2263</v>
      </c>
      <c r="B300" s="69" t="s">
        <v>2275</v>
      </c>
      <c r="C300" s="69">
        <v>2</v>
      </c>
      <c r="D300" s="93">
        <v>0.0017258009036719144</v>
      </c>
      <c r="E300" s="93">
        <v>1.8095597146352678</v>
      </c>
      <c r="F300" s="69" t="s">
        <v>279</v>
      </c>
      <c r="G300" s="69" t="b">
        <v>0</v>
      </c>
      <c r="H300" s="69" t="b">
        <v>0</v>
      </c>
      <c r="I300" s="69" t="b">
        <v>0</v>
      </c>
      <c r="J300" s="69" t="b">
        <v>0</v>
      </c>
      <c r="K300" s="69" t="b">
        <v>0</v>
      </c>
      <c r="L300" s="69" t="b">
        <v>0</v>
      </c>
    </row>
    <row r="301" spans="1:12" ht="15">
      <c r="A301" s="69" t="s">
        <v>2257</v>
      </c>
      <c r="B301" s="69" t="s">
        <v>2282</v>
      </c>
      <c r="C301" s="69">
        <v>2</v>
      </c>
      <c r="D301" s="93">
        <v>0.0017258009036719144</v>
      </c>
      <c r="E301" s="93">
        <v>1.6914604025572733</v>
      </c>
      <c r="F301" s="69" t="s">
        <v>279</v>
      </c>
      <c r="G301" s="69" t="b">
        <v>0</v>
      </c>
      <c r="H301" s="69" t="b">
        <v>0</v>
      </c>
      <c r="I301" s="69" t="b">
        <v>0</v>
      </c>
      <c r="J301" s="69" t="b">
        <v>0</v>
      </c>
      <c r="K301" s="69" t="b">
        <v>0</v>
      </c>
      <c r="L301" s="69" t="b">
        <v>0</v>
      </c>
    </row>
    <row r="302" spans="1:12" ht="15">
      <c r="A302" s="69" t="s">
        <v>2282</v>
      </c>
      <c r="B302" s="69" t="s">
        <v>2267</v>
      </c>
      <c r="C302" s="69">
        <v>2</v>
      </c>
      <c r="D302" s="93">
        <v>0.0017258009036719144</v>
      </c>
      <c r="E302" s="93">
        <v>1.7706416486048981</v>
      </c>
      <c r="F302" s="69" t="s">
        <v>279</v>
      </c>
      <c r="G302" s="69" t="b">
        <v>0</v>
      </c>
      <c r="H302" s="69" t="b">
        <v>0</v>
      </c>
      <c r="I302" s="69" t="b">
        <v>0</v>
      </c>
      <c r="J302" s="69" t="b">
        <v>0</v>
      </c>
      <c r="K302" s="69" t="b">
        <v>0</v>
      </c>
      <c r="L302" s="69" t="b">
        <v>0</v>
      </c>
    </row>
    <row r="303" spans="1:12" ht="15">
      <c r="A303" s="69" t="s">
        <v>2461</v>
      </c>
      <c r="B303" s="69" t="s">
        <v>1997</v>
      </c>
      <c r="C303" s="69">
        <v>2</v>
      </c>
      <c r="D303" s="93">
        <v>0.001995420245959403</v>
      </c>
      <c r="E303" s="93">
        <v>1.406224674076524</v>
      </c>
      <c r="F303" s="69" t="s">
        <v>279</v>
      </c>
      <c r="G303" s="69" t="b">
        <v>0</v>
      </c>
      <c r="H303" s="69" t="b">
        <v>0</v>
      </c>
      <c r="I303" s="69" t="b">
        <v>0</v>
      </c>
      <c r="J303" s="69" t="b">
        <v>0</v>
      </c>
      <c r="K303" s="69" t="b">
        <v>0</v>
      </c>
      <c r="L303" s="69" t="b">
        <v>0</v>
      </c>
    </row>
    <row r="304" spans="1:12" ht="15">
      <c r="A304" s="69" t="s">
        <v>2001</v>
      </c>
      <c r="B304" s="69" t="s">
        <v>1995</v>
      </c>
      <c r="C304" s="69">
        <v>2</v>
      </c>
      <c r="D304" s="93">
        <v>0.0017258009036719144</v>
      </c>
      <c r="E304" s="93">
        <v>0.40408528806597255</v>
      </c>
      <c r="F304" s="69" t="s">
        <v>279</v>
      </c>
      <c r="G304" s="69" t="b">
        <v>0</v>
      </c>
      <c r="H304" s="69" t="b">
        <v>0</v>
      </c>
      <c r="I304" s="69" t="b">
        <v>0</v>
      </c>
      <c r="J304" s="69" t="b">
        <v>0</v>
      </c>
      <c r="K304" s="69" t="b">
        <v>0</v>
      </c>
      <c r="L304" s="69" t="b">
        <v>0</v>
      </c>
    </row>
    <row r="305" spans="1:12" ht="15">
      <c r="A305" s="69" t="s">
        <v>2015</v>
      </c>
      <c r="B305" s="69" t="s">
        <v>2004</v>
      </c>
      <c r="C305" s="69">
        <v>2</v>
      </c>
      <c r="D305" s="93">
        <v>0.0017258009036719144</v>
      </c>
      <c r="E305" s="93">
        <v>0.9381327358986618</v>
      </c>
      <c r="F305" s="69" t="s">
        <v>279</v>
      </c>
      <c r="G305" s="69" t="b">
        <v>0</v>
      </c>
      <c r="H305" s="69" t="b">
        <v>0</v>
      </c>
      <c r="I305" s="69" t="b">
        <v>0</v>
      </c>
      <c r="J305" s="69" t="b">
        <v>0</v>
      </c>
      <c r="K305" s="69" t="b">
        <v>0</v>
      </c>
      <c r="L305" s="69" t="b">
        <v>0</v>
      </c>
    </row>
    <row r="306" spans="1:12" ht="15">
      <c r="A306" s="69" t="s">
        <v>2010</v>
      </c>
      <c r="B306" s="69" t="s">
        <v>2264</v>
      </c>
      <c r="C306" s="69">
        <v>2</v>
      </c>
      <c r="D306" s="93">
        <v>0.0017258009036719144</v>
      </c>
      <c r="E306" s="93">
        <v>1.57434700346093</v>
      </c>
      <c r="F306" s="69" t="s">
        <v>279</v>
      </c>
      <c r="G306" s="69" t="b">
        <v>0</v>
      </c>
      <c r="H306" s="69" t="b">
        <v>0</v>
      </c>
      <c r="I306" s="69" t="b">
        <v>0</v>
      </c>
      <c r="J306" s="69" t="b">
        <v>0</v>
      </c>
      <c r="K306" s="69" t="b">
        <v>0</v>
      </c>
      <c r="L306" s="69" t="b">
        <v>0</v>
      </c>
    </row>
    <row r="307" spans="1:12" ht="15">
      <c r="A307" s="69" t="s">
        <v>2317</v>
      </c>
      <c r="B307" s="69" t="s">
        <v>2014</v>
      </c>
      <c r="C307" s="69">
        <v>2</v>
      </c>
      <c r="D307" s="93">
        <v>0.0017258009036719144</v>
      </c>
      <c r="E307" s="93">
        <v>1.6863207629048622</v>
      </c>
      <c r="F307" s="69" t="s">
        <v>279</v>
      </c>
      <c r="G307" s="69" t="b">
        <v>0</v>
      </c>
      <c r="H307" s="69" t="b">
        <v>0</v>
      </c>
      <c r="I307" s="69" t="b">
        <v>0</v>
      </c>
      <c r="J307" s="69" t="b">
        <v>0</v>
      </c>
      <c r="K307" s="69" t="b">
        <v>0</v>
      </c>
      <c r="L307" s="69" t="b">
        <v>0</v>
      </c>
    </row>
    <row r="308" spans="1:12" ht="15">
      <c r="A308" s="69" t="s">
        <v>2005</v>
      </c>
      <c r="B308" s="69" t="s">
        <v>2253</v>
      </c>
      <c r="C308" s="69">
        <v>2</v>
      </c>
      <c r="D308" s="93">
        <v>0.0017258009036719144</v>
      </c>
      <c r="E308" s="93">
        <v>0.8667768273629934</v>
      </c>
      <c r="F308" s="69" t="s">
        <v>279</v>
      </c>
      <c r="G308" s="69" t="b">
        <v>0</v>
      </c>
      <c r="H308" s="69" t="b">
        <v>0</v>
      </c>
      <c r="I308" s="69" t="b">
        <v>0</v>
      </c>
      <c r="J308" s="69" t="b">
        <v>0</v>
      </c>
      <c r="K308" s="69" t="b">
        <v>0</v>
      </c>
      <c r="L308" s="69" t="b">
        <v>0</v>
      </c>
    </row>
    <row r="309" spans="1:12" ht="15">
      <c r="A309" s="69" t="s">
        <v>2464</v>
      </c>
      <c r="B309" s="69" t="s">
        <v>2359</v>
      </c>
      <c r="C309" s="69">
        <v>2</v>
      </c>
      <c r="D309" s="93">
        <v>0.0017258009036719144</v>
      </c>
      <c r="E309" s="93">
        <v>2.7126497016272113</v>
      </c>
      <c r="F309" s="69" t="s">
        <v>279</v>
      </c>
      <c r="G309" s="69" t="b">
        <v>0</v>
      </c>
      <c r="H309" s="69" t="b">
        <v>0</v>
      </c>
      <c r="I309" s="69" t="b">
        <v>0</v>
      </c>
      <c r="J309" s="69" t="b">
        <v>0</v>
      </c>
      <c r="K309" s="69" t="b">
        <v>0</v>
      </c>
      <c r="L309" s="69" t="b">
        <v>0</v>
      </c>
    </row>
    <row r="310" spans="1:12" ht="15">
      <c r="A310" s="69" t="s">
        <v>2359</v>
      </c>
      <c r="B310" s="69" t="s">
        <v>2000</v>
      </c>
      <c r="C310" s="69">
        <v>2</v>
      </c>
      <c r="D310" s="93">
        <v>0.0017258009036719144</v>
      </c>
      <c r="E310" s="93">
        <v>1.7584071921878865</v>
      </c>
      <c r="F310" s="69" t="s">
        <v>279</v>
      </c>
      <c r="G310" s="69" t="b">
        <v>0</v>
      </c>
      <c r="H310" s="69" t="b">
        <v>0</v>
      </c>
      <c r="I310" s="69" t="b">
        <v>0</v>
      </c>
      <c r="J310" s="69" t="b">
        <v>0</v>
      </c>
      <c r="K310" s="69" t="b">
        <v>0</v>
      </c>
      <c r="L310" s="69" t="b">
        <v>0</v>
      </c>
    </row>
    <row r="311" spans="1:12" ht="15">
      <c r="A311" s="69" t="s">
        <v>2465</v>
      </c>
      <c r="B311" s="69" t="s">
        <v>2466</v>
      </c>
      <c r="C311" s="69">
        <v>2</v>
      </c>
      <c r="D311" s="93">
        <v>0.0017258009036719144</v>
      </c>
      <c r="E311" s="93">
        <v>3.0136796972911926</v>
      </c>
      <c r="F311" s="69" t="s">
        <v>279</v>
      </c>
      <c r="G311" s="69" t="b">
        <v>0</v>
      </c>
      <c r="H311" s="69" t="b">
        <v>0</v>
      </c>
      <c r="I311" s="69" t="b">
        <v>0</v>
      </c>
      <c r="J311" s="69" t="b">
        <v>0</v>
      </c>
      <c r="K311" s="69" t="b">
        <v>0</v>
      </c>
      <c r="L311" s="69" t="b">
        <v>0</v>
      </c>
    </row>
    <row r="312" spans="1:12" ht="15">
      <c r="A312" s="69" t="s">
        <v>2466</v>
      </c>
      <c r="B312" s="69" t="s">
        <v>2467</v>
      </c>
      <c r="C312" s="69">
        <v>2</v>
      </c>
      <c r="D312" s="93">
        <v>0.0017258009036719144</v>
      </c>
      <c r="E312" s="93">
        <v>3.0136796972911926</v>
      </c>
      <c r="F312" s="69" t="s">
        <v>279</v>
      </c>
      <c r="G312" s="69" t="b">
        <v>0</v>
      </c>
      <c r="H312" s="69" t="b">
        <v>0</v>
      </c>
      <c r="I312" s="69" t="b">
        <v>0</v>
      </c>
      <c r="J312" s="69" t="b">
        <v>0</v>
      </c>
      <c r="K312" s="69" t="b">
        <v>0</v>
      </c>
      <c r="L312" s="69" t="b">
        <v>0</v>
      </c>
    </row>
    <row r="313" spans="1:12" ht="15">
      <c r="A313" s="69" t="s">
        <v>2467</v>
      </c>
      <c r="B313" s="69" t="s">
        <v>2010</v>
      </c>
      <c r="C313" s="69">
        <v>2</v>
      </c>
      <c r="D313" s="93">
        <v>0.0017258009036719144</v>
      </c>
      <c r="E313" s="93">
        <v>2.314709692955174</v>
      </c>
      <c r="F313" s="69" t="s">
        <v>279</v>
      </c>
      <c r="G313" s="69" t="b">
        <v>0</v>
      </c>
      <c r="H313" s="69" t="b">
        <v>0</v>
      </c>
      <c r="I313" s="69" t="b">
        <v>0</v>
      </c>
      <c r="J313" s="69" t="b">
        <v>0</v>
      </c>
      <c r="K313" s="69" t="b">
        <v>0</v>
      </c>
      <c r="L313" s="69" t="b">
        <v>0</v>
      </c>
    </row>
    <row r="314" spans="1:12" ht="15">
      <c r="A314" s="69" t="s">
        <v>2010</v>
      </c>
      <c r="B314" s="69" t="s">
        <v>2468</v>
      </c>
      <c r="C314" s="69">
        <v>2</v>
      </c>
      <c r="D314" s="93">
        <v>0.0017258009036719144</v>
      </c>
      <c r="E314" s="93">
        <v>2.273317007796949</v>
      </c>
      <c r="F314" s="69" t="s">
        <v>279</v>
      </c>
      <c r="G314" s="69" t="b">
        <v>0</v>
      </c>
      <c r="H314" s="69" t="b">
        <v>0</v>
      </c>
      <c r="I314" s="69" t="b">
        <v>0</v>
      </c>
      <c r="J314" s="69" t="b">
        <v>0</v>
      </c>
      <c r="K314" s="69" t="b">
        <v>0</v>
      </c>
      <c r="L314" s="69" t="b">
        <v>0</v>
      </c>
    </row>
    <row r="315" spans="1:12" ht="15">
      <c r="A315" s="69" t="s">
        <v>2468</v>
      </c>
      <c r="B315" s="69" t="s">
        <v>1995</v>
      </c>
      <c r="C315" s="69">
        <v>2</v>
      </c>
      <c r="D315" s="93">
        <v>0.0017258009036719144</v>
      </c>
      <c r="E315" s="93">
        <v>1.1444479775602163</v>
      </c>
      <c r="F315" s="69" t="s">
        <v>279</v>
      </c>
      <c r="G315" s="69" t="b">
        <v>0</v>
      </c>
      <c r="H315" s="69" t="b">
        <v>0</v>
      </c>
      <c r="I315" s="69" t="b">
        <v>0</v>
      </c>
      <c r="J315" s="69" t="b">
        <v>0</v>
      </c>
      <c r="K315" s="69" t="b">
        <v>0</v>
      </c>
      <c r="L315" s="69" t="b">
        <v>0</v>
      </c>
    </row>
    <row r="316" spans="1:12" ht="15">
      <c r="A316" s="69" t="s">
        <v>2278</v>
      </c>
      <c r="B316" s="69" t="s">
        <v>2469</v>
      </c>
      <c r="C316" s="69">
        <v>2</v>
      </c>
      <c r="D316" s="93">
        <v>0.0017258009036719144</v>
      </c>
      <c r="E316" s="93">
        <v>2.837588438235511</v>
      </c>
      <c r="F316" s="69" t="s">
        <v>279</v>
      </c>
      <c r="G316" s="69" t="b">
        <v>0</v>
      </c>
      <c r="H316" s="69" t="b">
        <v>0</v>
      </c>
      <c r="I316" s="69" t="b">
        <v>0</v>
      </c>
      <c r="J316" s="69" t="b">
        <v>0</v>
      </c>
      <c r="K316" s="69" t="b">
        <v>0</v>
      </c>
      <c r="L316" s="69" t="b">
        <v>0</v>
      </c>
    </row>
    <row r="317" spans="1:12" ht="15">
      <c r="A317" s="69" t="s">
        <v>2469</v>
      </c>
      <c r="B317" s="69" t="s">
        <v>2390</v>
      </c>
      <c r="C317" s="69">
        <v>2</v>
      </c>
      <c r="D317" s="93">
        <v>0.0017258009036719144</v>
      </c>
      <c r="E317" s="93">
        <v>2.837588438235511</v>
      </c>
      <c r="F317" s="69" t="s">
        <v>279</v>
      </c>
      <c r="G317" s="69" t="b">
        <v>0</v>
      </c>
      <c r="H317" s="69" t="b">
        <v>0</v>
      </c>
      <c r="I317" s="69" t="b">
        <v>0</v>
      </c>
      <c r="J317" s="69" t="b">
        <v>0</v>
      </c>
      <c r="K317" s="69" t="b">
        <v>0</v>
      </c>
      <c r="L317" s="69" t="b">
        <v>0</v>
      </c>
    </row>
    <row r="318" spans="1:12" ht="15">
      <c r="A318" s="69" t="s">
        <v>2390</v>
      </c>
      <c r="B318" s="69" t="s">
        <v>2360</v>
      </c>
      <c r="C318" s="69">
        <v>2</v>
      </c>
      <c r="D318" s="93">
        <v>0.0017258009036719144</v>
      </c>
      <c r="E318" s="93">
        <v>2.53655844257153</v>
      </c>
      <c r="F318" s="69" t="s">
        <v>279</v>
      </c>
      <c r="G318" s="69" t="b">
        <v>0</v>
      </c>
      <c r="H318" s="69" t="b">
        <v>0</v>
      </c>
      <c r="I318" s="69" t="b">
        <v>0</v>
      </c>
      <c r="J318" s="69" t="b">
        <v>0</v>
      </c>
      <c r="K318" s="69" t="b">
        <v>0</v>
      </c>
      <c r="L318" s="69" t="b">
        <v>0</v>
      </c>
    </row>
    <row r="319" spans="1:12" ht="15">
      <c r="A319" s="69" t="s">
        <v>2360</v>
      </c>
      <c r="B319" s="69" t="s">
        <v>2260</v>
      </c>
      <c r="C319" s="69">
        <v>2</v>
      </c>
      <c r="D319" s="93">
        <v>0.0017258009036719144</v>
      </c>
      <c r="E319" s="93">
        <v>1.9344984512435677</v>
      </c>
      <c r="F319" s="69" t="s">
        <v>279</v>
      </c>
      <c r="G319" s="69" t="b">
        <v>0</v>
      </c>
      <c r="H319" s="69" t="b">
        <v>0</v>
      </c>
      <c r="I319" s="69" t="b">
        <v>0</v>
      </c>
      <c r="J319" s="69" t="b">
        <v>0</v>
      </c>
      <c r="K319" s="69" t="b">
        <v>0</v>
      </c>
      <c r="L319" s="69" t="b">
        <v>0</v>
      </c>
    </row>
    <row r="320" spans="1:12" ht="15">
      <c r="A320" s="69" t="s">
        <v>2265</v>
      </c>
      <c r="B320" s="69" t="s">
        <v>2391</v>
      </c>
      <c r="C320" s="69">
        <v>2</v>
      </c>
      <c r="D320" s="93">
        <v>0.0017258009036719144</v>
      </c>
      <c r="E320" s="93">
        <v>2.1386184338994925</v>
      </c>
      <c r="F320" s="69" t="s">
        <v>279</v>
      </c>
      <c r="G320" s="69" t="b">
        <v>0</v>
      </c>
      <c r="H320" s="69" t="b">
        <v>0</v>
      </c>
      <c r="I320" s="69" t="b">
        <v>0</v>
      </c>
      <c r="J320" s="69" t="b">
        <v>0</v>
      </c>
      <c r="K320" s="69" t="b">
        <v>0</v>
      </c>
      <c r="L320" s="69" t="b">
        <v>0</v>
      </c>
    </row>
    <row r="321" spans="1:12" ht="15">
      <c r="A321" s="69" t="s">
        <v>2391</v>
      </c>
      <c r="B321" s="69" t="s">
        <v>2392</v>
      </c>
      <c r="C321" s="69">
        <v>2</v>
      </c>
      <c r="D321" s="93">
        <v>0.0017258009036719144</v>
      </c>
      <c r="E321" s="93">
        <v>2.6614971791798303</v>
      </c>
      <c r="F321" s="69" t="s">
        <v>279</v>
      </c>
      <c r="G321" s="69" t="b">
        <v>0</v>
      </c>
      <c r="H321" s="69" t="b">
        <v>0</v>
      </c>
      <c r="I321" s="69" t="b">
        <v>0</v>
      </c>
      <c r="J321" s="69" t="b">
        <v>0</v>
      </c>
      <c r="K321" s="69" t="b">
        <v>0</v>
      </c>
      <c r="L321" s="69" t="b">
        <v>0</v>
      </c>
    </row>
    <row r="322" spans="1:12" ht="15">
      <c r="A322" s="69" t="s">
        <v>2392</v>
      </c>
      <c r="B322" s="69" t="s">
        <v>2470</v>
      </c>
      <c r="C322" s="69">
        <v>2</v>
      </c>
      <c r="D322" s="93">
        <v>0.0017258009036719144</v>
      </c>
      <c r="E322" s="93">
        <v>2.837588438235511</v>
      </c>
      <c r="F322" s="69" t="s">
        <v>279</v>
      </c>
      <c r="G322" s="69" t="b">
        <v>0</v>
      </c>
      <c r="H322" s="69" t="b">
        <v>0</v>
      </c>
      <c r="I322" s="69" t="b">
        <v>0</v>
      </c>
      <c r="J322" s="69" t="b">
        <v>0</v>
      </c>
      <c r="K322" s="69" t="b">
        <v>0</v>
      </c>
      <c r="L322" s="69" t="b">
        <v>0</v>
      </c>
    </row>
    <row r="323" spans="1:12" ht="15">
      <c r="A323" s="69" t="s">
        <v>2470</v>
      </c>
      <c r="B323" s="69" t="s">
        <v>2471</v>
      </c>
      <c r="C323" s="69">
        <v>2</v>
      </c>
      <c r="D323" s="93">
        <v>0.0017258009036719144</v>
      </c>
      <c r="E323" s="93">
        <v>3.0136796972911926</v>
      </c>
      <c r="F323" s="69" t="s">
        <v>279</v>
      </c>
      <c r="G323" s="69" t="b">
        <v>0</v>
      </c>
      <c r="H323" s="69" t="b">
        <v>0</v>
      </c>
      <c r="I323" s="69" t="b">
        <v>0</v>
      </c>
      <c r="J323" s="69" t="b">
        <v>0</v>
      </c>
      <c r="K323" s="69" t="b">
        <v>0</v>
      </c>
      <c r="L323" s="69" t="b">
        <v>0</v>
      </c>
    </row>
    <row r="324" spans="1:12" ht="15">
      <c r="A324" s="69" t="s">
        <v>2471</v>
      </c>
      <c r="B324" s="69" t="s">
        <v>2321</v>
      </c>
      <c r="C324" s="69">
        <v>2</v>
      </c>
      <c r="D324" s="93">
        <v>0.0017258009036719144</v>
      </c>
      <c r="E324" s="93">
        <v>2.7126497016272113</v>
      </c>
      <c r="F324" s="69" t="s">
        <v>279</v>
      </c>
      <c r="G324" s="69" t="b">
        <v>0</v>
      </c>
      <c r="H324" s="69" t="b">
        <v>0</v>
      </c>
      <c r="I324" s="69" t="b">
        <v>0</v>
      </c>
      <c r="J324" s="69" t="b">
        <v>0</v>
      </c>
      <c r="K324" s="69" t="b">
        <v>0</v>
      </c>
      <c r="L324" s="69" t="b">
        <v>0</v>
      </c>
    </row>
    <row r="325" spans="1:12" ht="15">
      <c r="A325" s="69" t="s">
        <v>2321</v>
      </c>
      <c r="B325" s="69" t="s">
        <v>2472</v>
      </c>
      <c r="C325" s="69">
        <v>2</v>
      </c>
      <c r="D325" s="93">
        <v>0.0017258009036719144</v>
      </c>
      <c r="E325" s="93">
        <v>2.7126497016272113</v>
      </c>
      <c r="F325" s="69" t="s">
        <v>279</v>
      </c>
      <c r="G325" s="69" t="b">
        <v>0</v>
      </c>
      <c r="H325" s="69" t="b">
        <v>0</v>
      </c>
      <c r="I325" s="69" t="b">
        <v>0</v>
      </c>
      <c r="J325" s="69" t="b">
        <v>0</v>
      </c>
      <c r="K325" s="69" t="b">
        <v>0</v>
      </c>
      <c r="L325" s="69" t="b">
        <v>0</v>
      </c>
    </row>
    <row r="326" spans="1:12" ht="15">
      <c r="A326" s="69" t="s">
        <v>2472</v>
      </c>
      <c r="B326" s="69" t="s">
        <v>2473</v>
      </c>
      <c r="C326" s="69">
        <v>2</v>
      </c>
      <c r="D326" s="93">
        <v>0.0017258009036719144</v>
      </c>
      <c r="E326" s="93">
        <v>3.0136796972911926</v>
      </c>
      <c r="F326" s="69" t="s">
        <v>279</v>
      </c>
      <c r="G326" s="69" t="b">
        <v>0</v>
      </c>
      <c r="H326" s="69" t="b">
        <v>0</v>
      </c>
      <c r="I326" s="69" t="b">
        <v>0</v>
      </c>
      <c r="J326" s="69" t="b">
        <v>0</v>
      </c>
      <c r="K326" s="69" t="b">
        <v>0</v>
      </c>
      <c r="L326" s="69" t="b">
        <v>0</v>
      </c>
    </row>
    <row r="327" spans="1:12" ht="15">
      <c r="A327" s="69" t="s">
        <v>2473</v>
      </c>
      <c r="B327" s="69" t="s">
        <v>2016</v>
      </c>
      <c r="C327" s="69">
        <v>2</v>
      </c>
      <c r="D327" s="93">
        <v>0.0017258009036719144</v>
      </c>
      <c r="E327" s="93">
        <v>2.200766340648337</v>
      </c>
      <c r="F327" s="69" t="s">
        <v>279</v>
      </c>
      <c r="G327" s="69" t="b">
        <v>0</v>
      </c>
      <c r="H327" s="69" t="b">
        <v>0</v>
      </c>
      <c r="I327" s="69" t="b">
        <v>0</v>
      </c>
      <c r="J327" s="69" t="b">
        <v>0</v>
      </c>
      <c r="K327" s="69" t="b">
        <v>0</v>
      </c>
      <c r="L327" s="69" t="b">
        <v>0</v>
      </c>
    </row>
    <row r="328" spans="1:12" ht="15">
      <c r="A328" s="69" t="s">
        <v>2016</v>
      </c>
      <c r="B328" s="69" t="s">
        <v>2474</v>
      </c>
      <c r="C328" s="69">
        <v>2</v>
      </c>
      <c r="D328" s="93">
        <v>0.0017258009036719144</v>
      </c>
      <c r="E328" s="93">
        <v>2.200766340648337</v>
      </c>
      <c r="F328" s="69" t="s">
        <v>279</v>
      </c>
      <c r="G328" s="69" t="b">
        <v>0</v>
      </c>
      <c r="H328" s="69" t="b">
        <v>0</v>
      </c>
      <c r="I328" s="69" t="b">
        <v>0</v>
      </c>
      <c r="J328" s="69" t="b">
        <v>0</v>
      </c>
      <c r="K328" s="69" t="b">
        <v>0</v>
      </c>
      <c r="L328" s="69" t="b">
        <v>0</v>
      </c>
    </row>
    <row r="329" spans="1:12" ht="15">
      <c r="A329" s="69" t="s">
        <v>2394</v>
      </c>
      <c r="B329" s="69" t="s">
        <v>1995</v>
      </c>
      <c r="C329" s="69">
        <v>2</v>
      </c>
      <c r="D329" s="93">
        <v>0.0017258009036719144</v>
      </c>
      <c r="E329" s="93">
        <v>0.9683567185045351</v>
      </c>
      <c r="F329" s="69" t="s">
        <v>279</v>
      </c>
      <c r="G329" s="69" t="b">
        <v>0</v>
      </c>
      <c r="H329" s="69" t="b">
        <v>0</v>
      </c>
      <c r="I329" s="69" t="b">
        <v>0</v>
      </c>
      <c r="J329" s="69" t="b">
        <v>0</v>
      </c>
      <c r="K329" s="69" t="b">
        <v>0</v>
      </c>
      <c r="L329" s="69" t="b">
        <v>0</v>
      </c>
    </row>
    <row r="330" spans="1:12" ht="15">
      <c r="A330" s="69" t="s">
        <v>2476</v>
      </c>
      <c r="B330" s="69" t="s">
        <v>2359</v>
      </c>
      <c r="C330" s="69">
        <v>2</v>
      </c>
      <c r="D330" s="93">
        <v>0.0017258009036719144</v>
      </c>
      <c r="E330" s="93">
        <v>2.7126497016272113</v>
      </c>
      <c r="F330" s="69" t="s">
        <v>279</v>
      </c>
      <c r="G330" s="69" t="b">
        <v>0</v>
      </c>
      <c r="H330" s="69" t="b">
        <v>0</v>
      </c>
      <c r="I330" s="69" t="b">
        <v>0</v>
      </c>
      <c r="J330" s="69" t="b">
        <v>0</v>
      </c>
      <c r="K330" s="69" t="b">
        <v>0</v>
      </c>
      <c r="L330" s="69" t="b">
        <v>0</v>
      </c>
    </row>
    <row r="331" spans="1:12" ht="15">
      <c r="A331" s="69" t="s">
        <v>2359</v>
      </c>
      <c r="B331" s="69" t="s">
        <v>2371</v>
      </c>
      <c r="C331" s="69">
        <v>2</v>
      </c>
      <c r="D331" s="93">
        <v>0.0017258009036719144</v>
      </c>
      <c r="E331" s="93">
        <v>2.53655844257153</v>
      </c>
      <c r="F331" s="69" t="s">
        <v>279</v>
      </c>
      <c r="G331" s="69" t="b">
        <v>0</v>
      </c>
      <c r="H331" s="69" t="b">
        <v>0</v>
      </c>
      <c r="I331" s="69" t="b">
        <v>0</v>
      </c>
      <c r="J331" s="69" t="b">
        <v>0</v>
      </c>
      <c r="K331" s="69" t="b">
        <v>0</v>
      </c>
      <c r="L331" s="69" t="b">
        <v>0</v>
      </c>
    </row>
    <row r="332" spans="1:12" ht="15">
      <c r="A332" s="69" t="s">
        <v>2371</v>
      </c>
      <c r="B332" s="69" t="s">
        <v>2477</v>
      </c>
      <c r="C332" s="69">
        <v>2</v>
      </c>
      <c r="D332" s="93">
        <v>0.0017258009036719144</v>
      </c>
      <c r="E332" s="93">
        <v>2.837588438235511</v>
      </c>
      <c r="F332" s="69" t="s">
        <v>279</v>
      </c>
      <c r="G332" s="69" t="b">
        <v>0</v>
      </c>
      <c r="H332" s="69" t="b">
        <v>0</v>
      </c>
      <c r="I332" s="69" t="b">
        <v>0</v>
      </c>
      <c r="J332" s="69" t="b">
        <v>0</v>
      </c>
      <c r="K332" s="69" t="b">
        <v>0</v>
      </c>
      <c r="L332" s="69" t="b">
        <v>0</v>
      </c>
    </row>
    <row r="333" spans="1:12" ht="15">
      <c r="A333" s="69" t="s">
        <v>2477</v>
      </c>
      <c r="B333" s="69" t="s">
        <v>2478</v>
      </c>
      <c r="C333" s="69">
        <v>2</v>
      </c>
      <c r="D333" s="93">
        <v>0.0017258009036719144</v>
      </c>
      <c r="E333" s="93">
        <v>3.0136796972911926</v>
      </c>
      <c r="F333" s="69" t="s">
        <v>279</v>
      </c>
      <c r="G333" s="69" t="b">
        <v>0</v>
      </c>
      <c r="H333" s="69" t="b">
        <v>0</v>
      </c>
      <c r="I333" s="69" t="b">
        <v>0</v>
      </c>
      <c r="J333" s="69" t="b">
        <v>0</v>
      </c>
      <c r="K333" s="69" t="b">
        <v>0</v>
      </c>
      <c r="L333" s="69" t="b">
        <v>0</v>
      </c>
    </row>
    <row r="334" spans="1:12" ht="15">
      <c r="A334" s="69" t="s">
        <v>2478</v>
      </c>
      <c r="B334" s="69" t="s">
        <v>2395</v>
      </c>
      <c r="C334" s="69">
        <v>2</v>
      </c>
      <c r="D334" s="93">
        <v>0.0017258009036719144</v>
      </c>
      <c r="E334" s="93">
        <v>3.0136796972911926</v>
      </c>
      <c r="F334" s="69" t="s">
        <v>279</v>
      </c>
      <c r="G334" s="69" t="b">
        <v>0</v>
      </c>
      <c r="H334" s="69" t="b">
        <v>0</v>
      </c>
      <c r="I334" s="69" t="b">
        <v>0</v>
      </c>
      <c r="J334" s="69" t="b">
        <v>0</v>
      </c>
      <c r="K334" s="69" t="b">
        <v>0</v>
      </c>
      <c r="L334" s="69" t="b">
        <v>0</v>
      </c>
    </row>
    <row r="335" spans="1:12" ht="15">
      <c r="A335" s="69" t="s">
        <v>2316</v>
      </c>
      <c r="B335" s="69" t="s">
        <v>1995</v>
      </c>
      <c r="C335" s="69">
        <v>2</v>
      </c>
      <c r="D335" s="93">
        <v>0.0017258009036719144</v>
      </c>
      <c r="E335" s="93">
        <v>0.7465079688881787</v>
      </c>
      <c r="F335" s="69" t="s">
        <v>279</v>
      </c>
      <c r="G335" s="69" t="b">
        <v>0</v>
      </c>
      <c r="H335" s="69" t="b">
        <v>0</v>
      </c>
      <c r="I335" s="69" t="b">
        <v>0</v>
      </c>
      <c r="J335" s="69" t="b">
        <v>0</v>
      </c>
      <c r="K335" s="69" t="b">
        <v>0</v>
      </c>
      <c r="L335" s="69" t="b">
        <v>0</v>
      </c>
    </row>
    <row r="336" spans="1:12" ht="15">
      <c r="A336" s="69" t="s">
        <v>1997</v>
      </c>
      <c r="B336" s="69" t="s">
        <v>2291</v>
      </c>
      <c r="C336" s="69">
        <v>2</v>
      </c>
      <c r="D336" s="93">
        <v>0.0017258009036719144</v>
      </c>
      <c r="E336" s="93">
        <v>0.9291034193568615</v>
      </c>
      <c r="F336" s="69" t="s">
        <v>279</v>
      </c>
      <c r="G336" s="69" t="b">
        <v>0</v>
      </c>
      <c r="H336" s="69" t="b">
        <v>0</v>
      </c>
      <c r="I336" s="69" t="b">
        <v>0</v>
      </c>
      <c r="J336" s="69" t="b">
        <v>0</v>
      </c>
      <c r="K336" s="69" t="b">
        <v>0</v>
      </c>
      <c r="L336" s="69" t="b">
        <v>0</v>
      </c>
    </row>
    <row r="337" spans="1:12" ht="15">
      <c r="A337" s="69" t="s">
        <v>2291</v>
      </c>
      <c r="B337" s="69" t="s">
        <v>2479</v>
      </c>
      <c r="C337" s="69">
        <v>2</v>
      </c>
      <c r="D337" s="93">
        <v>0.0017258009036719144</v>
      </c>
      <c r="E337" s="93">
        <v>2.469611652940917</v>
      </c>
      <c r="F337" s="69" t="s">
        <v>279</v>
      </c>
      <c r="G337" s="69" t="b">
        <v>0</v>
      </c>
      <c r="H337" s="69" t="b">
        <v>0</v>
      </c>
      <c r="I337" s="69" t="b">
        <v>0</v>
      </c>
      <c r="J337" s="69" t="b">
        <v>0</v>
      </c>
      <c r="K337" s="69" t="b">
        <v>0</v>
      </c>
      <c r="L337" s="69" t="b">
        <v>0</v>
      </c>
    </row>
    <row r="338" spans="1:12" ht="15">
      <c r="A338" s="69" t="s">
        <v>2479</v>
      </c>
      <c r="B338" s="69" t="s">
        <v>2300</v>
      </c>
      <c r="C338" s="69">
        <v>2</v>
      </c>
      <c r="D338" s="93">
        <v>0.0017258009036719144</v>
      </c>
      <c r="E338" s="93">
        <v>2.53655844257153</v>
      </c>
      <c r="F338" s="69" t="s">
        <v>279</v>
      </c>
      <c r="G338" s="69" t="b">
        <v>0</v>
      </c>
      <c r="H338" s="69" t="b">
        <v>0</v>
      </c>
      <c r="I338" s="69" t="b">
        <v>0</v>
      </c>
      <c r="J338" s="69" t="b">
        <v>0</v>
      </c>
      <c r="K338" s="69" t="b">
        <v>0</v>
      </c>
      <c r="L338" s="69" t="b">
        <v>0</v>
      </c>
    </row>
    <row r="339" spans="1:12" ht="15">
      <c r="A339" s="69" t="s">
        <v>2300</v>
      </c>
      <c r="B339" s="69" t="s">
        <v>2480</v>
      </c>
      <c r="C339" s="69">
        <v>2</v>
      </c>
      <c r="D339" s="93">
        <v>0.0017258009036719144</v>
      </c>
      <c r="E339" s="93">
        <v>2.53655844257153</v>
      </c>
      <c r="F339" s="69" t="s">
        <v>279</v>
      </c>
      <c r="G339" s="69" t="b">
        <v>0</v>
      </c>
      <c r="H339" s="69" t="b">
        <v>0</v>
      </c>
      <c r="I339" s="69" t="b">
        <v>0</v>
      </c>
      <c r="J339" s="69" t="b">
        <v>0</v>
      </c>
      <c r="K339" s="69" t="b">
        <v>0</v>
      </c>
      <c r="L339" s="69" t="b">
        <v>0</v>
      </c>
    </row>
    <row r="340" spans="1:12" ht="15">
      <c r="A340" s="69" t="s">
        <v>2480</v>
      </c>
      <c r="B340" s="69" t="s">
        <v>2379</v>
      </c>
      <c r="C340" s="69">
        <v>2</v>
      </c>
      <c r="D340" s="93">
        <v>0.0017258009036719144</v>
      </c>
      <c r="E340" s="93">
        <v>2.837588438235511</v>
      </c>
      <c r="F340" s="69" t="s">
        <v>279</v>
      </c>
      <c r="G340" s="69" t="b">
        <v>0</v>
      </c>
      <c r="H340" s="69" t="b">
        <v>0</v>
      </c>
      <c r="I340" s="69" t="b">
        <v>0</v>
      </c>
      <c r="J340" s="69" t="b">
        <v>0</v>
      </c>
      <c r="K340" s="69" t="b">
        <v>0</v>
      </c>
      <c r="L340" s="69" t="b">
        <v>0</v>
      </c>
    </row>
    <row r="341" spans="1:12" ht="15">
      <c r="A341" s="69" t="s">
        <v>2379</v>
      </c>
      <c r="B341" s="69" t="s">
        <v>2021</v>
      </c>
      <c r="C341" s="69">
        <v>2</v>
      </c>
      <c r="D341" s="93">
        <v>0.0017258009036719144</v>
      </c>
      <c r="E341" s="93">
        <v>2.4396484295634737</v>
      </c>
      <c r="F341" s="69" t="s">
        <v>279</v>
      </c>
      <c r="G341" s="69" t="b">
        <v>0</v>
      </c>
      <c r="H341" s="69" t="b">
        <v>0</v>
      </c>
      <c r="I341" s="69" t="b">
        <v>0</v>
      </c>
      <c r="J341" s="69" t="b">
        <v>0</v>
      </c>
      <c r="K341" s="69" t="b">
        <v>0</v>
      </c>
      <c r="L341" s="69" t="b">
        <v>0</v>
      </c>
    </row>
    <row r="342" spans="1:12" ht="15">
      <c r="A342" s="69" t="s">
        <v>2021</v>
      </c>
      <c r="B342" s="69" t="s">
        <v>2023</v>
      </c>
      <c r="C342" s="69">
        <v>2</v>
      </c>
      <c r="D342" s="93">
        <v>0.0017258009036719144</v>
      </c>
      <c r="E342" s="93">
        <v>1.9255436085906412</v>
      </c>
      <c r="F342" s="69" t="s">
        <v>279</v>
      </c>
      <c r="G342" s="69" t="b">
        <v>0</v>
      </c>
      <c r="H342" s="69" t="b">
        <v>0</v>
      </c>
      <c r="I342" s="69" t="b">
        <v>0</v>
      </c>
      <c r="J342" s="69" t="b">
        <v>0</v>
      </c>
      <c r="K342" s="69" t="b">
        <v>0</v>
      </c>
      <c r="L342" s="69" t="b">
        <v>0</v>
      </c>
    </row>
    <row r="343" spans="1:12" ht="15">
      <c r="A343" s="69" t="s">
        <v>2023</v>
      </c>
      <c r="B343" s="69" t="s">
        <v>2481</v>
      </c>
      <c r="C343" s="69">
        <v>2</v>
      </c>
      <c r="D343" s="93">
        <v>0.0017258009036719144</v>
      </c>
      <c r="E343" s="93">
        <v>2.469611652940917</v>
      </c>
      <c r="F343" s="69" t="s">
        <v>279</v>
      </c>
      <c r="G343" s="69" t="b">
        <v>0</v>
      </c>
      <c r="H343" s="69" t="b">
        <v>0</v>
      </c>
      <c r="I343" s="69" t="b">
        <v>0</v>
      </c>
      <c r="J343" s="69" t="b">
        <v>0</v>
      </c>
      <c r="K343" s="69" t="b">
        <v>0</v>
      </c>
      <c r="L343" s="69" t="b">
        <v>0</v>
      </c>
    </row>
    <row r="344" spans="1:12" ht="15">
      <c r="A344" s="69" t="s">
        <v>2481</v>
      </c>
      <c r="B344" s="69" t="s">
        <v>2482</v>
      </c>
      <c r="C344" s="69">
        <v>2</v>
      </c>
      <c r="D344" s="93">
        <v>0.0017258009036719144</v>
      </c>
      <c r="E344" s="93">
        <v>3.0136796972911926</v>
      </c>
      <c r="F344" s="69" t="s">
        <v>279</v>
      </c>
      <c r="G344" s="69" t="b">
        <v>0</v>
      </c>
      <c r="H344" s="69" t="b">
        <v>0</v>
      </c>
      <c r="I344" s="69" t="b">
        <v>0</v>
      </c>
      <c r="J344" s="69" t="b">
        <v>0</v>
      </c>
      <c r="K344" s="69" t="b">
        <v>0</v>
      </c>
      <c r="L344" s="69" t="b">
        <v>0</v>
      </c>
    </row>
    <row r="345" spans="1:12" ht="15">
      <c r="A345" s="69" t="s">
        <v>2482</v>
      </c>
      <c r="B345" s="69" t="s">
        <v>1998</v>
      </c>
      <c r="C345" s="69">
        <v>2</v>
      </c>
      <c r="D345" s="93">
        <v>0.0017258009036719144</v>
      </c>
      <c r="E345" s="93">
        <v>1.495165757413305</v>
      </c>
      <c r="F345" s="69" t="s">
        <v>279</v>
      </c>
      <c r="G345" s="69" t="b">
        <v>0</v>
      </c>
      <c r="H345" s="69" t="b">
        <v>0</v>
      </c>
      <c r="I345" s="69" t="b">
        <v>0</v>
      </c>
      <c r="J345" s="69" t="b">
        <v>0</v>
      </c>
      <c r="K345" s="69" t="b">
        <v>0</v>
      </c>
      <c r="L345" s="69" t="b">
        <v>0</v>
      </c>
    </row>
    <row r="346" spans="1:12" ht="15">
      <c r="A346" s="69" t="s">
        <v>1998</v>
      </c>
      <c r="B346" s="69" t="s">
        <v>2002</v>
      </c>
      <c r="C346" s="69">
        <v>2</v>
      </c>
      <c r="D346" s="93">
        <v>0.0017258009036719144</v>
      </c>
      <c r="E346" s="93">
        <v>0.7236450859286745</v>
      </c>
      <c r="F346" s="69" t="s">
        <v>279</v>
      </c>
      <c r="G346" s="69" t="b">
        <v>0</v>
      </c>
      <c r="H346" s="69" t="b">
        <v>0</v>
      </c>
      <c r="I346" s="69" t="b">
        <v>0</v>
      </c>
      <c r="J346" s="69" t="b">
        <v>0</v>
      </c>
      <c r="K346" s="69" t="b">
        <v>0</v>
      </c>
      <c r="L346" s="69" t="b">
        <v>0</v>
      </c>
    </row>
    <row r="347" spans="1:12" ht="15">
      <c r="A347" s="69" t="s">
        <v>2002</v>
      </c>
      <c r="B347" s="69" t="s">
        <v>2483</v>
      </c>
      <c r="C347" s="69">
        <v>2</v>
      </c>
      <c r="D347" s="93">
        <v>0.0017258009036719144</v>
      </c>
      <c r="E347" s="93">
        <v>2.1685816572769356</v>
      </c>
      <c r="F347" s="69" t="s">
        <v>279</v>
      </c>
      <c r="G347" s="69" t="b">
        <v>0</v>
      </c>
      <c r="H347" s="69" t="b">
        <v>0</v>
      </c>
      <c r="I347" s="69" t="b">
        <v>0</v>
      </c>
      <c r="J347" s="69" t="b">
        <v>0</v>
      </c>
      <c r="K347" s="69" t="b">
        <v>0</v>
      </c>
      <c r="L347" s="69" t="b">
        <v>0</v>
      </c>
    </row>
    <row r="348" spans="1:12" ht="15">
      <c r="A348" s="69" t="s">
        <v>2483</v>
      </c>
      <c r="B348" s="69" t="s">
        <v>2373</v>
      </c>
      <c r="C348" s="69">
        <v>2</v>
      </c>
      <c r="D348" s="93">
        <v>0.0017258009036719144</v>
      </c>
      <c r="E348" s="93">
        <v>2.837588438235511</v>
      </c>
      <c r="F348" s="69" t="s">
        <v>279</v>
      </c>
      <c r="G348" s="69" t="b">
        <v>0</v>
      </c>
      <c r="H348" s="69" t="b">
        <v>0</v>
      </c>
      <c r="I348" s="69" t="b">
        <v>0</v>
      </c>
      <c r="J348" s="69" t="b">
        <v>0</v>
      </c>
      <c r="K348" s="69" t="b">
        <v>0</v>
      </c>
      <c r="L348" s="69" t="b">
        <v>0</v>
      </c>
    </row>
    <row r="349" spans="1:12" ht="15">
      <c r="A349" s="69" t="s">
        <v>2373</v>
      </c>
      <c r="B349" s="69" t="s">
        <v>2484</v>
      </c>
      <c r="C349" s="69">
        <v>2</v>
      </c>
      <c r="D349" s="93">
        <v>0.0017258009036719144</v>
      </c>
      <c r="E349" s="93">
        <v>2.837588438235511</v>
      </c>
      <c r="F349" s="69" t="s">
        <v>279</v>
      </c>
      <c r="G349" s="69" t="b">
        <v>0</v>
      </c>
      <c r="H349" s="69" t="b">
        <v>0</v>
      </c>
      <c r="I349" s="69" t="b">
        <v>0</v>
      </c>
      <c r="J349" s="69" t="b">
        <v>0</v>
      </c>
      <c r="K349" s="69" t="b">
        <v>0</v>
      </c>
      <c r="L349" s="69" t="b">
        <v>0</v>
      </c>
    </row>
    <row r="350" spans="1:12" ht="15">
      <c r="A350" s="69" t="s">
        <v>2484</v>
      </c>
      <c r="B350" s="69" t="s">
        <v>2361</v>
      </c>
      <c r="C350" s="69">
        <v>2</v>
      </c>
      <c r="D350" s="93">
        <v>0.0017258009036719144</v>
      </c>
      <c r="E350" s="93">
        <v>2.7126497016272113</v>
      </c>
      <c r="F350" s="69" t="s">
        <v>279</v>
      </c>
      <c r="G350" s="69" t="b">
        <v>0</v>
      </c>
      <c r="H350" s="69" t="b">
        <v>0</v>
      </c>
      <c r="I350" s="69" t="b">
        <v>0</v>
      </c>
      <c r="J350" s="69" t="b">
        <v>0</v>
      </c>
      <c r="K350" s="69" t="b">
        <v>0</v>
      </c>
      <c r="L350" s="69" t="b">
        <v>0</v>
      </c>
    </row>
    <row r="351" spans="1:12" ht="15">
      <c r="A351" s="69" t="s">
        <v>2361</v>
      </c>
      <c r="B351" s="69" t="s">
        <v>2280</v>
      </c>
      <c r="C351" s="69">
        <v>2</v>
      </c>
      <c r="D351" s="93">
        <v>0.0017258009036719144</v>
      </c>
      <c r="E351" s="93">
        <v>2.110589710299249</v>
      </c>
      <c r="F351" s="69" t="s">
        <v>279</v>
      </c>
      <c r="G351" s="69" t="b">
        <v>0</v>
      </c>
      <c r="H351" s="69" t="b">
        <v>0</v>
      </c>
      <c r="I351" s="69" t="b">
        <v>0</v>
      </c>
      <c r="J351" s="69" t="b">
        <v>0</v>
      </c>
      <c r="K351" s="69" t="b">
        <v>0</v>
      </c>
      <c r="L351" s="69" t="b">
        <v>0</v>
      </c>
    </row>
    <row r="352" spans="1:12" ht="15">
      <c r="A352" s="69" t="s">
        <v>2280</v>
      </c>
      <c r="B352" s="69" t="s">
        <v>2485</v>
      </c>
      <c r="C352" s="69">
        <v>2</v>
      </c>
      <c r="D352" s="93">
        <v>0.0017258009036719144</v>
      </c>
      <c r="E352" s="93">
        <v>2.41161970596323</v>
      </c>
      <c r="F352" s="69" t="s">
        <v>279</v>
      </c>
      <c r="G352" s="69" t="b">
        <v>0</v>
      </c>
      <c r="H352" s="69" t="b">
        <v>0</v>
      </c>
      <c r="I352" s="69" t="b">
        <v>0</v>
      </c>
      <c r="J352" s="69" t="b">
        <v>0</v>
      </c>
      <c r="K352" s="69" t="b">
        <v>0</v>
      </c>
      <c r="L352" s="69" t="b">
        <v>0</v>
      </c>
    </row>
    <row r="353" spans="1:12" ht="15">
      <c r="A353" s="69" t="s">
        <v>2485</v>
      </c>
      <c r="B353" s="69" t="s">
        <v>2315</v>
      </c>
      <c r="C353" s="69">
        <v>2</v>
      </c>
      <c r="D353" s="93">
        <v>0.0017258009036719144</v>
      </c>
      <c r="E353" s="93">
        <v>2.615739688619155</v>
      </c>
      <c r="F353" s="69" t="s">
        <v>279</v>
      </c>
      <c r="G353" s="69" t="b">
        <v>0</v>
      </c>
      <c r="H353" s="69" t="b">
        <v>0</v>
      </c>
      <c r="I353" s="69" t="b">
        <v>0</v>
      </c>
      <c r="J353" s="69" t="b">
        <v>0</v>
      </c>
      <c r="K353" s="69" t="b">
        <v>0</v>
      </c>
      <c r="L353" s="69" t="b">
        <v>0</v>
      </c>
    </row>
    <row r="354" spans="1:12" ht="15">
      <c r="A354" s="69" t="s">
        <v>2315</v>
      </c>
      <c r="B354" s="69" t="s">
        <v>2280</v>
      </c>
      <c r="C354" s="69">
        <v>2</v>
      </c>
      <c r="D354" s="93">
        <v>0.0017258009036719144</v>
      </c>
      <c r="E354" s="93">
        <v>2.0136796972911926</v>
      </c>
      <c r="F354" s="69" t="s">
        <v>279</v>
      </c>
      <c r="G354" s="69" t="b">
        <v>0</v>
      </c>
      <c r="H354" s="69" t="b">
        <v>0</v>
      </c>
      <c r="I354" s="69" t="b">
        <v>0</v>
      </c>
      <c r="J354" s="69" t="b">
        <v>0</v>
      </c>
      <c r="K354" s="69" t="b">
        <v>0</v>
      </c>
      <c r="L354" s="69" t="b">
        <v>0</v>
      </c>
    </row>
    <row r="355" spans="1:12" ht="15">
      <c r="A355" s="69" t="s">
        <v>2280</v>
      </c>
      <c r="B355" s="69" t="s">
        <v>2486</v>
      </c>
      <c r="C355" s="69">
        <v>2</v>
      </c>
      <c r="D355" s="93">
        <v>0.0017258009036719144</v>
      </c>
      <c r="E355" s="93">
        <v>2.41161970596323</v>
      </c>
      <c r="F355" s="69" t="s">
        <v>279</v>
      </c>
      <c r="G355" s="69" t="b">
        <v>0</v>
      </c>
      <c r="H355" s="69" t="b">
        <v>0</v>
      </c>
      <c r="I355" s="69" t="b">
        <v>0</v>
      </c>
      <c r="J355" s="69" t="b">
        <v>0</v>
      </c>
      <c r="K355" s="69" t="b">
        <v>0</v>
      </c>
      <c r="L355" s="69" t="b">
        <v>0</v>
      </c>
    </row>
    <row r="356" spans="1:12" ht="15">
      <c r="A356" s="69" t="s">
        <v>2486</v>
      </c>
      <c r="B356" s="69" t="s">
        <v>2361</v>
      </c>
      <c r="C356" s="69">
        <v>2</v>
      </c>
      <c r="D356" s="93">
        <v>0.0017258009036719144</v>
      </c>
      <c r="E356" s="93">
        <v>2.7126497016272113</v>
      </c>
      <c r="F356" s="69" t="s">
        <v>279</v>
      </c>
      <c r="G356" s="69" t="b">
        <v>0</v>
      </c>
      <c r="H356" s="69" t="b">
        <v>0</v>
      </c>
      <c r="I356" s="69" t="b">
        <v>0</v>
      </c>
      <c r="J356" s="69" t="b">
        <v>0</v>
      </c>
      <c r="K356" s="69" t="b">
        <v>0</v>
      </c>
      <c r="L356" s="69" t="b">
        <v>0</v>
      </c>
    </row>
    <row r="357" spans="1:12" ht="15">
      <c r="A357" s="69" t="s">
        <v>2361</v>
      </c>
      <c r="B357" s="69" t="s">
        <v>1995</v>
      </c>
      <c r="C357" s="69">
        <v>2</v>
      </c>
      <c r="D357" s="93">
        <v>0.0017258009036719144</v>
      </c>
      <c r="E357" s="93">
        <v>0.8434179818962352</v>
      </c>
      <c r="F357" s="69" t="s">
        <v>279</v>
      </c>
      <c r="G357" s="69" t="b">
        <v>0</v>
      </c>
      <c r="H357" s="69" t="b">
        <v>0</v>
      </c>
      <c r="I357" s="69" t="b">
        <v>0</v>
      </c>
      <c r="J357" s="69" t="b">
        <v>0</v>
      </c>
      <c r="K357" s="69" t="b">
        <v>0</v>
      </c>
      <c r="L357" s="69" t="b">
        <v>0</v>
      </c>
    </row>
    <row r="358" spans="1:12" ht="15">
      <c r="A358" s="69" t="s">
        <v>2487</v>
      </c>
      <c r="B358" s="69" t="s">
        <v>2488</v>
      </c>
      <c r="C358" s="69">
        <v>2</v>
      </c>
      <c r="D358" s="93">
        <v>0.0017258009036719144</v>
      </c>
      <c r="E358" s="93">
        <v>3.0136796972911926</v>
      </c>
      <c r="F358" s="69" t="s">
        <v>279</v>
      </c>
      <c r="G358" s="69" t="b">
        <v>0</v>
      </c>
      <c r="H358" s="69" t="b">
        <v>0</v>
      </c>
      <c r="I358" s="69" t="b">
        <v>0</v>
      </c>
      <c r="J358" s="69" t="b">
        <v>0</v>
      </c>
      <c r="K358" s="69" t="b">
        <v>0</v>
      </c>
      <c r="L358" s="69" t="b">
        <v>0</v>
      </c>
    </row>
    <row r="359" spans="1:12" ht="15">
      <c r="A359" s="69" t="s">
        <v>2488</v>
      </c>
      <c r="B359" s="69" t="s">
        <v>2396</v>
      </c>
      <c r="C359" s="69">
        <v>2</v>
      </c>
      <c r="D359" s="93">
        <v>0.0017258009036719144</v>
      </c>
      <c r="E359" s="93">
        <v>2.837588438235511</v>
      </c>
      <c r="F359" s="69" t="s">
        <v>279</v>
      </c>
      <c r="G359" s="69" t="b">
        <v>0</v>
      </c>
      <c r="H359" s="69" t="b">
        <v>0</v>
      </c>
      <c r="I359" s="69" t="b">
        <v>0</v>
      </c>
      <c r="J359" s="69" t="b">
        <v>0</v>
      </c>
      <c r="K359" s="69" t="b">
        <v>0</v>
      </c>
      <c r="L359" s="69" t="b">
        <v>0</v>
      </c>
    </row>
    <row r="360" spans="1:12" ht="15">
      <c r="A360" s="69" t="s">
        <v>2396</v>
      </c>
      <c r="B360" s="69" t="s">
        <v>2362</v>
      </c>
      <c r="C360" s="69">
        <v>2</v>
      </c>
      <c r="D360" s="93">
        <v>0.0017258009036719144</v>
      </c>
      <c r="E360" s="93">
        <v>2.53655844257153</v>
      </c>
      <c r="F360" s="69" t="s">
        <v>279</v>
      </c>
      <c r="G360" s="69" t="b">
        <v>0</v>
      </c>
      <c r="H360" s="69" t="b">
        <v>0</v>
      </c>
      <c r="I360" s="69" t="b">
        <v>0</v>
      </c>
      <c r="J360" s="69" t="b">
        <v>0</v>
      </c>
      <c r="K360" s="69" t="b">
        <v>0</v>
      </c>
      <c r="L360" s="69" t="b">
        <v>0</v>
      </c>
    </row>
    <row r="361" spans="1:12" ht="15">
      <c r="A361" s="69" t="s">
        <v>2362</v>
      </c>
      <c r="B361" s="69" t="s">
        <v>2489</v>
      </c>
      <c r="C361" s="69">
        <v>2</v>
      </c>
      <c r="D361" s="93">
        <v>0.0017258009036719144</v>
      </c>
      <c r="E361" s="93">
        <v>2.7126497016272113</v>
      </c>
      <c r="F361" s="69" t="s">
        <v>279</v>
      </c>
      <c r="G361" s="69" t="b">
        <v>0</v>
      </c>
      <c r="H361" s="69" t="b">
        <v>0</v>
      </c>
      <c r="I361" s="69" t="b">
        <v>0</v>
      </c>
      <c r="J361" s="69" t="b">
        <v>0</v>
      </c>
      <c r="K361" s="69" t="b">
        <v>0</v>
      </c>
      <c r="L361" s="69" t="b">
        <v>0</v>
      </c>
    </row>
    <row r="362" spans="1:12" ht="15">
      <c r="A362" s="69" t="s">
        <v>2489</v>
      </c>
      <c r="B362" s="69" t="s">
        <v>2490</v>
      </c>
      <c r="C362" s="69">
        <v>2</v>
      </c>
      <c r="D362" s="93">
        <v>0.0017258009036719144</v>
      </c>
      <c r="E362" s="93">
        <v>3.0136796972911926</v>
      </c>
      <c r="F362" s="69" t="s">
        <v>279</v>
      </c>
      <c r="G362" s="69" t="b">
        <v>0</v>
      </c>
      <c r="H362" s="69" t="b">
        <v>0</v>
      </c>
      <c r="I362" s="69" t="b">
        <v>0</v>
      </c>
      <c r="J362" s="69" t="b">
        <v>0</v>
      </c>
      <c r="K362" s="69" t="b">
        <v>0</v>
      </c>
      <c r="L362" s="69" t="b">
        <v>0</v>
      </c>
    </row>
    <row r="363" spans="1:12" ht="15">
      <c r="A363" s="69" t="s">
        <v>2490</v>
      </c>
      <c r="B363" s="69" t="s">
        <v>2491</v>
      </c>
      <c r="C363" s="69">
        <v>2</v>
      </c>
      <c r="D363" s="93">
        <v>0.0017258009036719144</v>
      </c>
      <c r="E363" s="93">
        <v>3.0136796972911926</v>
      </c>
      <c r="F363" s="69" t="s">
        <v>279</v>
      </c>
      <c r="G363" s="69" t="b">
        <v>0</v>
      </c>
      <c r="H363" s="69" t="b">
        <v>0</v>
      </c>
      <c r="I363" s="69" t="b">
        <v>0</v>
      </c>
      <c r="J363" s="69" t="b">
        <v>0</v>
      </c>
      <c r="K363" s="69" t="b">
        <v>0</v>
      </c>
      <c r="L363" s="69" t="b">
        <v>0</v>
      </c>
    </row>
    <row r="364" spans="1:12" ht="15">
      <c r="A364" s="69" t="s">
        <v>2491</v>
      </c>
      <c r="B364" s="69" t="s">
        <v>2362</v>
      </c>
      <c r="C364" s="69">
        <v>2</v>
      </c>
      <c r="D364" s="93">
        <v>0.0017258009036719144</v>
      </c>
      <c r="E364" s="93">
        <v>2.7126497016272113</v>
      </c>
      <c r="F364" s="69" t="s">
        <v>279</v>
      </c>
      <c r="G364" s="69" t="b">
        <v>0</v>
      </c>
      <c r="H364" s="69" t="b">
        <v>0</v>
      </c>
      <c r="I364" s="69" t="b">
        <v>0</v>
      </c>
      <c r="J364" s="69" t="b">
        <v>0</v>
      </c>
      <c r="K364" s="69" t="b">
        <v>0</v>
      </c>
      <c r="L364" s="69" t="b">
        <v>0</v>
      </c>
    </row>
    <row r="365" spans="1:12" ht="15">
      <c r="A365" s="69" t="s">
        <v>2362</v>
      </c>
      <c r="B365" s="69" t="s">
        <v>2492</v>
      </c>
      <c r="C365" s="69">
        <v>2</v>
      </c>
      <c r="D365" s="93">
        <v>0.0017258009036719144</v>
      </c>
      <c r="E365" s="93">
        <v>2.7126497016272113</v>
      </c>
      <c r="F365" s="69" t="s">
        <v>279</v>
      </c>
      <c r="G365" s="69" t="b">
        <v>0</v>
      </c>
      <c r="H365" s="69" t="b">
        <v>0</v>
      </c>
      <c r="I365" s="69" t="b">
        <v>0</v>
      </c>
      <c r="J365" s="69" t="b">
        <v>0</v>
      </c>
      <c r="K365" s="69" t="b">
        <v>0</v>
      </c>
      <c r="L365" s="69" t="b">
        <v>0</v>
      </c>
    </row>
    <row r="366" spans="1:12" ht="15">
      <c r="A366" s="69" t="s">
        <v>2492</v>
      </c>
      <c r="B366" s="69" t="s">
        <v>2277</v>
      </c>
      <c r="C366" s="69">
        <v>2</v>
      </c>
      <c r="D366" s="93">
        <v>0.0017258009036719144</v>
      </c>
      <c r="E366" s="93">
        <v>2.41161970596323</v>
      </c>
      <c r="F366" s="69" t="s">
        <v>279</v>
      </c>
      <c r="G366" s="69" t="b">
        <v>0</v>
      </c>
      <c r="H366" s="69" t="b">
        <v>0</v>
      </c>
      <c r="I366" s="69" t="b">
        <v>0</v>
      </c>
      <c r="J366" s="69" t="b">
        <v>0</v>
      </c>
      <c r="K366" s="69" t="b">
        <v>0</v>
      </c>
      <c r="L366" s="69" t="b">
        <v>0</v>
      </c>
    </row>
    <row r="367" spans="1:12" ht="15">
      <c r="A367" s="69" t="s">
        <v>2277</v>
      </c>
      <c r="B367" s="69" t="s">
        <v>2002</v>
      </c>
      <c r="C367" s="69">
        <v>2</v>
      </c>
      <c r="D367" s="93">
        <v>0.0017258009036719144</v>
      </c>
      <c r="E367" s="93">
        <v>1.6334684555795864</v>
      </c>
      <c r="F367" s="69" t="s">
        <v>279</v>
      </c>
      <c r="G367" s="69" t="b">
        <v>0</v>
      </c>
      <c r="H367" s="69" t="b">
        <v>0</v>
      </c>
      <c r="I367" s="69" t="b">
        <v>0</v>
      </c>
      <c r="J367" s="69" t="b">
        <v>0</v>
      </c>
      <c r="K367" s="69" t="b">
        <v>0</v>
      </c>
      <c r="L367" s="69" t="b">
        <v>0</v>
      </c>
    </row>
    <row r="368" spans="1:12" ht="15">
      <c r="A368" s="69" t="s">
        <v>2259</v>
      </c>
      <c r="B368" s="69" t="s">
        <v>2256</v>
      </c>
      <c r="C368" s="69">
        <v>2</v>
      </c>
      <c r="D368" s="93">
        <v>0.0017258009036719144</v>
      </c>
      <c r="E368" s="93">
        <v>1.4226150902646932</v>
      </c>
      <c r="F368" s="69" t="s">
        <v>279</v>
      </c>
      <c r="G368" s="69" t="b">
        <v>0</v>
      </c>
      <c r="H368" s="69" t="b">
        <v>0</v>
      </c>
      <c r="I368" s="69" t="b">
        <v>0</v>
      </c>
      <c r="J368" s="69" t="b">
        <v>0</v>
      </c>
      <c r="K368" s="69" t="b">
        <v>0</v>
      </c>
      <c r="L368" s="69" t="b">
        <v>0</v>
      </c>
    </row>
    <row r="369" spans="1:12" ht="15">
      <c r="A369" s="69" t="s">
        <v>2260</v>
      </c>
      <c r="B369" s="69" t="s">
        <v>2004</v>
      </c>
      <c r="C369" s="69">
        <v>2</v>
      </c>
      <c r="D369" s="93">
        <v>0.001995420245959403</v>
      </c>
      <c r="E369" s="93">
        <v>1.005079525529275</v>
      </c>
      <c r="F369" s="69" t="s">
        <v>279</v>
      </c>
      <c r="G369" s="69" t="b">
        <v>0</v>
      </c>
      <c r="H369" s="69" t="b">
        <v>0</v>
      </c>
      <c r="I369" s="69" t="b">
        <v>0</v>
      </c>
      <c r="J369" s="69" t="b">
        <v>0</v>
      </c>
      <c r="K369" s="69" t="b">
        <v>0</v>
      </c>
      <c r="L369" s="69" t="b">
        <v>0</v>
      </c>
    </row>
    <row r="370" spans="1:12" ht="15">
      <c r="A370" s="69" t="s">
        <v>2010</v>
      </c>
      <c r="B370" s="69" t="s">
        <v>1995</v>
      </c>
      <c r="C370" s="69">
        <v>2</v>
      </c>
      <c r="D370" s="93">
        <v>0.0017258009036719144</v>
      </c>
      <c r="E370" s="93">
        <v>0.40408528806597255</v>
      </c>
      <c r="F370" s="69" t="s">
        <v>279</v>
      </c>
      <c r="G370" s="69" t="b">
        <v>0</v>
      </c>
      <c r="H370" s="69" t="b">
        <v>0</v>
      </c>
      <c r="I370" s="69" t="b">
        <v>0</v>
      </c>
      <c r="J370" s="69" t="b">
        <v>0</v>
      </c>
      <c r="K370" s="69" t="b">
        <v>0</v>
      </c>
      <c r="L370" s="69" t="b">
        <v>0</v>
      </c>
    </row>
    <row r="371" spans="1:12" ht="15">
      <c r="A371" s="69" t="s">
        <v>2024</v>
      </c>
      <c r="B371" s="69" t="s">
        <v>808</v>
      </c>
      <c r="C371" s="69">
        <v>2</v>
      </c>
      <c r="D371" s="93">
        <v>0.0017258009036719144</v>
      </c>
      <c r="E371" s="93">
        <v>1.0302789591106543</v>
      </c>
      <c r="F371" s="69" t="s">
        <v>279</v>
      </c>
      <c r="G371" s="69" t="b">
        <v>0</v>
      </c>
      <c r="H371" s="69" t="b">
        <v>0</v>
      </c>
      <c r="I371" s="69" t="b">
        <v>0</v>
      </c>
      <c r="J371" s="69" t="b">
        <v>0</v>
      </c>
      <c r="K371" s="69" t="b">
        <v>0</v>
      </c>
      <c r="L371" s="69" t="b">
        <v>0</v>
      </c>
    </row>
    <row r="372" spans="1:12" ht="15">
      <c r="A372" s="69" t="s">
        <v>808</v>
      </c>
      <c r="B372" s="69" t="s">
        <v>2496</v>
      </c>
      <c r="C372" s="69">
        <v>2</v>
      </c>
      <c r="D372" s="93">
        <v>0.0017258009036719144</v>
      </c>
      <c r="E372" s="93">
        <v>1.916769684283136</v>
      </c>
      <c r="F372" s="69" t="s">
        <v>279</v>
      </c>
      <c r="G372" s="69" t="b">
        <v>0</v>
      </c>
      <c r="H372" s="69" t="b">
        <v>0</v>
      </c>
      <c r="I372" s="69" t="b">
        <v>0</v>
      </c>
      <c r="J372" s="69" t="b">
        <v>0</v>
      </c>
      <c r="K372" s="69" t="b">
        <v>0</v>
      </c>
      <c r="L372" s="69" t="b">
        <v>0</v>
      </c>
    </row>
    <row r="373" spans="1:12" ht="15">
      <c r="A373" s="69" t="s">
        <v>2496</v>
      </c>
      <c r="B373" s="69" t="s">
        <v>1996</v>
      </c>
      <c r="C373" s="69">
        <v>2</v>
      </c>
      <c r="D373" s="93">
        <v>0.0017258009036719144</v>
      </c>
      <c r="E373" s="93">
        <v>1.4226150902646935</v>
      </c>
      <c r="F373" s="69" t="s">
        <v>279</v>
      </c>
      <c r="G373" s="69" t="b">
        <v>0</v>
      </c>
      <c r="H373" s="69" t="b">
        <v>0</v>
      </c>
      <c r="I373" s="69" t="b">
        <v>0</v>
      </c>
      <c r="J373" s="69" t="b">
        <v>0</v>
      </c>
      <c r="K373" s="69" t="b">
        <v>0</v>
      </c>
      <c r="L373" s="69" t="b">
        <v>0</v>
      </c>
    </row>
    <row r="374" spans="1:12" ht="15">
      <c r="A374" s="69" t="s">
        <v>1998</v>
      </c>
      <c r="B374" s="69" t="s">
        <v>2001</v>
      </c>
      <c r="C374" s="69">
        <v>2</v>
      </c>
      <c r="D374" s="93">
        <v>0.0017258009036719144</v>
      </c>
      <c r="E374" s="93">
        <v>0.8485838225369744</v>
      </c>
      <c r="F374" s="69" t="s">
        <v>279</v>
      </c>
      <c r="G374" s="69" t="b">
        <v>0</v>
      </c>
      <c r="H374" s="69" t="b">
        <v>0</v>
      </c>
      <c r="I374" s="69" t="b">
        <v>0</v>
      </c>
      <c r="J374" s="69" t="b">
        <v>0</v>
      </c>
      <c r="K374" s="69" t="b">
        <v>0</v>
      </c>
      <c r="L374" s="69" t="b">
        <v>0</v>
      </c>
    </row>
    <row r="375" spans="1:12" ht="15">
      <c r="A375" s="69" t="s">
        <v>2001</v>
      </c>
      <c r="B375" s="69" t="s">
        <v>812</v>
      </c>
      <c r="C375" s="69">
        <v>2</v>
      </c>
      <c r="D375" s="93">
        <v>0.0017258009036719144</v>
      </c>
      <c r="E375" s="93">
        <v>0.8667768273629936</v>
      </c>
      <c r="F375" s="69" t="s">
        <v>279</v>
      </c>
      <c r="G375" s="69" t="b">
        <v>0</v>
      </c>
      <c r="H375" s="69" t="b">
        <v>0</v>
      </c>
      <c r="I375" s="69" t="b">
        <v>0</v>
      </c>
      <c r="J375" s="69" t="b">
        <v>0</v>
      </c>
      <c r="K375" s="69" t="b">
        <v>0</v>
      </c>
      <c r="L375" s="69" t="b">
        <v>0</v>
      </c>
    </row>
    <row r="376" spans="1:12" ht="15">
      <c r="A376" s="69" t="s">
        <v>2259</v>
      </c>
      <c r="B376" s="69" t="s">
        <v>2264</v>
      </c>
      <c r="C376" s="69">
        <v>2</v>
      </c>
      <c r="D376" s="93">
        <v>0.0017258009036719144</v>
      </c>
      <c r="E376" s="93">
        <v>1.5365584425715302</v>
      </c>
      <c r="F376" s="69" t="s">
        <v>279</v>
      </c>
      <c r="G376" s="69" t="b">
        <v>0</v>
      </c>
      <c r="H376" s="69" t="b">
        <v>0</v>
      </c>
      <c r="I376" s="69" t="b">
        <v>0</v>
      </c>
      <c r="J376" s="69" t="b">
        <v>0</v>
      </c>
      <c r="K376" s="69" t="b">
        <v>0</v>
      </c>
      <c r="L376" s="69" t="b">
        <v>0</v>
      </c>
    </row>
    <row r="377" spans="1:12" ht="15">
      <c r="A377" s="69" t="s">
        <v>2264</v>
      </c>
      <c r="B377" s="69" t="s">
        <v>1998</v>
      </c>
      <c r="C377" s="69">
        <v>2</v>
      </c>
      <c r="D377" s="93">
        <v>0.0017258009036719144</v>
      </c>
      <c r="E377" s="93">
        <v>0.7548030679190612</v>
      </c>
      <c r="F377" s="69" t="s">
        <v>279</v>
      </c>
      <c r="G377" s="69" t="b">
        <v>0</v>
      </c>
      <c r="H377" s="69" t="b">
        <v>0</v>
      </c>
      <c r="I377" s="69" t="b">
        <v>0</v>
      </c>
      <c r="J377" s="69" t="b">
        <v>0</v>
      </c>
      <c r="K377" s="69" t="b">
        <v>0</v>
      </c>
      <c r="L377" s="69" t="b">
        <v>0</v>
      </c>
    </row>
    <row r="378" spans="1:12" ht="15">
      <c r="A378" s="69" t="s">
        <v>1998</v>
      </c>
      <c r="B378" s="69" t="s">
        <v>2302</v>
      </c>
      <c r="C378" s="69">
        <v>2</v>
      </c>
      <c r="D378" s="93">
        <v>0.0017258009036719144</v>
      </c>
      <c r="E378" s="93">
        <v>1.0246750815926557</v>
      </c>
      <c r="F378" s="69" t="s">
        <v>279</v>
      </c>
      <c r="G378" s="69" t="b">
        <v>0</v>
      </c>
      <c r="H378" s="69" t="b">
        <v>0</v>
      </c>
      <c r="I378" s="69" t="b">
        <v>0</v>
      </c>
      <c r="J378" s="69" t="b">
        <v>0</v>
      </c>
      <c r="K378" s="69" t="b">
        <v>0</v>
      </c>
      <c r="L378" s="69" t="b">
        <v>0</v>
      </c>
    </row>
    <row r="379" spans="1:12" ht="15">
      <c r="A379" s="69" t="s">
        <v>2302</v>
      </c>
      <c r="B379" s="69" t="s">
        <v>2499</v>
      </c>
      <c r="C379" s="69">
        <v>2</v>
      </c>
      <c r="D379" s="93">
        <v>0.0017258009036719144</v>
      </c>
      <c r="E379" s="93">
        <v>2.53655844257153</v>
      </c>
      <c r="F379" s="69" t="s">
        <v>279</v>
      </c>
      <c r="G379" s="69" t="b">
        <v>0</v>
      </c>
      <c r="H379" s="69" t="b">
        <v>0</v>
      </c>
      <c r="I379" s="69" t="b">
        <v>0</v>
      </c>
      <c r="J379" s="69" t="b">
        <v>0</v>
      </c>
      <c r="K379" s="69" t="b">
        <v>0</v>
      </c>
      <c r="L379" s="69" t="b">
        <v>0</v>
      </c>
    </row>
    <row r="380" spans="1:12" ht="15">
      <c r="A380" s="69" t="s">
        <v>2499</v>
      </c>
      <c r="B380" s="69" t="s">
        <v>2001</v>
      </c>
      <c r="C380" s="69">
        <v>2</v>
      </c>
      <c r="D380" s="93">
        <v>0.0017258009036719144</v>
      </c>
      <c r="E380" s="93">
        <v>2.360467183515849</v>
      </c>
      <c r="F380" s="69" t="s">
        <v>279</v>
      </c>
      <c r="G380" s="69" t="b">
        <v>0</v>
      </c>
      <c r="H380" s="69" t="b">
        <v>0</v>
      </c>
      <c r="I380" s="69" t="b">
        <v>0</v>
      </c>
      <c r="J380" s="69" t="b">
        <v>0</v>
      </c>
      <c r="K380" s="69" t="b">
        <v>0</v>
      </c>
      <c r="L380" s="69" t="b">
        <v>0</v>
      </c>
    </row>
    <row r="381" spans="1:12" ht="15">
      <c r="A381" s="69" t="s">
        <v>2001</v>
      </c>
      <c r="B381" s="69" t="s">
        <v>2012</v>
      </c>
      <c r="C381" s="69">
        <v>2</v>
      </c>
      <c r="D381" s="93">
        <v>0.0017258009036719144</v>
      </c>
      <c r="E381" s="93">
        <v>1.620104494021605</v>
      </c>
      <c r="F381" s="69" t="s">
        <v>279</v>
      </c>
      <c r="G381" s="69" t="b">
        <v>0</v>
      </c>
      <c r="H381" s="69" t="b">
        <v>0</v>
      </c>
      <c r="I381" s="69" t="b">
        <v>0</v>
      </c>
      <c r="J381" s="69" t="b">
        <v>0</v>
      </c>
      <c r="K381" s="69" t="b">
        <v>0</v>
      </c>
      <c r="L381" s="69" t="b">
        <v>0</v>
      </c>
    </row>
    <row r="382" spans="1:12" ht="15">
      <c r="A382" s="69" t="s">
        <v>1995</v>
      </c>
      <c r="B382" s="69" t="s">
        <v>2302</v>
      </c>
      <c r="C382" s="69">
        <v>2</v>
      </c>
      <c r="D382" s="93">
        <v>0.0017258009036719144</v>
      </c>
      <c r="E382" s="93">
        <v>0.8163991391655733</v>
      </c>
      <c r="F382" s="69" t="s">
        <v>279</v>
      </c>
      <c r="G382" s="69" t="b">
        <v>0</v>
      </c>
      <c r="H382" s="69" t="b">
        <v>0</v>
      </c>
      <c r="I382" s="69" t="b">
        <v>0</v>
      </c>
      <c r="J382" s="69" t="b">
        <v>0</v>
      </c>
      <c r="K382" s="69" t="b">
        <v>0</v>
      </c>
      <c r="L382" s="69" t="b">
        <v>0</v>
      </c>
    </row>
    <row r="383" spans="1:12" ht="15">
      <c r="A383" s="69" t="s">
        <v>2302</v>
      </c>
      <c r="B383" s="69" t="s">
        <v>2004</v>
      </c>
      <c r="C383" s="69">
        <v>2</v>
      </c>
      <c r="D383" s="93">
        <v>0.0017258009036719144</v>
      </c>
      <c r="E383" s="93">
        <v>1.306109521193256</v>
      </c>
      <c r="F383" s="69" t="s">
        <v>279</v>
      </c>
      <c r="G383" s="69" t="b">
        <v>0</v>
      </c>
      <c r="H383" s="69" t="b">
        <v>0</v>
      </c>
      <c r="I383" s="69" t="b">
        <v>0</v>
      </c>
      <c r="J383" s="69" t="b">
        <v>0</v>
      </c>
      <c r="K383" s="69" t="b">
        <v>0</v>
      </c>
      <c r="L383" s="69" t="b">
        <v>0</v>
      </c>
    </row>
    <row r="384" spans="1:12" ht="15">
      <c r="A384" s="69" t="s">
        <v>2007</v>
      </c>
      <c r="B384" s="69" t="s">
        <v>812</v>
      </c>
      <c r="C384" s="69">
        <v>2</v>
      </c>
      <c r="D384" s="93">
        <v>0.0017258009036719144</v>
      </c>
      <c r="E384" s="93">
        <v>0.5859502177872993</v>
      </c>
      <c r="F384" s="69" t="s">
        <v>279</v>
      </c>
      <c r="G384" s="69" t="b">
        <v>0</v>
      </c>
      <c r="H384" s="69" t="b">
        <v>0</v>
      </c>
      <c r="I384" s="69" t="b">
        <v>0</v>
      </c>
      <c r="J384" s="69" t="b">
        <v>0</v>
      </c>
      <c r="K384" s="69" t="b">
        <v>0</v>
      </c>
      <c r="L384" s="69" t="b">
        <v>0</v>
      </c>
    </row>
    <row r="385" spans="1:12" ht="15">
      <c r="A385" s="69" t="s">
        <v>2259</v>
      </c>
      <c r="B385" s="69" t="s">
        <v>2500</v>
      </c>
      <c r="C385" s="69">
        <v>2</v>
      </c>
      <c r="D385" s="93">
        <v>0.0017258009036719144</v>
      </c>
      <c r="E385" s="93">
        <v>2.2355284469075487</v>
      </c>
      <c r="F385" s="69" t="s">
        <v>279</v>
      </c>
      <c r="G385" s="69" t="b">
        <v>0</v>
      </c>
      <c r="H385" s="69" t="b">
        <v>0</v>
      </c>
      <c r="I385" s="69" t="b">
        <v>0</v>
      </c>
      <c r="J385" s="69" t="b">
        <v>0</v>
      </c>
      <c r="K385" s="69" t="b">
        <v>0</v>
      </c>
      <c r="L385" s="69" t="b">
        <v>0</v>
      </c>
    </row>
    <row r="386" spans="1:12" ht="15">
      <c r="A386" s="69" t="s">
        <v>2500</v>
      </c>
      <c r="B386" s="69" t="s">
        <v>2258</v>
      </c>
      <c r="C386" s="69">
        <v>2</v>
      </c>
      <c r="D386" s="93">
        <v>0.0017258009036719144</v>
      </c>
      <c r="E386" s="93">
        <v>2.2355284469075487</v>
      </c>
      <c r="F386" s="69" t="s">
        <v>279</v>
      </c>
      <c r="G386" s="69" t="b">
        <v>0</v>
      </c>
      <c r="H386" s="69" t="b">
        <v>0</v>
      </c>
      <c r="I386" s="69" t="b">
        <v>0</v>
      </c>
      <c r="J386" s="69" t="b">
        <v>0</v>
      </c>
      <c r="K386" s="69" t="b">
        <v>0</v>
      </c>
      <c r="L386" s="69" t="b">
        <v>0</v>
      </c>
    </row>
    <row r="387" spans="1:12" ht="15">
      <c r="A387" s="69" t="s">
        <v>2258</v>
      </c>
      <c r="B387" s="69" t="s">
        <v>2285</v>
      </c>
      <c r="C387" s="69">
        <v>2</v>
      </c>
      <c r="D387" s="93">
        <v>0.0017258009036719144</v>
      </c>
      <c r="E387" s="93">
        <v>1.6914604025572733</v>
      </c>
      <c r="F387" s="69" t="s">
        <v>279</v>
      </c>
      <c r="G387" s="69" t="b">
        <v>0</v>
      </c>
      <c r="H387" s="69" t="b">
        <v>0</v>
      </c>
      <c r="I387" s="69" t="b">
        <v>0</v>
      </c>
      <c r="J387" s="69" t="b">
        <v>0</v>
      </c>
      <c r="K387" s="69" t="b">
        <v>0</v>
      </c>
      <c r="L387" s="69" t="b">
        <v>0</v>
      </c>
    </row>
    <row r="388" spans="1:12" ht="15">
      <c r="A388" s="69" t="s">
        <v>2285</v>
      </c>
      <c r="B388" s="69" t="s">
        <v>2271</v>
      </c>
      <c r="C388" s="69">
        <v>2</v>
      </c>
      <c r="D388" s="93">
        <v>0.0017258009036719144</v>
      </c>
      <c r="E388" s="93">
        <v>1.8163991391655732</v>
      </c>
      <c r="F388" s="69" t="s">
        <v>279</v>
      </c>
      <c r="G388" s="69" t="b">
        <v>0</v>
      </c>
      <c r="H388" s="69" t="b">
        <v>0</v>
      </c>
      <c r="I388" s="69" t="b">
        <v>0</v>
      </c>
      <c r="J388" s="69" t="b">
        <v>0</v>
      </c>
      <c r="K388" s="69" t="b">
        <v>0</v>
      </c>
      <c r="L388" s="69" t="b">
        <v>0</v>
      </c>
    </row>
    <row r="389" spans="1:12" ht="15">
      <c r="A389" s="69" t="s">
        <v>2271</v>
      </c>
      <c r="B389" s="69" t="s">
        <v>1995</v>
      </c>
      <c r="C389" s="69">
        <v>2</v>
      </c>
      <c r="D389" s="93">
        <v>0.0017258009036719144</v>
      </c>
      <c r="E389" s="93">
        <v>0.49123546378487265</v>
      </c>
      <c r="F389" s="69" t="s">
        <v>279</v>
      </c>
      <c r="G389" s="69" t="b">
        <v>0</v>
      </c>
      <c r="H389" s="69" t="b">
        <v>0</v>
      </c>
      <c r="I389" s="69" t="b">
        <v>0</v>
      </c>
      <c r="J389" s="69" t="b">
        <v>0</v>
      </c>
      <c r="K389" s="69" t="b">
        <v>0</v>
      </c>
      <c r="L389" s="69" t="b">
        <v>0</v>
      </c>
    </row>
    <row r="390" spans="1:12" ht="15">
      <c r="A390" s="69" t="s">
        <v>1995</v>
      </c>
      <c r="B390" s="69" t="s">
        <v>2286</v>
      </c>
      <c r="C390" s="69">
        <v>2</v>
      </c>
      <c r="D390" s="93">
        <v>0.0017258009036719144</v>
      </c>
      <c r="E390" s="93">
        <v>0.74945234953496</v>
      </c>
      <c r="F390" s="69" t="s">
        <v>279</v>
      </c>
      <c r="G390" s="69" t="b">
        <v>0</v>
      </c>
      <c r="H390" s="69" t="b">
        <v>0</v>
      </c>
      <c r="I390" s="69" t="b">
        <v>0</v>
      </c>
      <c r="J390" s="69" t="b">
        <v>0</v>
      </c>
      <c r="K390" s="69" t="b">
        <v>0</v>
      </c>
      <c r="L390" s="69" t="b">
        <v>0</v>
      </c>
    </row>
    <row r="391" spans="1:12" ht="15">
      <c r="A391" s="69" t="s">
        <v>2286</v>
      </c>
      <c r="B391" s="69" t="s">
        <v>2004</v>
      </c>
      <c r="C391" s="69">
        <v>2</v>
      </c>
      <c r="D391" s="93">
        <v>0.0017258009036719144</v>
      </c>
      <c r="E391" s="93">
        <v>1.6071395168572373</v>
      </c>
      <c r="F391" s="69" t="s">
        <v>279</v>
      </c>
      <c r="G391" s="69" t="b">
        <v>0</v>
      </c>
      <c r="H391" s="69" t="b">
        <v>0</v>
      </c>
      <c r="I391" s="69" t="b">
        <v>0</v>
      </c>
      <c r="J391" s="69" t="b">
        <v>0</v>
      </c>
      <c r="K391" s="69" t="b">
        <v>0</v>
      </c>
      <c r="L391" s="69" t="b">
        <v>0</v>
      </c>
    </row>
    <row r="392" spans="1:12" ht="15">
      <c r="A392" s="69" t="s">
        <v>1998</v>
      </c>
      <c r="B392" s="69" t="s">
        <v>2261</v>
      </c>
      <c r="C392" s="69">
        <v>2</v>
      </c>
      <c r="D392" s="93">
        <v>0.0017258009036719144</v>
      </c>
      <c r="E392" s="93">
        <v>0.7236450859286745</v>
      </c>
      <c r="F392" s="69" t="s">
        <v>279</v>
      </c>
      <c r="G392" s="69" t="b">
        <v>0</v>
      </c>
      <c r="H392" s="69" t="b">
        <v>0</v>
      </c>
      <c r="I392" s="69" t="b">
        <v>0</v>
      </c>
      <c r="J392" s="69" t="b">
        <v>0</v>
      </c>
      <c r="K392" s="69" t="b">
        <v>0</v>
      </c>
      <c r="L392" s="69" t="b">
        <v>0</v>
      </c>
    </row>
    <row r="393" spans="1:12" ht="15">
      <c r="A393" s="69" t="s">
        <v>2261</v>
      </c>
      <c r="B393" s="69" t="s">
        <v>2253</v>
      </c>
      <c r="C393" s="69">
        <v>2</v>
      </c>
      <c r="D393" s="93">
        <v>0.0017258009036719144</v>
      </c>
      <c r="E393" s="93">
        <v>1.306109521193256</v>
      </c>
      <c r="F393" s="69" t="s">
        <v>279</v>
      </c>
      <c r="G393" s="69" t="b">
        <v>0</v>
      </c>
      <c r="H393" s="69" t="b">
        <v>0</v>
      </c>
      <c r="I393" s="69" t="b">
        <v>0</v>
      </c>
      <c r="J393" s="69" t="b">
        <v>0</v>
      </c>
      <c r="K393" s="69" t="b">
        <v>0</v>
      </c>
      <c r="L393" s="69" t="b">
        <v>0</v>
      </c>
    </row>
    <row r="394" spans="1:12" ht="15">
      <c r="A394" s="69" t="s">
        <v>2398</v>
      </c>
      <c r="B394" s="69" t="s">
        <v>2011</v>
      </c>
      <c r="C394" s="69">
        <v>2</v>
      </c>
      <c r="D394" s="93">
        <v>0.0017258009036719144</v>
      </c>
      <c r="E394" s="93">
        <v>1.9081695125212186</v>
      </c>
      <c r="F394" s="69" t="s">
        <v>279</v>
      </c>
      <c r="G394" s="69" t="b">
        <v>0</v>
      </c>
      <c r="H394" s="69" t="b">
        <v>0</v>
      </c>
      <c r="I394" s="69" t="b">
        <v>0</v>
      </c>
      <c r="J394" s="69" t="b">
        <v>0</v>
      </c>
      <c r="K394" s="69" t="b">
        <v>0</v>
      </c>
      <c r="L394" s="69" t="b">
        <v>0</v>
      </c>
    </row>
    <row r="395" spans="1:12" ht="15">
      <c r="A395" s="69" t="s">
        <v>2007</v>
      </c>
      <c r="B395" s="69" t="s">
        <v>808</v>
      </c>
      <c r="C395" s="69">
        <v>2</v>
      </c>
      <c r="D395" s="93">
        <v>0.0017258009036719144</v>
      </c>
      <c r="E395" s="93">
        <v>0.74945234953496</v>
      </c>
      <c r="F395" s="69" t="s">
        <v>279</v>
      </c>
      <c r="G395" s="69" t="b">
        <v>0</v>
      </c>
      <c r="H395" s="69" t="b">
        <v>0</v>
      </c>
      <c r="I395" s="69" t="b">
        <v>0</v>
      </c>
      <c r="J395" s="69" t="b">
        <v>0</v>
      </c>
      <c r="K395" s="69" t="b">
        <v>0</v>
      </c>
      <c r="L395" s="69" t="b">
        <v>0</v>
      </c>
    </row>
    <row r="396" spans="1:12" ht="15">
      <c r="A396" s="69" t="s">
        <v>2501</v>
      </c>
      <c r="B396" s="69" t="s">
        <v>2502</v>
      </c>
      <c r="C396" s="69">
        <v>2</v>
      </c>
      <c r="D396" s="93">
        <v>0.0017258009036719144</v>
      </c>
      <c r="E396" s="93">
        <v>3.0136796972911926</v>
      </c>
      <c r="F396" s="69" t="s">
        <v>279</v>
      </c>
      <c r="G396" s="69" t="b">
        <v>0</v>
      </c>
      <c r="H396" s="69" t="b">
        <v>0</v>
      </c>
      <c r="I396" s="69" t="b">
        <v>0</v>
      </c>
      <c r="J396" s="69" t="b">
        <v>0</v>
      </c>
      <c r="K396" s="69" t="b">
        <v>0</v>
      </c>
      <c r="L396" s="69" t="b">
        <v>0</v>
      </c>
    </row>
    <row r="397" spans="1:12" ht="15">
      <c r="A397" s="69" t="s">
        <v>2502</v>
      </c>
      <c r="B397" s="69" t="s">
        <v>2404</v>
      </c>
      <c r="C397" s="69">
        <v>2</v>
      </c>
      <c r="D397" s="93">
        <v>0.0017258009036719144</v>
      </c>
      <c r="E397" s="93">
        <v>2.837588438235511</v>
      </c>
      <c r="F397" s="69" t="s">
        <v>279</v>
      </c>
      <c r="G397" s="69" t="b">
        <v>0</v>
      </c>
      <c r="H397" s="69" t="b">
        <v>0</v>
      </c>
      <c r="I397" s="69" t="b">
        <v>0</v>
      </c>
      <c r="J397" s="69" t="b">
        <v>0</v>
      </c>
      <c r="K397" s="69" t="b">
        <v>0</v>
      </c>
      <c r="L397" s="69" t="b">
        <v>0</v>
      </c>
    </row>
    <row r="398" spans="1:12" ht="15">
      <c r="A398" s="69" t="s">
        <v>2404</v>
      </c>
      <c r="B398" s="69" t="s">
        <v>2503</v>
      </c>
      <c r="C398" s="69">
        <v>2</v>
      </c>
      <c r="D398" s="93">
        <v>0.0017258009036719144</v>
      </c>
      <c r="E398" s="93">
        <v>2.837588438235511</v>
      </c>
      <c r="F398" s="69" t="s">
        <v>279</v>
      </c>
      <c r="G398" s="69" t="b">
        <v>0</v>
      </c>
      <c r="H398" s="69" t="b">
        <v>0</v>
      </c>
      <c r="I398" s="69" t="b">
        <v>0</v>
      </c>
      <c r="J398" s="69" t="b">
        <v>0</v>
      </c>
      <c r="K398" s="69" t="b">
        <v>0</v>
      </c>
      <c r="L398" s="69" t="b">
        <v>0</v>
      </c>
    </row>
    <row r="399" spans="1:12" ht="15">
      <c r="A399" s="69" t="s">
        <v>2503</v>
      </c>
      <c r="B399" s="69" t="s">
        <v>2504</v>
      </c>
      <c r="C399" s="69">
        <v>2</v>
      </c>
      <c r="D399" s="93">
        <v>0.0017258009036719144</v>
      </c>
      <c r="E399" s="93">
        <v>3.0136796972911926</v>
      </c>
      <c r="F399" s="69" t="s">
        <v>279</v>
      </c>
      <c r="G399" s="69" t="b">
        <v>0</v>
      </c>
      <c r="H399" s="69" t="b">
        <v>0</v>
      </c>
      <c r="I399" s="69" t="b">
        <v>0</v>
      </c>
      <c r="J399" s="69" t="b">
        <v>0</v>
      </c>
      <c r="K399" s="69" t="b">
        <v>0</v>
      </c>
      <c r="L399" s="69" t="b">
        <v>0</v>
      </c>
    </row>
    <row r="400" spans="1:12" ht="15">
      <c r="A400" s="69" t="s">
        <v>2504</v>
      </c>
      <c r="B400" s="69" t="s">
        <v>2259</v>
      </c>
      <c r="C400" s="69">
        <v>2</v>
      </c>
      <c r="D400" s="93">
        <v>0.0017258009036719144</v>
      </c>
      <c r="E400" s="93">
        <v>2.2355284469075487</v>
      </c>
      <c r="F400" s="69" t="s">
        <v>279</v>
      </c>
      <c r="G400" s="69" t="b">
        <v>0</v>
      </c>
      <c r="H400" s="69" t="b">
        <v>0</v>
      </c>
      <c r="I400" s="69" t="b">
        <v>0</v>
      </c>
      <c r="J400" s="69" t="b">
        <v>0</v>
      </c>
      <c r="K400" s="69" t="b">
        <v>0</v>
      </c>
      <c r="L400" s="69" t="b">
        <v>0</v>
      </c>
    </row>
    <row r="401" spans="1:12" ht="15">
      <c r="A401" s="69" t="s">
        <v>2259</v>
      </c>
      <c r="B401" s="69" t="s">
        <v>2505</v>
      </c>
      <c r="C401" s="69">
        <v>2</v>
      </c>
      <c r="D401" s="93">
        <v>0.0017258009036719144</v>
      </c>
      <c r="E401" s="93">
        <v>2.2355284469075487</v>
      </c>
      <c r="F401" s="69" t="s">
        <v>279</v>
      </c>
      <c r="G401" s="69" t="b">
        <v>0</v>
      </c>
      <c r="H401" s="69" t="b">
        <v>0</v>
      </c>
      <c r="I401" s="69" t="b">
        <v>0</v>
      </c>
      <c r="J401" s="69" t="b">
        <v>0</v>
      </c>
      <c r="K401" s="69" t="b">
        <v>0</v>
      </c>
      <c r="L401" s="69" t="b">
        <v>0</v>
      </c>
    </row>
    <row r="402" spans="1:12" ht="15">
      <c r="A402" s="69" t="s">
        <v>2505</v>
      </c>
      <c r="B402" s="69" t="s">
        <v>1996</v>
      </c>
      <c r="C402" s="69">
        <v>2</v>
      </c>
      <c r="D402" s="93">
        <v>0.0017258009036719144</v>
      </c>
      <c r="E402" s="93">
        <v>1.4226150902646935</v>
      </c>
      <c r="F402" s="69" t="s">
        <v>279</v>
      </c>
      <c r="G402" s="69" t="b">
        <v>0</v>
      </c>
      <c r="H402" s="69" t="b">
        <v>0</v>
      </c>
      <c r="I402" s="69" t="b">
        <v>0</v>
      </c>
      <c r="J402" s="69" t="b">
        <v>0</v>
      </c>
      <c r="K402" s="69" t="b">
        <v>0</v>
      </c>
      <c r="L402" s="69" t="b">
        <v>0</v>
      </c>
    </row>
    <row r="403" spans="1:12" ht="15">
      <c r="A403" s="69" t="s">
        <v>2014</v>
      </c>
      <c r="B403" s="69" t="s">
        <v>2506</v>
      </c>
      <c r="C403" s="69">
        <v>2</v>
      </c>
      <c r="D403" s="93">
        <v>0.0017258009036719144</v>
      </c>
      <c r="E403" s="93">
        <v>2.0842607715768997</v>
      </c>
      <c r="F403" s="69" t="s">
        <v>279</v>
      </c>
      <c r="G403" s="69" t="b">
        <v>0</v>
      </c>
      <c r="H403" s="69" t="b">
        <v>0</v>
      </c>
      <c r="I403" s="69" t="b">
        <v>0</v>
      </c>
      <c r="J403" s="69" t="b">
        <v>0</v>
      </c>
      <c r="K403" s="69" t="b">
        <v>0</v>
      </c>
      <c r="L403" s="69" t="b">
        <v>0</v>
      </c>
    </row>
    <row r="404" spans="1:12" ht="15">
      <c r="A404" s="69" t="s">
        <v>2506</v>
      </c>
      <c r="B404" s="69" t="s">
        <v>1995</v>
      </c>
      <c r="C404" s="69">
        <v>2</v>
      </c>
      <c r="D404" s="93">
        <v>0.0017258009036719144</v>
      </c>
      <c r="E404" s="93">
        <v>1.1444479775602163</v>
      </c>
      <c r="F404" s="69" t="s">
        <v>279</v>
      </c>
      <c r="G404" s="69" t="b">
        <v>0</v>
      </c>
      <c r="H404" s="69" t="b">
        <v>0</v>
      </c>
      <c r="I404" s="69" t="b">
        <v>0</v>
      </c>
      <c r="J404" s="69" t="b">
        <v>0</v>
      </c>
      <c r="K404" s="69" t="b">
        <v>0</v>
      </c>
      <c r="L404" s="69" t="b">
        <v>0</v>
      </c>
    </row>
    <row r="405" spans="1:12" ht="15">
      <c r="A405" s="69" t="s">
        <v>2268</v>
      </c>
      <c r="B405" s="69" t="s">
        <v>958</v>
      </c>
      <c r="C405" s="69">
        <v>2</v>
      </c>
      <c r="D405" s="93">
        <v>0.0017258009036719144</v>
      </c>
      <c r="E405" s="93">
        <v>2.314709692955174</v>
      </c>
      <c r="F405" s="69" t="s">
        <v>279</v>
      </c>
      <c r="G405" s="69" t="b">
        <v>0</v>
      </c>
      <c r="H405" s="69" t="b">
        <v>0</v>
      </c>
      <c r="I405" s="69" t="b">
        <v>0</v>
      </c>
      <c r="J405" s="69" t="b">
        <v>0</v>
      </c>
      <c r="K405" s="69" t="b">
        <v>0</v>
      </c>
      <c r="L405" s="69" t="b">
        <v>0</v>
      </c>
    </row>
    <row r="406" spans="1:12" ht="15">
      <c r="A406" s="69" t="s">
        <v>2024</v>
      </c>
      <c r="B406" s="69" t="s">
        <v>1995</v>
      </c>
      <c r="C406" s="69">
        <v>2</v>
      </c>
      <c r="D406" s="93">
        <v>0.0017258009036719144</v>
      </c>
      <c r="E406" s="93">
        <v>0.40408528806597255</v>
      </c>
      <c r="F406" s="69" t="s">
        <v>279</v>
      </c>
      <c r="G406" s="69" t="b">
        <v>0</v>
      </c>
      <c r="H406" s="69" t="b">
        <v>0</v>
      </c>
      <c r="I406" s="69" t="b">
        <v>0</v>
      </c>
      <c r="J406" s="69" t="b">
        <v>0</v>
      </c>
      <c r="K406" s="69" t="b">
        <v>0</v>
      </c>
      <c r="L406" s="69" t="b">
        <v>0</v>
      </c>
    </row>
    <row r="407" spans="1:12" ht="15">
      <c r="A407" s="69" t="s">
        <v>1995</v>
      </c>
      <c r="B407" s="69" t="s">
        <v>1999</v>
      </c>
      <c r="C407" s="69">
        <v>8</v>
      </c>
      <c r="D407" s="93">
        <v>0.012888745220146967</v>
      </c>
      <c r="E407" s="93">
        <v>1.2256920886981166</v>
      </c>
      <c r="F407" s="69" t="s">
        <v>221</v>
      </c>
      <c r="G407" s="69" t="b">
        <v>0</v>
      </c>
      <c r="H407" s="69" t="b">
        <v>0</v>
      </c>
      <c r="I407" s="69" t="b">
        <v>0</v>
      </c>
      <c r="J407" s="69" t="b">
        <v>0</v>
      </c>
      <c r="K407" s="69" t="b">
        <v>0</v>
      </c>
      <c r="L407" s="69" t="b">
        <v>0</v>
      </c>
    </row>
    <row r="408" spans="1:12" ht="15">
      <c r="A408" s="69" t="s">
        <v>1996</v>
      </c>
      <c r="B408" s="69" t="s">
        <v>1997</v>
      </c>
      <c r="C408" s="69">
        <v>4</v>
      </c>
      <c r="D408" s="93">
        <v>0.011319352296939577</v>
      </c>
      <c r="E408" s="93">
        <v>1.6570558528571038</v>
      </c>
      <c r="F408" s="69" t="s">
        <v>221</v>
      </c>
      <c r="G408" s="69" t="b">
        <v>0</v>
      </c>
      <c r="H408" s="69" t="b">
        <v>0</v>
      </c>
      <c r="I408" s="69" t="b">
        <v>0</v>
      </c>
      <c r="J408" s="69" t="b">
        <v>0</v>
      </c>
      <c r="K408" s="69" t="b">
        <v>0</v>
      </c>
      <c r="L408" s="69" t="b">
        <v>0</v>
      </c>
    </row>
    <row r="409" spans="1:12" ht="15">
      <c r="A409" s="69" t="s">
        <v>2002</v>
      </c>
      <c r="B409" s="69" t="s">
        <v>2000</v>
      </c>
      <c r="C409" s="69">
        <v>3</v>
      </c>
      <c r="D409" s="93">
        <v>0.012145748987854251</v>
      </c>
      <c r="E409" s="93">
        <v>1.5321171162488039</v>
      </c>
      <c r="F409" s="69" t="s">
        <v>221</v>
      </c>
      <c r="G409" s="69" t="b">
        <v>0</v>
      </c>
      <c r="H409" s="69" t="b">
        <v>0</v>
      </c>
      <c r="I409" s="69" t="b">
        <v>0</v>
      </c>
      <c r="J409" s="69" t="b">
        <v>0</v>
      </c>
      <c r="K409" s="69" t="b">
        <v>0</v>
      </c>
      <c r="L409" s="69" t="b">
        <v>0</v>
      </c>
    </row>
    <row r="410" spans="1:12" ht="15">
      <c r="A410" s="69" t="s">
        <v>1981</v>
      </c>
      <c r="B410" s="69" t="s">
        <v>2009</v>
      </c>
      <c r="C410" s="69">
        <v>2</v>
      </c>
      <c r="D410" s="93">
        <v>0.008097165991902834</v>
      </c>
      <c r="E410" s="93">
        <v>1.8789046024734604</v>
      </c>
      <c r="F410" s="69" t="s">
        <v>221</v>
      </c>
      <c r="G410" s="69" t="b">
        <v>0</v>
      </c>
      <c r="H410" s="69" t="b">
        <v>0</v>
      </c>
      <c r="I410" s="69" t="b">
        <v>0</v>
      </c>
      <c r="J410" s="69" t="b">
        <v>0</v>
      </c>
      <c r="K410" s="69" t="b">
        <v>0</v>
      </c>
      <c r="L410" s="69" t="b">
        <v>0</v>
      </c>
    </row>
    <row r="411" spans="1:12" ht="15">
      <c r="A411" s="69" t="s">
        <v>2003</v>
      </c>
      <c r="B411" s="69" t="s">
        <v>2260</v>
      </c>
      <c r="C411" s="69">
        <v>2</v>
      </c>
      <c r="D411" s="93">
        <v>0.008097165991902834</v>
      </c>
      <c r="E411" s="93">
        <v>1.8789046024734604</v>
      </c>
      <c r="F411" s="69" t="s">
        <v>221</v>
      </c>
      <c r="G411" s="69" t="b">
        <v>0</v>
      </c>
      <c r="H411" s="69" t="b">
        <v>0</v>
      </c>
      <c r="I411" s="69" t="b">
        <v>0</v>
      </c>
      <c r="J411" s="69" t="b">
        <v>0</v>
      </c>
      <c r="K411" s="69" t="b">
        <v>0</v>
      </c>
      <c r="L411" s="69" t="b">
        <v>0</v>
      </c>
    </row>
    <row r="412" spans="1:12" ht="15">
      <c r="A412" s="69" t="s">
        <v>2260</v>
      </c>
      <c r="B412" s="69" t="s">
        <v>2265</v>
      </c>
      <c r="C412" s="69">
        <v>2</v>
      </c>
      <c r="D412" s="93">
        <v>0.008097165991902834</v>
      </c>
      <c r="E412" s="93">
        <v>2.0549958615291413</v>
      </c>
      <c r="F412" s="69" t="s">
        <v>221</v>
      </c>
      <c r="G412" s="69" t="b">
        <v>0</v>
      </c>
      <c r="H412" s="69" t="b">
        <v>0</v>
      </c>
      <c r="I412" s="69" t="b">
        <v>0</v>
      </c>
      <c r="J412" s="69" t="b">
        <v>0</v>
      </c>
      <c r="K412" s="69" t="b">
        <v>0</v>
      </c>
      <c r="L412" s="69" t="b">
        <v>0</v>
      </c>
    </row>
    <row r="413" spans="1:12" ht="15">
      <c r="A413" s="69" t="s">
        <v>1997</v>
      </c>
      <c r="B413" s="69" t="s">
        <v>1998</v>
      </c>
      <c r="C413" s="69">
        <v>2</v>
      </c>
      <c r="D413" s="93">
        <v>0.008097165991902834</v>
      </c>
      <c r="E413" s="93">
        <v>1.3560258571931227</v>
      </c>
      <c r="F413" s="69" t="s">
        <v>221</v>
      </c>
      <c r="G413" s="69" t="b">
        <v>0</v>
      </c>
      <c r="H413" s="69" t="b">
        <v>0</v>
      </c>
      <c r="I413" s="69" t="b">
        <v>0</v>
      </c>
      <c r="J413" s="69" t="b">
        <v>0</v>
      </c>
      <c r="K413" s="69" t="b">
        <v>0</v>
      </c>
      <c r="L413" s="69" t="b">
        <v>0</v>
      </c>
    </row>
    <row r="414" spans="1:12" ht="15">
      <c r="A414" s="69" t="s">
        <v>1998</v>
      </c>
      <c r="B414" s="69" t="s">
        <v>1995</v>
      </c>
      <c r="C414" s="69">
        <v>2</v>
      </c>
      <c r="D414" s="93">
        <v>0.008097165991902834</v>
      </c>
      <c r="E414" s="93">
        <v>0.6793322475682562</v>
      </c>
      <c r="F414" s="69" t="s">
        <v>221</v>
      </c>
      <c r="G414" s="69" t="b">
        <v>0</v>
      </c>
      <c r="H414" s="69" t="b">
        <v>0</v>
      </c>
      <c r="I414" s="69" t="b">
        <v>0</v>
      </c>
      <c r="J414" s="69" t="b">
        <v>0</v>
      </c>
      <c r="K414" s="69" t="b">
        <v>0</v>
      </c>
      <c r="L414" s="69" t="b">
        <v>0</v>
      </c>
    </row>
    <row r="415" spans="1:12" ht="15">
      <c r="A415" s="69" t="s">
        <v>2004</v>
      </c>
      <c r="B415" s="69" t="s">
        <v>2005</v>
      </c>
      <c r="C415" s="69">
        <v>2</v>
      </c>
      <c r="D415" s="93">
        <v>0.008097165991902834</v>
      </c>
      <c r="E415" s="93">
        <v>2.0549958615291413</v>
      </c>
      <c r="F415" s="69" t="s">
        <v>221</v>
      </c>
      <c r="G415" s="69" t="b">
        <v>0</v>
      </c>
      <c r="H415" s="69" t="b">
        <v>0</v>
      </c>
      <c r="I415" s="69" t="b">
        <v>0</v>
      </c>
      <c r="J415" s="69" t="b">
        <v>0</v>
      </c>
      <c r="K415" s="69" t="b">
        <v>0</v>
      </c>
      <c r="L415" s="69" t="b">
        <v>0</v>
      </c>
    </row>
    <row r="416" spans="1:12" ht="15">
      <c r="A416" s="69" t="s">
        <v>2253</v>
      </c>
      <c r="B416" s="69" t="s">
        <v>2254</v>
      </c>
      <c r="C416" s="69">
        <v>2</v>
      </c>
      <c r="D416" s="93">
        <v>0.008097165991902834</v>
      </c>
      <c r="E416" s="93">
        <v>2.0549958615291413</v>
      </c>
      <c r="F416" s="69" t="s">
        <v>221</v>
      </c>
      <c r="G416" s="69" t="b">
        <v>0</v>
      </c>
      <c r="H416" s="69" t="b">
        <v>0</v>
      </c>
      <c r="I416" s="69" t="b">
        <v>0</v>
      </c>
      <c r="J416" s="69" t="b">
        <v>0</v>
      </c>
      <c r="K416" s="69" t="b">
        <v>0</v>
      </c>
      <c r="L416" s="69" t="b">
        <v>0</v>
      </c>
    </row>
    <row r="417" spans="1:12" ht="15">
      <c r="A417" s="69" t="s">
        <v>401</v>
      </c>
      <c r="B417" s="69" t="s">
        <v>2017</v>
      </c>
      <c r="C417" s="69">
        <v>2</v>
      </c>
      <c r="D417" s="93">
        <v>0.008097165991902834</v>
      </c>
      <c r="E417" s="93">
        <v>1.8789046024734604</v>
      </c>
      <c r="F417" s="69" t="s">
        <v>221</v>
      </c>
      <c r="G417" s="69" t="b">
        <v>0</v>
      </c>
      <c r="H417" s="69" t="b">
        <v>0</v>
      </c>
      <c r="I417" s="69" t="b">
        <v>0</v>
      </c>
      <c r="J417" s="69" t="b">
        <v>0</v>
      </c>
      <c r="K417" s="69" t="b">
        <v>0</v>
      </c>
      <c r="L417" s="69" t="b">
        <v>0</v>
      </c>
    </row>
    <row r="418" spans="1:12" ht="15">
      <c r="A418" s="69" t="s">
        <v>2454</v>
      </c>
      <c r="B418" s="69" t="s">
        <v>2280</v>
      </c>
      <c r="C418" s="69">
        <v>2</v>
      </c>
      <c r="D418" s="93">
        <v>0.01053465583533588</v>
      </c>
      <c r="E418" s="93">
        <v>1.8789046024734604</v>
      </c>
      <c r="F418" s="69" t="s">
        <v>221</v>
      </c>
      <c r="G418" s="69" t="b">
        <v>0</v>
      </c>
      <c r="H418" s="69" t="b">
        <v>0</v>
      </c>
      <c r="I418" s="69" t="b">
        <v>0</v>
      </c>
      <c r="J418" s="69" t="b">
        <v>0</v>
      </c>
      <c r="K418" s="69" t="b">
        <v>0</v>
      </c>
      <c r="L418" s="69" t="b">
        <v>0</v>
      </c>
    </row>
    <row r="419" spans="1:12" ht="15">
      <c r="A419" s="69" t="s">
        <v>2306</v>
      </c>
      <c r="B419" s="69" t="s">
        <v>1995</v>
      </c>
      <c r="C419" s="69">
        <v>2</v>
      </c>
      <c r="D419" s="93">
        <v>0.008097165991902834</v>
      </c>
      <c r="E419" s="93">
        <v>0.9011809971846125</v>
      </c>
      <c r="F419" s="69" t="s">
        <v>221</v>
      </c>
      <c r="G419" s="69" t="b">
        <v>0</v>
      </c>
      <c r="H419" s="69" t="b">
        <v>0</v>
      </c>
      <c r="I419" s="69" t="b">
        <v>0</v>
      </c>
      <c r="J419" s="69" t="b">
        <v>0</v>
      </c>
      <c r="K419" s="69" t="b">
        <v>0</v>
      </c>
      <c r="L419" s="69" t="b">
        <v>0</v>
      </c>
    </row>
    <row r="420" spans="1:12" ht="15">
      <c r="A420" s="69" t="s">
        <v>1996</v>
      </c>
      <c r="B420" s="69" t="s">
        <v>1997</v>
      </c>
      <c r="C420" s="69">
        <v>28</v>
      </c>
      <c r="D420" s="93">
        <v>0.01340038136501029</v>
      </c>
      <c r="E420" s="93">
        <v>1.2377646770907471</v>
      </c>
      <c r="F420" s="69" t="s">
        <v>222</v>
      </c>
      <c r="G420" s="69" t="b">
        <v>0</v>
      </c>
      <c r="H420" s="69" t="b">
        <v>0</v>
      </c>
      <c r="I420" s="69" t="b">
        <v>0</v>
      </c>
      <c r="J420" s="69" t="b">
        <v>0</v>
      </c>
      <c r="K420" s="69" t="b">
        <v>0</v>
      </c>
      <c r="L420" s="69" t="b">
        <v>0</v>
      </c>
    </row>
    <row r="421" spans="1:12" ht="15">
      <c r="A421" s="69" t="s">
        <v>1997</v>
      </c>
      <c r="B421" s="69" t="s">
        <v>1998</v>
      </c>
      <c r="C421" s="69">
        <v>20</v>
      </c>
      <c r="D421" s="93">
        <v>0.014218061409927478</v>
      </c>
      <c r="E421" s="93">
        <v>1.274567324998496</v>
      </c>
      <c r="F421" s="69" t="s">
        <v>222</v>
      </c>
      <c r="G421" s="69" t="b">
        <v>0</v>
      </c>
      <c r="H421" s="69" t="b">
        <v>0</v>
      </c>
      <c r="I421" s="69" t="b">
        <v>0</v>
      </c>
      <c r="J421" s="69" t="b">
        <v>0</v>
      </c>
      <c r="K421" s="69" t="b">
        <v>0</v>
      </c>
      <c r="L421" s="69" t="b">
        <v>0</v>
      </c>
    </row>
    <row r="422" spans="1:12" ht="15">
      <c r="A422" s="69" t="s">
        <v>2004</v>
      </c>
      <c r="B422" s="69" t="s">
        <v>2005</v>
      </c>
      <c r="C422" s="69">
        <v>13</v>
      </c>
      <c r="D422" s="93">
        <v>0.013108395502530568</v>
      </c>
      <c r="E422" s="93">
        <v>1.5498786795403074</v>
      </c>
      <c r="F422" s="69" t="s">
        <v>222</v>
      </c>
      <c r="G422" s="69" t="b">
        <v>0</v>
      </c>
      <c r="H422" s="69" t="b">
        <v>0</v>
      </c>
      <c r="I422" s="69" t="b">
        <v>0</v>
      </c>
      <c r="J422" s="69" t="b">
        <v>0</v>
      </c>
      <c r="K422" s="69" t="b">
        <v>0</v>
      </c>
      <c r="L422" s="69" t="b">
        <v>0</v>
      </c>
    </row>
    <row r="423" spans="1:12" ht="15">
      <c r="A423" s="69" t="s">
        <v>1995</v>
      </c>
      <c r="B423" s="69" t="s">
        <v>1996</v>
      </c>
      <c r="C423" s="69">
        <v>13</v>
      </c>
      <c r="D423" s="93">
        <v>0.013108395502530568</v>
      </c>
      <c r="E423" s="93">
        <v>0.7679524237202187</v>
      </c>
      <c r="F423" s="69" t="s">
        <v>222</v>
      </c>
      <c r="G423" s="69" t="b">
        <v>0</v>
      </c>
      <c r="H423" s="69" t="b">
        <v>0</v>
      </c>
      <c r="I423" s="69" t="b">
        <v>0</v>
      </c>
      <c r="J423" s="69" t="b">
        <v>0</v>
      </c>
      <c r="K423" s="69" t="b">
        <v>0</v>
      </c>
      <c r="L423" s="69" t="b">
        <v>0</v>
      </c>
    </row>
    <row r="424" spans="1:12" ht="15">
      <c r="A424" s="69" t="s">
        <v>2005</v>
      </c>
      <c r="B424" s="69" t="s">
        <v>2007</v>
      </c>
      <c r="C424" s="69">
        <v>9</v>
      </c>
      <c r="D424" s="93">
        <v>0.011360110744200128</v>
      </c>
      <c r="E424" s="93">
        <v>1.612026586289152</v>
      </c>
      <c r="F424" s="69" t="s">
        <v>222</v>
      </c>
      <c r="G424" s="69" t="b">
        <v>0</v>
      </c>
      <c r="H424" s="69" t="b">
        <v>0</v>
      </c>
      <c r="I424" s="69" t="b">
        <v>0</v>
      </c>
      <c r="J424" s="69" t="b">
        <v>0</v>
      </c>
      <c r="K424" s="69" t="b">
        <v>0</v>
      </c>
      <c r="L424" s="69" t="b">
        <v>0</v>
      </c>
    </row>
    <row r="425" spans="1:12" ht="15">
      <c r="A425" s="69" t="s">
        <v>808</v>
      </c>
      <c r="B425" s="69" t="s">
        <v>812</v>
      </c>
      <c r="C425" s="69">
        <v>8</v>
      </c>
      <c r="D425" s="93">
        <v>0.010748464737860182</v>
      </c>
      <c r="E425" s="93">
        <v>1.1726938924588892</v>
      </c>
      <c r="F425" s="69" t="s">
        <v>222</v>
      </c>
      <c r="G425" s="69" t="b">
        <v>0</v>
      </c>
      <c r="H425" s="69" t="b">
        <v>0</v>
      </c>
      <c r="I425" s="69" t="b">
        <v>0</v>
      </c>
      <c r="J425" s="69" t="b">
        <v>0</v>
      </c>
      <c r="K425" s="69" t="b">
        <v>0</v>
      </c>
      <c r="L425" s="69" t="b">
        <v>0</v>
      </c>
    </row>
    <row r="426" spans="1:12" ht="15">
      <c r="A426" s="69" t="s">
        <v>812</v>
      </c>
      <c r="B426" s="69" t="s">
        <v>808</v>
      </c>
      <c r="C426" s="69">
        <v>6</v>
      </c>
      <c r="D426" s="93">
        <v>0.009253133004348713</v>
      </c>
      <c r="E426" s="93">
        <v>0.8735480406694596</v>
      </c>
      <c r="F426" s="69" t="s">
        <v>222</v>
      </c>
      <c r="G426" s="69" t="b">
        <v>0</v>
      </c>
      <c r="H426" s="69" t="b">
        <v>0</v>
      </c>
      <c r="I426" s="69" t="b">
        <v>0</v>
      </c>
      <c r="J426" s="69" t="b">
        <v>0</v>
      </c>
      <c r="K426" s="69" t="b">
        <v>0</v>
      </c>
      <c r="L426" s="69" t="b">
        <v>0</v>
      </c>
    </row>
    <row r="427" spans="1:12" ht="15">
      <c r="A427" s="69" t="s">
        <v>1995</v>
      </c>
      <c r="B427" s="69" t="s">
        <v>808</v>
      </c>
      <c r="C427" s="69">
        <v>5</v>
      </c>
      <c r="D427" s="93">
        <v>0.008340365839985544</v>
      </c>
      <c r="E427" s="93">
        <v>0.5433107739196921</v>
      </c>
      <c r="F427" s="69" t="s">
        <v>222</v>
      </c>
      <c r="G427" s="69" t="b">
        <v>0</v>
      </c>
      <c r="H427" s="69" t="b">
        <v>0</v>
      </c>
      <c r="I427" s="69" t="b">
        <v>0</v>
      </c>
      <c r="J427" s="69" t="b">
        <v>0</v>
      </c>
      <c r="K427" s="69" t="b">
        <v>0</v>
      </c>
      <c r="L427" s="69" t="b">
        <v>0</v>
      </c>
    </row>
    <row r="428" spans="1:12" ht="15">
      <c r="A428" s="69" t="s">
        <v>2262</v>
      </c>
      <c r="B428" s="69" t="s">
        <v>2255</v>
      </c>
      <c r="C428" s="69">
        <v>5</v>
      </c>
      <c r="D428" s="93">
        <v>0.008340365839985544</v>
      </c>
      <c r="E428" s="93">
        <v>1.9800033715837464</v>
      </c>
      <c r="F428" s="69" t="s">
        <v>222</v>
      </c>
      <c r="G428" s="69" t="b">
        <v>0</v>
      </c>
      <c r="H428" s="69" t="b">
        <v>0</v>
      </c>
      <c r="I428" s="69" t="b">
        <v>0</v>
      </c>
      <c r="J428" s="69" t="b">
        <v>0</v>
      </c>
      <c r="K428" s="69" t="b">
        <v>0</v>
      </c>
      <c r="L428" s="69" t="b">
        <v>0</v>
      </c>
    </row>
    <row r="429" spans="1:12" ht="15">
      <c r="A429" s="69" t="s">
        <v>2253</v>
      </c>
      <c r="B429" s="69" t="s">
        <v>2254</v>
      </c>
      <c r="C429" s="69">
        <v>5</v>
      </c>
      <c r="D429" s="93">
        <v>0.008340365839985544</v>
      </c>
      <c r="E429" s="93">
        <v>2.059184617631371</v>
      </c>
      <c r="F429" s="69" t="s">
        <v>222</v>
      </c>
      <c r="G429" s="69" t="b">
        <v>0</v>
      </c>
      <c r="H429" s="69" t="b">
        <v>0</v>
      </c>
      <c r="I429" s="69" t="b">
        <v>0</v>
      </c>
      <c r="J429" s="69" t="b">
        <v>0</v>
      </c>
      <c r="K429" s="69" t="b">
        <v>0</v>
      </c>
      <c r="L429" s="69" t="b">
        <v>0</v>
      </c>
    </row>
    <row r="430" spans="1:12" ht="15">
      <c r="A430" s="69" t="s">
        <v>2364</v>
      </c>
      <c r="B430" s="69" t="s">
        <v>2268</v>
      </c>
      <c r="C430" s="69">
        <v>4</v>
      </c>
      <c r="D430" s="93">
        <v>0.007288572563931561</v>
      </c>
      <c r="E430" s="93">
        <v>1.913056581953133</v>
      </c>
      <c r="F430" s="69" t="s">
        <v>222</v>
      </c>
      <c r="G430" s="69" t="b">
        <v>0</v>
      </c>
      <c r="H430" s="69" t="b">
        <v>0</v>
      </c>
      <c r="I430" s="69" t="b">
        <v>0</v>
      </c>
      <c r="J430" s="69" t="b">
        <v>0</v>
      </c>
      <c r="K430" s="69" t="b">
        <v>0</v>
      </c>
      <c r="L430" s="69" t="b">
        <v>0</v>
      </c>
    </row>
    <row r="431" spans="1:12" ht="15">
      <c r="A431" s="69" t="s">
        <v>812</v>
      </c>
      <c r="B431" s="69" t="s">
        <v>1995</v>
      </c>
      <c r="C431" s="69">
        <v>4</v>
      </c>
      <c r="D431" s="93">
        <v>0.007288572563931561</v>
      </c>
      <c r="E431" s="93">
        <v>0.3357289455961855</v>
      </c>
      <c r="F431" s="69" t="s">
        <v>222</v>
      </c>
      <c r="G431" s="69" t="b">
        <v>0</v>
      </c>
      <c r="H431" s="69" t="b">
        <v>0</v>
      </c>
      <c r="I431" s="69" t="b">
        <v>0</v>
      </c>
      <c r="J431" s="69" t="b">
        <v>0</v>
      </c>
      <c r="K431" s="69" t="b">
        <v>0</v>
      </c>
      <c r="L431" s="69" t="b">
        <v>0</v>
      </c>
    </row>
    <row r="432" spans="1:12" ht="15">
      <c r="A432" s="69" t="s">
        <v>2011</v>
      </c>
      <c r="B432" s="69" t="s">
        <v>2004</v>
      </c>
      <c r="C432" s="69">
        <v>4</v>
      </c>
      <c r="D432" s="93">
        <v>0.007288572563931561</v>
      </c>
      <c r="E432" s="93">
        <v>1.4059721038560276</v>
      </c>
      <c r="F432" s="69" t="s">
        <v>222</v>
      </c>
      <c r="G432" s="69" t="b">
        <v>0</v>
      </c>
      <c r="H432" s="69" t="b">
        <v>0</v>
      </c>
      <c r="I432" s="69" t="b">
        <v>0</v>
      </c>
      <c r="J432" s="69" t="b">
        <v>0</v>
      </c>
      <c r="K432" s="69" t="b">
        <v>0</v>
      </c>
      <c r="L432" s="69" t="b">
        <v>0</v>
      </c>
    </row>
    <row r="433" spans="1:12" ht="15">
      <c r="A433" s="69" t="s">
        <v>2296</v>
      </c>
      <c r="B433" s="69" t="s">
        <v>2297</v>
      </c>
      <c r="C433" s="69">
        <v>4</v>
      </c>
      <c r="D433" s="93">
        <v>0.007288572563931561</v>
      </c>
      <c r="E433" s="93">
        <v>2.1560946306394277</v>
      </c>
      <c r="F433" s="69" t="s">
        <v>222</v>
      </c>
      <c r="G433" s="69" t="b">
        <v>0</v>
      </c>
      <c r="H433" s="69" t="b">
        <v>0</v>
      </c>
      <c r="I433" s="69" t="b">
        <v>0</v>
      </c>
      <c r="J433" s="69" t="b">
        <v>0</v>
      </c>
      <c r="K433" s="69" t="b">
        <v>0</v>
      </c>
      <c r="L433" s="69" t="b">
        <v>0</v>
      </c>
    </row>
    <row r="434" spans="1:12" ht="15">
      <c r="A434" s="69" t="s">
        <v>2297</v>
      </c>
      <c r="B434" s="69" t="s">
        <v>2298</v>
      </c>
      <c r="C434" s="69">
        <v>4</v>
      </c>
      <c r="D434" s="93">
        <v>0.007288572563931561</v>
      </c>
      <c r="E434" s="93">
        <v>2.1560946306394277</v>
      </c>
      <c r="F434" s="69" t="s">
        <v>222</v>
      </c>
      <c r="G434" s="69" t="b">
        <v>0</v>
      </c>
      <c r="H434" s="69" t="b">
        <v>0</v>
      </c>
      <c r="I434" s="69" t="b">
        <v>0</v>
      </c>
      <c r="J434" s="69" t="b">
        <v>0</v>
      </c>
      <c r="K434" s="69" t="b">
        <v>0</v>
      </c>
      <c r="L434" s="69" t="b">
        <v>0</v>
      </c>
    </row>
    <row r="435" spans="1:12" ht="15">
      <c r="A435" s="69" t="s">
        <v>2298</v>
      </c>
      <c r="B435" s="69" t="s">
        <v>1995</v>
      </c>
      <c r="C435" s="69">
        <v>4</v>
      </c>
      <c r="D435" s="93">
        <v>0.007288572563931561</v>
      </c>
      <c r="E435" s="93">
        <v>1.095396790285816</v>
      </c>
      <c r="F435" s="69" t="s">
        <v>222</v>
      </c>
      <c r="G435" s="69" t="b">
        <v>0</v>
      </c>
      <c r="H435" s="69" t="b">
        <v>0</v>
      </c>
      <c r="I435" s="69" t="b">
        <v>0</v>
      </c>
      <c r="J435" s="69" t="b">
        <v>0</v>
      </c>
      <c r="K435" s="69" t="b">
        <v>0</v>
      </c>
      <c r="L435" s="69" t="b">
        <v>0</v>
      </c>
    </row>
    <row r="436" spans="1:12" ht="15">
      <c r="A436" s="69" t="s">
        <v>1998</v>
      </c>
      <c r="B436" s="69" t="s">
        <v>808</v>
      </c>
      <c r="C436" s="69">
        <v>4</v>
      </c>
      <c r="D436" s="93">
        <v>0.007288572563931561</v>
      </c>
      <c r="E436" s="93">
        <v>0.7804310166785422</v>
      </c>
      <c r="F436" s="69" t="s">
        <v>222</v>
      </c>
      <c r="G436" s="69" t="b">
        <v>0</v>
      </c>
      <c r="H436" s="69" t="b">
        <v>0</v>
      </c>
      <c r="I436" s="69" t="b">
        <v>0</v>
      </c>
      <c r="J436" s="69" t="b">
        <v>0</v>
      </c>
      <c r="K436" s="69" t="b">
        <v>0</v>
      </c>
      <c r="L436" s="69" t="b">
        <v>0</v>
      </c>
    </row>
    <row r="437" spans="1:12" ht="15">
      <c r="A437" s="69" t="s">
        <v>812</v>
      </c>
      <c r="B437" s="69" t="s">
        <v>397</v>
      </c>
      <c r="C437" s="69">
        <v>4</v>
      </c>
      <c r="D437" s="93">
        <v>0.007288572563931561</v>
      </c>
      <c r="E437" s="93">
        <v>1.2203355268941158</v>
      </c>
      <c r="F437" s="69" t="s">
        <v>222</v>
      </c>
      <c r="G437" s="69" t="b">
        <v>0</v>
      </c>
      <c r="H437" s="69" t="b">
        <v>0</v>
      </c>
      <c r="I437" s="69" t="b">
        <v>0</v>
      </c>
      <c r="J437" s="69" t="b">
        <v>0</v>
      </c>
      <c r="K437" s="69" t="b">
        <v>0</v>
      </c>
      <c r="L437" s="69" t="b">
        <v>0</v>
      </c>
    </row>
    <row r="438" spans="1:12" ht="15">
      <c r="A438" s="69" t="s">
        <v>2284</v>
      </c>
      <c r="B438" s="69" t="s">
        <v>2006</v>
      </c>
      <c r="C438" s="69">
        <v>4</v>
      </c>
      <c r="D438" s="93">
        <v>0.007288572563931561</v>
      </c>
      <c r="E438" s="93">
        <v>1.75815462196739</v>
      </c>
      <c r="F438" s="69" t="s">
        <v>222</v>
      </c>
      <c r="G438" s="69" t="b">
        <v>0</v>
      </c>
      <c r="H438" s="69" t="b">
        <v>0</v>
      </c>
      <c r="I438" s="69" t="b">
        <v>0</v>
      </c>
      <c r="J438" s="69" t="b">
        <v>0</v>
      </c>
      <c r="K438" s="69" t="b">
        <v>0</v>
      </c>
      <c r="L438" s="69" t="b">
        <v>0</v>
      </c>
    </row>
    <row r="439" spans="1:12" ht="15">
      <c r="A439" s="69" t="s">
        <v>2005</v>
      </c>
      <c r="B439" s="69" t="s">
        <v>2283</v>
      </c>
      <c r="C439" s="69">
        <v>4</v>
      </c>
      <c r="D439" s="93">
        <v>0.007288572563931561</v>
      </c>
      <c r="E439" s="93">
        <v>1.612026586289152</v>
      </c>
      <c r="F439" s="69" t="s">
        <v>222</v>
      </c>
      <c r="G439" s="69" t="b">
        <v>0</v>
      </c>
      <c r="H439" s="69" t="b">
        <v>0</v>
      </c>
      <c r="I439" s="69" t="b">
        <v>0</v>
      </c>
      <c r="J439" s="69" t="b">
        <v>0</v>
      </c>
      <c r="K439" s="69" t="b">
        <v>0</v>
      </c>
      <c r="L439" s="69" t="b">
        <v>0</v>
      </c>
    </row>
    <row r="440" spans="1:12" ht="15">
      <c r="A440" s="69" t="s">
        <v>2283</v>
      </c>
      <c r="B440" s="69" t="s">
        <v>2273</v>
      </c>
      <c r="C440" s="69">
        <v>4</v>
      </c>
      <c r="D440" s="93">
        <v>0.007288572563931561</v>
      </c>
      <c r="E440" s="93">
        <v>2.059184617631371</v>
      </c>
      <c r="F440" s="69" t="s">
        <v>222</v>
      </c>
      <c r="G440" s="69" t="b">
        <v>0</v>
      </c>
      <c r="H440" s="69" t="b">
        <v>0</v>
      </c>
      <c r="I440" s="69" t="b">
        <v>0</v>
      </c>
      <c r="J440" s="69" t="b">
        <v>0</v>
      </c>
      <c r="K440" s="69" t="b">
        <v>0</v>
      </c>
      <c r="L440" s="69" t="b">
        <v>0</v>
      </c>
    </row>
    <row r="441" spans="1:12" ht="15">
      <c r="A441" s="69" t="s">
        <v>1995</v>
      </c>
      <c r="B441" s="69" t="s">
        <v>2281</v>
      </c>
      <c r="C441" s="69">
        <v>3</v>
      </c>
      <c r="D441" s="93">
        <v>0.006062321648425459</v>
      </c>
      <c r="E441" s="93">
        <v>0.7773939799530601</v>
      </c>
      <c r="F441" s="69" t="s">
        <v>222</v>
      </c>
      <c r="G441" s="69" t="b">
        <v>0</v>
      </c>
      <c r="H441" s="69" t="b">
        <v>0</v>
      </c>
      <c r="I441" s="69" t="b">
        <v>0</v>
      </c>
      <c r="J441" s="69" t="b">
        <v>0</v>
      </c>
      <c r="K441" s="69" t="b">
        <v>0</v>
      </c>
      <c r="L441" s="69" t="b">
        <v>0</v>
      </c>
    </row>
    <row r="442" spans="1:12" ht="15">
      <c r="A442" s="69" t="s">
        <v>2363</v>
      </c>
      <c r="B442" s="69" t="s">
        <v>1996</v>
      </c>
      <c r="C442" s="69">
        <v>3</v>
      </c>
      <c r="D442" s="93">
        <v>0.006062321648425459</v>
      </c>
      <c r="E442" s="93">
        <v>1.2667929281331174</v>
      </c>
      <c r="F442" s="69" t="s">
        <v>222</v>
      </c>
      <c r="G442" s="69" t="b">
        <v>0</v>
      </c>
      <c r="H442" s="69" t="b">
        <v>0</v>
      </c>
      <c r="I442" s="69" t="b">
        <v>0</v>
      </c>
      <c r="J442" s="69" t="b">
        <v>0</v>
      </c>
      <c r="K442" s="69" t="b">
        <v>0</v>
      </c>
      <c r="L442" s="69" t="b">
        <v>0</v>
      </c>
    </row>
    <row r="443" spans="1:12" ht="15">
      <c r="A443" s="69" t="s">
        <v>1996</v>
      </c>
      <c r="B443" s="69" t="s">
        <v>2279</v>
      </c>
      <c r="C443" s="69">
        <v>3</v>
      </c>
      <c r="D443" s="93">
        <v>0.006062321648425459</v>
      </c>
      <c r="E443" s="93">
        <v>1.253004643647484</v>
      </c>
      <c r="F443" s="69" t="s">
        <v>222</v>
      </c>
      <c r="G443" s="69" t="b">
        <v>0</v>
      </c>
      <c r="H443" s="69" t="b">
        <v>0</v>
      </c>
      <c r="I443" s="69" t="b">
        <v>0</v>
      </c>
      <c r="J443" s="69" t="b">
        <v>0</v>
      </c>
      <c r="K443" s="69" t="b">
        <v>0</v>
      </c>
      <c r="L443" s="69" t="b">
        <v>0</v>
      </c>
    </row>
    <row r="444" spans="1:12" ht="15">
      <c r="A444" s="69" t="s">
        <v>2279</v>
      </c>
      <c r="B444" s="69" t="s">
        <v>2309</v>
      </c>
      <c r="C444" s="69">
        <v>3</v>
      </c>
      <c r="D444" s="93">
        <v>0.006062321648425459</v>
      </c>
      <c r="E444" s="93">
        <v>2.2810333672477277</v>
      </c>
      <c r="F444" s="69" t="s">
        <v>222</v>
      </c>
      <c r="G444" s="69" t="b">
        <v>0</v>
      </c>
      <c r="H444" s="69" t="b">
        <v>0</v>
      </c>
      <c r="I444" s="69" t="b">
        <v>0</v>
      </c>
      <c r="J444" s="69" t="b">
        <v>0</v>
      </c>
      <c r="K444" s="69" t="b">
        <v>0</v>
      </c>
      <c r="L444" s="69" t="b">
        <v>0</v>
      </c>
    </row>
    <row r="445" spans="1:12" ht="15">
      <c r="A445" s="69" t="s">
        <v>2309</v>
      </c>
      <c r="B445" s="69" t="s">
        <v>2364</v>
      </c>
      <c r="C445" s="69">
        <v>3</v>
      </c>
      <c r="D445" s="93">
        <v>0.006062321648425459</v>
      </c>
      <c r="E445" s="93">
        <v>2.1560946306394277</v>
      </c>
      <c r="F445" s="69" t="s">
        <v>222</v>
      </c>
      <c r="G445" s="69" t="b">
        <v>0</v>
      </c>
      <c r="H445" s="69" t="b">
        <v>0</v>
      </c>
      <c r="I445" s="69" t="b">
        <v>0</v>
      </c>
      <c r="J445" s="69" t="b">
        <v>0</v>
      </c>
      <c r="K445" s="69" t="b">
        <v>0</v>
      </c>
      <c r="L445" s="69" t="b">
        <v>0</v>
      </c>
    </row>
    <row r="446" spans="1:12" ht="15">
      <c r="A446" s="69" t="s">
        <v>2268</v>
      </c>
      <c r="B446" s="69" t="s">
        <v>2281</v>
      </c>
      <c r="C446" s="69">
        <v>3</v>
      </c>
      <c r="D446" s="93">
        <v>0.006062321648425459</v>
      </c>
      <c r="E446" s="93">
        <v>1.5450797966585388</v>
      </c>
      <c r="F446" s="69" t="s">
        <v>222</v>
      </c>
      <c r="G446" s="69" t="b">
        <v>0</v>
      </c>
      <c r="H446" s="69" t="b">
        <v>0</v>
      </c>
      <c r="I446" s="69" t="b">
        <v>0</v>
      </c>
      <c r="J446" s="69" t="b">
        <v>0</v>
      </c>
      <c r="K446" s="69" t="b">
        <v>0</v>
      </c>
      <c r="L446" s="69" t="b">
        <v>0</v>
      </c>
    </row>
    <row r="447" spans="1:12" ht="15">
      <c r="A447" s="69" t="s">
        <v>2281</v>
      </c>
      <c r="B447" s="69" t="s">
        <v>2407</v>
      </c>
      <c r="C447" s="69">
        <v>3</v>
      </c>
      <c r="D447" s="93">
        <v>0.006062321648425459</v>
      </c>
      <c r="E447" s="93">
        <v>1.9800033715837462</v>
      </c>
      <c r="F447" s="69" t="s">
        <v>222</v>
      </c>
      <c r="G447" s="69" t="b">
        <v>0</v>
      </c>
      <c r="H447" s="69" t="b">
        <v>0</v>
      </c>
      <c r="I447" s="69" t="b">
        <v>0</v>
      </c>
      <c r="J447" s="69" t="b">
        <v>0</v>
      </c>
      <c r="K447" s="69" t="b">
        <v>0</v>
      </c>
      <c r="L447" s="69" t="b">
        <v>0</v>
      </c>
    </row>
    <row r="448" spans="1:12" ht="15">
      <c r="A448" s="69" t="s">
        <v>2407</v>
      </c>
      <c r="B448" s="69" t="s">
        <v>403</v>
      </c>
      <c r="C448" s="69">
        <v>3</v>
      </c>
      <c r="D448" s="93">
        <v>0.006062321648425459</v>
      </c>
      <c r="E448" s="93">
        <v>2.2810333672477277</v>
      </c>
      <c r="F448" s="69" t="s">
        <v>222</v>
      </c>
      <c r="G448" s="69" t="b">
        <v>0</v>
      </c>
      <c r="H448" s="69" t="b">
        <v>0</v>
      </c>
      <c r="I448" s="69" t="b">
        <v>0</v>
      </c>
      <c r="J448" s="69" t="b">
        <v>0</v>
      </c>
      <c r="K448" s="69" t="b">
        <v>0</v>
      </c>
      <c r="L448" s="69" t="b">
        <v>0</v>
      </c>
    </row>
    <row r="449" spans="1:12" ht="15">
      <c r="A449" s="69" t="s">
        <v>403</v>
      </c>
      <c r="B449" s="69" t="s">
        <v>2352</v>
      </c>
      <c r="C449" s="69">
        <v>3</v>
      </c>
      <c r="D449" s="93">
        <v>0.006062321648425459</v>
      </c>
      <c r="E449" s="93">
        <v>2.2810333672477277</v>
      </c>
      <c r="F449" s="69" t="s">
        <v>222</v>
      </c>
      <c r="G449" s="69" t="b">
        <v>0</v>
      </c>
      <c r="H449" s="69" t="b">
        <v>0</v>
      </c>
      <c r="I449" s="69" t="b">
        <v>0</v>
      </c>
      <c r="J449" s="69" t="b">
        <v>0</v>
      </c>
      <c r="K449" s="69" t="b">
        <v>0</v>
      </c>
      <c r="L449" s="69" t="b">
        <v>0</v>
      </c>
    </row>
    <row r="450" spans="1:12" ht="15">
      <c r="A450" s="69" t="s">
        <v>2352</v>
      </c>
      <c r="B450" s="69" t="s">
        <v>2408</v>
      </c>
      <c r="C450" s="69">
        <v>3</v>
      </c>
      <c r="D450" s="93">
        <v>0.006062321648425459</v>
      </c>
      <c r="E450" s="93">
        <v>2.2810333672477277</v>
      </c>
      <c r="F450" s="69" t="s">
        <v>222</v>
      </c>
      <c r="G450" s="69" t="b">
        <v>0</v>
      </c>
      <c r="H450" s="69" t="b">
        <v>0</v>
      </c>
      <c r="I450" s="69" t="b">
        <v>0</v>
      </c>
      <c r="J450" s="69" t="b">
        <v>0</v>
      </c>
      <c r="K450" s="69" t="b">
        <v>0</v>
      </c>
      <c r="L450" s="69" t="b">
        <v>0</v>
      </c>
    </row>
    <row r="451" spans="1:12" ht="15">
      <c r="A451" s="69" t="s">
        <v>2408</v>
      </c>
      <c r="B451" s="69" t="s">
        <v>2409</v>
      </c>
      <c r="C451" s="69">
        <v>3</v>
      </c>
      <c r="D451" s="93">
        <v>0.006062321648425459</v>
      </c>
      <c r="E451" s="93">
        <v>2.2810333672477277</v>
      </c>
      <c r="F451" s="69" t="s">
        <v>222</v>
      </c>
      <c r="G451" s="69" t="b">
        <v>0</v>
      </c>
      <c r="H451" s="69" t="b">
        <v>0</v>
      </c>
      <c r="I451" s="69" t="b">
        <v>0</v>
      </c>
      <c r="J451" s="69" t="b">
        <v>0</v>
      </c>
      <c r="K451" s="69" t="b">
        <v>0</v>
      </c>
      <c r="L451" s="69" t="b">
        <v>0</v>
      </c>
    </row>
    <row r="452" spans="1:12" ht="15">
      <c r="A452" s="69" t="s">
        <v>2409</v>
      </c>
      <c r="B452" s="69" t="s">
        <v>2410</v>
      </c>
      <c r="C452" s="69">
        <v>3</v>
      </c>
      <c r="D452" s="93">
        <v>0.006062321648425459</v>
      </c>
      <c r="E452" s="93">
        <v>2.2810333672477277</v>
      </c>
      <c r="F452" s="69" t="s">
        <v>222</v>
      </c>
      <c r="G452" s="69" t="b">
        <v>0</v>
      </c>
      <c r="H452" s="69" t="b">
        <v>0</v>
      </c>
      <c r="I452" s="69" t="b">
        <v>0</v>
      </c>
      <c r="J452" s="69" t="b">
        <v>0</v>
      </c>
      <c r="K452" s="69" t="b">
        <v>0</v>
      </c>
      <c r="L452" s="69" t="b">
        <v>0</v>
      </c>
    </row>
    <row r="453" spans="1:12" ht="15">
      <c r="A453" s="69" t="s">
        <v>2410</v>
      </c>
      <c r="B453" s="69" t="s">
        <v>1995</v>
      </c>
      <c r="C453" s="69">
        <v>3</v>
      </c>
      <c r="D453" s="93">
        <v>0.006062321648425459</v>
      </c>
      <c r="E453" s="93">
        <v>1.095396790285816</v>
      </c>
      <c r="F453" s="69" t="s">
        <v>222</v>
      </c>
      <c r="G453" s="69" t="b">
        <v>0</v>
      </c>
      <c r="H453" s="69" t="b">
        <v>0</v>
      </c>
      <c r="I453" s="69" t="b">
        <v>0</v>
      </c>
      <c r="J453" s="69" t="b">
        <v>0</v>
      </c>
      <c r="K453" s="69" t="b">
        <v>0</v>
      </c>
      <c r="L453" s="69" t="b">
        <v>0</v>
      </c>
    </row>
    <row r="454" spans="1:12" ht="15">
      <c r="A454" s="69" t="s">
        <v>2007</v>
      </c>
      <c r="B454" s="69" t="s">
        <v>1996</v>
      </c>
      <c r="C454" s="69">
        <v>3</v>
      </c>
      <c r="D454" s="93">
        <v>0.006062321648425459</v>
      </c>
      <c r="E454" s="93">
        <v>0.7896716734134549</v>
      </c>
      <c r="F454" s="69" t="s">
        <v>222</v>
      </c>
      <c r="G454" s="69" t="b">
        <v>0</v>
      </c>
      <c r="H454" s="69" t="b">
        <v>0</v>
      </c>
      <c r="I454" s="69" t="b">
        <v>0</v>
      </c>
      <c r="J454" s="69" t="b">
        <v>0</v>
      </c>
      <c r="K454" s="69" t="b">
        <v>0</v>
      </c>
      <c r="L454" s="69" t="b">
        <v>0</v>
      </c>
    </row>
    <row r="455" spans="1:12" ht="15">
      <c r="A455" s="69" t="s">
        <v>812</v>
      </c>
      <c r="B455" s="69" t="s">
        <v>2259</v>
      </c>
      <c r="C455" s="69">
        <v>3</v>
      </c>
      <c r="D455" s="93">
        <v>0.006062321648425459</v>
      </c>
      <c r="E455" s="93">
        <v>1.095396790285816</v>
      </c>
      <c r="F455" s="69" t="s">
        <v>222</v>
      </c>
      <c r="G455" s="69" t="b">
        <v>0</v>
      </c>
      <c r="H455" s="69" t="b">
        <v>0</v>
      </c>
      <c r="I455" s="69" t="b">
        <v>0</v>
      </c>
      <c r="J455" s="69" t="b">
        <v>0</v>
      </c>
      <c r="K455" s="69" t="b">
        <v>0</v>
      </c>
      <c r="L455" s="69" t="b">
        <v>0</v>
      </c>
    </row>
    <row r="456" spans="1:12" ht="15">
      <c r="A456" s="69" t="s">
        <v>2256</v>
      </c>
      <c r="B456" s="69" t="s">
        <v>2257</v>
      </c>
      <c r="C456" s="69">
        <v>3</v>
      </c>
      <c r="D456" s="93">
        <v>0.006062321648425459</v>
      </c>
      <c r="E456" s="93">
        <v>2.1560946306394277</v>
      </c>
      <c r="F456" s="69" t="s">
        <v>222</v>
      </c>
      <c r="G456" s="69" t="b">
        <v>0</v>
      </c>
      <c r="H456" s="69" t="b">
        <v>0</v>
      </c>
      <c r="I456" s="69" t="b">
        <v>0</v>
      </c>
      <c r="J456" s="69" t="b">
        <v>0</v>
      </c>
      <c r="K456" s="69" t="b">
        <v>0</v>
      </c>
      <c r="L456" s="69" t="b">
        <v>0</v>
      </c>
    </row>
    <row r="457" spans="1:12" ht="15">
      <c r="A457" s="69" t="s">
        <v>808</v>
      </c>
      <c r="B457" s="69" t="s">
        <v>820</v>
      </c>
      <c r="C457" s="69">
        <v>2</v>
      </c>
      <c r="D457" s="93">
        <v>0.004601456379466516</v>
      </c>
      <c r="E457" s="93">
        <v>1.612026586289152</v>
      </c>
      <c r="F457" s="69" t="s">
        <v>222</v>
      </c>
      <c r="G457" s="69" t="b">
        <v>0</v>
      </c>
      <c r="H457" s="69" t="b">
        <v>0</v>
      </c>
      <c r="I457" s="69" t="b">
        <v>0</v>
      </c>
      <c r="J457" s="69" t="b">
        <v>0</v>
      </c>
      <c r="K457" s="69" t="b">
        <v>0</v>
      </c>
      <c r="L457" s="69" t="b">
        <v>0</v>
      </c>
    </row>
    <row r="458" spans="1:12" ht="15">
      <c r="A458" s="69" t="s">
        <v>819</v>
      </c>
      <c r="B458" s="69" t="s">
        <v>428</v>
      </c>
      <c r="C458" s="69">
        <v>2</v>
      </c>
      <c r="D458" s="93">
        <v>0.004601456379466516</v>
      </c>
      <c r="E458" s="93">
        <v>2.2810333672477277</v>
      </c>
      <c r="F458" s="69" t="s">
        <v>222</v>
      </c>
      <c r="G458" s="69" t="b">
        <v>0</v>
      </c>
      <c r="H458" s="69" t="b">
        <v>0</v>
      </c>
      <c r="I458" s="69" t="b">
        <v>0</v>
      </c>
      <c r="J458" s="69" t="b">
        <v>0</v>
      </c>
      <c r="K458" s="69" t="b">
        <v>0</v>
      </c>
      <c r="L458" s="69" t="b">
        <v>0</v>
      </c>
    </row>
    <row r="459" spans="1:12" ht="15">
      <c r="A459" s="69" t="s">
        <v>428</v>
      </c>
      <c r="B459" s="69" t="s">
        <v>818</v>
      </c>
      <c r="C459" s="69">
        <v>2</v>
      </c>
      <c r="D459" s="93">
        <v>0.004601456379466516</v>
      </c>
      <c r="E459" s="93">
        <v>2.2810333672477277</v>
      </c>
      <c r="F459" s="69" t="s">
        <v>222</v>
      </c>
      <c r="G459" s="69" t="b">
        <v>0</v>
      </c>
      <c r="H459" s="69" t="b">
        <v>0</v>
      </c>
      <c r="I459" s="69" t="b">
        <v>0</v>
      </c>
      <c r="J459" s="69" t="b">
        <v>0</v>
      </c>
      <c r="K459" s="69" t="b">
        <v>0</v>
      </c>
      <c r="L459" s="69" t="b">
        <v>0</v>
      </c>
    </row>
    <row r="460" spans="1:12" ht="15">
      <c r="A460" s="69" t="s">
        <v>818</v>
      </c>
      <c r="B460" s="69" t="s">
        <v>812</v>
      </c>
      <c r="C460" s="69">
        <v>2</v>
      </c>
      <c r="D460" s="93">
        <v>0.004601456379466516</v>
      </c>
      <c r="E460" s="93">
        <v>1.2396406820895025</v>
      </c>
      <c r="F460" s="69" t="s">
        <v>222</v>
      </c>
      <c r="G460" s="69" t="b">
        <v>0</v>
      </c>
      <c r="H460" s="69" t="b">
        <v>0</v>
      </c>
      <c r="I460" s="69" t="b">
        <v>0</v>
      </c>
      <c r="J460" s="69" t="b">
        <v>0</v>
      </c>
      <c r="K460" s="69" t="b">
        <v>0</v>
      </c>
      <c r="L460" s="69" t="b">
        <v>0</v>
      </c>
    </row>
    <row r="461" spans="1:12" ht="15">
      <c r="A461" s="69" t="s">
        <v>812</v>
      </c>
      <c r="B461" s="69" t="s">
        <v>809</v>
      </c>
      <c r="C461" s="69">
        <v>2</v>
      </c>
      <c r="D461" s="93">
        <v>0.004601456379466516</v>
      </c>
      <c r="E461" s="93">
        <v>1.3964267859497972</v>
      </c>
      <c r="F461" s="69" t="s">
        <v>222</v>
      </c>
      <c r="G461" s="69" t="b">
        <v>0</v>
      </c>
      <c r="H461" s="69" t="b">
        <v>0</v>
      </c>
      <c r="I461" s="69" t="b">
        <v>0</v>
      </c>
      <c r="J461" s="69" t="b">
        <v>0</v>
      </c>
      <c r="K461" s="69" t="b">
        <v>0</v>
      </c>
      <c r="L461" s="69" t="b">
        <v>0</v>
      </c>
    </row>
    <row r="462" spans="1:12" ht="15">
      <c r="A462" s="69" t="s">
        <v>809</v>
      </c>
      <c r="B462" s="69" t="s">
        <v>802</v>
      </c>
      <c r="C462" s="69">
        <v>2</v>
      </c>
      <c r="D462" s="93">
        <v>0.004601456379466516</v>
      </c>
      <c r="E462" s="93">
        <v>2.457124626303409</v>
      </c>
      <c r="F462" s="69" t="s">
        <v>222</v>
      </c>
      <c r="G462" s="69" t="b">
        <v>0</v>
      </c>
      <c r="H462" s="69" t="b">
        <v>0</v>
      </c>
      <c r="I462" s="69" t="b">
        <v>0</v>
      </c>
      <c r="J462" s="69" t="b">
        <v>0</v>
      </c>
      <c r="K462" s="69" t="b">
        <v>0</v>
      </c>
      <c r="L462" s="69" t="b">
        <v>0</v>
      </c>
    </row>
    <row r="463" spans="1:12" ht="15">
      <c r="A463" s="69" t="s">
        <v>802</v>
      </c>
      <c r="B463" s="69" t="s">
        <v>806</v>
      </c>
      <c r="C463" s="69">
        <v>2</v>
      </c>
      <c r="D463" s="93">
        <v>0.004601456379466516</v>
      </c>
      <c r="E463" s="93">
        <v>2.457124626303409</v>
      </c>
      <c r="F463" s="69" t="s">
        <v>222</v>
      </c>
      <c r="G463" s="69" t="b">
        <v>0</v>
      </c>
      <c r="H463" s="69" t="b">
        <v>0</v>
      </c>
      <c r="I463" s="69" t="b">
        <v>0</v>
      </c>
      <c r="J463" s="69" t="b">
        <v>0</v>
      </c>
      <c r="K463" s="69" t="b">
        <v>0</v>
      </c>
      <c r="L463" s="69" t="b">
        <v>0</v>
      </c>
    </row>
    <row r="464" spans="1:12" ht="15">
      <c r="A464" s="69" t="s">
        <v>806</v>
      </c>
      <c r="B464" s="69" t="s">
        <v>807</v>
      </c>
      <c r="C464" s="69">
        <v>2</v>
      </c>
      <c r="D464" s="93">
        <v>0.004601456379466516</v>
      </c>
      <c r="E464" s="93">
        <v>2.457124626303409</v>
      </c>
      <c r="F464" s="69" t="s">
        <v>222</v>
      </c>
      <c r="G464" s="69" t="b">
        <v>0</v>
      </c>
      <c r="H464" s="69" t="b">
        <v>0</v>
      </c>
      <c r="I464" s="69" t="b">
        <v>0</v>
      </c>
      <c r="J464" s="69" t="b">
        <v>0</v>
      </c>
      <c r="K464" s="69" t="b">
        <v>0</v>
      </c>
      <c r="L464" s="69" t="b">
        <v>0</v>
      </c>
    </row>
    <row r="465" spans="1:12" ht="15">
      <c r="A465" s="69" t="s">
        <v>807</v>
      </c>
      <c r="B465" s="69" t="s">
        <v>2258</v>
      </c>
      <c r="C465" s="69">
        <v>2</v>
      </c>
      <c r="D465" s="93">
        <v>0.004601456379466516</v>
      </c>
      <c r="E465" s="93">
        <v>2.059184617631371</v>
      </c>
      <c r="F465" s="69" t="s">
        <v>222</v>
      </c>
      <c r="G465" s="69" t="b">
        <v>0</v>
      </c>
      <c r="H465" s="69" t="b">
        <v>0</v>
      </c>
      <c r="I465" s="69" t="b">
        <v>0</v>
      </c>
      <c r="J465" s="69" t="b">
        <v>0</v>
      </c>
      <c r="K465" s="69" t="b">
        <v>0</v>
      </c>
      <c r="L465" s="69" t="b">
        <v>0</v>
      </c>
    </row>
    <row r="466" spans="1:12" ht="15">
      <c r="A466" s="69" t="s">
        <v>2258</v>
      </c>
      <c r="B466" s="69" t="s">
        <v>2419</v>
      </c>
      <c r="C466" s="69">
        <v>2</v>
      </c>
      <c r="D466" s="93">
        <v>0.004601456379466516</v>
      </c>
      <c r="E466" s="93">
        <v>2.059184617631371</v>
      </c>
      <c r="F466" s="69" t="s">
        <v>222</v>
      </c>
      <c r="G466" s="69" t="b">
        <v>0</v>
      </c>
      <c r="H466" s="69" t="b">
        <v>0</v>
      </c>
      <c r="I466" s="69" t="b">
        <v>0</v>
      </c>
      <c r="J466" s="69" t="b">
        <v>0</v>
      </c>
      <c r="K466" s="69" t="b">
        <v>0</v>
      </c>
      <c r="L466" s="69" t="b">
        <v>0</v>
      </c>
    </row>
    <row r="467" spans="1:12" ht="15">
      <c r="A467" s="69" t="s">
        <v>2419</v>
      </c>
      <c r="B467" s="69" t="s">
        <v>1995</v>
      </c>
      <c r="C467" s="69">
        <v>2</v>
      </c>
      <c r="D467" s="93">
        <v>0.004601456379466516</v>
      </c>
      <c r="E467" s="93">
        <v>1.095396790285816</v>
      </c>
      <c r="F467" s="69" t="s">
        <v>222</v>
      </c>
      <c r="G467" s="69" t="b">
        <v>0</v>
      </c>
      <c r="H467" s="69" t="b">
        <v>0</v>
      </c>
      <c r="I467" s="69" t="b">
        <v>0</v>
      </c>
      <c r="J467" s="69" t="b">
        <v>0</v>
      </c>
      <c r="K467" s="69" t="b">
        <v>0</v>
      </c>
      <c r="L467" s="69" t="b">
        <v>0</v>
      </c>
    </row>
    <row r="468" spans="1:12" ht="15">
      <c r="A468" s="69" t="s">
        <v>2281</v>
      </c>
      <c r="B468" s="69" t="s">
        <v>2293</v>
      </c>
      <c r="C468" s="69">
        <v>2</v>
      </c>
      <c r="D468" s="93">
        <v>0.004601456379466516</v>
      </c>
      <c r="E468" s="93">
        <v>1.6789733759197651</v>
      </c>
      <c r="F468" s="69" t="s">
        <v>222</v>
      </c>
      <c r="G468" s="69" t="b">
        <v>0</v>
      </c>
      <c r="H468" s="69" t="b">
        <v>0</v>
      </c>
      <c r="I468" s="69" t="b">
        <v>0</v>
      </c>
      <c r="J468" s="69" t="b">
        <v>0</v>
      </c>
      <c r="K468" s="69" t="b">
        <v>0</v>
      </c>
      <c r="L468" s="69" t="b">
        <v>0</v>
      </c>
    </row>
    <row r="469" spans="1:12" ht="15">
      <c r="A469" s="69" t="s">
        <v>2293</v>
      </c>
      <c r="B469" s="69" t="s">
        <v>2365</v>
      </c>
      <c r="C469" s="69">
        <v>2</v>
      </c>
      <c r="D469" s="93">
        <v>0.004601456379466516</v>
      </c>
      <c r="E469" s="93">
        <v>2.2810333672477277</v>
      </c>
      <c r="F469" s="69" t="s">
        <v>222</v>
      </c>
      <c r="G469" s="69" t="b">
        <v>0</v>
      </c>
      <c r="H469" s="69" t="b">
        <v>0</v>
      </c>
      <c r="I469" s="69" t="b">
        <v>0</v>
      </c>
      <c r="J469" s="69" t="b">
        <v>0</v>
      </c>
      <c r="K469" s="69" t="b">
        <v>0</v>
      </c>
      <c r="L469" s="69" t="b">
        <v>0</v>
      </c>
    </row>
    <row r="470" spans="1:12" ht="15">
      <c r="A470" s="69" t="s">
        <v>2501</v>
      </c>
      <c r="B470" s="69" t="s">
        <v>2502</v>
      </c>
      <c r="C470" s="69">
        <v>2</v>
      </c>
      <c r="D470" s="93">
        <v>0.004601456379466516</v>
      </c>
      <c r="E470" s="93">
        <v>2.457124626303409</v>
      </c>
      <c r="F470" s="69" t="s">
        <v>222</v>
      </c>
      <c r="G470" s="69" t="b">
        <v>0</v>
      </c>
      <c r="H470" s="69" t="b">
        <v>0</v>
      </c>
      <c r="I470" s="69" t="b">
        <v>0</v>
      </c>
      <c r="J470" s="69" t="b">
        <v>0</v>
      </c>
      <c r="K470" s="69" t="b">
        <v>0</v>
      </c>
      <c r="L470" s="69" t="b">
        <v>0</v>
      </c>
    </row>
    <row r="471" spans="1:12" ht="15">
      <c r="A471" s="69" t="s">
        <v>2502</v>
      </c>
      <c r="B471" s="69" t="s">
        <v>2404</v>
      </c>
      <c r="C471" s="69">
        <v>2</v>
      </c>
      <c r="D471" s="93">
        <v>0.004601456379466516</v>
      </c>
      <c r="E471" s="93">
        <v>2.457124626303409</v>
      </c>
      <c r="F471" s="69" t="s">
        <v>222</v>
      </c>
      <c r="G471" s="69" t="b">
        <v>0</v>
      </c>
      <c r="H471" s="69" t="b">
        <v>0</v>
      </c>
      <c r="I471" s="69" t="b">
        <v>0</v>
      </c>
      <c r="J471" s="69" t="b">
        <v>0</v>
      </c>
      <c r="K471" s="69" t="b">
        <v>0</v>
      </c>
      <c r="L471" s="69" t="b">
        <v>0</v>
      </c>
    </row>
    <row r="472" spans="1:12" ht="15">
      <c r="A472" s="69" t="s">
        <v>2404</v>
      </c>
      <c r="B472" s="69" t="s">
        <v>2503</v>
      </c>
      <c r="C472" s="69">
        <v>2</v>
      </c>
      <c r="D472" s="93">
        <v>0.004601456379466516</v>
      </c>
      <c r="E472" s="93">
        <v>2.457124626303409</v>
      </c>
      <c r="F472" s="69" t="s">
        <v>222</v>
      </c>
      <c r="G472" s="69" t="b">
        <v>0</v>
      </c>
      <c r="H472" s="69" t="b">
        <v>0</v>
      </c>
      <c r="I472" s="69" t="b">
        <v>0</v>
      </c>
      <c r="J472" s="69" t="b">
        <v>0</v>
      </c>
      <c r="K472" s="69" t="b">
        <v>0</v>
      </c>
      <c r="L472" s="69" t="b">
        <v>0</v>
      </c>
    </row>
    <row r="473" spans="1:12" ht="15">
      <c r="A473" s="69" t="s">
        <v>2503</v>
      </c>
      <c r="B473" s="69" t="s">
        <v>2504</v>
      </c>
      <c r="C473" s="69">
        <v>2</v>
      </c>
      <c r="D473" s="93">
        <v>0.004601456379466516</v>
      </c>
      <c r="E473" s="93">
        <v>2.457124626303409</v>
      </c>
      <c r="F473" s="69" t="s">
        <v>222</v>
      </c>
      <c r="G473" s="69" t="b">
        <v>0</v>
      </c>
      <c r="H473" s="69" t="b">
        <v>0</v>
      </c>
      <c r="I473" s="69" t="b">
        <v>0</v>
      </c>
      <c r="J473" s="69" t="b">
        <v>0</v>
      </c>
      <c r="K473" s="69" t="b">
        <v>0</v>
      </c>
      <c r="L473" s="69" t="b">
        <v>0</v>
      </c>
    </row>
    <row r="474" spans="1:12" ht="15">
      <c r="A474" s="69" t="s">
        <v>2504</v>
      </c>
      <c r="B474" s="69" t="s">
        <v>2259</v>
      </c>
      <c r="C474" s="69">
        <v>2</v>
      </c>
      <c r="D474" s="93">
        <v>0.004601456379466516</v>
      </c>
      <c r="E474" s="93">
        <v>1.9800033715837462</v>
      </c>
      <c r="F474" s="69" t="s">
        <v>222</v>
      </c>
      <c r="G474" s="69" t="b">
        <v>0</v>
      </c>
      <c r="H474" s="69" t="b">
        <v>0</v>
      </c>
      <c r="I474" s="69" t="b">
        <v>0</v>
      </c>
      <c r="J474" s="69" t="b">
        <v>0</v>
      </c>
      <c r="K474" s="69" t="b">
        <v>0</v>
      </c>
      <c r="L474" s="69" t="b">
        <v>0</v>
      </c>
    </row>
    <row r="475" spans="1:12" ht="15">
      <c r="A475" s="69" t="s">
        <v>2259</v>
      </c>
      <c r="B475" s="69" t="s">
        <v>2505</v>
      </c>
      <c r="C475" s="69">
        <v>2</v>
      </c>
      <c r="D475" s="93">
        <v>0.004601456379466516</v>
      </c>
      <c r="E475" s="93">
        <v>1.9800033715837462</v>
      </c>
      <c r="F475" s="69" t="s">
        <v>222</v>
      </c>
      <c r="G475" s="69" t="b">
        <v>0</v>
      </c>
      <c r="H475" s="69" t="b">
        <v>0</v>
      </c>
      <c r="I475" s="69" t="b">
        <v>0</v>
      </c>
      <c r="J475" s="69" t="b">
        <v>0</v>
      </c>
      <c r="K475" s="69" t="b">
        <v>0</v>
      </c>
      <c r="L475" s="69" t="b">
        <v>0</v>
      </c>
    </row>
    <row r="476" spans="1:12" ht="15">
      <c r="A476" s="69" t="s">
        <v>2505</v>
      </c>
      <c r="B476" s="69" t="s">
        <v>1996</v>
      </c>
      <c r="C476" s="69">
        <v>2</v>
      </c>
      <c r="D476" s="93">
        <v>0.004601456379466516</v>
      </c>
      <c r="E476" s="93">
        <v>1.2667929281331174</v>
      </c>
      <c r="F476" s="69" t="s">
        <v>222</v>
      </c>
      <c r="G476" s="69" t="b">
        <v>0</v>
      </c>
      <c r="H476" s="69" t="b">
        <v>0</v>
      </c>
      <c r="I476" s="69" t="b">
        <v>0</v>
      </c>
      <c r="J476" s="69" t="b">
        <v>0</v>
      </c>
      <c r="K476" s="69" t="b">
        <v>0</v>
      </c>
      <c r="L476" s="69" t="b">
        <v>0</v>
      </c>
    </row>
    <row r="477" spans="1:12" ht="15">
      <c r="A477" s="69" t="s">
        <v>1997</v>
      </c>
      <c r="B477" s="69" t="s">
        <v>2014</v>
      </c>
      <c r="C477" s="69">
        <v>2</v>
      </c>
      <c r="D477" s="93">
        <v>0.004601456379466516</v>
      </c>
      <c r="E477" s="93">
        <v>0.9947266284044527</v>
      </c>
      <c r="F477" s="69" t="s">
        <v>222</v>
      </c>
      <c r="G477" s="69" t="b">
        <v>0</v>
      </c>
      <c r="H477" s="69" t="b">
        <v>0</v>
      </c>
      <c r="I477" s="69" t="b">
        <v>0</v>
      </c>
      <c r="J477" s="69" t="b">
        <v>0</v>
      </c>
      <c r="K477" s="69" t="b">
        <v>0</v>
      </c>
      <c r="L477" s="69" t="b">
        <v>0</v>
      </c>
    </row>
    <row r="478" spans="1:12" ht="15">
      <c r="A478" s="69" t="s">
        <v>2014</v>
      </c>
      <c r="B478" s="69" t="s">
        <v>2506</v>
      </c>
      <c r="C478" s="69">
        <v>2</v>
      </c>
      <c r="D478" s="93">
        <v>0.004601456379466516</v>
      </c>
      <c r="E478" s="93">
        <v>2.1560946306394277</v>
      </c>
      <c r="F478" s="69" t="s">
        <v>222</v>
      </c>
      <c r="G478" s="69" t="b">
        <v>0</v>
      </c>
      <c r="H478" s="69" t="b">
        <v>0</v>
      </c>
      <c r="I478" s="69" t="b">
        <v>0</v>
      </c>
      <c r="J478" s="69" t="b">
        <v>0</v>
      </c>
      <c r="K478" s="69" t="b">
        <v>0</v>
      </c>
      <c r="L478" s="69" t="b">
        <v>0</v>
      </c>
    </row>
    <row r="479" spans="1:12" ht="15">
      <c r="A479" s="69" t="s">
        <v>2506</v>
      </c>
      <c r="B479" s="69" t="s">
        <v>1995</v>
      </c>
      <c r="C479" s="69">
        <v>2</v>
      </c>
      <c r="D479" s="93">
        <v>0.004601456379466516</v>
      </c>
      <c r="E479" s="93">
        <v>1.095396790285816</v>
      </c>
      <c r="F479" s="69" t="s">
        <v>222</v>
      </c>
      <c r="G479" s="69" t="b">
        <v>0</v>
      </c>
      <c r="H479" s="69" t="b">
        <v>0</v>
      </c>
      <c r="I479" s="69" t="b">
        <v>0</v>
      </c>
      <c r="J479" s="69" t="b">
        <v>0</v>
      </c>
      <c r="K479" s="69" t="b">
        <v>0</v>
      </c>
      <c r="L479" s="69" t="b">
        <v>0</v>
      </c>
    </row>
    <row r="480" spans="1:12" ht="15">
      <c r="A480" s="69" t="s">
        <v>2268</v>
      </c>
      <c r="B480" s="69" t="s">
        <v>958</v>
      </c>
      <c r="C480" s="69">
        <v>2</v>
      </c>
      <c r="D480" s="93">
        <v>0.004601456379466516</v>
      </c>
      <c r="E480" s="93">
        <v>1.913056581953133</v>
      </c>
      <c r="F480" s="69" t="s">
        <v>222</v>
      </c>
      <c r="G480" s="69" t="b">
        <v>0</v>
      </c>
      <c r="H480" s="69" t="b">
        <v>0</v>
      </c>
      <c r="I480" s="69" t="b">
        <v>0</v>
      </c>
      <c r="J480" s="69" t="b">
        <v>0</v>
      </c>
      <c r="K480" s="69" t="b">
        <v>0</v>
      </c>
      <c r="L480" s="69" t="b">
        <v>0</v>
      </c>
    </row>
    <row r="481" spans="1:12" ht="15">
      <c r="A481" s="69" t="s">
        <v>2024</v>
      </c>
      <c r="B481" s="69" t="s">
        <v>1995</v>
      </c>
      <c r="C481" s="69">
        <v>2</v>
      </c>
      <c r="D481" s="93">
        <v>0.004601456379466516</v>
      </c>
      <c r="E481" s="93">
        <v>0.6974567816137783</v>
      </c>
      <c r="F481" s="69" t="s">
        <v>222</v>
      </c>
      <c r="G481" s="69" t="b">
        <v>0</v>
      </c>
      <c r="H481" s="69" t="b">
        <v>0</v>
      </c>
      <c r="I481" s="69" t="b">
        <v>0</v>
      </c>
      <c r="J481" s="69" t="b">
        <v>0</v>
      </c>
      <c r="K481" s="69" t="b">
        <v>0</v>
      </c>
      <c r="L481" s="69" t="b">
        <v>0</v>
      </c>
    </row>
    <row r="482" spans="1:12" ht="15">
      <c r="A482" s="69" t="s">
        <v>2269</v>
      </c>
      <c r="B482" s="69" t="s">
        <v>2261</v>
      </c>
      <c r="C482" s="69">
        <v>2</v>
      </c>
      <c r="D482" s="93">
        <v>0.004601456379466516</v>
      </c>
      <c r="E482" s="93">
        <v>2.2810333672477277</v>
      </c>
      <c r="F482" s="69" t="s">
        <v>222</v>
      </c>
      <c r="G482" s="69" t="b">
        <v>0</v>
      </c>
      <c r="H482" s="69" t="b">
        <v>0</v>
      </c>
      <c r="I482" s="69" t="b">
        <v>0</v>
      </c>
      <c r="J482" s="69" t="b">
        <v>0</v>
      </c>
      <c r="K482" s="69" t="b">
        <v>0</v>
      </c>
      <c r="L482" s="69" t="b">
        <v>0</v>
      </c>
    </row>
    <row r="483" spans="1:12" ht="15">
      <c r="A483" s="69" t="s">
        <v>2261</v>
      </c>
      <c r="B483" s="69" t="s">
        <v>2272</v>
      </c>
      <c r="C483" s="69">
        <v>2</v>
      </c>
      <c r="D483" s="93">
        <v>0.004601456379466516</v>
      </c>
      <c r="E483" s="93">
        <v>1.9800033715837462</v>
      </c>
      <c r="F483" s="69" t="s">
        <v>222</v>
      </c>
      <c r="G483" s="69" t="b">
        <v>0</v>
      </c>
      <c r="H483" s="69" t="b">
        <v>0</v>
      </c>
      <c r="I483" s="69" t="b">
        <v>0</v>
      </c>
      <c r="J483" s="69" t="b">
        <v>0</v>
      </c>
      <c r="K483" s="69" t="b">
        <v>0</v>
      </c>
      <c r="L483" s="69" t="b">
        <v>0</v>
      </c>
    </row>
    <row r="484" spans="1:12" ht="15">
      <c r="A484" s="69" t="s">
        <v>2272</v>
      </c>
      <c r="B484" s="69" t="s">
        <v>478</v>
      </c>
      <c r="C484" s="69">
        <v>2</v>
      </c>
      <c r="D484" s="93">
        <v>0.004601456379466516</v>
      </c>
      <c r="E484" s="93">
        <v>2.1560946306394277</v>
      </c>
      <c r="F484" s="69" t="s">
        <v>222</v>
      </c>
      <c r="G484" s="69" t="b">
        <v>0</v>
      </c>
      <c r="H484" s="69" t="b">
        <v>0</v>
      </c>
      <c r="I484" s="69" t="b">
        <v>0</v>
      </c>
      <c r="J484" s="69" t="b">
        <v>0</v>
      </c>
      <c r="K484" s="69" t="b">
        <v>0</v>
      </c>
      <c r="L484" s="69" t="b">
        <v>0</v>
      </c>
    </row>
    <row r="485" spans="1:12" ht="15">
      <c r="A485" s="69" t="s">
        <v>478</v>
      </c>
      <c r="B485" s="69" t="s">
        <v>812</v>
      </c>
      <c r="C485" s="69">
        <v>2</v>
      </c>
      <c r="D485" s="93">
        <v>0.004601456379466516</v>
      </c>
      <c r="E485" s="93">
        <v>1.4157319411451836</v>
      </c>
      <c r="F485" s="69" t="s">
        <v>222</v>
      </c>
      <c r="G485" s="69" t="b">
        <v>0</v>
      </c>
      <c r="H485" s="69" t="b">
        <v>0</v>
      </c>
      <c r="I485" s="69" t="b">
        <v>0</v>
      </c>
      <c r="J485" s="69" t="b">
        <v>0</v>
      </c>
      <c r="K485" s="69" t="b">
        <v>0</v>
      </c>
      <c r="L485" s="69" t="b">
        <v>0</v>
      </c>
    </row>
    <row r="486" spans="1:12" ht="15">
      <c r="A486" s="69" t="s">
        <v>812</v>
      </c>
      <c r="B486" s="69" t="s">
        <v>2292</v>
      </c>
      <c r="C486" s="69">
        <v>2</v>
      </c>
      <c r="D486" s="93">
        <v>0.004601456379466516</v>
      </c>
      <c r="E486" s="93">
        <v>1.3964267859497972</v>
      </c>
      <c r="F486" s="69" t="s">
        <v>222</v>
      </c>
      <c r="G486" s="69" t="b">
        <v>0</v>
      </c>
      <c r="H486" s="69" t="b">
        <v>0</v>
      </c>
      <c r="I486" s="69" t="b">
        <v>0</v>
      </c>
      <c r="J486" s="69" t="b">
        <v>0</v>
      </c>
      <c r="K486" s="69" t="b">
        <v>0</v>
      </c>
      <c r="L486" s="69" t="b">
        <v>0</v>
      </c>
    </row>
    <row r="487" spans="1:12" ht="15">
      <c r="A487" s="69" t="s">
        <v>2292</v>
      </c>
      <c r="B487" s="69" t="s">
        <v>1995</v>
      </c>
      <c r="C487" s="69">
        <v>2</v>
      </c>
      <c r="D487" s="93">
        <v>0.004601456379466516</v>
      </c>
      <c r="E487" s="93">
        <v>1.095396790285816</v>
      </c>
      <c r="F487" s="69" t="s">
        <v>222</v>
      </c>
      <c r="G487" s="69" t="b">
        <v>0</v>
      </c>
      <c r="H487" s="69" t="b">
        <v>0</v>
      </c>
      <c r="I487" s="69" t="b">
        <v>0</v>
      </c>
      <c r="J487" s="69" t="b">
        <v>0</v>
      </c>
      <c r="K487" s="69" t="b">
        <v>0</v>
      </c>
      <c r="L487" s="69" t="b">
        <v>0</v>
      </c>
    </row>
    <row r="488" spans="1:12" ht="15">
      <c r="A488" s="69" t="s">
        <v>1995</v>
      </c>
      <c r="B488" s="69" t="s">
        <v>2011</v>
      </c>
      <c r="C488" s="69">
        <v>2</v>
      </c>
      <c r="D488" s="93">
        <v>0.004601456379466516</v>
      </c>
      <c r="E488" s="93">
        <v>0.6682495105279921</v>
      </c>
      <c r="F488" s="69" t="s">
        <v>222</v>
      </c>
      <c r="G488" s="69" t="b">
        <v>0</v>
      </c>
      <c r="H488" s="69" t="b">
        <v>0</v>
      </c>
      <c r="I488" s="69" t="b">
        <v>0</v>
      </c>
      <c r="J488" s="69" t="b">
        <v>0</v>
      </c>
      <c r="K488" s="69" t="b">
        <v>0</v>
      </c>
      <c r="L488" s="69" t="b">
        <v>0</v>
      </c>
    </row>
    <row r="489" spans="1:12" ht="15">
      <c r="A489" s="69" t="s">
        <v>1998</v>
      </c>
      <c r="B489" s="69" t="s">
        <v>397</v>
      </c>
      <c r="C489" s="69">
        <v>2</v>
      </c>
      <c r="D489" s="93">
        <v>0.004601456379466516</v>
      </c>
      <c r="E489" s="93">
        <v>1.0022797662948986</v>
      </c>
      <c r="F489" s="69" t="s">
        <v>222</v>
      </c>
      <c r="G489" s="69" t="b">
        <v>0</v>
      </c>
      <c r="H489" s="69" t="b">
        <v>0</v>
      </c>
      <c r="I489" s="69" t="b">
        <v>0</v>
      </c>
      <c r="J489" s="69" t="b">
        <v>0</v>
      </c>
      <c r="K489" s="69" t="b">
        <v>0</v>
      </c>
      <c r="L489" s="69" t="b">
        <v>0</v>
      </c>
    </row>
    <row r="490" spans="1:12" ht="15">
      <c r="A490" s="69" t="s">
        <v>2398</v>
      </c>
      <c r="B490" s="69" t="s">
        <v>2011</v>
      </c>
      <c r="C490" s="69">
        <v>2</v>
      </c>
      <c r="D490" s="93">
        <v>0.004601456379466516</v>
      </c>
      <c r="E490" s="93">
        <v>1.9800033715837462</v>
      </c>
      <c r="F490" s="69" t="s">
        <v>222</v>
      </c>
      <c r="G490" s="69" t="b">
        <v>0</v>
      </c>
      <c r="H490" s="69" t="b">
        <v>0</v>
      </c>
      <c r="I490" s="69" t="b">
        <v>0</v>
      </c>
      <c r="J490" s="69" t="b">
        <v>0</v>
      </c>
      <c r="K490" s="69" t="b">
        <v>0</v>
      </c>
      <c r="L490" s="69" t="b">
        <v>0</v>
      </c>
    </row>
    <row r="491" spans="1:12" ht="15">
      <c r="A491" s="69" t="s">
        <v>2007</v>
      </c>
      <c r="B491" s="69" t="s">
        <v>808</v>
      </c>
      <c r="C491" s="69">
        <v>2</v>
      </c>
      <c r="D491" s="93">
        <v>0.004601456379466516</v>
      </c>
      <c r="E491" s="93">
        <v>0.8039121125280652</v>
      </c>
      <c r="F491" s="69" t="s">
        <v>222</v>
      </c>
      <c r="G491" s="69" t="b">
        <v>0</v>
      </c>
      <c r="H491" s="69" t="b">
        <v>0</v>
      </c>
      <c r="I491" s="69" t="b">
        <v>0</v>
      </c>
      <c r="J491" s="69" t="b">
        <v>0</v>
      </c>
      <c r="K491" s="69" t="b">
        <v>0</v>
      </c>
      <c r="L491" s="69" t="b">
        <v>0</v>
      </c>
    </row>
    <row r="492" spans="1:12" ht="15">
      <c r="A492" s="69" t="s">
        <v>2276</v>
      </c>
      <c r="B492" s="69" t="s">
        <v>399</v>
      </c>
      <c r="C492" s="69">
        <v>2</v>
      </c>
      <c r="D492" s="93">
        <v>0.004601456379466516</v>
      </c>
      <c r="E492" s="93">
        <v>1.8550646349754465</v>
      </c>
      <c r="F492" s="69" t="s">
        <v>222</v>
      </c>
      <c r="G492" s="69" t="b">
        <v>0</v>
      </c>
      <c r="H492" s="69" t="b">
        <v>0</v>
      </c>
      <c r="I492" s="69" t="b">
        <v>0</v>
      </c>
      <c r="J492" s="69" t="b">
        <v>0</v>
      </c>
      <c r="K492" s="69" t="b">
        <v>0</v>
      </c>
      <c r="L492" s="69" t="b">
        <v>0</v>
      </c>
    </row>
    <row r="493" spans="1:12" ht="15">
      <c r="A493" s="69" t="s">
        <v>399</v>
      </c>
      <c r="B493" s="69" t="s">
        <v>1996</v>
      </c>
      <c r="C493" s="69">
        <v>2</v>
      </c>
      <c r="D493" s="93">
        <v>0.004601456379466516</v>
      </c>
      <c r="E493" s="93">
        <v>0.9657629324691361</v>
      </c>
      <c r="F493" s="69" t="s">
        <v>222</v>
      </c>
      <c r="G493" s="69" t="b">
        <v>0</v>
      </c>
      <c r="H493" s="69" t="b">
        <v>0</v>
      </c>
      <c r="I493" s="69" t="b">
        <v>0</v>
      </c>
      <c r="J493" s="69" t="b">
        <v>0</v>
      </c>
      <c r="K493" s="69" t="b">
        <v>0</v>
      </c>
      <c r="L493" s="69" t="b">
        <v>0</v>
      </c>
    </row>
    <row r="494" spans="1:12" ht="15">
      <c r="A494" s="69" t="s">
        <v>1997</v>
      </c>
      <c r="B494" s="69" t="s">
        <v>2277</v>
      </c>
      <c r="C494" s="69">
        <v>2</v>
      </c>
      <c r="D494" s="93">
        <v>0.004601456379466516</v>
      </c>
      <c r="E494" s="93">
        <v>1.1196653650127526</v>
      </c>
      <c r="F494" s="69" t="s">
        <v>222</v>
      </c>
      <c r="G494" s="69" t="b">
        <v>0</v>
      </c>
      <c r="H494" s="69" t="b">
        <v>0</v>
      </c>
      <c r="I494" s="69" t="b">
        <v>0</v>
      </c>
      <c r="J494" s="69" t="b">
        <v>0</v>
      </c>
      <c r="K494" s="69" t="b">
        <v>0</v>
      </c>
      <c r="L494" s="69" t="b">
        <v>0</v>
      </c>
    </row>
    <row r="495" spans="1:12" ht="15">
      <c r="A495" s="69" t="s">
        <v>2277</v>
      </c>
      <c r="B495" s="69" t="s">
        <v>812</v>
      </c>
      <c r="C495" s="69">
        <v>2</v>
      </c>
      <c r="D495" s="93">
        <v>0.004601456379466516</v>
      </c>
      <c r="E495" s="93">
        <v>1.2396406820895025</v>
      </c>
      <c r="F495" s="69" t="s">
        <v>222</v>
      </c>
      <c r="G495" s="69" t="b">
        <v>0</v>
      </c>
      <c r="H495" s="69" t="b">
        <v>0</v>
      </c>
      <c r="I495" s="69" t="b">
        <v>0</v>
      </c>
      <c r="J495" s="69" t="b">
        <v>0</v>
      </c>
      <c r="K495" s="69" t="b">
        <v>0</v>
      </c>
      <c r="L495" s="69" t="b">
        <v>0</v>
      </c>
    </row>
    <row r="496" spans="1:12" ht="15">
      <c r="A496" s="69" t="s">
        <v>808</v>
      </c>
      <c r="B496" s="69" t="s">
        <v>1995</v>
      </c>
      <c r="C496" s="69">
        <v>2</v>
      </c>
      <c r="D496" s="93">
        <v>0.004601456379466516</v>
      </c>
      <c r="E496" s="93">
        <v>0.25029875027155907</v>
      </c>
      <c r="F496" s="69" t="s">
        <v>222</v>
      </c>
      <c r="G496" s="69" t="b">
        <v>0</v>
      </c>
      <c r="H496" s="69" t="b">
        <v>0</v>
      </c>
      <c r="I496" s="69" t="b">
        <v>0</v>
      </c>
      <c r="J496" s="69" t="b">
        <v>0</v>
      </c>
      <c r="K496" s="69" t="b">
        <v>0</v>
      </c>
      <c r="L496" s="69" t="b">
        <v>0</v>
      </c>
    </row>
    <row r="497" spans="1:12" ht="15">
      <c r="A497" s="69" t="s">
        <v>1995</v>
      </c>
      <c r="B497" s="69" t="s">
        <v>2004</v>
      </c>
      <c r="C497" s="69">
        <v>2</v>
      </c>
      <c r="D497" s="93">
        <v>0.004601456379466516</v>
      </c>
      <c r="E497" s="93">
        <v>0.2703095018559545</v>
      </c>
      <c r="F497" s="69" t="s">
        <v>222</v>
      </c>
      <c r="G497" s="69" t="b">
        <v>0</v>
      </c>
      <c r="H497" s="69" t="b">
        <v>0</v>
      </c>
      <c r="I497" s="69" t="b">
        <v>0</v>
      </c>
      <c r="J497" s="69" t="b">
        <v>0</v>
      </c>
      <c r="K497" s="69" t="b">
        <v>0</v>
      </c>
      <c r="L497" s="69" t="b">
        <v>0</v>
      </c>
    </row>
    <row r="498" spans="1:12" ht="15">
      <c r="A498" s="69" t="s">
        <v>2007</v>
      </c>
      <c r="B498" s="69" t="s">
        <v>2253</v>
      </c>
      <c r="C498" s="69">
        <v>2</v>
      </c>
      <c r="D498" s="93">
        <v>0.004601456379466516</v>
      </c>
      <c r="E498" s="93">
        <v>1.4059721038560276</v>
      </c>
      <c r="F498" s="69" t="s">
        <v>222</v>
      </c>
      <c r="G498" s="69" t="b">
        <v>0</v>
      </c>
      <c r="H498" s="69" t="b">
        <v>0</v>
      </c>
      <c r="I498" s="69" t="b">
        <v>0</v>
      </c>
      <c r="J498" s="69" t="b">
        <v>0</v>
      </c>
      <c r="K498" s="69" t="b">
        <v>0</v>
      </c>
      <c r="L498" s="69" t="b">
        <v>0</v>
      </c>
    </row>
    <row r="499" spans="1:12" ht="15">
      <c r="A499" s="69" t="s">
        <v>2254</v>
      </c>
      <c r="B499" s="69" t="s">
        <v>2285</v>
      </c>
      <c r="C499" s="69">
        <v>2</v>
      </c>
      <c r="D499" s="93">
        <v>0.004601456379466516</v>
      </c>
      <c r="E499" s="93">
        <v>1.9800033715837462</v>
      </c>
      <c r="F499" s="69" t="s">
        <v>222</v>
      </c>
      <c r="G499" s="69" t="b">
        <v>0</v>
      </c>
      <c r="H499" s="69" t="b">
        <v>0</v>
      </c>
      <c r="I499" s="69" t="b">
        <v>0</v>
      </c>
      <c r="J499" s="69" t="b">
        <v>0</v>
      </c>
      <c r="K499" s="69" t="b">
        <v>0</v>
      </c>
      <c r="L499" s="69" t="b">
        <v>0</v>
      </c>
    </row>
    <row r="500" spans="1:12" ht="15">
      <c r="A500" s="69" t="s">
        <v>2285</v>
      </c>
      <c r="B500" s="69" t="s">
        <v>2282</v>
      </c>
      <c r="C500" s="69">
        <v>2</v>
      </c>
      <c r="D500" s="93">
        <v>0.004601456379466516</v>
      </c>
      <c r="E500" s="93">
        <v>2.1049421081920463</v>
      </c>
      <c r="F500" s="69" t="s">
        <v>222</v>
      </c>
      <c r="G500" s="69" t="b">
        <v>0</v>
      </c>
      <c r="H500" s="69" t="b">
        <v>0</v>
      </c>
      <c r="I500" s="69" t="b">
        <v>0</v>
      </c>
      <c r="J500" s="69" t="b">
        <v>0</v>
      </c>
      <c r="K500" s="69" t="b">
        <v>0</v>
      </c>
      <c r="L500" s="69" t="b">
        <v>0</v>
      </c>
    </row>
    <row r="501" spans="1:12" ht="15">
      <c r="A501" s="69" t="s">
        <v>2282</v>
      </c>
      <c r="B501" s="69" t="s">
        <v>2009</v>
      </c>
      <c r="C501" s="69">
        <v>2</v>
      </c>
      <c r="D501" s="93">
        <v>0.004601456379466516</v>
      </c>
      <c r="E501" s="93">
        <v>1.9800033715837462</v>
      </c>
      <c r="F501" s="69" t="s">
        <v>222</v>
      </c>
      <c r="G501" s="69" t="b">
        <v>0</v>
      </c>
      <c r="H501" s="69" t="b">
        <v>0</v>
      </c>
      <c r="I501" s="69" t="b">
        <v>0</v>
      </c>
      <c r="J501" s="69" t="b">
        <v>0</v>
      </c>
      <c r="K501" s="69" t="b">
        <v>0</v>
      </c>
      <c r="L501" s="69" t="b">
        <v>0</v>
      </c>
    </row>
    <row r="502" spans="1:12" ht="15">
      <c r="A502" s="69" t="s">
        <v>2009</v>
      </c>
      <c r="B502" s="69" t="s">
        <v>2267</v>
      </c>
      <c r="C502" s="69">
        <v>2</v>
      </c>
      <c r="D502" s="93">
        <v>0.004601456379466516</v>
      </c>
      <c r="E502" s="93">
        <v>1.9800033715837462</v>
      </c>
      <c r="F502" s="69" t="s">
        <v>222</v>
      </c>
      <c r="G502" s="69" t="b">
        <v>0</v>
      </c>
      <c r="H502" s="69" t="b">
        <v>0</v>
      </c>
      <c r="I502" s="69" t="b">
        <v>0</v>
      </c>
      <c r="J502" s="69" t="b">
        <v>0</v>
      </c>
      <c r="K502" s="69" t="b">
        <v>0</v>
      </c>
      <c r="L502" s="69" t="b">
        <v>0</v>
      </c>
    </row>
    <row r="503" spans="1:12" ht="15">
      <c r="A503" s="69" t="s">
        <v>2267</v>
      </c>
      <c r="B503" s="69" t="s">
        <v>2286</v>
      </c>
      <c r="C503" s="69">
        <v>2</v>
      </c>
      <c r="D503" s="93">
        <v>0.004601456379466516</v>
      </c>
      <c r="E503" s="93">
        <v>2.1049421081920463</v>
      </c>
      <c r="F503" s="69" t="s">
        <v>222</v>
      </c>
      <c r="G503" s="69" t="b">
        <v>0</v>
      </c>
      <c r="H503" s="69" t="b">
        <v>0</v>
      </c>
      <c r="I503" s="69" t="b">
        <v>0</v>
      </c>
      <c r="J503" s="69" t="b">
        <v>0</v>
      </c>
      <c r="K503" s="69" t="b">
        <v>0</v>
      </c>
      <c r="L503" s="69" t="b">
        <v>0</v>
      </c>
    </row>
    <row r="504" spans="1:12" ht="15">
      <c r="A504" s="69" t="s">
        <v>1995</v>
      </c>
      <c r="B504" s="69" t="s">
        <v>2302</v>
      </c>
      <c r="C504" s="69">
        <v>2</v>
      </c>
      <c r="D504" s="93">
        <v>0.004601456379466516</v>
      </c>
      <c r="E504" s="93">
        <v>0.9692795061919733</v>
      </c>
      <c r="F504" s="69" t="s">
        <v>222</v>
      </c>
      <c r="G504" s="69" t="b">
        <v>0</v>
      </c>
      <c r="H504" s="69" t="b">
        <v>0</v>
      </c>
      <c r="I504" s="69" t="b">
        <v>0</v>
      </c>
      <c r="J504" s="69" t="b">
        <v>0</v>
      </c>
      <c r="K504" s="69" t="b">
        <v>0</v>
      </c>
      <c r="L504" s="69" t="b">
        <v>0</v>
      </c>
    </row>
    <row r="505" spans="1:12" ht="15">
      <c r="A505" s="69" t="s">
        <v>2302</v>
      </c>
      <c r="B505" s="69" t="s">
        <v>2004</v>
      </c>
      <c r="C505" s="69">
        <v>2</v>
      </c>
      <c r="D505" s="93">
        <v>0.004601456379466516</v>
      </c>
      <c r="E505" s="93">
        <v>1.4059721038560276</v>
      </c>
      <c r="F505" s="69" t="s">
        <v>222</v>
      </c>
      <c r="G505" s="69" t="b">
        <v>0</v>
      </c>
      <c r="H505" s="69" t="b">
        <v>0</v>
      </c>
      <c r="I505" s="69" t="b">
        <v>0</v>
      </c>
      <c r="J505" s="69" t="b">
        <v>0</v>
      </c>
      <c r="K505" s="69" t="b">
        <v>0</v>
      </c>
      <c r="L505" s="69" t="b">
        <v>0</v>
      </c>
    </row>
    <row r="506" spans="1:12" ht="15">
      <c r="A506" s="69" t="s">
        <v>2007</v>
      </c>
      <c r="B506" s="69" t="s">
        <v>812</v>
      </c>
      <c r="C506" s="69">
        <v>2</v>
      </c>
      <c r="D506" s="93">
        <v>0.004601456379466516</v>
      </c>
      <c r="E506" s="93">
        <v>0.76251942736984</v>
      </c>
      <c r="F506" s="69" t="s">
        <v>222</v>
      </c>
      <c r="G506" s="69" t="b">
        <v>0</v>
      </c>
      <c r="H506" s="69" t="b">
        <v>0</v>
      </c>
      <c r="I506" s="69" t="b">
        <v>0</v>
      </c>
      <c r="J506" s="69" t="b">
        <v>0</v>
      </c>
      <c r="K506" s="69" t="b">
        <v>0</v>
      </c>
      <c r="L506" s="69" t="b">
        <v>0</v>
      </c>
    </row>
    <row r="507" spans="1:12" ht="15">
      <c r="A507" s="69" t="s">
        <v>2024</v>
      </c>
      <c r="B507" s="69" t="s">
        <v>2266</v>
      </c>
      <c r="C507" s="69">
        <v>2</v>
      </c>
      <c r="D507" s="93">
        <v>0.004601456379466516</v>
      </c>
      <c r="E507" s="93">
        <v>2.059184617631371</v>
      </c>
      <c r="F507" s="69" t="s">
        <v>222</v>
      </c>
      <c r="G507" s="69" t="b">
        <v>0</v>
      </c>
      <c r="H507" s="69" t="b">
        <v>0</v>
      </c>
      <c r="I507" s="69" t="b">
        <v>0</v>
      </c>
      <c r="J507" s="69" t="b">
        <v>0</v>
      </c>
      <c r="K507" s="69" t="b">
        <v>0</v>
      </c>
      <c r="L507" s="69" t="b">
        <v>0</v>
      </c>
    </row>
    <row r="508" spans="1:12" ht="15">
      <c r="A508" s="69" t="s">
        <v>2266</v>
      </c>
      <c r="B508" s="69" t="s">
        <v>2303</v>
      </c>
      <c r="C508" s="69">
        <v>2</v>
      </c>
      <c r="D508" s="93">
        <v>0.004601456379466516</v>
      </c>
      <c r="E508" s="93">
        <v>2.457124626303409</v>
      </c>
      <c r="F508" s="69" t="s">
        <v>222</v>
      </c>
      <c r="G508" s="69" t="b">
        <v>0</v>
      </c>
      <c r="H508" s="69" t="b">
        <v>0</v>
      </c>
      <c r="I508" s="69" t="b">
        <v>0</v>
      </c>
      <c r="J508" s="69" t="b">
        <v>0</v>
      </c>
      <c r="K508" s="69" t="b">
        <v>0</v>
      </c>
      <c r="L508" s="69" t="b">
        <v>0</v>
      </c>
    </row>
    <row r="509" spans="1:12" ht="15">
      <c r="A509" s="69" t="s">
        <v>2303</v>
      </c>
      <c r="B509" s="69" t="s">
        <v>1995</v>
      </c>
      <c r="C509" s="69">
        <v>2</v>
      </c>
      <c r="D509" s="93">
        <v>0.004601456379466516</v>
      </c>
      <c r="E509" s="93">
        <v>1.095396790285816</v>
      </c>
      <c r="F509" s="69" t="s">
        <v>222</v>
      </c>
      <c r="G509" s="69" t="b">
        <v>0</v>
      </c>
      <c r="H509" s="69" t="b">
        <v>0</v>
      </c>
      <c r="I509" s="69" t="b">
        <v>0</v>
      </c>
      <c r="J509" s="69" t="b">
        <v>0</v>
      </c>
      <c r="K509" s="69" t="b">
        <v>0</v>
      </c>
      <c r="L509" s="69" t="b">
        <v>0</v>
      </c>
    </row>
    <row r="510" spans="1:12" ht="15">
      <c r="A510" s="69" t="s">
        <v>812</v>
      </c>
      <c r="B510" s="69" t="s">
        <v>1996</v>
      </c>
      <c r="C510" s="69">
        <v>2</v>
      </c>
      <c r="D510" s="93">
        <v>0.004601456379466516</v>
      </c>
      <c r="E510" s="93">
        <v>0.20609508777950566</v>
      </c>
      <c r="F510" s="69" t="s">
        <v>222</v>
      </c>
      <c r="G510" s="69" t="b">
        <v>0</v>
      </c>
      <c r="H510" s="69" t="b">
        <v>0</v>
      </c>
      <c r="I510" s="69" t="b">
        <v>0</v>
      </c>
      <c r="J510" s="69" t="b">
        <v>0</v>
      </c>
      <c r="K510" s="69" t="b">
        <v>0</v>
      </c>
      <c r="L510" s="69" t="b">
        <v>0</v>
      </c>
    </row>
    <row r="511" spans="1:12" ht="15">
      <c r="A511" s="69" t="s">
        <v>1998</v>
      </c>
      <c r="B511" s="69" t="s">
        <v>2295</v>
      </c>
      <c r="C511" s="69">
        <v>2</v>
      </c>
      <c r="D511" s="93">
        <v>0.004601456379466516</v>
      </c>
      <c r="E511" s="93">
        <v>1.479401021014561</v>
      </c>
      <c r="F511" s="69" t="s">
        <v>222</v>
      </c>
      <c r="G511" s="69" t="b">
        <v>0</v>
      </c>
      <c r="H511" s="69" t="b">
        <v>0</v>
      </c>
      <c r="I511" s="69" t="b">
        <v>0</v>
      </c>
      <c r="J511" s="69" t="b">
        <v>0</v>
      </c>
      <c r="K511" s="69" t="b">
        <v>0</v>
      </c>
      <c r="L511" s="69" t="b">
        <v>0</v>
      </c>
    </row>
    <row r="512" spans="1:12" ht="15">
      <c r="A512" s="69" t="s">
        <v>2295</v>
      </c>
      <c r="B512" s="69" t="s">
        <v>2304</v>
      </c>
      <c r="C512" s="69">
        <v>2</v>
      </c>
      <c r="D512" s="93">
        <v>0.004601456379466516</v>
      </c>
      <c r="E512" s="93">
        <v>2.457124626303409</v>
      </c>
      <c r="F512" s="69" t="s">
        <v>222</v>
      </c>
      <c r="G512" s="69" t="b">
        <v>0</v>
      </c>
      <c r="H512" s="69" t="b">
        <v>0</v>
      </c>
      <c r="I512" s="69" t="b">
        <v>0</v>
      </c>
      <c r="J512" s="69" t="b">
        <v>0</v>
      </c>
      <c r="K512" s="69" t="b">
        <v>0</v>
      </c>
      <c r="L512" s="69" t="b">
        <v>0</v>
      </c>
    </row>
    <row r="513" spans="1:12" ht="15">
      <c r="A513" s="69" t="s">
        <v>2304</v>
      </c>
      <c r="B513" s="69" t="s">
        <v>2305</v>
      </c>
      <c r="C513" s="69">
        <v>2</v>
      </c>
      <c r="D513" s="93">
        <v>0.004601456379466516</v>
      </c>
      <c r="E513" s="93">
        <v>2.457124626303409</v>
      </c>
      <c r="F513" s="69" t="s">
        <v>222</v>
      </c>
      <c r="G513" s="69" t="b">
        <v>0</v>
      </c>
      <c r="H513" s="69" t="b">
        <v>0</v>
      </c>
      <c r="I513" s="69" t="b">
        <v>0</v>
      </c>
      <c r="J513" s="69" t="b">
        <v>0</v>
      </c>
      <c r="K513" s="69" t="b">
        <v>0</v>
      </c>
      <c r="L513" s="69" t="b">
        <v>0</v>
      </c>
    </row>
    <row r="514" spans="1:12" ht="15">
      <c r="A514" s="69" t="s">
        <v>1998</v>
      </c>
      <c r="B514" s="69" t="s">
        <v>2355</v>
      </c>
      <c r="C514" s="69">
        <v>2</v>
      </c>
      <c r="D514" s="93">
        <v>0.004601456379466516</v>
      </c>
      <c r="E514" s="93">
        <v>1.479401021014561</v>
      </c>
      <c r="F514" s="69" t="s">
        <v>222</v>
      </c>
      <c r="G514" s="69" t="b">
        <v>0</v>
      </c>
      <c r="H514" s="69" t="b">
        <v>0</v>
      </c>
      <c r="I514" s="69" t="b">
        <v>0</v>
      </c>
      <c r="J514" s="69" t="b">
        <v>0</v>
      </c>
      <c r="K514" s="69" t="b">
        <v>0</v>
      </c>
      <c r="L514" s="69" t="b">
        <v>0</v>
      </c>
    </row>
    <row r="515" spans="1:12" ht="15">
      <c r="A515" s="69" t="s">
        <v>2355</v>
      </c>
      <c r="B515" s="69" t="s">
        <v>2284</v>
      </c>
      <c r="C515" s="69">
        <v>2</v>
      </c>
      <c r="D515" s="93">
        <v>0.004601456379466516</v>
      </c>
      <c r="E515" s="93">
        <v>2.1560946306394277</v>
      </c>
      <c r="F515" s="69" t="s">
        <v>222</v>
      </c>
      <c r="G515" s="69" t="b">
        <v>0</v>
      </c>
      <c r="H515" s="69" t="b">
        <v>0</v>
      </c>
      <c r="I515" s="69" t="b">
        <v>0</v>
      </c>
      <c r="J515" s="69" t="b">
        <v>0</v>
      </c>
      <c r="K515" s="69" t="b">
        <v>0</v>
      </c>
      <c r="L515" s="69" t="b">
        <v>0</v>
      </c>
    </row>
    <row r="516" spans="1:12" ht="15">
      <c r="A516" s="69" t="s">
        <v>2006</v>
      </c>
      <c r="B516" s="69" t="s">
        <v>1999</v>
      </c>
      <c r="C516" s="69">
        <v>2</v>
      </c>
      <c r="D516" s="93">
        <v>0.004601456379466516</v>
      </c>
      <c r="E516" s="93">
        <v>2.1560946306394277</v>
      </c>
      <c r="F516" s="69" t="s">
        <v>222</v>
      </c>
      <c r="G516" s="69" t="b">
        <v>0</v>
      </c>
      <c r="H516" s="69" t="b">
        <v>0</v>
      </c>
      <c r="I516" s="69" t="b">
        <v>0</v>
      </c>
      <c r="J516" s="69" t="b">
        <v>0</v>
      </c>
      <c r="K516" s="69" t="b">
        <v>0</v>
      </c>
      <c r="L516" s="69" t="b">
        <v>0</v>
      </c>
    </row>
    <row r="517" spans="1:12" ht="15">
      <c r="A517" s="69" t="s">
        <v>1999</v>
      </c>
      <c r="B517" s="69" t="s">
        <v>2384</v>
      </c>
      <c r="C517" s="69">
        <v>2</v>
      </c>
      <c r="D517" s="93">
        <v>0.004601456379466516</v>
      </c>
      <c r="E517" s="93">
        <v>2.457124626303409</v>
      </c>
      <c r="F517" s="69" t="s">
        <v>222</v>
      </c>
      <c r="G517" s="69" t="b">
        <v>0</v>
      </c>
      <c r="H517" s="69" t="b">
        <v>0</v>
      </c>
      <c r="I517" s="69" t="b">
        <v>0</v>
      </c>
      <c r="J517" s="69" t="b">
        <v>0</v>
      </c>
      <c r="K517" s="69" t="b">
        <v>0</v>
      </c>
      <c r="L517" s="69" t="b">
        <v>0</v>
      </c>
    </row>
    <row r="518" spans="1:12" ht="15">
      <c r="A518" s="69" t="s">
        <v>2384</v>
      </c>
      <c r="B518" s="69" t="s">
        <v>812</v>
      </c>
      <c r="C518" s="69">
        <v>2</v>
      </c>
      <c r="D518" s="93">
        <v>0.004601456379466516</v>
      </c>
      <c r="E518" s="93">
        <v>1.4157319411451836</v>
      </c>
      <c r="F518" s="69" t="s">
        <v>222</v>
      </c>
      <c r="G518" s="69" t="b">
        <v>0</v>
      </c>
      <c r="H518" s="69" t="b">
        <v>0</v>
      </c>
      <c r="I518" s="69" t="b">
        <v>0</v>
      </c>
      <c r="J518" s="69" t="b">
        <v>0</v>
      </c>
      <c r="K518" s="69" t="b">
        <v>0</v>
      </c>
      <c r="L518" s="69" t="b">
        <v>0</v>
      </c>
    </row>
    <row r="519" spans="1:12" ht="15">
      <c r="A519" s="69" t="s">
        <v>2319</v>
      </c>
      <c r="B519" s="69" t="s">
        <v>1995</v>
      </c>
      <c r="C519" s="69">
        <v>2</v>
      </c>
      <c r="D519" s="93">
        <v>0.004601456379466516</v>
      </c>
      <c r="E519" s="93">
        <v>1.095396790285816</v>
      </c>
      <c r="F519" s="69" t="s">
        <v>222</v>
      </c>
      <c r="G519" s="69" t="b">
        <v>0</v>
      </c>
      <c r="H519" s="69" t="b">
        <v>0</v>
      </c>
      <c r="I519" s="69" t="b">
        <v>0</v>
      </c>
      <c r="J519" s="69" t="b">
        <v>0</v>
      </c>
      <c r="K519" s="69" t="b">
        <v>0</v>
      </c>
      <c r="L519" s="69" t="b">
        <v>0</v>
      </c>
    </row>
    <row r="520" spans="1:12" ht="15">
      <c r="A520" s="69" t="s">
        <v>1998</v>
      </c>
      <c r="B520" s="69" t="s">
        <v>2276</v>
      </c>
      <c r="C520" s="69">
        <v>2</v>
      </c>
      <c r="D520" s="93">
        <v>0.004601456379466516</v>
      </c>
      <c r="E520" s="93">
        <v>1.479401021014561</v>
      </c>
      <c r="F520" s="69" t="s">
        <v>222</v>
      </c>
      <c r="G520" s="69" t="b">
        <v>0</v>
      </c>
      <c r="H520" s="69" t="b">
        <v>0</v>
      </c>
      <c r="I520" s="69" t="b">
        <v>0</v>
      </c>
      <c r="J520" s="69" t="b">
        <v>0</v>
      </c>
      <c r="K520" s="69" t="b">
        <v>0</v>
      </c>
      <c r="L520" s="69" t="b">
        <v>0</v>
      </c>
    </row>
    <row r="521" spans="1:12" ht="15">
      <c r="A521" s="69" t="s">
        <v>2276</v>
      </c>
      <c r="B521" s="69" t="s">
        <v>2264</v>
      </c>
      <c r="C521" s="69">
        <v>2</v>
      </c>
      <c r="D521" s="93">
        <v>0.004601456379466516</v>
      </c>
      <c r="E521" s="93">
        <v>2.1560946306394277</v>
      </c>
      <c r="F521" s="69" t="s">
        <v>222</v>
      </c>
      <c r="G521" s="69" t="b">
        <v>0</v>
      </c>
      <c r="H521" s="69" t="b">
        <v>0</v>
      </c>
      <c r="I521" s="69" t="b">
        <v>0</v>
      </c>
      <c r="J521" s="69" t="b">
        <v>0</v>
      </c>
      <c r="K521" s="69" t="b">
        <v>0</v>
      </c>
      <c r="L521" s="69" t="b">
        <v>0</v>
      </c>
    </row>
    <row r="522" spans="1:12" ht="15">
      <c r="A522" s="69" t="s">
        <v>2264</v>
      </c>
      <c r="B522" s="69" t="s">
        <v>2284</v>
      </c>
      <c r="C522" s="69">
        <v>2</v>
      </c>
      <c r="D522" s="93">
        <v>0.004601456379466516</v>
      </c>
      <c r="E522" s="93">
        <v>1.9800033715837462</v>
      </c>
      <c r="F522" s="69" t="s">
        <v>222</v>
      </c>
      <c r="G522" s="69" t="b">
        <v>0</v>
      </c>
      <c r="H522" s="69" t="b">
        <v>0</v>
      </c>
      <c r="I522" s="69" t="b">
        <v>0</v>
      </c>
      <c r="J522" s="69" t="b">
        <v>0</v>
      </c>
      <c r="K522" s="69" t="b">
        <v>0</v>
      </c>
      <c r="L522" s="69" t="b">
        <v>0</v>
      </c>
    </row>
    <row r="523" spans="1:12" ht="15">
      <c r="A523" s="69" t="s">
        <v>2006</v>
      </c>
      <c r="B523" s="69" t="s">
        <v>808</v>
      </c>
      <c r="C523" s="69">
        <v>2</v>
      </c>
      <c r="D523" s="93">
        <v>0.004601456379466516</v>
      </c>
      <c r="E523" s="93">
        <v>1.1560946306394275</v>
      </c>
      <c r="F523" s="69" t="s">
        <v>222</v>
      </c>
      <c r="G523" s="69" t="b">
        <v>0</v>
      </c>
      <c r="H523" s="69" t="b">
        <v>0</v>
      </c>
      <c r="I523" s="69" t="b">
        <v>0</v>
      </c>
      <c r="J523" s="69" t="b">
        <v>0</v>
      </c>
      <c r="K523" s="69" t="b">
        <v>0</v>
      </c>
      <c r="L523" s="69" t="b">
        <v>0</v>
      </c>
    </row>
    <row r="524" spans="1:12" ht="15">
      <c r="A524" s="69" t="s">
        <v>2255</v>
      </c>
      <c r="B524" s="69" t="s">
        <v>2354</v>
      </c>
      <c r="C524" s="69">
        <v>2</v>
      </c>
      <c r="D524" s="93">
        <v>0.004601456379466516</v>
      </c>
      <c r="E524" s="93">
        <v>1.6789733759197651</v>
      </c>
      <c r="F524" s="69" t="s">
        <v>222</v>
      </c>
      <c r="G524" s="69" t="b">
        <v>0</v>
      </c>
      <c r="H524" s="69" t="b">
        <v>0</v>
      </c>
      <c r="I524" s="69" t="b">
        <v>0</v>
      </c>
      <c r="J524" s="69" t="b">
        <v>0</v>
      </c>
      <c r="K524" s="69" t="b">
        <v>0</v>
      </c>
      <c r="L524" s="69" t="b">
        <v>0</v>
      </c>
    </row>
    <row r="525" spans="1:12" ht="15">
      <c r="A525" s="69" t="s">
        <v>2354</v>
      </c>
      <c r="B525" s="69" t="s">
        <v>1995</v>
      </c>
      <c r="C525" s="69">
        <v>2</v>
      </c>
      <c r="D525" s="93">
        <v>0.004601456379466516</v>
      </c>
      <c r="E525" s="93">
        <v>0.9193055312301347</v>
      </c>
      <c r="F525" s="69" t="s">
        <v>222</v>
      </c>
      <c r="G525" s="69" t="b">
        <v>0</v>
      </c>
      <c r="H525" s="69" t="b">
        <v>0</v>
      </c>
      <c r="I525" s="69" t="b">
        <v>0</v>
      </c>
      <c r="J525" s="69" t="b">
        <v>0</v>
      </c>
      <c r="K525" s="69" t="b">
        <v>0</v>
      </c>
      <c r="L525" s="69" t="b">
        <v>0</v>
      </c>
    </row>
    <row r="526" spans="1:12" ht="15">
      <c r="A526" s="69" t="s">
        <v>808</v>
      </c>
      <c r="B526" s="69" t="s">
        <v>2006</v>
      </c>
      <c r="C526" s="69">
        <v>2</v>
      </c>
      <c r="D526" s="93">
        <v>0.004601456379466516</v>
      </c>
      <c r="E526" s="93">
        <v>0.9130565819531332</v>
      </c>
      <c r="F526" s="69" t="s">
        <v>222</v>
      </c>
      <c r="G526" s="69" t="b">
        <v>0</v>
      </c>
      <c r="H526" s="69" t="b">
        <v>0</v>
      </c>
      <c r="I526" s="69" t="b">
        <v>0</v>
      </c>
      <c r="J526" s="69" t="b">
        <v>0</v>
      </c>
      <c r="K526" s="69" t="b">
        <v>0</v>
      </c>
      <c r="L526" s="69" t="b">
        <v>0</v>
      </c>
    </row>
    <row r="527" spans="1:12" ht="15">
      <c r="A527" s="69" t="s">
        <v>2255</v>
      </c>
      <c r="B527" s="69" t="s">
        <v>1996</v>
      </c>
      <c r="C527" s="69">
        <v>2</v>
      </c>
      <c r="D527" s="93">
        <v>0.004601456379466516</v>
      </c>
      <c r="E527" s="93">
        <v>0.6647329368051549</v>
      </c>
      <c r="F527" s="69" t="s">
        <v>222</v>
      </c>
      <c r="G527" s="69" t="b">
        <v>0</v>
      </c>
      <c r="H527" s="69" t="b">
        <v>0</v>
      </c>
      <c r="I527" s="69" t="b">
        <v>0</v>
      </c>
      <c r="J527" s="69" t="b">
        <v>0</v>
      </c>
      <c r="K527" s="69" t="b">
        <v>0</v>
      </c>
      <c r="L527" s="69" t="b">
        <v>0</v>
      </c>
    </row>
    <row r="528" spans="1:12" ht="15">
      <c r="A528" s="69" t="s">
        <v>1998</v>
      </c>
      <c r="B528" s="69" t="s">
        <v>2011</v>
      </c>
      <c r="C528" s="69">
        <v>2</v>
      </c>
      <c r="D528" s="93">
        <v>0.004601456379466516</v>
      </c>
      <c r="E528" s="93">
        <v>1.0022797662948986</v>
      </c>
      <c r="F528" s="69" t="s">
        <v>222</v>
      </c>
      <c r="G528" s="69" t="b">
        <v>0</v>
      </c>
      <c r="H528" s="69" t="b">
        <v>0</v>
      </c>
      <c r="I528" s="69" t="b">
        <v>0</v>
      </c>
      <c r="J528" s="69" t="b">
        <v>0</v>
      </c>
      <c r="K528" s="69" t="b">
        <v>0</v>
      </c>
      <c r="L528" s="69" t="b">
        <v>0</v>
      </c>
    </row>
    <row r="529" spans="1:12" ht="15">
      <c r="A529" s="69" t="s">
        <v>2011</v>
      </c>
      <c r="B529" s="69" t="s">
        <v>2270</v>
      </c>
      <c r="C529" s="69">
        <v>2</v>
      </c>
      <c r="D529" s="93">
        <v>0.004601456379466516</v>
      </c>
      <c r="E529" s="93">
        <v>1.9800033715837462</v>
      </c>
      <c r="F529" s="69" t="s">
        <v>222</v>
      </c>
      <c r="G529" s="69" t="b">
        <v>0</v>
      </c>
      <c r="H529" s="69" t="b">
        <v>0</v>
      </c>
      <c r="I529" s="69" t="b">
        <v>0</v>
      </c>
      <c r="J529" s="69" t="b">
        <v>0</v>
      </c>
      <c r="K529" s="69" t="b">
        <v>0</v>
      </c>
      <c r="L529" s="69" t="b">
        <v>0</v>
      </c>
    </row>
    <row r="530" spans="1:12" ht="15">
      <c r="A530" s="69" t="s">
        <v>2270</v>
      </c>
      <c r="B530" s="69" t="s">
        <v>2294</v>
      </c>
      <c r="C530" s="69">
        <v>2</v>
      </c>
      <c r="D530" s="93">
        <v>0.004601456379466516</v>
      </c>
      <c r="E530" s="93">
        <v>2.457124626303409</v>
      </c>
      <c r="F530" s="69" t="s">
        <v>222</v>
      </c>
      <c r="G530" s="69" t="b">
        <v>0</v>
      </c>
      <c r="H530" s="69" t="b">
        <v>0</v>
      </c>
      <c r="I530" s="69" t="b">
        <v>0</v>
      </c>
      <c r="J530" s="69" t="b">
        <v>0</v>
      </c>
      <c r="K530" s="69" t="b">
        <v>0</v>
      </c>
      <c r="L530" s="69" t="b">
        <v>0</v>
      </c>
    </row>
    <row r="531" spans="1:12" ht="15">
      <c r="A531" s="69" t="s">
        <v>2294</v>
      </c>
      <c r="B531" s="69" t="s">
        <v>2004</v>
      </c>
      <c r="C531" s="69">
        <v>2</v>
      </c>
      <c r="D531" s="93">
        <v>0.004601456379466516</v>
      </c>
      <c r="E531" s="93">
        <v>1.5820633629117087</v>
      </c>
      <c r="F531" s="69" t="s">
        <v>222</v>
      </c>
      <c r="G531" s="69" t="b">
        <v>0</v>
      </c>
      <c r="H531" s="69" t="b">
        <v>0</v>
      </c>
      <c r="I531" s="69" t="b">
        <v>0</v>
      </c>
      <c r="J531" s="69" t="b">
        <v>0</v>
      </c>
      <c r="K531" s="69" t="b">
        <v>0</v>
      </c>
      <c r="L531" s="69" t="b">
        <v>0</v>
      </c>
    </row>
    <row r="532" spans="1:12" ht="15">
      <c r="A532" s="69" t="s">
        <v>2273</v>
      </c>
      <c r="B532" s="69" t="s">
        <v>2253</v>
      </c>
      <c r="C532" s="69">
        <v>2</v>
      </c>
      <c r="D532" s="93">
        <v>0.004601456379466516</v>
      </c>
      <c r="E532" s="93">
        <v>1.6612446089593336</v>
      </c>
      <c r="F532" s="69" t="s">
        <v>222</v>
      </c>
      <c r="G532" s="69" t="b">
        <v>0</v>
      </c>
      <c r="H532" s="69" t="b">
        <v>0</v>
      </c>
      <c r="I532" s="69" t="b">
        <v>0</v>
      </c>
      <c r="J532" s="69" t="b">
        <v>0</v>
      </c>
      <c r="K532" s="69" t="b">
        <v>0</v>
      </c>
      <c r="L532" s="69" t="b">
        <v>0</v>
      </c>
    </row>
    <row r="533" spans="1:12" ht="15">
      <c r="A533" s="69" t="s">
        <v>2254</v>
      </c>
      <c r="B533" s="69" t="s">
        <v>2366</v>
      </c>
      <c r="C533" s="69">
        <v>2</v>
      </c>
      <c r="D533" s="93">
        <v>0.004601456379466516</v>
      </c>
      <c r="E533" s="93">
        <v>2.1560946306394277</v>
      </c>
      <c r="F533" s="69" t="s">
        <v>222</v>
      </c>
      <c r="G533" s="69" t="b">
        <v>0</v>
      </c>
      <c r="H533" s="69" t="b">
        <v>0</v>
      </c>
      <c r="I533" s="69" t="b">
        <v>0</v>
      </c>
      <c r="J533" s="69" t="b">
        <v>0</v>
      </c>
      <c r="K533" s="69" t="b">
        <v>0</v>
      </c>
      <c r="L533" s="69" t="b">
        <v>0</v>
      </c>
    </row>
    <row r="534" spans="1:12" ht="15">
      <c r="A534" s="69" t="s">
        <v>2366</v>
      </c>
      <c r="B534" s="69" t="s">
        <v>1995</v>
      </c>
      <c r="C534" s="69">
        <v>2</v>
      </c>
      <c r="D534" s="93">
        <v>0.004601456379466516</v>
      </c>
      <c r="E534" s="93">
        <v>1.095396790285816</v>
      </c>
      <c r="F534" s="69" t="s">
        <v>222</v>
      </c>
      <c r="G534" s="69" t="b">
        <v>0</v>
      </c>
      <c r="H534" s="69" t="b">
        <v>0</v>
      </c>
      <c r="I534" s="69" t="b">
        <v>0</v>
      </c>
      <c r="J534" s="69" t="b">
        <v>0</v>
      </c>
      <c r="K534" s="69" t="b">
        <v>0</v>
      </c>
      <c r="L534" s="69" t="b">
        <v>0</v>
      </c>
    </row>
    <row r="535" spans="1:12" ht="15">
      <c r="A535" s="69" t="s">
        <v>1995</v>
      </c>
      <c r="B535" s="69" t="s">
        <v>413</v>
      </c>
      <c r="C535" s="69">
        <v>2</v>
      </c>
      <c r="D535" s="93">
        <v>0.004601456379466516</v>
      </c>
      <c r="E535" s="93">
        <v>1.1453707652476546</v>
      </c>
      <c r="F535" s="69" t="s">
        <v>222</v>
      </c>
      <c r="G535" s="69" t="b">
        <v>0</v>
      </c>
      <c r="H535" s="69" t="b">
        <v>0</v>
      </c>
      <c r="I535" s="69" t="b">
        <v>0</v>
      </c>
      <c r="J535" s="69" t="b">
        <v>0</v>
      </c>
      <c r="K535" s="69" t="b">
        <v>0</v>
      </c>
      <c r="L535" s="69" t="b">
        <v>0</v>
      </c>
    </row>
    <row r="536" spans="1:12" ht="15">
      <c r="A536" s="69" t="s">
        <v>413</v>
      </c>
      <c r="B536" s="69" t="s">
        <v>812</v>
      </c>
      <c r="C536" s="69">
        <v>2</v>
      </c>
      <c r="D536" s="93">
        <v>0.004601456379466516</v>
      </c>
      <c r="E536" s="93">
        <v>1.4157319411451836</v>
      </c>
      <c r="F536" s="69" t="s">
        <v>222</v>
      </c>
      <c r="G536" s="69" t="b">
        <v>0</v>
      </c>
      <c r="H536" s="69" t="b">
        <v>0</v>
      </c>
      <c r="I536" s="69" t="b">
        <v>0</v>
      </c>
      <c r="J536" s="69" t="b">
        <v>0</v>
      </c>
      <c r="K536" s="69" t="b">
        <v>0</v>
      </c>
      <c r="L536" s="69" t="b">
        <v>0</v>
      </c>
    </row>
    <row r="537" spans="1:12" ht="15">
      <c r="A537" s="69" t="s">
        <v>2259</v>
      </c>
      <c r="B537" s="69" t="s">
        <v>2003</v>
      </c>
      <c r="C537" s="69">
        <v>2</v>
      </c>
      <c r="D537" s="93">
        <v>0.004601456379466516</v>
      </c>
      <c r="E537" s="93">
        <v>1.9800033715837462</v>
      </c>
      <c r="F537" s="69" t="s">
        <v>222</v>
      </c>
      <c r="G537" s="69" t="b">
        <v>0</v>
      </c>
      <c r="H537" s="69" t="b">
        <v>0</v>
      </c>
      <c r="I537" s="69" t="b">
        <v>0</v>
      </c>
      <c r="J537" s="69" t="b">
        <v>0</v>
      </c>
      <c r="K537" s="69" t="b">
        <v>0</v>
      </c>
      <c r="L537" s="69" t="b">
        <v>0</v>
      </c>
    </row>
    <row r="538" spans="1:12" ht="15">
      <c r="A538" s="69" t="s">
        <v>2003</v>
      </c>
      <c r="B538" s="69" t="s">
        <v>2318</v>
      </c>
      <c r="C538" s="69">
        <v>2</v>
      </c>
      <c r="D538" s="93">
        <v>0.004601456379466516</v>
      </c>
      <c r="E538" s="93">
        <v>2.457124626303409</v>
      </c>
      <c r="F538" s="69" t="s">
        <v>222</v>
      </c>
      <c r="G538" s="69" t="b">
        <v>0</v>
      </c>
      <c r="H538" s="69" t="b">
        <v>0</v>
      </c>
      <c r="I538" s="69" t="b">
        <v>0</v>
      </c>
      <c r="J538" s="69" t="b">
        <v>0</v>
      </c>
      <c r="K538" s="69" t="b">
        <v>0</v>
      </c>
      <c r="L538" s="69" t="b">
        <v>0</v>
      </c>
    </row>
    <row r="539" spans="1:12" ht="15">
      <c r="A539" s="69" t="s">
        <v>2318</v>
      </c>
      <c r="B539" s="69" t="s">
        <v>2260</v>
      </c>
      <c r="C539" s="69">
        <v>2</v>
      </c>
      <c r="D539" s="93">
        <v>0.004601456379466516</v>
      </c>
      <c r="E539" s="93">
        <v>2.1560946306394277</v>
      </c>
      <c r="F539" s="69" t="s">
        <v>222</v>
      </c>
      <c r="G539" s="69" t="b">
        <v>0</v>
      </c>
      <c r="H539" s="69" t="b">
        <v>0</v>
      </c>
      <c r="I539" s="69" t="b">
        <v>0</v>
      </c>
      <c r="J539" s="69" t="b">
        <v>0</v>
      </c>
      <c r="K539" s="69" t="b">
        <v>0</v>
      </c>
      <c r="L539" s="69" t="b">
        <v>0</v>
      </c>
    </row>
    <row r="540" spans="1:12" ht="15">
      <c r="A540" s="69" t="s">
        <v>2260</v>
      </c>
      <c r="B540" s="69" t="s">
        <v>2265</v>
      </c>
      <c r="C540" s="69">
        <v>2</v>
      </c>
      <c r="D540" s="93">
        <v>0.004601456379466516</v>
      </c>
      <c r="E540" s="93">
        <v>2.1560946306394277</v>
      </c>
      <c r="F540" s="69" t="s">
        <v>222</v>
      </c>
      <c r="G540" s="69" t="b">
        <v>0</v>
      </c>
      <c r="H540" s="69" t="b">
        <v>0</v>
      </c>
      <c r="I540" s="69" t="b">
        <v>0</v>
      </c>
      <c r="J540" s="69" t="b">
        <v>0</v>
      </c>
      <c r="K540" s="69" t="b">
        <v>0</v>
      </c>
      <c r="L540" s="69" t="b">
        <v>0</v>
      </c>
    </row>
    <row r="541" spans="1:12" ht="15">
      <c r="A541" s="69" t="s">
        <v>2265</v>
      </c>
      <c r="B541" s="69" t="s">
        <v>2274</v>
      </c>
      <c r="C541" s="69">
        <v>2</v>
      </c>
      <c r="D541" s="93">
        <v>0.004601456379466516</v>
      </c>
      <c r="E541" s="93">
        <v>2.457124626303409</v>
      </c>
      <c r="F541" s="69" t="s">
        <v>222</v>
      </c>
      <c r="G541" s="69" t="b">
        <v>0</v>
      </c>
      <c r="H541" s="69" t="b">
        <v>0</v>
      </c>
      <c r="I541" s="69" t="b">
        <v>0</v>
      </c>
      <c r="J541" s="69" t="b">
        <v>0</v>
      </c>
      <c r="K541" s="69" t="b">
        <v>0</v>
      </c>
      <c r="L541" s="69" t="b">
        <v>0</v>
      </c>
    </row>
    <row r="542" spans="1:12" ht="15">
      <c r="A542" s="69" t="s">
        <v>2274</v>
      </c>
      <c r="B542" s="69" t="s">
        <v>2258</v>
      </c>
      <c r="C542" s="69">
        <v>2</v>
      </c>
      <c r="D542" s="93">
        <v>0.004601456379466516</v>
      </c>
      <c r="E542" s="93">
        <v>2.059184617631371</v>
      </c>
      <c r="F542" s="69" t="s">
        <v>222</v>
      </c>
      <c r="G542" s="69" t="b">
        <v>0</v>
      </c>
      <c r="H542" s="69" t="b">
        <v>0</v>
      </c>
      <c r="I542" s="69" t="b">
        <v>0</v>
      </c>
      <c r="J542" s="69" t="b">
        <v>0</v>
      </c>
      <c r="K542" s="69" t="b">
        <v>0</v>
      </c>
      <c r="L542" s="69" t="b">
        <v>0</v>
      </c>
    </row>
    <row r="543" spans="1:12" ht="15">
      <c r="A543" s="69" t="s">
        <v>2258</v>
      </c>
      <c r="B543" s="69" t="s">
        <v>2009</v>
      </c>
      <c r="C543" s="69">
        <v>2</v>
      </c>
      <c r="D543" s="93">
        <v>0.004601456379466516</v>
      </c>
      <c r="E543" s="93">
        <v>1.75815462196739</v>
      </c>
      <c r="F543" s="69" t="s">
        <v>222</v>
      </c>
      <c r="G543" s="69" t="b">
        <v>0</v>
      </c>
      <c r="H543" s="69" t="b">
        <v>0</v>
      </c>
      <c r="I543" s="69" t="b">
        <v>0</v>
      </c>
      <c r="J543" s="69" t="b">
        <v>0</v>
      </c>
      <c r="K543" s="69" t="b">
        <v>0</v>
      </c>
      <c r="L543" s="69" t="b">
        <v>0</v>
      </c>
    </row>
    <row r="544" spans="1:12" ht="15">
      <c r="A544" s="69" t="s">
        <v>2009</v>
      </c>
      <c r="B544" s="69" t="s">
        <v>2271</v>
      </c>
      <c r="C544" s="69">
        <v>2</v>
      </c>
      <c r="D544" s="93">
        <v>0.004601456379466516</v>
      </c>
      <c r="E544" s="93">
        <v>1.9800033715837462</v>
      </c>
      <c r="F544" s="69" t="s">
        <v>222</v>
      </c>
      <c r="G544" s="69" t="b">
        <v>0</v>
      </c>
      <c r="H544" s="69" t="b">
        <v>0</v>
      </c>
      <c r="I544" s="69" t="b">
        <v>0</v>
      </c>
      <c r="J544" s="69" t="b">
        <v>0</v>
      </c>
      <c r="K544" s="69" t="b">
        <v>0</v>
      </c>
      <c r="L544" s="69" t="b">
        <v>0</v>
      </c>
    </row>
    <row r="545" spans="1:12" ht="15">
      <c r="A545" s="69" t="s">
        <v>2271</v>
      </c>
      <c r="B545" s="69" t="s">
        <v>2275</v>
      </c>
      <c r="C545" s="69">
        <v>2</v>
      </c>
      <c r="D545" s="93">
        <v>0.004601456379466516</v>
      </c>
      <c r="E545" s="93">
        <v>2.2810333672477277</v>
      </c>
      <c r="F545" s="69" t="s">
        <v>222</v>
      </c>
      <c r="G545" s="69" t="b">
        <v>0</v>
      </c>
      <c r="H545" s="69" t="b">
        <v>0</v>
      </c>
      <c r="I545" s="69" t="b">
        <v>0</v>
      </c>
      <c r="J545" s="69" t="b">
        <v>0</v>
      </c>
      <c r="K545" s="69" t="b">
        <v>0</v>
      </c>
      <c r="L545" s="69" t="b">
        <v>0</v>
      </c>
    </row>
    <row r="546" spans="1:12" ht="15">
      <c r="A546" s="69" t="s">
        <v>2275</v>
      </c>
      <c r="B546" s="69" t="s">
        <v>2263</v>
      </c>
      <c r="C546" s="69">
        <v>2</v>
      </c>
      <c r="D546" s="93">
        <v>0.004601456379466516</v>
      </c>
      <c r="E546" s="93">
        <v>2.457124626303409</v>
      </c>
      <c r="F546" s="69" t="s">
        <v>222</v>
      </c>
      <c r="G546" s="69" t="b">
        <v>0</v>
      </c>
      <c r="H546" s="69" t="b">
        <v>0</v>
      </c>
      <c r="I546" s="69" t="b">
        <v>0</v>
      </c>
      <c r="J546" s="69" t="b">
        <v>0</v>
      </c>
      <c r="K546" s="69" t="b">
        <v>0</v>
      </c>
      <c r="L546" s="69" t="b">
        <v>0</v>
      </c>
    </row>
    <row r="547" spans="1:12" ht="15">
      <c r="A547" s="69" t="s">
        <v>2255</v>
      </c>
      <c r="B547" s="69" t="s">
        <v>514</v>
      </c>
      <c r="C547" s="69">
        <v>2</v>
      </c>
      <c r="D547" s="93">
        <v>0.004601456379466516</v>
      </c>
      <c r="E547" s="93">
        <v>1.8550646349754465</v>
      </c>
      <c r="F547" s="69" t="s">
        <v>222</v>
      </c>
      <c r="G547" s="69" t="b">
        <v>0</v>
      </c>
      <c r="H547" s="69" t="b">
        <v>0</v>
      </c>
      <c r="I547" s="69" t="b">
        <v>0</v>
      </c>
      <c r="J547" s="69" t="b">
        <v>0</v>
      </c>
      <c r="K547" s="69" t="b">
        <v>0</v>
      </c>
      <c r="L547" s="69" t="b">
        <v>0</v>
      </c>
    </row>
    <row r="548" spans="1:12" ht="15">
      <c r="A548" s="69" t="s">
        <v>514</v>
      </c>
      <c r="B548" s="69" t="s">
        <v>817</v>
      </c>
      <c r="C548" s="69">
        <v>2</v>
      </c>
      <c r="D548" s="93">
        <v>0.004601456379466516</v>
      </c>
      <c r="E548" s="93">
        <v>2.457124626303409</v>
      </c>
      <c r="F548" s="69" t="s">
        <v>222</v>
      </c>
      <c r="G548" s="69" t="b">
        <v>0</v>
      </c>
      <c r="H548" s="69" t="b">
        <v>0</v>
      </c>
      <c r="I548" s="69" t="b">
        <v>0</v>
      </c>
      <c r="J548" s="69" t="b">
        <v>0</v>
      </c>
      <c r="K548" s="69" t="b">
        <v>0</v>
      </c>
      <c r="L548" s="69" t="b">
        <v>0</v>
      </c>
    </row>
    <row r="549" spans="1:12" ht="15">
      <c r="A549" s="69" t="s">
        <v>817</v>
      </c>
      <c r="B549" s="69" t="s">
        <v>1995</v>
      </c>
      <c r="C549" s="69">
        <v>2</v>
      </c>
      <c r="D549" s="93">
        <v>0.004601456379466516</v>
      </c>
      <c r="E549" s="93">
        <v>1.095396790285816</v>
      </c>
      <c r="F549" s="69" t="s">
        <v>222</v>
      </c>
      <c r="G549" s="69" t="b">
        <v>0</v>
      </c>
      <c r="H549" s="69" t="b">
        <v>0</v>
      </c>
      <c r="I549" s="69" t="b">
        <v>0</v>
      </c>
      <c r="J549" s="69" t="b">
        <v>0</v>
      </c>
      <c r="K549" s="69" t="b">
        <v>0</v>
      </c>
      <c r="L549" s="69" t="b">
        <v>0</v>
      </c>
    </row>
    <row r="550" spans="1:12" ht="15">
      <c r="A550" s="69" t="s">
        <v>1995</v>
      </c>
      <c r="B550" s="69" t="s">
        <v>2006</v>
      </c>
      <c r="C550" s="69">
        <v>2</v>
      </c>
      <c r="D550" s="93">
        <v>0.004601456379466516</v>
      </c>
      <c r="E550" s="93">
        <v>0.4464007609116357</v>
      </c>
      <c r="F550" s="69" t="s">
        <v>222</v>
      </c>
      <c r="G550" s="69" t="b">
        <v>0</v>
      </c>
      <c r="H550" s="69" t="b">
        <v>0</v>
      </c>
      <c r="I550" s="69" t="b">
        <v>0</v>
      </c>
      <c r="J550" s="69" t="b">
        <v>0</v>
      </c>
      <c r="K550" s="69" t="b">
        <v>0</v>
      </c>
      <c r="L550" s="69" t="b">
        <v>0</v>
      </c>
    </row>
    <row r="551" spans="1:12" ht="15">
      <c r="A551" s="69" t="s">
        <v>1997</v>
      </c>
      <c r="B551" s="69" t="s">
        <v>2402</v>
      </c>
      <c r="C551" s="69">
        <v>2</v>
      </c>
      <c r="D551" s="93">
        <v>0.004601456379466516</v>
      </c>
      <c r="E551" s="93">
        <v>1.295756624068434</v>
      </c>
      <c r="F551" s="69" t="s">
        <v>222</v>
      </c>
      <c r="G551" s="69" t="b">
        <v>0</v>
      </c>
      <c r="H551" s="69" t="b">
        <v>0</v>
      </c>
      <c r="I551" s="69" t="b">
        <v>0</v>
      </c>
      <c r="J551" s="69" t="b">
        <v>0</v>
      </c>
      <c r="K551" s="69" t="b">
        <v>0</v>
      </c>
      <c r="L551" s="69" t="b">
        <v>0</v>
      </c>
    </row>
    <row r="552" spans="1:12" ht="15">
      <c r="A552" s="69" t="s">
        <v>2402</v>
      </c>
      <c r="B552" s="69" t="s">
        <v>2357</v>
      </c>
      <c r="C552" s="69">
        <v>2</v>
      </c>
      <c r="D552" s="93">
        <v>0.004601456379466516</v>
      </c>
      <c r="E552" s="93">
        <v>2.457124626303409</v>
      </c>
      <c r="F552" s="69" t="s">
        <v>222</v>
      </c>
      <c r="G552" s="69" t="b">
        <v>0</v>
      </c>
      <c r="H552" s="69" t="b">
        <v>0</v>
      </c>
      <c r="I552" s="69" t="b">
        <v>0</v>
      </c>
      <c r="J552" s="69" t="b">
        <v>0</v>
      </c>
      <c r="K552" s="69" t="b">
        <v>0</v>
      </c>
      <c r="L552" s="69" t="b">
        <v>0</v>
      </c>
    </row>
    <row r="553" spans="1:12" ht="15">
      <c r="A553" s="69" t="s">
        <v>2357</v>
      </c>
      <c r="B553" s="69" t="s">
        <v>2004</v>
      </c>
      <c r="C553" s="69">
        <v>2</v>
      </c>
      <c r="D553" s="93">
        <v>0.004601456379466516</v>
      </c>
      <c r="E553" s="93">
        <v>1.5820633629117087</v>
      </c>
      <c r="F553" s="69" t="s">
        <v>222</v>
      </c>
      <c r="G553" s="69" t="b">
        <v>0</v>
      </c>
      <c r="H553" s="69" t="b">
        <v>0</v>
      </c>
      <c r="I553" s="69" t="b">
        <v>0</v>
      </c>
      <c r="J553" s="69" t="b">
        <v>0</v>
      </c>
      <c r="K553" s="69" t="b">
        <v>0</v>
      </c>
      <c r="L553" s="69" t="b">
        <v>0</v>
      </c>
    </row>
    <row r="554" spans="1:12" ht="15">
      <c r="A554" s="69" t="s">
        <v>2273</v>
      </c>
      <c r="B554" s="69" t="s">
        <v>2403</v>
      </c>
      <c r="C554" s="69">
        <v>2</v>
      </c>
      <c r="D554" s="93">
        <v>0.004601456379466516</v>
      </c>
      <c r="E554" s="93">
        <v>2.059184617631371</v>
      </c>
      <c r="F554" s="69" t="s">
        <v>222</v>
      </c>
      <c r="G554" s="69" t="b">
        <v>0</v>
      </c>
      <c r="H554" s="69" t="b">
        <v>0</v>
      </c>
      <c r="I554" s="69" t="b">
        <v>0</v>
      </c>
      <c r="J554" s="69" t="b">
        <v>0</v>
      </c>
      <c r="K554" s="69" t="b">
        <v>0</v>
      </c>
      <c r="L554" s="69" t="b">
        <v>0</v>
      </c>
    </row>
    <row r="555" spans="1:12" ht="15">
      <c r="A555" s="69" t="s">
        <v>405</v>
      </c>
      <c r="B555" s="69" t="s">
        <v>2367</v>
      </c>
      <c r="C555" s="69">
        <v>2</v>
      </c>
      <c r="D555" s="93">
        <v>0.004601456379466516</v>
      </c>
      <c r="E555" s="93">
        <v>2.1049421081920463</v>
      </c>
      <c r="F555" s="69" t="s">
        <v>222</v>
      </c>
      <c r="G555" s="69" t="b">
        <v>0</v>
      </c>
      <c r="H555" s="69" t="b">
        <v>0</v>
      </c>
      <c r="I555" s="69" t="b">
        <v>0</v>
      </c>
      <c r="J555" s="69" t="b">
        <v>0</v>
      </c>
      <c r="K555" s="69" t="b">
        <v>0</v>
      </c>
      <c r="L555" s="69" t="b">
        <v>0</v>
      </c>
    </row>
    <row r="556" spans="1:12" ht="15">
      <c r="A556" s="69" t="s">
        <v>2367</v>
      </c>
      <c r="B556" s="69" t="s">
        <v>2306</v>
      </c>
      <c r="C556" s="69">
        <v>2</v>
      </c>
      <c r="D556" s="93">
        <v>0.004601456379466516</v>
      </c>
      <c r="E556" s="93">
        <v>2.2810333672477277</v>
      </c>
      <c r="F556" s="69" t="s">
        <v>222</v>
      </c>
      <c r="G556" s="69" t="b">
        <v>0</v>
      </c>
      <c r="H556" s="69" t="b">
        <v>0</v>
      </c>
      <c r="I556" s="69" t="b">
        <v>0</v>
      </c>
      <c r="J556" s="69" t="b">
        <v>0</v>
      </c>
      <c r="K556" s="69" t="b">
        <v>0</v>
      </c>
      <c r="L556" s="69" t="b">
        <v>0</v>
      </c>
    </row>
    <row r="557" spans="1:12" ht="15">
      <c r="A557" s="69" t="s">
        <v>2306</v>
      </c>
      <c r="B557" s="69" t="s">
        <v>1995</v>
      </c>
      <c r="C557" s="69">
        <v>2</v>
      </c>
      <c r="D557" s="93">
        <v>0.004601456379466516</v>
      </c>
      <c r="E557" s="93">
        <v>1.095396790285816</v>
      </c>
      <c r="F557" s="69" t="s">
        <v>222</v>
      </c>
      <c r="G557" s="69" t="b">
        <v>0</v>
      </c>
      <c r="H557" s="69" t="b">
        <v>0</v>
      </c>
      <c r="I557" s="69" t="b">
        <v>0</v>
      </c>
      <c r="J557" s="69" t="b">
        <v>0</v>
      </c>
      <c r="K557" s="69" t="b">
        <v>0</v>
      </c>
      <c r="L557" s="69" t="b">
        <v>0</v>
      </c>
    </row>
    <row r="558" spans="1:12" ht="15">
      <c r="A558" s="69" t="s">
        <v>1995</v>
      </c>
      <c r="B558" s="69" t="s">
        <v>2012</v>
      </c>
      <c r="C558" s="69">
        <v>2</v>
      </c>
      <c r="D558" s="93">
        <v>0.004601456379466516</v>
      </c>
      <c r="E558" s="93">
        <v>1.1453707652476546</v>
      </c>
      <c r="F558" s="69" t="s">
        <v>222</v>
      </c>
      <c r="G558" s="69" t="b">
        <v>0</v>
      </c>
      <c r="H558" s="69" t="b">
        <v>0</v>
      </c>
      <c r="I558" s="69" t="b">
        <v>0</v>
      </c>
      <c r="J558" s="69" t="b">
        <v>0</v>
      </c>
      <c r="K558" s="69" t="b">
        <v>0</v>
      </c>
      <c r="L558" s="69" t="b">
        <v>0</v>
      </c>
    </row>
    <row r="559" spans="1:12" ht="15">
      <c r="A559" s="69" t="s">
        <v>2012</v>
      </c>
      <c r="B559" s="69" t="s">
        <v>2420</v>
      </c>
      <c r="C559" s="69">
        <v>2</v>
      </c>
      <c r="D559" s="93">
        <v>0.004601456379466516</v>
      </c>
      <c r="E559" s="93">
        <v>2.457124626303409</v>
      </c>
      <c r="F559" s="69" t="s">
        <v>222</v>
      </c>
      <c r="G559" s="69" t="b">
        <v>0</v>
      </c>
      <c r="H559" s="69" t="b">
        <v>0</v>
      </c>
      <c r="I559" s="69" t="b">
        <v>0</v>
      </c>
      <c r="J559" s="69" t="b">
        <v>0</v>
      </c>
      <c r="K559" s="69" t="b">
        <v>0</v>
      </c>
      <c r="L559" s="69" t="b">
        <v>0</v>
      </c>
    </row>
    <row r="560" spans="1:12" ht="15">
      <c r="A560" s="69" t="s">
        <v>2420</v>
      </c>
      <c r="B560" s="69" t="s">
        <v>1996</v>
      </c>
      <c r="C560" s="69">
        <v>2</v>
      </c>
      <c r="D560" s="93">
        <v>0.004601456379466516</v>
      </c>
      <c r="E560" s="93">
        <v>1.2667929281331174</v>
      </c>
      <c r="F560" s="69" t="s">
        <v>222</v>
      </c>
      <c r="G560" s="69" t="b">
        <v>0</v>
      </c>
      <c r="H560" s="69" t="b">
        <v>0</v>
      </c>
      <c r="I560" s="69" t="b">
        <v>0</v>
      </c>
      <c r="J560" s="69" t="b">
        <v>0</v>
      </c>
      <c r="K560" s="69" t="b">
        <v>0</v>
      </c>
      <c r="L560" s="69" t="b">
        <v>0</v>
      </c>
    </row>
    <row r="561" spans="1:12" ht="15">
      <c r="A561" s="69" t="s">
        <v>1997</v>
      </c>
      <c r="B561" s="69" t="s">
        <v>399</v>
      </c>
      <c r="C561" s="69">
        <v>2</v>
      </c>
      <c r="D561" s="93">
        <v>0.004601456379466516</v>
      </c>
      <c r="E561" s="93">
        <v>0.9947266284044527</v>
      </c>
      <c r="F561" s="69" t="s">
        <v>222</v>
      </c>
      <c r="G561" s="69" t="b">
        <v>0</v>
      </c>
      <c r="H561" s="69" t="b">
        <v>0</v>
      </c>
      <c r="I561" s="69" t="b">
        <v>0</v>
      </c>
      <c r="J561" s="69" t="b">
        <v>0</v>
      </c>
      <c r="K561" s="69" t="b">
        <v>0</v>
      </c>
      <c r="L561" s="69" t="b">
        <v>0</v>
      </c>
    </row>
    <row r="562" spans="1:12" ht="15">
      <c r="A562" s="69" t="s">
        <v>399</v>
      </c>
      <c r="B562" s="69" t="s">
        <v>2256</v>
      </c>
      <c r="C562" s="69">
        <v>2</v>
      </c>
      <c r="D562" s="93">
        <v>0.004601456379466516</v>
      </c>
      <c r="E562" s="93">
        <v>1.8550646349754465</v>
      </c>
      <c r="F562" s="69" t="s">
        <v>222</v>
      </c>
      <c r="G562" s="69" t="b">
        <v>0</v>
      </c>
      <c r="H562" s="69" t="b">
        <v>0</v>
      </c>
      <c r="I562" s="69" t="b">
        <v>0</v>
      </c>
      <c r="J562" s="69" t="b">
        <v>0</v>
      </c>
      <c r="K562" s="69" t="b">
        <v>0</v>
      </c>
      <c r="L562" s="69" t="b">
        <v>0</v>
      </c>
    </row>
    <row r="563" spans="1:12" ht="15">
      <c r="A563" s="69" t="s">
        <v>2257</v>
      </c>
      <c r="B563" s="69" t="s">
        <v>2278</v>
      </c>
      <c r="C563" s="69">
        <v>2</v>
      </c>
      <c r="D563" s="93">
        <v>0.004601456379466516</v>
      </c>
      <c r="E563" s="93">
        <v>2.2810333672477277</v>
      </c>
      <c r="F563" s="69" t="s">
        <v>222</v>
      </c>
      <c r="G563" s="69" t="b">
        <v>0</v>
      </c>
      <c r="H563" s="69" t="b">
        <v>0</v>
      </c>
      <c r="I563" s="69" t="b">
        <v>0</v>
      </c>
      <c r="J563" s="69" t="b">
        <v>0</v>
      </c>
      <c r="K563" s="69" t="b">
        <v>0</v>
      </c>
      <c r="L563" s="69" t="b">
        <v>0</v>
      </c>
    </row>
    <row r="564" spans="1:12" ht="15">
      <c r="A564" s="69" t="s">
        <v>1995</v>
      </c>
      <c r="B564" s="69" t="s">
        <v>2287</v>
      </c>
      <c r="C564" s="69">
        <v>2</v>
      </c>
      <c r="D564" s="93">
        <v>0.004601456379466516</v>
      </c>
      <c r="E564" s="93">
        <v>1.1453707652476546</v>
      </c>
      <c r="F564" s="69" t="s">
        <v>222</v>
      </c>
      <c r="G564" s="69" t="b">
        <v>0</v>
      </c>
      <c r="H564" s="69" t="b">
        <v>0</v>
      </c>
      <c r="I564" s="69" t="b">
        <v>0</v>
      </c>
      <c r="J564" s="69" t="b">
        <v>0</v>
      </c>
      <c r="K564" s="69" t="b">
        <v>0</v>
      </c>
      <c r="L564" s="69" t="b">
        <v>0</v>
      </c>
    </row>
    <row r="565" spans="1:12" ht="15">
      <c r="A565" s="69" t="s">
        <v>2287</v>
      </c>
      <c r="B565" s="69" t="s">
        <v>2386</v>
      </c>
      <c r="C565" s="69">
        <v>2</v>
      </c>
      <c r="D565" s="93">
        <v>0.004601456379466516</v>
      </c>
      <c r="E565" s="93">
        <v>2.457124626303409</v>
      </c>
      <c r="F565" s="69" t="s">
        <v>222</v>
      </c>
      <c r="G565" s="69" t="b">
        <v>0</v>
      </c>
      <c r="H565" s="69" t="b">
        <v>0</v>
      </c>
      <c r="I565" s="69" t="b">
        <v>0</v>
      </c>
      <c r="J565" s="69" t="b">
        <v>0</v>
      </c>
      <c r="K565" s="69" t="b">
        <v>0</v>
      </c>
      <c r="L565" s="69" t="b">
        <v>0</v>
      </c>
    </row>
    <row r="566" spans="1:12" ht="15">
      <c r="A566" s="69" t="s">
        <v>2386</v>
      </c>
      <c r="B566" s="69" t="s">
        <v>2288</v>
      </c>
      <c r="C566" s="69">
        <v>2</v>
      </c>
      <c r="D566" s="93">
        <v>0.004601456379466516</v>
      </c>
      <c r="E566" s="93">
        <v>2.457124626303409</v>
      </c>
      <c r="F566" s="69" t="s">
        <v>222</v>
      </c>
      <c r="G566" s="69" t="b">
        <v>0</v>
      </c>
      <c r="H566" s="69" t="b">
        <v>0</v>
      </c>
      <c r="I566" s="69" t="b">
        <v>0</v>
      </c>
      <c r="J566" s="69" t="b">
        <v>0</v>
      </c>
      <c r="K566" s="69" t="b">
        <v>0</v>
      </c>
      <c r="L566" s="69" t="b">
        <v>0</v>
      </c>
    </row>
    <row r="567" spans="1:12" ht="15">
      <c r="A567" s="69" t="s">
        <v>2288</v>
      </c>
      <c r="B567" s="69" t="s">
        <v>2387</v>
      </c>
      <c r="C567" s="69">
        <v>2</v>
      </c>
      <c r="D567" s="93">
        <v>0.004601456379466516</v>
      </c>
      <c r="E567" s="93">
        <v>2.457124626303409</v>
      </c>
      <c r="F567" s="69" t="s">
        <v>222</v>
      </c>
      <c r="G567" s="69" t="b">
        <v>0</v>
      </c>
      <c r="H567" s="69" t="b">
        <v>0</v>
      </c>
      <c r="I567" s="69" t="b">
        <v>0</v>
      </c>
      <c r="J567" s="69" t="b">
        <v>0</v>
      </c>
      <c r="K567" s="69" t="b">
        <v>0</v>
      </c>
      <c r="L567" s="69" t="b">
        <v>0</v>
      </c>
    </row>
    <row r="568" spans="1:12" ht="15">
      <c r="A568" s="69" t="s">
        <v>2387</v>
      </c>
      <c r="B568" s="69" t="s">
        <v>2290</v>
      </c>
      <c r="C568" s="69">
        <v>2</v>
      </c>
      <c r="D568" s="93">
        <v>0.004601456379466516</v>
      </c>
      <c r="E568" s="93">
        <v>2.457124626303409</v>
      </c>
      <c r="F568" s="69" t="s">
        <v>222</v>
      </c>
      <c r="G568" s="69" t="b">
        <v>0</v>
      </c>
      <c r="H568" s="69" t="b">
        <v>0</v>
      </c>
      <c r="I568" s="69" t="b">
        <v>0</v>
      </c>
      <c r="J568" s="69" t="b">
        <v>0</v>
      </c>
      <c r="K568" s="69" t="b">
        <v>0</v>
      </c>
      <c r="L568" s="69" t="b">
        <v>0</v>
      </c>
    </row>
    <row r="569" spans="1:12" ht="15">
      <c r="A569" s="69" t="s">
        <v>2290</v>
      </c>
      <c r="B569" s="69" t="s">
        <v>2289</v>
      </c>
      <c r="C569" s="69">
        <v>2</v>
      </c>
      <c r="D569" s="93">
        <v>0.004601456379466516</v>
      </c>
      <c r="E569" s="93">
        <v>2.457124626303409</v>
      </c>
      <c r="F569" s="69" t="s">
        <v>222</v>
      </c>
      <c r="G569" s="69" t="b">
        <v>0</v>
      </c>
      <c r="H569" s="69" t="b">
        <v>0</v>
      </c>
      <c r="I569" s="69" t="b">
        <v>0</v>
      </c>
      <c r="J569" s="69" t="b">
        <v>0</v>
      </c>
      <c r="K569" s="69" t="b">
        <v>0</v>
      </c>
      <c r="L569" s="69" t="b">
        <v>0</v>
      </c>
    </row>
    <row r="570" spans="1:12" ht="15">
      <c r="A570" s="69" t="s">
        <v>2289</v>
      </c>
      <c r="B570" s="69" t="s">
        <v>2358</v>
      </c>
      <c r="C570" s="69">
        <v>2</v>
      </c>
      <c r="D570" s="93">
        <v>0.004601456379466516</v>
      </c>
      <c r="E570" s="93">
        <v>2.457124626303409</v>
      </c>
      <c r="F570" s="69" t="s">
        <v>222</v>
      </c>
      <c r="G570" s="69" t="b">
        <v>0</v>
      </c>
      <c r="H570" s="69" t="b">
        <v>0</v>
      </c>
      <c r="I570" s="69" t="b">
        <v>0</v>
      </c>
      <c r="J570" s="69" t="b">
        <v>0</v>
      </c>
      <c r="K570" s="69" t="b">
        <v>0</v>
      </c>
      <c r="L570" s="69" t="b">
        <v>0</v>
      </c>
    </row>
    <row r="571" spans="1:12" ht="15">
      <c r="A571" s="69" t="s">
        <v>2358</v>
      </c>
      <c r="B571" s="69" t="s">
        <v>2388</v>
      </c>
      <c r="C571" s="69">
        <v>2</v>
      </c>
      <c r="D571" s="93">
        <v>0.004601456379466516</v>
      </c>
      <c r="E571" s="93">
        <v>2.457124626303409</v>
      </c>
      <c r="F571" s="69" t="s">
        <v>222</v>
      </c>
      <c r="G571" s="69" t="b">
        <v>0</v>
      </c>
      <c r="H571" s="69" t="b">
        <v>0</v>
      </c>
      <c r="I571" s="69" t="b">
        <v>0</v>
      </c>
      <c r="J571" s="69" t="b">
        <v>0</v>
      </c>
      <c r="K571" s="69" t="b">
        <v>0</v>
      </c>
      <c r="L571" s="69" t="b">
        <v>0</v>
      </c>
    </row>
    <row r="572" spans="1:12" ht="15">
      <c r="A572" s="69" t="s">
        <v>2388</v>
      </c>
      <c r="B572" s="69" t="s">
        <v>2389</v>
      </c>
      <c r="C572" s="69">
        <v>2</v>
      </c>
      <c r="D572" s="93">
        <v>0.004601456379466516</v>
      </c>
      <c r="E572" s="93">
        <v>2.457124626303409</v>
      </c>
      <c r="F572" s="69" t="s">
        <v>222</v>
      </c>
      <c r="G572" s="69" t="b">
        <v>0</v>
      </c>
      <c r="H572" s="69" t="b">
        <v>0</v>
      </c>
      <c r="I572" s="69" t="b">
        <v>0</v>
      </c>
      <c r="J572" s="69" t="b">
        <v>0</v>
      </c>
      <c r="K572" s="69" t="b">
        <v>0</v>
      </c>
      <c r="L572" s="69" t="b">
        <v>0</v>
      </c>
    </row>
    <row r="573" spans="1:12" ht="15">
      <c r="A573" s="69" t="s">
        <v>2389</v>
      </c>
      <c r="B573" s="69" t="s">
        <v>2268</v>
      </c>
      <c r="C573" s="69">
        <v>2</v>
      </c>
      <c r="D573" s="93">
        <v>0.004601456379466516</v>
      </c>
      <c r="E573" s="93">
        <v>1.913056581953133</v>
      </c>
      <c r="F573" s="69" t="s">
        <v>222</v>
      </c>
      <c r="G573" s="69" t="b">
        <v>0</v>
      </c>
      <c r="H573" s="69" t="b">
        <v>0</v>
      </c>
      <c r="I573" s="69" t="b">
        <v>0</v>
      </c>
      <c r="J573" s="69" t="b">
        <v>0</v>
      </c>
      <c r="K573" s="69" t="b">
        <v>0</v>
      </c>
      <c r="L573" s="69" t="b">
        <v>0</v>
      </c>
    </row>
    <row r="574" spans="1:12" ht="15">
      <c r="A574" s="69" t="s">
        <v>2268</v>
      </c>
      <c r="B574" s="69" t="s">
        <v>2293</v>
      </c>
      <c r="C574" s="69">
        <v>2</v>
      </c>
      <c r="D574" s="93">
        <v>0.004601456379466516</v>
      </c>
      <c r="E574" s="93">
        <v>1.612026586289152</v>
      </c>
      <c r="F574" s="69" t="s">
        <v>222</v>
      </c>
      <c r="G574" s="69" t="b">
        <v>0</v>
      </c>
      <c r="H574" s="69" t="b">
        <v>0</v>
      </c>
      <c r="I574" s="69" t="b">
        <v>0</v>
      </c>
      <c r="J574" s="69" t="b">
        <v>0</v>
      </c>
      <c r="K574" s="69" t="b">
        <v>0</v>
      </c>
      <c r="L574" s="69" t="b">
        <v>0</v>
      </c>
    </row>
    <row r="575" spans="1:12" ht="15">
      <c r="A575" s="69" t="s">
        <v>2017</v>
      </c>
      <c r="B575" s="69" t="s">
        <v>1995</v>
      </c>
      <c r="C575" s="69">
        <v>2</v>
      </c>
      <c r="D575" s="93">
        <v>0.004601456379466516</v>
      </c>
      <c r="E575" s="93">
        <v>1.095396790285816</v>
      </c>
      <c r="F575" s="69" t="s">
        <v>222</v>
      </c>
      <c r="G575" s="69" t="b">
        <v>0</v>
      </c>
      <c r="H575" s="69" t="b">
        <v>0</v>
      </c>
      <c r="I575" s="69" t="b">
        <v>0</v>
      </c>
      <c r="J575" s="69" t="b">
        <v>0</v>
      </c>
      <c r="K575" s="69" t="b">
        <v>0</v>
      </c>
      <c r="L575" s="69" t="b">
        <v>0</v>
      </c>
    </row>
    <row r="576" spans="1:12" ht="15">
      <c r="A576" s="69" t="s">
        <v>2260</v>
      </c>
      <c r="B576" s="69" t="s">
        <v>2004</v>
      </c>
      <c r="C576" s="69">
        <v>2</v>
      </c>
      <c r="D576" s="93">
        <v>0.005558626476967252</v>
      </c>
      <c r="E576" s="93">
        <v>1.2810333672477277</v>
      </c>
      <c r="F576" s="69" t="s">
        <v>222</v>
      </c>
      <c r="G576" s="69" t="b">
        <v>0</v>
      </c>
      <c r="H576" s="69" t="b">
        <v>0</v>
      </c>
      <c r="I576" s="69" t="b">
        <v>0</v>
      </c>
      <c r="J576" s="69" t="b">
        <v>0</v>
      </c>
      <c r="K576" s="69" t="b">
        <v>0</v>
      </c>
      <c r="L576" s="69" t="b">
        <v>0</v>
      </c>
    </row>
    <row r="577" spans="1:12" ht="15">
      <c r="A577" s="69" t="s">
        <v>1996</v>
      </c>
      <c r="B577" s="69" t="s">
        <v>1997</v>
      </c>
      <c r="C577" s="69">
        <v>8</v>
      </c>
      <c r="D577" s="93">
        <v>0.010851244213384485</v>
      </c>
      <c r="E577" s="93">
        <v>1.5563025007672873</v>
      </c>
      <c r="F577" s="69" t="s">
        <v>354</v>
      </c>
      <c r="G577" s="69" t="b">
        <v>0</v>
      </c>
      <c r="H577" s="69" t="b">
        <v>0</v>
      </c>
      <c r="I577" s="69" t="b">
        <v>0</v>
      </c>
      <c r="J577" s="69" t="b">
        <v>0</v>
      </c>
      <c r="K577" s="69" t="b">
        <v>0</v>
      </c>
      <c r="L577" s="69" t="b">
        <v>0</v>
      </c>
    </row>
    <row r="578" spans="1:12" ht="15">
      <c r="A578" s="69" t="s">
        <v>1997</v>
      </c>
      <c r="B578" s="69" t="s">
        <v>1998</v>
      </c>
      <c r="C578" s="69">
        <v>4</v>
      </c>
      <c r="D578" s="93">
        <v>0.009322450529526951</v>
      </c>
      <c r="E578" s="93">
        <v>1.2041199826559248</v>
      </c>
      <c r="F578" s="69" t="s">
        <v>354</v>
      </c>
      <c r="G578" s="69" t="b">
        <v>0</v>
      </c>
      <c r="H578" s="69" t="b">
        <v>0</v>
      </c>
      <c r="I578" s="69" t="b">
        <v>0</v>
      </c>
      <c r="J578" s="69" t="b">
        <v>0</v>
      </c>
      <c r="K578" s="69" t="b">
        <v>0</v>
      </c>
      <c r="L578" s="69" t="b">
        <v>0</v>
      </c>
    </row>
    <row r="579" spans="1:12" ht="15">
      <c r="A579" s="69" t="s">
        <v>2260</v>
      </c>
      <c r="B579" s="69" t="s">
        <v>2265</v>
      </c>
      <c r="C579" s="69">
        <v>3</v>
      </c>
      <c r="D579" s="93">
        <v>0.00820483533994424</v>
      </c>
      <c r="E579" s="93">
        <v>1.9822712330395684</v>
      </c>
      <c r="F579" s="69" t="s">
        <v>354</v>
      </c>
      <c r="G579" s="69" t="b">
        <v>0</v>
      </c>
      <c r="H579" s="69" t="b">
        <v>0</v>
      </c>
      <c r="I579" s="69" t="b">
        <v>0</v>
      </c>
      <c r="J579" s="69" t="b">
        <v>0</v>
      </c>
      <c r="K579" s="69" t="b">
        <v>0</v>
      </c>
      <c r="L579" s="69" t="b">
        <v>0</v>
      </c>
    </row>
    <row r="580" spans="1:12" ht="15">
      <c r="A580" s="69" t="s">
        <v>1995</v>
      </c>
      <c r="B580" s="69" t="s">
        <v>1998</v>
      </c>
      <c r="C580" s="69">
        <v>3</v>
      </c>
      <c r="D580" s="93">
        <v>0.00820483533994424</v>
      </c>
      <c r="E580" s="93">
        <v>0.8361431973613304</v>
      </c>
      <c r="F580" s="69" t="s">
        <v>354</v>
      </c>
      <c r="G580" s="69" t="b">
        <v>0</v>
      </c>
      <c r="H580" s="69" t="b">
        <v>0</v>
      </c>
      <c r="I580" s="69" t="b">
        <v>0</v>
      </c>
      <c r="J580" s="69" t="b">
        <v>0</v>
      </c>
      <c r="K580" s="69" t="b">
        <v>0</v>
      </c>
      <c r="L580" s="69" t="b">
        <v>0</v>
      </c>
    </row>
    <row r="581" spans="1:12" ht="15">
      <c r="A581" s="69" t="s">
        <v>1995</v>
      </c>
      <c r="B581" s="69" t="s">
        <v>1999</v>
      </c>
      <c r="C581" s="69">
        <v>3</v>
      </c>
      <c r="D581" s="93">
        <v>0.00820483533994424</v>
      </c>
      <c r="E581" s="93">
        <v>1.0914157024646365</v>
      </c>
      <c r="F581" s="69" t="s">
        <v>354</v>
      </c>
      <c r="G581" s="69" t="b">
        <v>0</v>
      </c>
      <c r="H581" s="69" t="b">
        <v>0</v>
      </c>
      <c r="I581" s="69" t="b">
        <v>0</v>
      </c>
      <c r="J581" s="69" t="b">
        <v>0</v>
      </c>
      <c r="K581" s="69" t="b">
        <v>0</v>
      </c>
      <c r="L581" s="69" t="b">
        <v>0</v>
      </c>
    </row>
    <row r="582" spans="1:12" ht="15">
      <c r="A582" s="69" t="s">
        <v>2008</v>
      </c>
      <c r="B582" s="69" t="s">
        <v>2411</v>
      </c>
      <c r="C582" s="69">
        <v>2</v>
      </c>
      <c r="D582" s="93">
        <v>0.006609639476180829</v>
      </c>
      <c r="E582" s="93">
        <v>1.8573324964312685</v>
      </c>
      <c r="F582" s="69" t="s">
        <v>354</v>
      </c>
      <c r="G582" s="69" t="b">
        <v>0</v>
      </c>
      <c r="H582" s="69" t="b">
        <v>0</v>
      </c>
      <c r="I582" s="69" t="b">
        <v>0</v>
      </c>
      <c r="J582" s="69" t="b">
        <v>0</v>
      </c>
      <c r="K582" s="69" t="b">
        <v>0</v>
      </c>
      <c r="L582" s="69" t="b">
        <v>0</v>
      </c>
    </row>
    <row r="583" spans="1:12" ht="15">
      <c r="A583" s="69" t="s">
        <v>2411</v>
      </c>
      <c r="B583" s="69" t="s">
        <v>2008</v>
      </c>
      <c r="C583" s="69">
        <v>2</v>
      </c>
      <c r="D583" s="93">
        <v>0.006609639476180829</v>
      </c>
      <c r="E583" s="93">
        <v>2.1583624920952498</v>
      </c>
      <c r="F583" s="69" t="s">
        <v>354</v>
      </c>
      <c r="G583" s="69" t="b">
        <v>0</v>
      </c>
      <c r="H583" s="69" t="b">
        <v>0</v>
      </c>
      <c r="I583" s="69" t="b">
        <v>0</v>
      </c>
      <c r="J583" s="69" t="b">
        <v>0</v>
      </c>
      <c r="K583" s="69" t="b">
        <v>0</v>
      </c>
      <c r="L583" s="69" t="b">
        <v>0</v>
      </c>
    </row>
    <row r="584" spans="1:12" ht="15">
      <c r="A584" s="69" t="s">
        <v>2008</v>
      </c>
      <c r="B584" s="69" t="s">
        <v>817</v>
      </c>
      <c r="C584" s="69">
        <v>2</v>
      </c>
      <c r="D584" s="93">
        <v>0.006609639476180829</v>
      </c>
      <c r="E584" s="93">
        <v>1.6812412373755872</v>
      </c>
      <c r="F584" s="69" t="s">
        <v>354</v>
      </c>
      <c r="G584" s="69" t="b">
        <v>0</v>
      </c>
      <c r="H584" s="69" t="b">
        <v>0</v>
      </c>
      <c r="I584" s="69" t="b">
        <v>0</v>
      </c>
      <c r="J584" s="69" t="b">
        <v>0</v>
      </c>
      <c r="K584" s="69" t="b">
        <v>0</v>
      </c>
      <c r="L584" s="69" t="b">
        <v>0</v>
      </c>
    </row>
    <row r="585" spans="1:12" ht="15">
      <c r="A585" s="69" t="s">
        <v>817</v>
      </c>
      <c r="B585" s="69" t="s">
        <v>2412</v>
      </c>
      <c r="C585" s="69">
        <v>2</v>
      </c>
      <c r="D585" s="93">
        <v>0.006609639476180829</v>
      </c>
      <c r="E585" s="93">
        <v>1.9822712330395684</v>
      </c>
      <c r="F585" s="69" t="s">
        <v>354</v>
      </c>
      <c r="G585" s="69" t="b">
        <v>0</v>
      </c>
      <c r="H585" s="69" t="b">
        <v>0</v>
      </c>
      <c r="I585" s="69" t="b">
        <v>0</v>
      </c>
      <c r="J585" s="69" t="b">
        <v>0</v>
      </c>
      <c r="K585" s="69" t="b">
        <v>0</v>
      </c>
      <c r="L585" s="69" t="b">
        <v>0</v>
      </c>
    </row>
    <row r="586" spans="1:12" ht="15">
      <c r="A586" s="69" t="s">
        <v>2412</v>
      </c>
      <c r="B586" s="69" t="s">
        <v>2413</v>
      </c>
      <c r="C586" s="69">
        <v>2</v>
      </c>
      <c r="D586" s="93">
        <v>0.006609639476180829</v>
      </c>
      <c r="E586" s="93">
        <v>2.1583624920952498</v>
      </c>
      <c r="F586" s="69" t="s">
        <v>354</v>
      </c>
      <c r="G586" s="69" t="b">
        <v>0</v>
      </c>
      <c r="H586" s="69" t="b">
        <v>0</v>
      </c>
      <c r="I586" s="69" t="b">
        <v>0</v>
      </c>
      <c r="J586" s="69" t="b">
        <v>0</v>
      </c>
      <c r="K586" s="69" t="b">
        <v>0</v>
      </c>
      <c r="L586" s="69" t="b">
        <v>0</v>
      </c>
    </row>
    <row r="587" spans="1:12" ht="15">
      <c r="A587" s="69" t="s">
        <v>2413</v>
      </c>
      <c r="B587" s="69" t="s">
        <v>2414</v>
      </c>
      <c r="C587" s="69">
        <v>2</v>
      </c>
      <c r="D587" s="93">
        <v>0.006609639476180829</v>
      </c>
      <c r="E587" s="93">
        <v>2.1583624920952498</v>
      </c>
      <c r="F587" s="69" t="s">
        <v>354</v>
      </c>
      <c r="G587" s="69" t="b">
        <v>0</v>
      </c>
      <c r="H587" s="69" t="b">
        <v>0</v>
      </c>
      <c r="I587" s="69" t="b">
        <v>0</v>
      </c>
      <c r="J587" s="69" t="b">
        <v>0</v>
      </c>
      <c r="K587" s="69" t="b">
        <v>0</v>
      </c>
      <c r="L587" s="69" t="b">
        <v>0</v>
      </c>
    </row>
    <row r="588" spans="1:12" ht="15">
      <c r="A588" s="69" t="s">
        <v>2414</v>
      </c>
      <c r="B588" s="69" t="s">
        <v>2415</v>
      </c>
      <c r="C588" s="69">
        <v>2</v>
      </c>
      <c r="D588" s="93">
        <v>0.006609639476180829</v>
      </c>
      <c r="E588" s="93">
        <v>2.1583624920952498</v>
      </c>
      <c r="F588" s="69" t="s">
        <v>354</v>
      </c>
      <c r="G588" s="69" t="b">
        <v>0</v>
      </c>
      <c r="H588" s="69" t="b">
        <v>0</v>
      </c>
      <c r="I588" s="69" t="b">
        <v>0</v>
      </c>
      <c r="J588" s="69" t="b">
        <v>0</v>
      </c>
      <c r="K588" s="69" t="b">
        <v>0</v>
      </c>
      <c r="L588" s="69" t="b">
        <v>0</v>
      </c>
    </row>
    <row r="589" spans="1:12" ht="15">
      <c r="A589" s="69" t="s">
        <v>2415</v>
      </c>
      <c r="B589" s="69" t="s">
        <v>2009</v>
      </c>
      <c r="C589" s="69">
        <v>2</v>
      </c>
      <c r="D589" s="93">
        <v>0.006609639476180829</v>
      </c>
      <c r="E589" s="93">
        <v>1.8573324964312685</v>
      </c>
      <c r="F589" s="69" t="s">
        <v>354</v>
      </c>
      <c r="G589" s="69" t="b">
        <v>0</v>
      </c>
      <c r="H589" s="69" t="b">
        <v>0</v>
      </c>
      <c r="I589" s="69" t="b">
        <v>0</v>
      </c>
      <c r="J589" s="69" t="b">
        <v>0</v>
      </c>
      <c r="K589" s="69" t="b">
        <v>0</v>
      </c>
      <c r="L589" s="69" t="b">
        <v>0</v>
      </c>
    </row>
    <row r="590" spans="1:12" ht="15">
      <c r="A590" s="69" t="s">
        <v>2009</v>
      </c>
      <c r="B590" s="69" t="s">
        <v>2416</v>
      </c>
      <c r="C590" s="69">
        <v>2</v>
      </c>
      <c r="D590" s="93">
        <v>0.006609639476180829</v>
      </c>
      <c r="E590" s="93">
        <v>1.8573324964312685</v>
      </c>
      <c r="F590" s="69" t="s">
        <v>354</v>
      </c>
      <c r="G590" s="69" t="b">
        <v>0</v>
      </c>
      <c r="H590" s="69" t="b">
        <v>0</v>
      </c>
      <c r="I590" s="69" t="b">
        <v>0</v>
      </c>
      <c r="J590" s="69" t="b">
        <v>0</v>
      </c>
      <c r="K590" s="69" t="b">
        <v>0</v>
      </c>
      <c r="L590" s="69" t="b">
        <v>0</v>
      </c>
    </row>
    <row r="591" spans="1:12" ht="15">
      <c r="A591" s="69" t="s">
        <v>2416</v>
      </c>
      <c r="B591" s="69" t="s">
        <v>2417</v>
      </c>
      <c r="C591" s="69">
        <v>2</v>
      </c>
      <c r="D591" s="93">
        <v>0.006609639476180829</v>
      </c>
      <c r="E591" s="93">
        <v>2.1583624920952498</v>
      </c>
      <c r="F591" s="69" t="s">
        <v>354</v>
      </c>
      <c r="G591" s="69" t="b">
        <v>0</v>
      </c>
      <c r="H591" s="69" t="b">
        <v>0</v>
      </c>
      <c r="I591" s="69" t="b">
        <v>0</v>
      </c>
      <c r="J591" s="69" t="b">
        <v>0</v>
      </c>
      <c r="K591" s="69" t="b">
        <v>0</v>
      </c>
      <c r="L591" s="69" t="b">
        <v>0</v>
      </c>
    </row>
    <row r="592" spans="1:12" ht="15">
      <c r="A592" s="69" t="s">
        <v>2417</v>
      </c>
      <c r="B592" s="69" t="s">
        <v>2418</v>
      </c>
      <c r="C592" s="69">
        <v>2</v>
      </c>
      <c r="D592" s="93">
        <v>0.006609639476180829</v>
      </c>
      <c r="E592" s="93">
        <v>2.1583624920952498</v>
      </c>
      <c r="F592" s="69" t="s">
        <v>354</v>
      </c>
      <c r="G592" s="69" t="b">
        <v>0</v>
      </c>
      <c r="H592" s="69" t="b">
        <v>0</v>
      </c>
      <c r="I592" s="69" t="b">
        <v>0</v>
      </c>
      <c r="J592" s="69" t="b">
        <v>0</v>
      </c>
      <c r="K592" s="69" t="b">
        <v>0</v>
      </c>
      <c r="L592" s="69" t="b">
        <v>0</v>
      </c>
    </row>
    <row r="593" spans="1:12" ht="15">
      <c r="A593" s="69" t="s">
        <v>2418</v>
      </c>
      <c r="B593" s="69" t="s">
        <v>1995</v>
      </c>
      <c r="C593" s="69">
        <v>2</v>
      </c>
      <c r="D593" s="93">
        <v>0.006609639476180829</v>
      </c>
      <c r="E593" s="93">
        <v>1.1583624920952498</v>
      </c>
      <c r="F593" s="69" t="s">
        <v>354</v>
      </c>
      <c r="G593" s="69" t="b">
        <v>0</v>
      </c>
      <c r="H593" s="69" t="b">
        <v>0</v>
      </c>
      <c r="I593" s="69" t="b">
        <v>0</v>
      </c>
      <c r="J593" s="69" t="b">
        <v>0</v>
      </c>
      <c r="K593" s="69" t="b">
        <v>0</v>
      </c>
      <c r="L593" s="69" t="b">
        <v>0</v>
      </c>
    </row>
    <row r="594" spans="1:12" ht="15">
      <c r="A594" s="69" t="s">
        <v>2476</v>
      </c>
      <c r="B594" s="69" t="s">
        <v>2359</v>
      </c>
      <c r="C594" s="69">
        <v>2</v>
      </c>
      <c r="D594" s="93">
        <v>0.006609639476180829</v>
      </c>
      <c r="E594" s="93">
        <v>2.1583624920952498</v>
      </c>
      <c r="F594" s="69" t="s">
        <v>354</v>
      </c>
      <c r="G594" s="69" t="b">
        <v>0</v>
      </c>
      <c r="H594" s="69" t="b">
        <v>0</v>
      </c>
      <c r="I594" s="69" t="b">
        <v>0</v>
      </c>
      <c r="J594" s="69" t="b">
        <v>0</v>
      </c>
      <c r="K594" s="69" t="b">
        <v>0</v>
      </c>
      <c r="L594" s="69" t="b">
        <v>0</v>
      </c>
    </row>
    <row r="595" spans="1:12" ht="15">
      <c r="A595" s="69" t="s">
        <v>2359</v>
      </c>
      <c r="B595" s="69" t="s">
        <v>2371</v>
      </c>
      <c r="C595" s="69">
        <v>2</v>
      </c>
      <c r="D595" s="93">
        <v>0.006609639476180829</v>
      </c>
      <c r="E595" s="93">
        <v>2.1583624920952498</v>
      </c>
      <c r="F595" s="69" t="s">
        <v>354</v>
      </c>
      <c r="G595" s="69" t="b">
        <v>0</v>
      </c>
      <c r="H595" s="69" t="b">
        <v>0</v>
      </c>
      <c r="I595" s="69" t="b">
        <v>0</v>
      </c>
      <c r="J595" s="69" t="b">
        <v>0</v>
      </c>
      <c r="K595" s="69" t="b">
        <v>0</v>
      </c>
      <c r="L595" s="69" t="b">
        <v>0</v>
      </c>
    </row>
    <row r="596" spans="1:12" ht="15">
      <c r="A596" s="69" t="s">
        <v>2371</v>
      </c>
      <c r="B596" s="69" t="s">
        <v>2477</v>
      </c>
      <c r="C596" s="69">
        <v>2</v>
      </c>
      <c r="D596" s="93">
        <v>0.006609639476180829</v>
      </c>
      <c r="E596" s="93">
        <v>2.1583624920952498</v>
      </c>
      <c r="F596" s="69" t="s">
        <v>354</v>
      </c>
      <c r="G596" s="69" t="b">
        <v>0</v>
      </c>
      <c r="H596" s="69" t="b">
        <v>0</v>
      </c>
      <c r="I596" s="69" t="b">
        <v>0</v>
      </c>
      <c r="J596" s="69" t="b">
        <v>0</v>
      </c>
      <c r="K596" s="69" t="b">
        <v>0</v>
      </c>
      <c r="L596" s="69" t="b">
        <v>0</v>
      </c>
    </row>
    <row r="597" spans="1:12" ht="15">
      <c r="A597" s="69" t="s">
        <v>2477</v>
      </c>
      <c r="B597" s="69" t="s">
        <v>2478</v>
      </c>
      <c r="C597" s="69">
        <v>2</v>
      </c>
      <c r="D597" s="93">
        <v>0.006609639476180829</v>
      </c>
      <c r="E597" s="93">
        <v>2.1583624920952498</v>
      </c>
      <c r="F597" s="69" t="s">
        <v>354</v>
      </c>
      <c r="G597" s="69" t="b">
        <v>0</v>
      </c>
      <c r="H597" s="69" t="b">
        <v>0</v>
      </c>
      <c r="I597" s="69" t="b">
        <v>0</v>
      </c>
      <c r="J597" s="69" t="b">
        <v>0</v>
      </c>
      <c r="K597" s="69" t="b">
        <v>0</v>
      </c>
      <c r="L597" s="69" t="b">
        <v>0</v>
      </c>
    </row>
    <row r="598" spans="1:12" ht="15">
      <c r="A598" s="69" t="s">
        <v>2478</v>
      </c>
      <c r="B598" s="69" t="s">
        <v>2395</v>
      </c>
      <c r="C598" s="69">
        <v>2</v>
      </c>
      <c r="D598" s="93">
        <v>0.006609639476180829</v>
      </c>
      <c r="E598" s="93">
        <v>2.1583624920952498</v>
      </c>
      <c r="F598" s="69" t="s">
        <v>354</v>
      </c>
      <c r="G598" s="69" t="b">
        <v>0</v>
      </c>
      <c r="H598" s="69" t="b">
        <v>0</v>
      </c>
      <c r="I598" s="69" t="b">
        <v>0</v>
      </c>
      <c r="J598" s="69" t="b">
        <v>0</v>
      </c>
      <c r="K598" s="69" t="b">
        <v>0</v>
      </c>
      <c r="L598" s="69" t="b">
        <v>0</v>
      </c>
    </row>
    <row r="599" spans="1:12" ht="15">
      <c r="A599" s="69" t="s">
        <v>2395</v>
      </c>
      <c r="B599" s="69" t="s">
        <v>2316</v>
      </c>
      <c r="C599" s="69">
        <v>2</v>
      </c>
      <c r="D599" s="93">
        <v>0.006609639476180829</v>
      </c>
      <c r="E599" s="93">
        <v>2.1583624920952498</v>
      </c>
      <c r="F599" s="69" t="s">
        <v>354</v>
      </c>
      <c r="G599" s="69" t="b">
        <v>0</v>
      </c>
      <c r="H599" s="69" t="b">
        <v>0</v>
      </c>
      <c r="I599" s="69" t="b">
        <v>0</v>
      </c>
      <c r="J599" s="69" t="b">
        <v>0</v>
      </c>
      <c r="K599" s="69" t="b">
        <v>0</v>
      </c>
      <c r="L599" s="69" t="b">
        <v>0</v>
      </c>
    </row>
    <row r="600" spans="1:12" ht="15">
      <c r="A600" s="69" t="s">
        <v>2316</v>
      </c>
      <c r="B600" s="69" t="s">
        <v>1995</v>
      </c>
      <c r="C600" s="69">
        <v>2</v>
      </c>
      <c r="D600" s="93">
        <v>0.006609639476180829</v>
      </c>
      <c r="E600" s="93">
        <v>1.1583624920952498</v>
      </c>
      <c r="F600" s="69" t="s">
        <v>354</v>
      </c>
      <c r="G600" s="69" t="b">
        <v>0</v>
      </c>
      <c r="H600" s="69" t="b">
        <v>0</v>
      </c>
      <c r="I600" s="69" t="b">
        <v>0</v>
      </c>
      <c r="J600" s="69" t="b">
        <v>0</v>
      </c>
      <c r="K600" s="69" t="b">
        <v>0</v>
      </c>
      <c r="L600" s="69" t="b">
        <v>0</v>
      </c>
    </row>
    <row r="601" spans="1:12" ht="15">
      <c r="A601" s="69" t="s">
        <v>2465</v>
      </c>
      <c r="B601" s="69" t="s">
        <v>2466</v>
      </c>
      <c r="C601" s="69">
        <v>2</v>
      </c>
      <c r="D601" s="93">
        <v>0.006609639476180829</v>
      </c>
      <c r="E601" s="93">
        <v>2.1583624920952498</v>
      </c>
      <c r="F601" s="69" t="s">
        <v>354</v>
      </c>
      <c r="G601" s="69" t="b">
        <v>0</v>
      </c>
      <c r="H601" s="69" t="b">
        <v>0</v>
      </c>
      <c r="I601" s="69" t="b">
        <v>0</v>
      </c>
      <c r="J601" s="69" t="b">
        <v>0</v>
      </c>
      <c r="K601" s="69" t="b">
        <v>0</v>
      </c>
      <c r="L601" s="69" t="b">
        <v>0</v>
      </c>
    </row>
    <row r="602" spans="1:12" ht="15">
      <c r="A602" s="69" t="s">
        <v>2466</v>
      </c>
      <c r="B602" s="69" t="s">
        <v>2467</v>
      </c>
      <c r="C602" s="69">
        <v>2</v>
      </c>
      <c r="D602" s="93">
        <v>0.006609639476180829</v>
      </c>
      <c r="E602" s="93">
        <v>2.1583624920952498</v>
      </c>
      <c r="F602" s="69" t="s">
        <v>354</v>
      </c>
      <c r="G602" s="69" t="b">
        <v>0</v>
      </c>
      <c r="H602" s="69" t="b">
        <v>0</v>
      </c>
      <c r="I602" s="69" t="b">
        <v>0</v>
      </c>
      <c r="J602" s="69" t="b">
        <v>0</v>
      </c>
      <c r="K602" s="69" t="b">
        <v>0</v>
      </c>
      <c r="L602" s="69" t="b">
        <v>0</v>
      </c>
    </row>
    <row r="603" spans="1:12" ht="15">
      <c r="A603" s="69" t="s">
        <v>2467</v>
      </c>
      <c r="B603" s="69" t="s">
        <v>2010</v>
      </c>
      <c r="C603" s="69">
        <v>2</v>
      </c>
      <c r="D603" s="93">
        <v>0.006609639476180829</v>
      </c>
      <c r="E603" s="93">
        <v>1.8573324964312685</v>
      </c>
      <c r="F603" s="69" t="s">
        <v>354</v>
      </c>
      <c r="G603" s="69" t="b">
        <v>0</v>
      </c>
      <c r="H603" s="69" t="b">
        <v>0</v>
      </c>
      <c r="I603" s="69" t="b">
        <v>0</v>
      </c>
      <c r="J603" s="69" t="b">
        <v>0</v>
      </c>
      <c r="K603" s="69" t="b">
        <v>0</v>
      </c>
      <c r="L603" s="69" t="b">
        <v>0</v>
      </c>
    </row>
    <row r="604" spans="1:12" ht="15">
      <c r="A604" s="69" t="s">
        <v>2010</v>
      </c>
      <c r="B604" s="69" t="s">
        <v>2468</v>
      </c>
      <c r="C604" s="69">
        <v>2</v>
      </c>
      <c r="D604" s="93">
        <v>0.006609639476180829</v>
      </c>
      <c r="E604" s="93">
        <v>1.8573324964312685</v>
      </c>
      <c r="F604" s="69" t="s">
        <v>354</v>
      </c>
      <c r="G604" s="69" t="b">
        <v>0</v>
      </c>
      <c r="H604" s="69" t="b">
        <v>0</v>
      </c>
      <c r="I604" s="69" t="b">
        <v>0</v>
      </c>
      <c r="J604" s="69" t="b">
        <v>0</v>
      </c>
      <c r="K604" s="69" t="b">
        <v>0</v>
      </c>
      <c r="L604" s="69" t="b">
        <v>0</v>
      </c>
    </row>
    <row r="605" spans="1:12" ht="15">
      <c r="A605" s="69" t="s">
        <v>2468</v>
      </c>
      <c r="B605" s="69" t="s">
        <v>1995</v>
      </c>
      <c r="C605" s="69">
        <v>2</v>
      </c>
      <c r="D605" s="93">
        <v>0.006609639476180829</v>
      </c>
      <c r="E605" s="93">
        <v>1.1583624920952498</v>
      </c>
      <c r="F605" s="69" t="s">
        <v>354</v>
      </c>
      <c r="G605" s="69" t="b">
        <v>0</v>
      </c>
      <c r="H605" s="69" t="b">
        <v>0</v>
      </c>
      <c r="I605" s="69" t="b">
        <v>0</v>
      </c>
      <c r="J605" s="69" t="b">
        <v>0</v>
      </c>
      <c r="K605" s="69" t="b">
        <v>0</v>
      </c>
      <c r="L605" s="69" t="b">
        <v>0</v>
      </c>
    </row>
    <row r="606" spans="1:12" ht="15">
      <c r="A606" s="69" t="s">
        <v>1995</v>
      </c>
      <c r="B606" s="69" t="s">
        <v>2256</v>
      </c>
      <c r="C606" s="69">
        <v>2</v>
      </c>
      <c r="D606" s="93">
        <v>0.006609639476180829</v>
      </c>
      <c r="E606" s="93">
        <v>1.3132644520809929</v>
      </c>
      <c r="F606" s="69" t="s">
        <v>354</v>
      </c>
      <c r="G606" s="69" t="b">
        <v>0</v>
      </c>
      <c r="H606" s="69" t="b">
        <v>0</v>
      </c>
      <c r="I606" s="69" t="b">
        <v>0</v>
      </c>
      <c r="J606" s="69" t="b">
        <v>0</v>
      </c>
      <c r="K606" s="69" t="b">
        <v>0</v>
      </c>
      <c r="L606" s="69" t="b">
        <v>0</v>
      </c>
    </row>
    <row r="607" spans="1:12" ht="15">
      <c r="A607" s="69" t="s">
        <v>2256</v>
      </c>
      <c r="B607" s="69" t="s">
        <v>2257</v>
      </c>
      <c r="C607" s="69">
        <v>2</v>
      </c>
      <c r="D607" s="93">
        <v>0.006609639476180829</v>
      </c>
      <c r="E607" s="93">
        <v>2.1583624920952498</v>
      </c>
      <c r="F607" s="69" t="s">
        <v>354</v>
      </c>
      <c r="G607" s="69" t="b">
        <v>0</v>
      </c>
      <c r="H607" s="69" t="b">
        <v>0</v>
      </c>
      <c r="I607" s="69" t="b">
        <v>0</v>
      </c>
      <c r="J607" s="69" t="b">
        <v>0</v>
      </c>
      <c r="K607" s="69" t="b">
        <v>0</v>
      </c>
      <c r="L607" s="69" t="b">
        <v>0</v>
      </c>
    </row>
    <row r="608" spans="1:12" ht="15">
      <c r="A608" s="69" t="s">
        <v>2257</v>
      </c>
      <c r="B608" s="69" t="s">
        <v>2278</v>
      </c>
      <c r="C608" s="69">
        <v>2</v>
      </c>
      <c r="D608" s="93">
        <v>0.006609639476180829</v>
      </c>
      <c r="E608" s="93">
        <v>2.1583624920952498</v>
      </c>
      <c r="F608" s="69" t="s">
        <v>354</v>
      </c>
      <c r="G608" s="69" t="b">
        <v>0</v>
      </c>
      <c r="H608" s="69" t="b">
        <v>0</v>
      </c>
      <c r="I608" s="69" t="b">
        <v>0</v>
      </c>
      <c r="J608" s="69" t="b">
        <v>0</v>
      </c>
      <c r="K608" s="69" t="b">
        <v>0</v>
      </c>
      <c r="L608" s="69" t="b">
        <v>0</v>
      </c>
    </row>
    <row r="609" spans="1:12" ht="15">
      <c r="A609" s="69" t="s">
        <v>2278</v>
      </c>
      <c r="B609" s="69" t="s">
        <v>2469</v>
      </c>
      <c r="C609" s="69">
        <v>2</v>
      </c>
      <c r="D609" s="93">
        <v>0.006609639476180829</v>
      </c>
      <c r="E609" s="93">
        <v>2.1583624920952498</v>
      </c>
      <c r="F609" s="69" t="s">
        <v>354</v>
      </c>
      <c r="G609" s="69" t="b">
        <v>0</v>
      </c>
      <c r="H609" s="69" t="b">
        <v>0</v>
      </c>
      <c r="I609" s="69" t="b">
        <v>0</v>
      </c>
      <c r="J609" s="69" t="b">
        <v>0</v>
      </c>
      <c r="K609" s="69" t="b">
        <v>0</v>
      </c>
      <c r="L609" s="69" t="b">
        <v>0</v>
      </c>
    </row>
    <row r="610" spans="1:12" ht="15">
      <c r="A610" s="69" t="s">
        <v>2469</v>
      </c>
      <c r="B610" s="69" t="s">
        <v>2390</v>
      </c>
      <c r="C610" s="69">
        <v>2</v>
      </c>
      <c r="D610" s="93">
        <v>0.006609639476180829</v>
      </c>
      <c r="E610" s="93">
        <v>2.1583624920952498</v>
      </c>
      <c r="F610" s="69" t="s">
        <v>354</v>
      </c>
      <c r="G610" s="69" t="b">
        <v>0</v>
      </c>
      <c r="H610" s="69" t="b">
        <v>0</v>
      </c>
      <c r="I610" s="69" t="b">
        <v>0</v>
      </c>
      <c r="J610" s="69" t="b">
        <v>0</v>
      </c>
      <c r="K610" s="69" t="b">
        <v>0</v>
      </c>
      <c r="L610" s="69" t="b">
        <v>0</v>
      </c>
    </row>
    <row r="611" spans="1:12" ht="15">
      <c r="A611" s="69" t="s">
        <v>2390</v>
      </c>
      <c r="B611" s="69" t="s">
        <v>2360</v>
      </c>
      <c r="C611" s="69">
        <v>2</v>
      </c>
      <c r="D611" s="93">
        <v>0.006609639476180829</v>
      </c>
      <c r="E611" s="93">
        <v>2.1583624920952498</v>
      </c>
      <c r="F611" s="69" t="s">
        <v>354</v>
      </c>
      <c r="G611" s="69" t="b">
        <v>0</v>
      </c>
      <c r="H611" s="69" t="b">
        <v>0</v>
      </c>
      <c r="I611" s="69" t="b">
        <v>0</v>
      </c>
      <c r="J611" s="69" t="b">
        <v>0</v>
      </c>
      <c r="K611" s="69" t="b">
        <v>0</v>
      </c>
      <c r="L611" s="69" t="b">
        <v>0</v>
      </c>
    </row>
    <row r="612" spans="1:12" ht="15">
      <c r="A612" s="69" t="s">
        <v>2360</v>
      </c>
      <c r="B612" s="69" t="s">
        <v>2260</v>
      </c>
      <c r="C612" s="69">
        <v>2</v>
      </c>
      <c r="D612" s="93">
        <v>0.006609639476180829</v>
      </c>
      <c r="E612" s="93">
        <v>1.9822712330395684</v>
      </c>
      <c r="F612" s="69" t="s">
        <v>354</v>
      </c>
      <c r="G612" s="69" t="b">
        <v>0</v>
      </c>
      <c r="H612" s="69" t="b">
        <v>0</v>
      </c>
      <c r="I612" s="69" t="b">
        <v>0</v>
      </c>
      <c r="J612" s="69" t="b">
        <v>0</v>
      </c>
      <c r="K612" s="69" t="b">
        <v>0</v>
      </c>
      <c r="L612" s="69" t="b">
        <v>0</v>
      </c>
    </row>
    <row r="613" spans="1:12" ht="15">
      <c r="A613" s="69" t="s">
        <v>2265</v>
      </c>
      <c r="B613" s="69" t="s">
        <v>2391</v>
      </c>
      <c r="C613" s="69">
        <v>2</v>
      </c>
      <c r="D613" s="93">
        <v>0.006609639476180829</v>
      </c>
      <c r="E613" s="93">
        <v>1.806179973983887</v>
      </c>
      <c r="F613" s="69" t="s">
        <v>354</v>
      </c>
      <c r="G613" s="69" t="b">
        <v>0</v>
      </c>
      <c r="H613" s="69" t="b">
        <v>0</v>
      </c>
      <c r="I613" s="69" t="b">
        <v>0</v>
      </c>
      <c r="J613" s="69" t="b">
        <v>0</v>
      </c>
      <c r="K613" s="69" t="b">
        <v>0</v>
      </c>
      <c r="L613" s="69" t="b">
        <v>0</v>
      </c>
    </row>
    <row r="614" spans="1:12" ht="15">
      <c r="A614" s="69" t="s">
        <v>2391</v>
      </c>
      <c r="B614" s="69" t="s">
        <v>2392</v>
      </c>
      <c r="C614" s="69">
        <v>2</v>
      </c>
      <c r="D614" s="93">
        <v>0.006609639476180829</v>
      </c>
      <c r="E614" s="93">
        <v>1.9822712330395684</v>
      </c>
      <c r="F614" s="69" t="s">
        <v>354</v>
      </c>
      <c r="G614" s="69" t="b">
        <v>0</v>
      </c>
      <c r="H614" s="69" t="b">
        <v>0</v>
      </c>
      <c r="I614" s="69" t="b">
        <v>0</v>
      </c>
      <c r="J614" s="69" t="b">
        <v>0</v>
      </c>
      <c r="K614" s="69" t="b">
        <v>0</v>
      </c>
      <c r="L614" s="69" t="b">
        <v>0</v>
      </c>
    </row>
    <row r="615" spans="1:12" ht="15">
      <c r="A615" s="69" t="s">
        <v>2392</v>
      </c>
      <c r="B615" s="69" t="s">
        <v>2470</v>
      </c>
      <c r="C615" s="69">
        <v>2</v>
      </c>
      <c r="D615" s="93">
        <v>0.006609639476180829</v>
      </c>
      <c r="E615" s="93">
        <v>2.1583624920952498</v>
      </c>
      <c r="F615" s="69" t="s">
        <v>354</v>
      </c>
      <c r="G615" s="69" t="b">
        <v>0</v>
      </c>
      <c r="H615" s="69" t="b">
        <v>0</v>
      </c>
      <c r="I615" s="69" t="b">
        <v>0</v>
      </c>
      <c r="J615" s="69" t="b">
        <v>0</v>
      </c>
      <c r="K615" s="69" t="b">
        <v>0</v>
      </c>
      <c r="L615" s="69" t="b">
        <v>0</v>
      </c>
    </row>
    <row r="616" spans="1:12" ht="15">
      <c r="A616" s="69" t="s">
        <v>2470</v>
      </c>
      <c r="B616" s="69" t="s">
        <v>2471</v>
      </c>
      <c r="C616" s="69">
        <v>2</v>
      </c>
      <c r="D616" s="93">
        <v>0.006609639476180829</v>
      </c>
      <c r="E616" s="93">
        <v>2.1583624920952498</v>
      </c>
      <c r="F616" s="69" t="s">
        <v>354</v>
      </c>
      <c r="G616" s="69" t="b">
        <v>0</v>
      </c>
      <c r="H616" s="69" t="b">
        <v>0</v>
      </c>
      <c r="I616" s="69" t="b">
        <v>0</v>
      </c>
      <c r="J616" s="69" t="b">
        <v>0</v>
      </c>
      <c r="K616" s="69" t="b">
        <v>0</v>
      </c>
      <c r="L616" s="69" t="b">
        <v>0</v>
      </c>
    </row>
    <row r="617" spans="1:12" ht="15">
      <c r="A617" s="69" t="s">
        <v>2471</v>
      </c>
      <c r="B617" s="69" t="s">
        <v>2321</v>
      </c>
      <c r="C617" s="69">
        <v>2</v>
      </c>
      <c r="D617" s="93">
        <v>0.006609639476180829</v>
      </c>
      <c r="E617" s="93">
        <v>2.1583624920952498</v>
      </c>
      <c r="F617" s="69" t="s">
        <v>354</v>
      </c>
      <c r="G617" s="69" t="b">
        <v>0</v>
      </c>
      <c r="H617" s="69" t="b">
        <v>0</v>
      </c>
      <c r="I617" s="69" t="b">
        <v>0</v>
      </c>
      <c r="J617" s="69" t="b">
        <v>0</v>
      </c>
      <c r="K617" s="69" t="b">
        <v>0</v>
      </c>
      <c r="L617" s="69" t="b">
        <v>0</v>
      </c>
    </row>
    <row r="618" spans="1:12" ht="15">
      <c r="A618" s="69" t="s">
        <v>2321</v>
      </c>
      <c r="B618" s="69" t="s">
        <v>2472</v>
      </c>
      <c r="C618" s="69">
        <v>2</v>
      </c>
      <c r="D618" s="93">
        <v>0.006609639476180829</v>
      </c>
      <c r="E618" s="93">
        <v>2.1583624920952498</v>
      </c>
      <c r="F618" s="69" t="s">
        <v>354</v>
      </c>
      <c r="G618" s="69" t="b">
        <v>0</v>
      </c>
      <c r="H618" s="69" t="b">
        <v>0</v>
      </c>
      <c r="I618" s="69" t="b">
        <v>0</v>
      </c>
      <c r="J618" s="69" t="b">
        <v>0</v>
      </c>
      <c r="K618" s="69" t="b">
        <v>0</v>
      </c>
      <c r="L618" s="69" t="b">
        <v>0</v>
      </c>
    </row>
    <row r="619" spans="1:12" ht="15">
      <c r="A619" s="69" t="s">
        <v>2472</v>
      </c>
      <c r="B619" s="69" t="s">
        <v>2473</v>
      </c>
      <c r="C619" s="69">
        <v>2</v>
      </c>
      <c r="D619" s="93">
        <v>0.006609639476180829</v>
      </c>
      <c r="E619" s="93">
        <v>2.1583624920952498</v>
      </c>
      <c r="F619" s="69" t="s">
        <v>354</v>
      </c>
      <c r="G619" s="69" t="b">
        <v>0</v>
      </c>
      <c r="H619" s="69" t="b">
        <v>0</v>
      </c>
      <c r="I619" s="69" t="b">
        <v>0</v>
      </c>
      <c r="J619" s="69" t="b">
        <v>0</v>
      </c>
      <c r="K619" s="69" t="b">
        <v>0</v>
      </c>
      <c r="L619" s="69" t="b">
        <v>0</v>
      </c>
    </row>
    <row r="620" spans="1:12" ht="15">
      <c r="A620" s="69" t="s">
        <v>2473</v>
      </c>
      <c r="B620" s="69" t="s">
        <v>2016</v>
      </c>
      <c r="C620" s="69">
        <v>2</v>
      </c>
      <c r="D620" s="93">
        <v>0.006609639476180829</v>
      </c>
      <c r="E620" s="93">
        <v>2.1583624920952498</v>
      </c>
      <c r="F620" s="69" t="s">
        <v>354</v>
      </c>
      <c r="G620" s="69" t="b">
        <v>0</v>
      </c>
      <c r="H620" s="69" t="b">
        <v>0</v>
      </c>
      <c r="I620" s="69" t="b">
        <v>0</v>
      </c>
      <c r="J620" s="69" t="b">
        <v>0</v>
      </c>
      <c r="K620" s="69" t="b">
        <v>0</v>
      </c>
      <c r="L620" s="69" t="b">
        <v>0</v>
      </c>
    </row>
    <row r="621" spans="1:12" ht="15">
      <c r="A621" s="69" t="s">
        <v>2016</v>
      </c>
      <c r="B621" s="69" t="s">
        <v>2474</v>
      </c>
      <c r="C621" s="69">
        <v>2</v>
      </c>
      <c r="D621" s="93">
        <v>0.006609639476180829</v>
      </c>
      <c r="E621" s="93">
        <v>2.1583624920952498</v>
      </c>
      <c r="F621" s="69" t="s">
        <v>354</v>
      </c>
      <c r="G621" s="69" t="b">
        <v>0</v>
      </c>
      <c r="H621" s="69" t="b">
        <v>0</v>
      </c>
      <c r="I621" s="69" t="b">
        <v>0</v>
      </c>
      <c r="J621" s="69" t="b">
        <v>0</v>
      </c>
      <c r="K621" s="69" t="b">
        <v>0</v>
      </c>
      <c r="L621" s="69" t="b">
        <v>0</v>
      </c>
    </row>
    <row r="622" spans="1:12" ht="15">
      <c r="A622" s="69" t="s">
        <v>2262</v>
      </c>
      <c r="B622" s="69" t="s">
        <v>2255</v>
      </c>
      <c r="C622" s="69">
        <v>2</v>
      </c>
      <c r="D622" s="93">
        <v>0.006609639476180829</v>
      </c>
      <c r="E622" s="93">
        <v>2.1583624920952498</v>
      </c>
      <c r="F622" s="69" t="s">
        <v>354</v>
      </c>
      <c r="G622" s="69" t="b">
        <v>0</v>
      </c>
      <c r="H622" s="69" t="b">
        <v>0</v>
      </c>
      <c r="I622" s="69" t="b">
        <v>0</v>
      </c>
      <c r="J622" s="69" t="b">
        <v>0</v>
      </c>
      <c r="K622" s="69" t="b">
        <v>0</v>
      </c>
      <c r="L622" s="69" t="b">
        <v>0</v>
      </c>
    </row>
    <row r="623" spans="1:12" ht="15">
      <c r="A623" s="69" t="s">
        <v>2004</v>
      </c>
      <c r="B623" s="69" t="s">
        <v>2005</v>
      </c>
      <c r="C623" s="69">
        <v>2</v>
      </c>
      <c r="D623" s="93">
        <v>0.006609639476180829</v>
      </c>
      <c r="E623" s="93">
        <v>2.1583624920952498</v>
      </c>
      <c r="F623" s="69" t="s">
        <v>354</v>
      </c>
      <c r="G623" s="69" t="b">
        <v>0</v>
      </c>
      <c r="H623" s="69" t="b">
        <v>0</v>
      </c>
      <c r="I623" s="69" t="b">
        <v>0</v>
      </c>
      <c r="J623" s="69" t="b">
        <v>0</v>
      </c>
      <c r="K623" s="69" t="b">
        <v>0</v>
      </c>
      <c r="L623" s="69" t="b">
        <v>0</v>
      </c>
    </row>
    <row r="624" spans="1:12" ht="15">
      <c r="A624" s="69" t="s">
        <v>2253</v>
      </c>
      <c r="B624" s="69" t="s">
        <v>2254</v>
      </c>
      <c r="C624" s="69">
        <v>2</v>
      </c>
      <c r="D624" s="93">
        <v>0.006609639476180829</v>
      </c>
      <c r="E624" s="93">
        <v>1.9822712330395684</v>
      </c>
      <c r="F624" s="69" t="s">
        <v>354</v>
      </c>
      <c r="G624" s="69" t="b">
        <v>0</v>
      </c>
      <c r="H624" s="69" t="b">
        <v>0</v>
      </c>
      <c r="I624" s="69" t="b">
        <v>0</v>
      </c>
      <c r="J624" s="69" t="b">
        <v>0</v>
      </c>
      <c r="K624" s="69" t="b">
        <v>0</v>
      </c>
      <c r="L624" s="69" t="b">
        <v>0</v>
      </c>
    </row>
    <row r="625" spans="1:12" ht="15">
      <c r="A625" s="69" t="s">
        <v>1995</v>
      </c>
      <c r="B625" s="69" t="s">
        <v>1996</v>
      </c>
      <c r="C625" s="69">
        <v>2</v>
      </c>
      <c r="D625" s="93">
        <v>0.006609639476180829</v>
      </c>
      <c r="E625" s="93">
        <v>0.8361431973613304</v>
      </c>
      <c r="F625" s="69" t="s">
        <v>354</v>
      </c>
      <c r="G625" s="69" t="b">
        <v>0</v>
      </c>
      <c r="H625" s="69" t="b">
        <v>0</v>
      </c>
      <c r="I625" s="69" t="b">
        <v>0</v>
      </c>
      <c r="J625" s="69" t="b">
        <v>0</v>
      </c>
      <c r="K625" s="69" t="b">
        <v>0</v>
      </c>
      <c r="L625" s="69" t="b">
        <v>0</v>
      </c>
    </row>
    <row r="626" spans="1:12" ht="15">
      <c r="A626" s="69" t="s">
        <v>808</v>
      </c>
      <c r="B626" s="69" t="s">
        <v>812</v>
      </c>
      <c r="C626" s="69">
        <v>2</v>
      </c>
      <c r="D626" s="93">
        <v>0.006609639476180829</v>
      </c>
      <c r="E626" s="93">
        <v>1.5843312243675307</v>
      </c>
      <c r="F626" s="69" t="s">
        <v>354</v>
      </c>
      <c r="G626" s="69" t="b">
        <v>0</v>
      </c>
      <c r="H626" s="69" t="b">
        <v>0</v>
      </c>
      <c r="I626" s="69" t="b">
        <v>0</v>
      </c>
      <c r="J626" s="69" t="b">
        <v>0</v>
      </c>
      <c r="K626" s="69" t="b">
        <v>0</v>
      </c>
      <c r="L626" s="69" t="b">
        <v>0</v>
      </c>
    </row>
    <row r="627" spans="1:12" ht="15">
      <c r="A627" s="69" t="s">
        <v>2487</v>
      </c>
      <c r="B627" s="69" t="s">
        <v>2488</v>
      </c>
      <c r="C627" s="69">
        <v>2</v>
      </c>
      <c r="D627" s="93">
        <v>0.006609639476180829</v>
      </c>
      <c r="E627" s="93">
        <v>2.1583624920952498</v>
      </c>
      <c r="F627" s="69" t="s">
        <v>354</v>
      </c>
      <c r="G627" s="69" t="b">
        <v>0</v>
      </c>
      <c r="H627" s="69" t="b">
        <v>0</v>
      </c>
      <c r="I627" s="69" t="b">
        <v>0</v>
      </c>
      <c r="J627" s="69" t="b">
        <v>0</v>
      </c>
      <c r="K627" s="69" t="b">
        <v>0</v>
      </c>
      <c r="L627" s="69" t="b">
        <v>0</v>
      </c>
    </row>
    <row r="628" spans="1:12" ht="15">
      <c r="A628" s="69" t="s">
        <v>2488</v>
      </c>
      <c r="B628" s="69" t="s">
        <v>2396</v>
      </c>
      <c r="C628" s="69">
        <v>2</v>
      </c>
      <c r="D628" s="93">
        <v>0.006609639476180829</v>
      </c>
      <c r="E628" s="93">
        <v>2.1583624920952498</v>
      </c>
      <c r="F628" s="69" t="s">
        <v>354</v>
      </c>
      <c r="G628" s="69" t="b">
        <v>0</v>
      </c>
      <c r="H628" s="69" t="b">
        <v>0</v>
      </c>
      <c r="I628" s="69" t="b">
        <v>0</v>
      </c>
      <c r="J628" s="69" t="b">
        <v>0</v>
      </c>
      <c r="K628" s="69" t="b">
        <v>0</v>
      </c>
      <c r="L628" s="69" t="b">
        <v>0</v>
      </c>
    </row>
    <row r="629" spans="1:12" ht="15">
      <c r="A629" s="69" t="s">
        <v>2396</v>
      </c>
      <c r="B629" s="69" t="s">
        <v>2362</v>
      </c>
      <c r="C629" s="69">
        <v>2</v>
      </c>
      <c r="D629" s="93">
        <v>0.006609639476180829</v>
      </c>
      <c r="E629" s="93">
        <v>1.8573324964312685</v>
      </c>
      <c r="F629" s="69" t="s">
        <v>354</v>
      </c>
      <c r="G629" s="69" t="b">
        <v>0</v>
      </c>
      <c r="H629" s="69" t="b">
        <v>0</v>
      </c>
      <c r="I629" s="69" t="b">
        <v>0</v>
      </c>
      <c r="J629" s="69" t="b">
        <v>0</v>
      </c>
      <c r="K629" s="69" t="b">
        <v>0</v>
      </c>
      <c r="L629" s="69" t="b">
        <v>0</v>
      </c>
    </row>
    <row r="630" spans="1:12" ht="15">
      <c r="A630" s="69" t="s">
        <v>2362</v>
      </c>
      <c r="B630" s="69" t="s">
        <v>2489</v>
      </c>
      <c r="C630" s="69">
        <v>2</v>
      </c>
      <c r="D630" s="93">
        <v>0.006609639476180829</v>
      </c>
      <c r="E630" s="93">
        <v>1.8573324964312685</v>
      </c>
      <c r="F630" s="69" t="s">
        <v>354</v>
      </c>
      <c r="G630" s="69" t="b">
        <v>0</v>
      </c>
      <c r="H630" s="69" t="b">
        <v>0</v>
      </c>
      <c r="I630" s="69" t="b">
        <v>0</v>
      </c>
      <c r="J630" s="69" t="b">
        <v>0</v>
      </c>
      <c r="K630" s="69" t="b">
        <v>0</v>
      </c>
      <c r="L630" s="69" t="b">
        <v>0</v>
      </c>
    </row>
    <row r="631" spans="1:12" ht="15">
      <c r="A631" s="69" t="s">
        <v>2489</v>
      </c>
      <c r="B631" s="69" t="s">
        <v>2490</v>
      </c>
      <c r="C631" s="69">
        <v>2</v>
      </c>
      <c r="D631" s="93">
        <v>0.006609639476180829</v>
      </c>
      <c r="E631" s="93">
        <v>2.1583624920952498</v>
      </c>
      <c r="F631" s="69" t="s">
        <v>354</v>
      </c>
      <c r="G631" s="69" t="b">
        <v>0</v>
      </c>
      <c r="H631" s="69" t="b">
        <v>0</v>
      </c>
      <c r="I631" s="69" t="b">
        <v>0</v>
      </c>
      <c r="J631" s="69" t="b">
        <v>0</v>
      </c>
      <c r="K631" s="69" t="b">
        <v>0</v>
      </c>
      <c r="L631" s="69" t="b">
        <v>0</v>
      </c>
    </row>
    <row r="632" spans="1:12" ht="15">
      <c r="A632" s="69" t="s">
        <v>2490</v>
      </c>
      <c r="B632" s="69" t="s">
        <v>2491</v>
      </c>
      <c r="C632" s="69">
        <v>2</v>
      </c>
      <c r="D632" s="93">
        <v>0.006609639476180829</v>
      </c>
      <c r="E632" s="93">
        <v>2.1583624920952498</v>
      </c>
      <c r="F632" s="69" t="s">
        <v>354</v>
      </c>
      <c r="G632" s="69" t="b">
        <v>0</v>
      </c>
      <c r="H632" s="69" t="b">
        <v>0</v>
      </c>
      <c r="I632" s="69" t="b">
        <v>0</v>
      </c>
      <c r="J632" s="69" t="b">
        <v>0</v>
      </c>
      <c r="K632" s="69" t="b">
        <v>0</v>
      </c>
      <c r="L632" s="69" t="b">
        <v>0</v>
      </c>
    </row>
    <row r="633" spans="1:12" ht="15">
      <c r="A633" s="69" t="s">
        <v>2491</v>
      </c>
      <c r="B633" s="69" t="s">
        <v>2362</v>
      </c>
      <c r="C633" s="69">
        <v>2</v>
      </c>
      <c r="D633" s="93">
        <v>0.006609639476180829</v>
      </c>
      <c r="E633" s="93">
        <v>1.8573324964312685</v>
      </c>
      <c r="F633" s="69" t="s">
        <v>354</v>
      </c>
      <c r="G633" s="69" t="b">
        <v>0</v>
      </c>
      <c r="H633" s="69" t="b">
        <v>0</v>
      </c>
      <c r="I633" s="69" t="b">
        <v>0</v>
      </c>
      <c r="J633" s="69" t="b">
        <v>0</v>
      </c>
      <c r="K633" s="69" t="b">
        <v>0</v>
      </c>
      <c r="L633" s="69" t="b">
        <v>0</v>
      </c>
    </row>
    <row r="634" spans="1:12" ht="15">
      <c r="A634" s="69" t="s">
        <v>2362</v>
      </c>
      <c r="B634" s="69" t="s">
        <v>2492</v>
      </c>
      <c r="C634" s="69">
        <v>2</v>
      </c>
      <c r="D634" s="93">
        <v>0.006609639476180829</v>
      </c>
      <c r="E634" s="93">
        <v>1.8573324964312685</v>
      </c>
      <c r="F634" s="69" t="s">
        <v>354</v>
      </c>
      <c r="G634" s="69" t="b">
        <v>0</v>
      </c>
      <c r="H634" s="69" t="b">
        <v>0</v>
      </c>
      <c r="I634" s="69" t="b">
        <v>0</v>
      </c>
      <c r="J634" s="69" t="b">
        <v>0</v>
      </c>
      <c r="K634" s="69" t="b">
        <v>0</v>
      </c>
      <c r="L634" s="69" t="b">
        <v>0</v>
      </c>
    </row>
    <row r="635" spans="1:12" ht="15">
      <c r="A635" s="69" t="s">
        <v>2492</v>
      </c>
      <c r="B635" s="69" t="s">
        <v>2277</v>
      </c>
      <c r="C635" s="69">
        <v>2</v>
      </c>
      <c r="D635" s="93">
        <v>0.006609639476180829</v>
      </c>
      <c r="E635" s="93">
        <v>1.9822712330395684</v>
      </c>
      <c r="F635" s="69" t="s">
        <v>354</v>
      </c>
      <c r="G635" s="69" t="b">
        <v>0</v>
      </c>
      <c r="H635" s="69" t="b">
        <v>0</v>
      </c>
      <c r="I635" s="69" t="b">
        <v>0</v>
      </c>
      <c r="J635" s="69" t="b">
        <v>0</v>
      </c>
      <c r="K635" s="69" t="b">
        <v>0</v>
      </c>
      <c r="L635" s="69" t="b">
        <v>0</v>
      </c>
    </row>
    <row r="636" spans="1:12" ht="15">
      <c r="A636" s="69" t="s">
        <v>2277</v>
      </c>
      <c r="B636" s="69" t="s">
        <v>2002</v>
      </c>
      <c r="C636" s="69">
        <v>2</v>
      </c>
      <c r="D636" s="93">
        <v>0.006609639476180829</v>
      </c>
      <c r="E636" s="93">
        <v>1.6812412373755872</v>
      </c>
      <c r="F636" s="69" t="s">
        <v>354</v>
      </c>
      <c r="G636" s="69" t="b">
        <v>0</v>
      </c>
      <c r="H636" s="69" t="b">
        <v>0</v>
      </c>
      <c r="I636" s="69" t="b">
        <v>0</v>
      </c>
      <c r="J636" s="69" t="b">
        <v>0</v>
      </c>
      <c r="K636" s="69" t="b">
        <v>0</v>
      </c>
      <c r="L636" s="69" t="b">
        <v>0</v>
      </c>
    </row>
    <row r="637" spans="1:12" ht="15">
      <c r="A637" s="69" t="s">
        <v>2002</v>
      </c>
      <c r="B637" s="69" t="s">
        <v>2017</v>
      </c>
      <c r="C637" s="69">
        <v>2</v>
      </c>
      <c r="D637" s="93">
        <v>0.006609639476180829</v>
      </c>
      <c r="E637" s="93">
        <v>1.760422483423212</v>
      </c>
      <c r="F637" s="69" t="s">
        <v>354</v>
      </c>
      <c r="G637" s="69" t="b">
        <v>0</v>
      </c>
      <c r="H637" s="69" t="b">
        <v>0</v>
      </c>
      <c r="I637" s="69" t="b">
        <v>0</v>
      </c>
      <c r="J637" s="69" t="b">
        <v>0</v>
      </c>
      <c r="K637" s="69" t="b">
        <v>0</v>
      </c>
      <c r="L637" s="69" t="b">
        <v>0</v>
      </c>
    </row>
    <row r="638" spans="1:12" ht="15">
      <c r="A638" s="69" t="s">
        <v>2017</v>
      </c>
      <c r="B638" s="69" t="s">
        <v>1995</v>
      </c>
      <c r="C638" s="69">
        <v>2</v>
      </c>
      <c r="D638" s="93">
        <v>0.006609639476180829</v>
      </c>
      <c r="E638" s="93">
        <v>1.1583624920952498</v>
      </c>
      <c r="F638" s="69" t="s">
        <v>354</v>
      </c>
      <c r="G638" s="69" t="b">
        <v>0</v>
      </c>
      <c r="H638" s="69" t="b">
        <v>0</v>
      </c>
      <c r="I638" s="69" t="b">
        <v>0</v>
      </c>
      <c r="J638" s="69" t="b">
        <v>0</v>
      </c>
      <c r="K638" s="69" t="b">
        <v>0</v>
      </c>
      <c r="L638" s="69" t="b">
        <v>0</v>
      </c>
    </row>
    <row r="639" spans="1:12" ht="15">
      <c r="A639" s="69" t="s">
        <v>1997</v>
      </c>
      <c r="B639" s="69" t="s">
        <v>2291</v>
      </c>
      <c r="C639" s="69">
        <v>2</v>
      </c>
      <c r="D639" s="93">
        <v>0.006609639476180829</v>
      </c>
      <c r="E639" s="93">
        <v>1.5563025007672873</v>
      </c>
      <c r="F639" s="69" t="s">
        <v>354</v>
      </c>
      <c r="G639" s="69" t="b">
        <v>0</v>
      </c>
      <c r="H639" s="69" t="b">
        <v>0</v>
      </c>
      <c r="I639" s="69" t="b">
        <v>0</v>
      </c>
      <c r="J639" s="69" t="b">
        <v>0</v>
      </c>
      <c r="K639" s="69" t="b">
        <v>0</v>
      </c>
      <c r="L639" s="69" t="b">
        <v>0</v>
      </c>
    </row>
    <row r="640" spans="1:12" ht="15">
      <c r="A640" s="69" t="s">
        <v>2291</v>
      </c>
      <c r="B640" s="69" t="s">
        <v>2479</v>
      </c>
      <c r="C640" s="69">
        <v>2</v>
      </c>
      <c r="D640" s="93">
        <v>0.006609639476180829</v>
      </c>
      <c r="E640" s="93">
        <v>2.1583624920952498</v>
      </c>
      <c r="F640" s="69" t="s">
        <v>354</v>
      </c>
      <c r="G640" s="69" t="b">
        <v>0</v>
      </c>
      <c r="H640" s="69" t="b">
        <v>0</v>
      </c>
      <c r="I640" s="69" t="b">
        <v>0</v>
      </c>
      <c r="J640" s="69" t="b">
        <v>0</v>
      </c>
      <c r="K640" s="69" t="b">
        <v>0</v>
      </c>
      <c r="L640" s="69" t="b">
        <v>0</v>
      </c>
    </row>
    <row r="641" spans="1:12" ht="15">
      <c r="A641" s="69" t="s">
        <v>2479</v>
      </c>
      <c r="B641" s="69" t="s">
        <v>2300</v>
      </c>
      <c r="C641" s="69">
        <v>2</v>
      </c>
      <c r="D641" s="93">
        <v>0.006609639476180829</v>
      </c>
      <c r="E641" s="93">
        <v>2.1583624920952498</v>
      </c>
      <c r="F641" s="69" t="s">
        <v>354</v>
      </c>
      <c r="G641" s="69" t="b">
        <v>0</v>
      </c>
      <c r="H641" s="69" t="b">
        <v>0</v>
      </c>
      <c r="I641" s="69" t="b">
        <v>0</v>
      </c>
      <c r="J641" s="69" t="b">
        <v>0</v>
      </c>
      <c r="K641" s="69" t="b">
        <v>0</v>
      </c>
      <c r="L641" s="69" t="b">
        <v>0</v>
      </c>
    </row>
    <row r="642" spans="1:12" ht="15">
      <c r="A642" s="69" t="s">
        <v>2300</v>
      </c>
      <c r="B642" s="69" t="s">
        <v>2480</v>
      </c>
      <c r="C642" s="69">
        <v>2</v>
      </c>
      <c r="D642" s="93">
        <v>0.006609639476180829</v>
      </c>
      <c r="E642" s="93">
        <v>2.1583624920952498</v>
      </c>
      <c r="F642" s="69" t="s">
        <v>354</v>
      </c>
      <c r="G642" s="69" t="b">
        <v>0</v>
      </c>
      <c r="H642" s="69" t="b">
        <v>0</v>
      </c>
      <c r="I642" s="69" t="b">
        <v>0</v>
      </c>
      <c r="J642" s="69" t="b">
        <v>0</v>
      </c>
      <c r="K642" s="69" t="b">
        <v>0</v>
      </c>
      <c r="L642" s="69" t="b">
        <v>0</v>
      </c>
    </row>
    <row r="643" spans="1:12" ht="15">
      <c r="A643" s="69" t="s">
        <v>2480</v>
      </c>
      <c r="B643" s="69" t="s">
        <v>2379</v>
      </c>
      <c r="C643" s="69">
        <v>2</v>
      </c>
      <c r="D643" s="93">
        <v>0.006609639476180829</v>
      </c>
      <c r="E643" s="93">
        <v>2.1583624920952498</v>
      </c>
      <c r="F643" s="69" t="s">
        <v>354</v>
      </c>
      <c r="G643" s="69" t="b">
        <v>0</v>
      </c>
      <c r="H643" s="69" t="b">
        <v>0</v>
      </c>
      <c r="I643" s="69" t="b">
        <v>0</v>
      </c>
      <c r="J643" s="69" t="b">
        <v>0</v>
      </c>
      <c r="K643" s="69" t="b">
        <v>0</v>
      </c>
      <c r="L643" s="69" t="b">
        <v>0</v>
      </c>
    </row>
    <row r="644" spans="1:12" ht="15">
      <c r="A644" s="69" t="s">
        <v>2379</v>
      </c>
      <c r="B644" s="69" t="s">
        <v>2021</v>
      </c>
      <c r="C644" s="69">
        <v>2</v>
      </c>
      <c r="D644" s="93">
        <v>0.006609639476180829</v>
      </c>
      <c r="E644" s="93">
        <v>2.1583624920952498</v>
      </c>
      <c r="F644" s="69" t="s">
        <v>354</v>
      </c>
      <c r="G644" s="69" t="b">
        <v>0</v>
      </c>
      <c r="H644" s="69" t="b">
        <v>0</v>
      </c>
      <c r="I644" s="69" t="b">
        <v>0</v>
      </c>
      <c r="J644" s="69" t="b">
        <v>0</v>
      </c>
      <c r="K644" s="69" t="b">
        <v>0</v>
      </c>
      <c r="L644" s="69" t="b">
        <v>0</v>
      </c>
    </row>
    <row r="645" spans="1:12" ht="15">
      <c r="A645" s="69" t="s">
        <v>2021</v>
      </c>
      <c r="B645" s="69" t="s">
        <v>2023</v>
      </c>
      <c r="C645" s="69">
        <v>2</v>
      </c>
      <c r="D645" s="93">
        <v>0.006609639476180829</v>
      </c>
      <c r="E645" s="93">
        <v>2.1583624920952498</v>
      </c>
      <c r="F645" s="69" t="s">
        <v>354</v>
      </c>
      <c r="G645" s="69" t="b">
        <v>0</v>
      </c>
      <c r="H645" s="69" t="b">
        <v>0</v>
      </c>
      <c r="I645" s="69" t="b">
        <v>0</v>
      </c>
      <c r="J645" s="69" t="b">
        <v>0</v>
      </c>
      <c r="K645" s="69" t="b">
        <v>0</v>
      </c>
      <c r="L645" s="69" t="b">
        <v>0</v>
      </c>
    </row>
    <row r="646" spans="1:12" ht="15">
      <c r="A646" s="69" t="s">
        <v>2023</v>
      </c>
      <c r="B646" s="69" t="s">
        <v>2481</v>
      </c>
      <c r="C646" s="69">
        <v>2</v>
      </c>
      <c r="D646" s="93">
        <v>0.006609639476180829</v>
      </c>
      <c r="E646" s="93">
        <v>2.1583624920952498</v>
      </c>
      <c r="F646" s="69" t="s">
        <v>354</v>
      </c>
      <c r="G646" s="69" t="b">
        <v>0</v>
      </c>
      <c r="H646" s="69" t="b">
        <v>0</v>
      </c>
      <c r="I646" s="69" t="b">
        <v>0</v>
      </c>
      <c r="J646" s="69" t="b">
        <v>0</v>
      </c>
      <c r="K646" s="69" t="b">
        <v>0</v>
      </c>
      <c r="L646" s="69" t="b">
        <v>0</v>
      </c>
    </row>
    <row r="647" spans="1:12" ht="15">
      <c r="A647" s="69" t="s">
        <v>2481</v>
      </c>
      <c r="B647" s="69" t="s">
        <v>2482</v>
      </c>
      <c r="C647" s="69">
        <v>2</v>
      </c>
      <c r="D647" s="93">
        <v>0.006609639476180829</v>
      </c>
      <c r="E647" s="93">
        <v>2.1583624920952498</v>
      </c>
      <c r="F647" s="69" t="s">
        <v>354</v>
      </c>
      <c r="G647" s="69" t="b">
        <v>0</v>
      </c>
      <c r="H647" s="69" t="b">
        <v>0</v>
      </c>
      <c r="I647" s="69" t="b">
        <v>0</v>
      </c>
      <c r="J647" s="69" t="b">
        <v>0</v>
      </c>
      <c r="K647" s="69" t="b">
        <v>0</v>
      </c>
      <c r="L647" s="69" t="b">
        <v>0</v>
      </c>
    </row>
    <row r="648" spans="1:12" ht="15">
      <c r="A648" s="69" t="s">
        <v>2482</v>
      </c>
      <c r="B648" s="69" t="s">
        <v>1998</v>
      </c>
      <c r="C648" s="69">
        <v>2</v>
      </c>
      <c r="D648" s="93">
        <v>0.006609639476180829</v>
      </c>
      <c r="E648" s="93">
        <v>1.505149978319906</v>
      </c>
      <c r="F648" s="69" t="s">
        <v>354</v>
      </c>
      <c r="G648" s="69" t="b">
        <v>0</v>
      </c>
      <c r="H648" s="69" t="b">
        <v>0</v>
      </c>
      <c r="I648" s="69" t="b">
        <v>0</v>
      </c>
      <c r="J648" s="69" t="b">
        <v>0</v>
      </c>
      <c r="K648" s="69" t="b">
        <v>0</v>
      </c>
      <c r="L648" s="69" t="b">
        <v>0</v>
      </c>
    </row>
    <row r="649" spans="1:12" ht="15">
      <c r="A649" s="69" t="s">
        <v>1998</v>
      </c>
      <c r="B649" s="69" t="s">
        <v>2002</v>
      </c>
      <c r="C649" s="69">
        <v>2</v>
      </c>
      <c r="D649" s="93">
        <v>0.006609639476180829</v>
      </c>
      <c r="E649" s="93">
        <v>1.2041199826559248</v>
      </c>
      <c r="F649" s="69" t="s">
        <v>354</v>
      </c>
      <c r="G649" s="69" t="b">
        <v>0</v>
      </c>
      <c r="H649" s="69" t="b">
        <v>0</v>
      </c>
      <c r="I649" s="69" t="b">
        <v>0</v>
      </c>
      <c r="J649" s="69" t="b">
        <v>0</v>
      </c>
      <c r="K649" s="69" t="b">
        <v>0</v>
      </c>
      <c r="L649" s="69" t="b">
        <v>0</v>
      </c>
    </row>
    <row r="650" spans="1:12" ht="15">
      <c r="A650" s="69" t="s">
        <v>2002</v>
      </c>
      <c r="B650" s="69" t="s">
        <v>2483</v>
      </c>
      <c r="C650" s="69">
        <v>2</v>
      </c>
      <c r="D650" s="93">
        <v>0.006609639476180829</v>
      </c>
      <c r="E650" s="93">
        <v>1.760422483423212</v>
      </c>
      <c r="F650" s="69" t="s">
        <v>354</v>
      </c>
      <c r="G650" s="69" t="b">
        <v>0</v>
      </c>
      <c r="H650" s="69" t="b">
        <v>0</v>
      </c>
      <c r="I650" s="69" t="b">
        <v>0</v>
      </c>
      <c r="J650" s="69" t="b">
        <v>0</v>
      </c>
      <c r="K650" s="69" t="b">
        <v>0</v>
      </c>
      <c r="L650" s="69" t="b">
        <v>0</v>
      </c>
    </row>
    <row r="651" spans="1:12" ht="15">
      <c r="A651" s="69" t="s">
        <v>2483</v>
      </c>
      <c r="B651" s="69" t="s">
        <v>2373</v>
      </c>
      <c r="C651" s="69">
        <v>2</v>
      </c>
      <c r="D651" s="93">
        <v>0.006609639476180829</v>
      </c>
      <c r="E651" s="93">
        <v>2.1583624920952498</v>
      </c>
      <c r="F651" s="69" t="s">
        <v>354</v>
      </c>
      <c r="G651" s="69" t="b">
        <v>0</v>
      </c>
      <c r="H651" s="69" t="b">
        <v>0</v>
      </c>
      <c r="I651" s="69" t="b">
        <v>0</v>
      </c>
      <c r="J651" s="69" t="b">
        <v>0</v>
      </c>
      <c r="K651" s="69" t="b">
        <v>0</v>
      </c>
      <c r="L651" s="69" t="b">
        <v>0</v>
      </c>
    </row>
    <row r="652" spans="1:12" ht="15">
      <c r="A652" s="69" t="s">
        <v>2373</v>
      </c>
      <c r="B652" s="69" t="s">
        <v>2484</v>
      </c>
      <c r="C652" s="69">
        <v>2</v>
      </c>
      <c r="D652" s="93">
        <v>0.006609639476180829</v>
      </c>
      <c r="E652" s="93">
        <v>2.1583624920952498</v>
      </c>
      <c r="F652" s="69" t="s">
        <v>354</v>
      </c>
      <c r="G652" s="69" t="b">
        <v>0</v>
      </c>
      <c r="H652" s="69" t="b">
        <v>0</v>
      </c>
      <c r="I652" s="69" t="b">
        <v>0</v>
      </c>
      <c r="J652" s="69" t="b">
        <v>0</v>
      </c>
      <c r="K652" s="69" t="b">
        <v>0</v>
      </c>
      <c r="L652" s="69" t="b">
        <v>0</v>
      </c>
    </row>
    <row r="653" spans="1:12" ht="15">
      <c r="A653" s="69" t="s">
        <v>2484</v>
      </c>
      <c r="B653" s="69" t="s">
        <v>2361</v>
      </c>
      <c r="C653" s="69">
        <v>2</v>
      </c>
      <c r="D653" s="93">
        <v>0.006609639476180829</v>
      </c>
      <c r="E653" s="93">
        <v>1.8573324964312685</v>
      </c>
      <c r="F653" s="69" t="s">
        <v>354</v>
      </c>
      <c r="G653" s="69" t="b">
        <v>0</v>
      </c>
      <c r="H653" s="69" t="b">
        <v>0</v>
      </c>
      <c r="I653" s="69" t="b">
        <v>0</v>
      </c>
      <c r="J653" s="69" t="b">
        <v>0</v>
      </c>
      <c r="K653" s="69" t="b">
        <v>0</v>
      </c>
      <c r="L653" s="69" t="b">
        <v>0</v>
      </c>
    </row>
    <row r="654" spans="1:12" ht="15">
      <c r="A654" s="69" t="s">
        <v>2361</v>
      </c>
      <c r="B654" s="69" t="s">
        <v>2280</v>
      </c>
      <c r="C654" s="69">
        <v>2</v>
      </c>
      <c r="D654" s="93">
        <v>0.006609639476180829</v>
      </c>
      <c r="E654" s="93">
        <v>1.5563025007672873</v>
      </c>
      <c r="F654" s="69" t="s">
        <v>354</v>
      </c>
      <c r="G654" s="69" t="b">
        <v>0</v>
      </c>
      <c r="H654" s="69" t="b">
        <v>0</v>
      </c>
      <c r="I654" s="69" t="b">
        <v>0</v>
      </c>
      <c r="J654" s="69" t="b">
        <v>0</v>
      </c>
      <c r="K654" s="69" t="b">
        <v>0</v>
      </c>
      <c r="L654" s="69" t="b">
        <v>0</v>
      </c>
    </row>
    <row r="655" spans="1:12" ht="15">
      <c r="A655" s="69" t="s">
        <v>2280</v>
      </c>
      <c r="B655" s="69" t="s">
        <v>2485</v>
      </c>
      <c r="C655" s="69">
        <v>2</v>
      </c>
      <c r="D655" s="93">
        <v>0.006609639476180829</v>
      </c>
      <c r="E655" s="93">
        <v>1.8573324964312685</v>
      </c>
      <c r="F655" s="69" t="s">
        <v>354</v>
      </c>
      <c r="G655" s="69" t="b">
        <v>0</v>
      </c>
      <c r="H655" s="69" t="b">
        <v>0</v>
      </c>
      <c r="I655" s="69" t="b">
        <v>0</v>
      </c>
      <c r="J655" s="69" t="b">
        <v>0</v>
      </c>
      <c r="K655" s="69" t="b">
        <v>0</v>
      </c>
      <c r="L655" s="69" t="b">
        <v>0</v>
      </c>
    </row>
    <row r="656" spans="1:12" ht="15">
      <c r="A656" s="69" t="s">
        <v>2485</v>
      </c>
      <c r="B656" s="69" t="s">
        <v>2315</v>
      </c>
      <c r="C656" s="69">
        <v>2</v>
      </c>
      <c r="D656" s="93">
        <v>0.006609639476180829</v>
      </c>
      <c r="E656" s="93">
        <v>2.1583624920952498</v>
      </c>
      <c r="F656" s="69" t="s">
        <v>354</v>
      </c>
      <c r="G656" s="69" t="b">
        <v>0</v>
      </c>
      <c r="H656" s="69" t="b">
        <v>0</v>
      </c>
      <c r="I656" s="69" t="b">
        <v>0</v>
      </c>
      <c r="J656" s="69" t="b">
        <v>0</v>
      </c>
      <c r="K656" s="69" t="b">
        <v>0</v>
      </c>
      <c r="L656" s="69" t="b">
        <v>0</v>
      </c>
    </row>
    <row r="657" spans="1:12" ht="15">
      <c r="A657" s="69" t="s">
        <v>2315</v>
      </c>
      <c r="B657" s="69" t="s">
        <v>2280</v>
      </c>
      <c r="C657" s="69">
        <v>2</v>
      </c>
      <c r="D657" s="93">
        <v>0.006609639476180829</v>
      </c>
      <c r="E657" s="93">
        <v>1.8573324964312685</v>
      </c>
      <c r="F657" s="69" t="s">
        <v>354</v>
      </c>
      <c r="G657" s="69" t="b">
        <v>0</v>
      </c>
      <c r="H657" s="69" t="b">
        <v>0</v>
      </c>
      <c r="I657" s="69" t="b">
        <v>0</v>
      </c>
      <c r="J657" s="69" t="b">
        <v>0</v>
      </c>
      <c r="K657" s="69" t="b">
        <v>0</v>
      </c>
      <c r="L657" s="69" t="b">
        <v>0</v>
      </c>
    </row>
    <row r="658" spans="1:12" ht="15">
      <c r="A658" s="69" t="s">
        <v>2280</v>
      </c>
      <c r="B658" s="69" t="s">
        <v>2486</v>
      </c>
      <c r="C658" s="69">
        <v>2</v>
      </c>
      <c r="D658" s="93">
        <v>0.006609639476180829</v>
      </c>
      <c r="E658" s="93">
        <v>1.8573324964312685</v>
      </c>
      <c r="F658" s="69" t="s">
        <v>354</v>
      </c>
      <c r="G658" s="69" t="b">
        <v>0</v>
      </c>
      <c r="H658" s="69" t="b">
        <v>0</v>
      </c>
      <c r="I658" s="69" t="b">
        <v>0</v>
      </c>
      <c r="J658" s="69" t="b">
        <v>0</v>
      </c>
      <c r="K658" s="69" t="b">
        <v>0</v>
      </c>
      <c r="L658" s="69" t="b">
        <v>0</v>
      </c>
    </row>
    <row r="659" spans="1:12" ht="15">
      <c r="A659" s="69" t="s">
        <v>2486</v>
      </c>
      <c r="B659" s="69" t="s">
        <v>2361</v>
      </c>
      <c r="C659" s="69">
        <v>2</v>
      </c>
      <c r="D659" s="93">
        <v>0.006609639476180829</v>
      </c>
      <c r="E659" s="93">
        <v>1.8573324964312685</v>
      </c>
      <c r="F659" s="69" t="s">
        <v>354</v>
      </c>
      <c r="G659" s="69" t="b">
        <v>0</v>
      </c>
      <c r="H659" s="69" t="b">
        <v>0</v>
      </c>
      <c r="I659" s="69" t="b">
        <v>0</v>
      </c>
      <c r="J659" s="69" t="b">
        <v>0</v>
      </c>
      <c r="K659" s="69" t="b">
        <v>0</v>
      </c>
      <c r="L659" s="69" t="b">
        <v>0</v>
      </c>
    </row>
    <row r="660" spans="1:12" ht="15">
      <c r="A660" s="69" t="s">
        <v>2361</v>
      </c>
      <c r="B660" s="69" t="s">
        <v>1995</v>
      </c>
      <c r="C660" s="69">
        <v>2</v>
      </c>
      <c r="D660" s="93">
        <v>0.006609639476180829</v>
      </c>
      <c r="E660" s="93">
        <v>0.8573324964312685</v>
      </c>
      <c r="F660" s="69" t="s">
        <v>354</v>
      </c>
      <c r="G660" s="69" t="b">
        <v>0</v>
      </c>
      <c r="H660" s="69" t="b">
        <v>0</v>
      </c>
      <c r="I660" s="69" t="b">
        <v>0</v>
      </c>
      <c r="J660" s="69" t="b">
        <v>0</v>
      </c>
      <c r="K660" s="69" t="b">
        <v>0</v>
      </c>
      <c r="L660" s="69" t="b">
        <v>0</v>
      </c>
    </row>
    <row r="661" spans="1:12" ht="15">
      <c r="A661" s="69" t="s">
        <v>1996</v>
      </c>
      <c r="B661" s="69" t="s">
        <v>1997</v>
      </c>
      <c r="C661" s="69">
        <v>13</v>
      </c>
      <c r="D661" s="93">
        <v>0.003083674762347243</v>
      </c>
      <c r="E661" s="93">
        <v>1.278753600952829</v>
      </c>
      <c r="F661" s="69" t="s">
        <v>373</v>
      </c>
      <c r="G661" s="69" t="b">
        <v>0</v>
      </c>
      <c r="H661" s="69" t="b">
        <v>0</v>
      </c>
      <c r="I661" s="69" t="b">
        <v>0</v>
      </c>
      <c r="J661" s="69" t="b">
        <v>0</v>
      </c>
      <c r="K661" s="69" t="b">
        <v>0</v>
      </c>
      <c r="L661" s="69" t="b">
        <v>0</v>
      </c>
    </row>
    <row r="662" spans="1:12" ht="15">
      <c r="A662" s="69" t="s">
        <v>2004</v>
      </c>
      <c r="B662" s="69" t="s">
        <v>2005</v>
      </c>
      <c r="C662" s="69">
        <v>11</v>
      </c>
      <c r="D662" s="93">
        <v>0.005655283636916099</v>
      </c>
      <c r="E662" s="93">
        <v>1.3513042681014407</v>
      </c>
      <c r="F662" s="69" t="s">
        <v>373</v>
      </c>
      <c r="G662" s="69" t="b">
        <v>0</v>
      </c>
      <c r="H662" s="69" t="b">
        <v>0</v>
      </c>
      <c r="I662" s="69" t="b">
        <v>0</v>
      </c>
      <c r="J662" s="69" t="b">
        <v>0</v>
      </c>
      <c r="K662" s="69" t="b">
        <v>0</v>
      </c>
      <c r="L662" s="69" t="b">
        <v>0</v>
      </c>
    </row>
    <row r="663" spans="1:12" ht="15">
      <c r="A663" s="69" t="s">
        <v>1997</v>
      </c>
      <c r="B663" s="69" t="s">
        <v>1998</v>
      </c>
      <c r="C663" s="69">
        <v>11</v>
      </c>
      <c r="D663" s="93">
        <v>0.005655283636916099</v>
      </c>
      <c r="E663" s="93">
        <v>1.2409650400634291</v>
      </c>
      <c r="F663" s="69" t="s">
        <v>373</v>
      </c>
      <c r="G663" s="69" t="b">
        <v>0</v>
      </c>
      <c r="H663" s="69" t="b">
        <v>0</v>
      </c>
      <c r="I663" s="69" t="b">
        <v>0</v>
      </c>
      <c r="J663" s="69" t="b">
        <v>0</v>
      </c>
      <c r="K663" s="69" t="b">
        <v>0</v>
      </c>
      <c r="L663" s="69" t="b">
        <v>0</v>
      </c>
    </row>
    <row r="664" spans="1:12" ht="15">
      <c r="A664" s="69" t="s">
        <v>2005</v>
      </c>
      <c r="B664" s="69" t="s">
        <v>2007</v>
      </c>
      <c r="C664" s="69">
        <v>9</v>
      </c>
      <c r="D664" s="93">
        <v>0.007620758574607663</v>
      </c>
      <c r="E664" s="93">
        <v>1.3513042681014407</v>
      </c>
      <c r="F664" s="69" t="s">
        <v>373</v>
      </c>
      <c r="G664" s="69" t="b">
        <v>0</v>
      </c>
      <c r="H664" s="69" t="b">
        <v>0</v>
      </c>
      <c r="I664" s="69" t="b">
        <v>0</v>
      </c>
      <c r="J664" s="69" t="b">
        <v>0</v>
      </c>
      <c r="K664" s="69" t="b">
        <v>0</v>
      </c>
      <c r="L664" s="69" t="b">
        <v>0</v>
      </c>
    </row>
    <row r="665" spans="1:12" ht="15">
      <c r="A665" s="69" t="s">
        <v>2007</v>
      </c>
      <c r="B665" s="69" t="s">
        <v>1996</v>
      </c>
      <c r="C665" s="69">
        <v>5</v>
      </c>
      <c r="D665" s="93">
        <v>0.009105367456482107</v>
      </c>
      <c r="E665" s="93">
        <v>1.0960317629981347</v>
      </c>
      <c r="F665" s="69" t="s">
        <v>373</v>
      </c>
      <c r="G665" s="69" t="b">
        <v>0</v>
      </c>
      <c r="H665" s="69" t="b">
        <v>0</v>
      </c>
      <c r="I665" s="69" t="b">
        <v>0</v>
      </c>
      <c r="J665" s="69" t="b">
        <v>0</v>
      </c>
      <c r="K665" s="69" t="b">
        <v>0</v>
      </c>
      <c r="L665" s="69" t="b">
        <v>0</v>
      </c>
    </row>
    <row r="666" spans="1:12" ht="15">
      <c r="A666" s="69" t="s">
        <v>2253</v>
      </c>
      <c r="B666" s="69" t="s">
        <v>2254</v>
      </c>
      <c r="C666" s="69">
        <v>5</v>
      </c>
      <c r="D666" s="93">
        <v>0.009105367456482107</v>
      </c>
      <c r="E666" s="93">
        <v>1.6937269489236468</v>
      </c>
      <c r="F666" s="69" t="s">
        <v>373</v>
      </c>
      <c r="G666" s="69" t="b">
        <v>0</v>
      </c>
      <c r="H666" s="69" t="b">
        <v>0</v>
      </c>
      <c r="I666" s="69" t="b">
        <v>0</v>
      </c>
      <c r="J666" s="69" t="b">
        <v>0</v>
      </c>
      <c r="K666" s="69" t="b">
        <v>0</v>
      </c>
      <c r="L666" s="69" t="b">
        <v>0</v>
      </c>
    </row>
    <row r="667" spans="1:12" ht="15">
      <c r="A667" s="69" t="s">
        <v>2007</v>
      </c>
      <c r="B667" s="69" t="s">
        <v>2253</v>
      </c>
      <c r="C667" s="69">
        <v>4</v>
      </c>
      <c r="D667" s="93">
        <v>0.008763836148514791</v>
      </c>
      <c r="E667" s="93">
        <v>1.3415444308122844</v>
      </c>
      <c r="F667" s="69" t="s">
        <v>373</v>
      </c>
      <c r="G667" s="69" t="b">
        <v>0</v>
      </c>
      <c r="H667" s="69" t="b">
        <v>0</v>
      </c>
      <c r="I667" s="69" t="b">
        <v>0</v>
      </c>
      <c r="J667" s="69" t="b">
        <v>0</v>
      </c>
      <c r="K667" s="69" t="b">
        <v>0</v>
      </c>
      <c r="L667" s="69" t="b">
        <v>0</v>
      </c>
    </row>
    <row r="668" spans="1:12" ht="15">
      <c r="A668" s="69" t="s">
        <v>2269</v>
      </c>
      <c r="B668" s="69" t="s">
        <v>2261</v>
      </c>
      <c r="C668" s="69">
        <v>4</v>
      </c>
      <c r="D668" s="93">
        <v>0.008763836148514791</v>
      </c>
      <c r="E668" s="93">
        <v>1.6937269489236468</v>
      </c>
      <c r="F668" s="69" t="s">
        <v>373</v>
      </c>
      <c r="G668" s="69" t="b">
        <v>0</v>
      </c>
      <c r="H668" s="69" t="b">
        <v>0</v>
      </c>
      <c r="I668" s="69" t="b">
        <v>0</v>
      </c>
      <c r="J668" s="69" t="b">
        <v>0</v>
      </c>
      <c r="K668" s="69" t="b">
        <v>0</v>
      </c>
      <c r="L668" s="69" t="b">
        <v>0</v>
      </c>
    </row>
    <row r="669" spans="1:12" ht="15">
      <c r="A669" s="69" t="s">
        <v>2261</v>
      </c>
      <c r="B669" s="69" t="s">
        <v>2272</v>
      </c>
      <c r="C669" s="69">
        <v>4</v>
      </c>
      <c r="D669" s="93">
        <v>0.008763836148514791</v>
      </c>
      <c r="E669" s="93">
        <v>1.6937269489236468</v>
      </c>
      <c r="F669" s="69" t="s">
        <v>373</v>
      </c>
      <c r="G669" s="69" t="b">
        <v>0</v>
      </c>
      <c r="H669" s="69" t="b">
        <v>0</v>
      </c>
      <c r="I669" s="69" t="b">
        <v>0</v>
      </c>
      <c r="J669" s="69" t="b">
        <v>0</v>
      </c>
      <c r="K669" s="69" t="b">
        <v>0</v>
      </c>
      <c r="L669" s="69" t="b">
        <v>0</v>
      </c>
    </row>
    <row r="670" spans="1:12" ht="15">
      <c r="A670" s="69" t="s">
        <v>2272</v>
      </c>
      <c r="B670" s="69" t="s">
        <v>478</v>
      </c>
      <c r="C670" s="69">
        <v>4</v>
      </c>
      <c r="D670" s="93">
        <v>0.008763836148514791</v>
      </c>
      <c r="E670" s="93">
        <v>1.7906369619317033</v>
      </c>
      <c r="F670" s="69" t="s">
        <v>373</v>
      </c>
      <c r="G670" s="69" t="b">
        <v>0</v>
      </c>
      <c r="H670" s="69" t="b">
        <v>0</v>
      </c>
      <c r="I670" s="69" t="b">
        <v>0</v>
      </c>
      <c r="J670" s="69" t="b">
        <v>0</v>
      </c>
      <c r="K670" s="69" t="b">
        <v>0</v>
      </c>
      <c r="L670" s="69" t="b">
        <v>0</v>
      </c>
    </row>
    <row r="671" spans="1:12" ht="15">
      <c r="A671" s="69" t="s">
        <v>478</v>
      </c>
      <c r="B671" s="69" t="s">
        <v>812</v>
      </c>
      <c r="C671" s="69">
        <v>4</v>
      </c>
      <c r="D671" s="93">
        <v>0.008763836148514791</v>
      </c>
      <c r="E671" s="93">
        <v>1.3513042681014407</v>
      </c>
      <c r="F671" s="69" t="s">
        <v>373</v>
      </c>
      <c r="G671" s="69" t="b">
        <v>0</v>
      </c>
      <c r="H671" s="69" t="b">
        <v>0</v>
      </c>
      <c r="I671" s="69" t="b">
        <v>0</v>
      </c>
      <c r="J671" s="69" t="b">
        <v>0</v>
      </c>
      <c r="K671" s="69" t="b">
        <v>0</v>
      </c>
      <c r="L671" s="69" t="b">
        <v>0</v>
      </c>
    </row>
    <row r="672" spans="1:12" ht="15">
      <c r="A672" s="69" t="s">
        <v>812</v>
      </c>
      <c r="B672" s="69" t="s">
        <v>2292</v>
      </c>
      <c r="C672" s="69">
        <v>4</v>
      </c>
      <c r="D672" s="93">
        <v>0.008763836148514791</v>
      </c>
      <c r="E672" s="93">
        <v>1.313515707212041</v>
      </c>
      <c r="F672" s="69" t="s">
        <v>373</v>
      </c>
      <c r="G672" s="69" t="b">
        <v>0</v>
      </c>
      <c r="H672" s="69" t="b">
        <v>0</v>
      </c>
      <c r="I672" s="69" t="b">
        <v>0</v>
      </c>
      <c r="J672" s="69" t="b">
        <v>0</v>
      </c>
      <c r="K672" s="69" t="b">
        <v>0</v>
      </c>
      <c r="L672" s="69" t="b">
        <v>0</v>
      </c>
    </row>
    <row r="673" spans="1:12" ht="15">
      <c r="A673" s="69" t="s">
        <v>2292</v>
      </c>
      <c r="B673" s="69" t="s">
        <v>1995</v>
      </c>
      <c r="C673" s="69">
        <v>4</v>
      </c>
      <c r="D673" s="93">
        <v>0.008763836148514791</v>
      </c>
      <c r="E673" s="93">
        <v>1.2465689175814276</v>
      </c>
      <c r="F673" s="69" t="s">
        <v>373</v>
      </c>
      <c r="G673" s="69" t="b">
        <v>0</v>
      </c>
      <c r="H673" s="69" t="b">
        <v>0</v>
      </c>
      <c r="I673" s="69" t="b">
        <v>0</v>
      </c>
      <c r="J673" s="69" t="b">
        <v>0</v>
      </c>
      <c r="K673" s="69" t="b">
        <v>0</v>
      </c>
      <c r="L673" s="69" t="b">
        <v>0</v>
      </c>
    </row>
    <row r="674" spans="1:12" ht="15">
      <c r="A674" s="69" t="s">
        <v>1995</v>
      </c>
      <c r="B674" s="69" t="s">
        <v>2011</v>
      </c>
      <c r="C674" s="69">
        <v>4</v>
      </c>
      <c r="D674" s="93">
        <v>0.008763836148514791</v>
      </c>
      <c r="E674" s="93">
        <v>1.1026623418971477</v>
      </c>
      <c r="F674" s="69" t="s">
        <v>373</v>
      </c>
      <c r="G674" s="69" t="b">
        <v>0</v>
      </c>
      <c r="H674" s="69" t="b">
        <v>0</v>
      </c>
      <c r="I674" s="69" t="b">
        <v>0</v>
      </c>
      <c r="J674" s="69" t="b">
        <v>0</v>
      </c>
      <c r="K674" s="69" t="b">
        <v>0</v>
      </c>
      <c r="L674" s="69" t="b">
        <v>0</v>
      </c>
    </row>
    <row r="675" spans="1:12" ht="15">
      <c r="A675" s="69" t="s">
        <v>2011</v>
      </c>
      <c r="B675" s="69" t="s">
        <v>2004</v>
      </c>
      <c r="C675" s="69">
        <v>4</v>
      </c>
      <c r="D675" s="93">
        <v>0.008763836148514791</v>
      </c>
      <c r="E675" s="93">
        <v>1.1752130090457595</v>
      </c>
      <c r="F675" s="69" t="s">
        <v>373</v>
      </c>
      <c r="G675" s="69" t="b">
        <v>0</v>
      </c>
      <c r="H675" s="69" t="b">
        <v>0</v>
      </c>
      <c r="I675" s="69" t="b">
        <v>0</v>
      </c>
      <c r="J675" s="69" t="b">
        <v>0</v>
      </c>
      <c r="K675" s="69" t="b">
        <v>0</v>
      </c>
      <c r="L675" s="69" t="b">
        <v>0</v>
      </c>
    </row>
    <row r="676" spans="1:12" ht="15">
      <c r="A676" s="69" t="s">
        <v>1998</v>
      </c>
      <c r="B676" s="69" t="s">
        <v>397</v>
      </c>
      <c r="C676" s="69">
        <v>4</v>
      </c>
      <c r="D676" s="93">
        <v>0.008763836148514791</v>
      </c>
      <c r="E676" s="93">
        <v>1.2166056942039845</v>
      </c>
      <c r="F676" s="69" t="s">
        <v>373</v>
      </c>
      <c r="G676" s="69" t="b">
        <v>0</v>
      </c>
      <c r="H676" s="69" t="b">
        <v>0</v>
      </c>
      <c r="I676" s="69" t="b">
        <v>0</v>
      </c>
      <c r="J676" s="69" t="b">
        <v>0</v>
      </c>
      <c r="K676" s="69" t="b">
        <v>0</v>
      </c>
      <c r="L676" s="69" t="b">
        <v>0</v>
      </c>
    </row>
    <row r="677" spans="1:12" ht="15">
      <c r="A677" s="69" t="s">
        <v>2254</v>
      </c>
      <c r="B677" s="69" t="s">
        <v>2405</v>
      </c>
      <c r="C677" s="69">
        <v>3</v>
      </c>
      <c r="D677" s="93">
        <v>0.008003473332091818</v>
      </c>
      <c r="E677" s="93">
        <v>1.7906369619317033</v>
      </c>
      <c r="F677" s="69" t="s">
        <v>373</v>
      </c>
      <c r="G677" s="69" t="b">
        <v>0</v>
      </c>
      <c r="H677" s="69" t="b">
        <v>0</v>
      </c>
      <c r="I677" s="69" t="b">
        <v>0</v>
      </c>
      <c r="J677" s="69" t="b">
        <v>0</v>
      </c>
      <c r="K677" s="69" t="b">
        <v>0</v>
      </c>
      <c r="L677" s="69" t="b">
        <v>0</v>
      </c>
    </row>
    <row r="678" spans="1:12" ht="15">
      <c r="A678" s="69" t="s">
        <v>2405</v>
      </c>
      <c r="B678" s="69" t="s">
        <v>2012</v>
      </c>
      <c r="C678" s="69">
        <v>3</v>
      </c>
      <c r="D678" s="93">
        <v>0.008003473332091818</v>
      </c>
      <c r="E678" s="93">
        <v>1.693726948923647</v>
      </c>
      <c r="F678" s="69" t="s">
        <v>373</v>
      </c>
      <c r="G678" s="69" t="b">
        <v>0</v>
      </c>
      <c r="H678" s="69" t="b">
        <v>0</v>
      </c>
      <c r="I678" s="69" t="b">
        <v>0</v>
      </c>
      <c r="J678" s="69" t="b">
        <v>0</v>
      </c>
      <c r="K678" s="69" t="b">
        <v>0</v>
      </c>
      <c r="L678" s="69" t="b">
        <v>0</v>
      </c>
    </row>
    <row r="679" spans="1:12" ht="15">
      <c r="A679" s="69" t="s">
        <v>2012</v>
      </c>
      <c r="B679" s="69" t="s">
        <v>2406</v>
      </c>
      <c r="C679" s="69">
        <v>3</v>
      </c>
      <c r="D679" s="93">
        <v>0.008003473332091818</v>
      </c>
      <c r="E679" s="93">
        <v>1.693726948923647</v>
      </c>
      <c r="F679" s="69" t="s">
        <v>373</v>
      </c>
      <c r="G679" s="69" t="b">
        <v>0</v>
      </c>
      <c r="H679" s="69" t="b">
        <v>0</v>
      </c>
      <c r="I679" s="69" t="b">
        <v>0</v>
      </c>
      <c r="J679" s="69" t="b">
        <v>0</v>
      </c>
      <c r="K679" s="69" t="b">
        <v>0</v>
      </c>
      <c r="L679" s="69" t="b">
        <v>0</v>
      </c>
    </row>
    <row r="680" spans="1:12" ht="15">
      <c r="A680" s="69" t="s">
        <v>2406</v>
      </c>
      <c r="B680" s="69" t="s">
        <v>2003</v>
      </c>
      <c r="C680" s="69">
        <v>3</v>
      </c>
      <c r="D680" s="93">
        <v>0.008003473332091818</v>
      </c>
      <c r="E680" s="93">
        <v>1.7906369619317033</v>
      </c>
      <c r="F680" s="69" t="s">
        <v>373</v>
      </c>
      <c r="G680" s="69" t="b">
        <v>0</v>
      </c>
      <c r="H680" s="69" t="b">
        <v>0</v>
      </c>
      <c r="I680" s="69" t="b">
        <v>0</v>
      </c>
      <c r="J680" s="69" t="b">
        <v>0</v>
      </c>
      <c r="K680" s="69" t="b">
        <v>0</v>
      </c>
      <c r="L680" s="69" t="b">
        <v>0</v>
      </c>
    </row>
    <row r="681" spans="1:12" ht="15">
      <c r="A681" s="69" t="s">
        <v>2003</v>
      </c>
      <c r="B681" s="69" t="s">
        <v>2260</v>
      </c>
      <c r="C681" s="69">
        <v>3</v>
      </c>
      <c r="D681" s="93">
        <v>0.008003473332091818</v>
      </c>
      <c r="E681" s="93">
        <v>1.7906369619317033</v>
      </c>
      <c r="F681" s="69" t="s">
        <v>373</v>
      </c>
      <c r="G681" s="69" t="b">
        <v>0</v>
      </c>
      <c r="H681" s="69" t="b">
        <v>0</v>
      </c>
      <c r="I681" s="69" t="b">
        <v>0</v>
      </c>
      <c r="J681" s="69" t="b">
        <v>0</v>
      </c>
      <c r="K681" s="69" t="b">
        <v>0</v>
      </c>
      <c r="L681" s="69" t="b">
        <v>0</v>
      </c>
    </row>
    <row r="682" spans="1:12" ht="15">
      <c r="A682" s="69" t="s">
        <v>2260</v>
      </c>
      <c r="B682" s="69" t="s">
        <v>2265</v>
      </c>
      <c r="C682" s="69">
        <v>3</v>
      </c>
      <c r="D682" s="93">
        <v>0.008003473332091818</v>
      </c>
      <c r="E682" s="93">
        <v>1.9155756985400032</v>
      </c>
      <c r="F682" s="69" t="s">
        <v>373</v>
      </c>
      <c r="G682" s="69" t="b">
        <v>0</v>
      </c>
      <c r="H682" s="69" t="b">
        <v>0</v>
      </c>
      <c r="I682" s="69" t="b">
        <v>0</v>
      </c>
      <c r="J682" s="69" t="b">
        <v>0</v>
      </c>
      <c r="K682" s="69" t="b">
        <v>0</v>
      </c>
      <c r="L682" s="69" t="b">
        <v>0</v>
      </c>
    </row>
    <row r="683" spans="1:12" ht="15">
      <c r="A683" s="69" t="s">
        <v>2265</v>
      </c>
      <c r="B683" s="69" t="s">
        <v>2274</v>
      </c>
      <c r="C683" s="69">
        <v>3</v>
      </c>
      <c r="D683" s="93">
        <v>0.008003473332091818</v>
      </c>
      <c r="E683" s="93">
        <v>1.9155756985400032</v>
      </c>
      <c r="F683" s="69" t="s">
        <v>373</v>
      </c>
      <c r="G683" s="69" t="b">
        <v>0</v>
      </c>
      <c r="H683" s="69" t="b">
        <v>0</v>
      </c>
      <c r="I683" s="69" t="b">
        <v>0</v>
      </c>
      <c r="J683" s="69" t="b">
        <v>0</v>
      </c>
      <c r="K683" s="69" t="b">
        <v>0</v>
      </c>
      <c r="L683" s="69" t="b">
        <v>0</v>
      </c>
    </row>
    <row r="684" spans="1:12" ht="15">
      <c r="A684" s="69" t="s">
        <v>2274</v>
      </c>
      <c r="B684" s="69" t="s">
        <v>2258</v>
      </c>
      <c r="C684" s="69">
        <v>3</v>
      </c>
      <c r="D684" s="93">
        <v>0.008003473332091818</v>
      </c>
      <c r="E684" s="93">
        <v>1.693726948923647</v>
      </c>
      <c r="F684" s="69" t="s">
        <v>373</v>
      </c>
      <c r="G684" s="69" t="b">
        <v>0</v>
      </c>
      <c r="H684" s="69" t="b">
        <v>0</v>
      </c>
      <c r="I684" s="69" t="b">
        <v>0</v>
      </c>
      <c r="J684" s="69" t="b">
        <v>0</v>
      </c>
      <c r="K684" s="69" t="b">
        <v>0</v>
      </c>
      <c r="L684" s="69" t="b">
        <v>0</v>
      </c>
    </row>
    <row r="685" spans="1:12" ht="15">
      <c r="A685" s="69" t="s">
        <v>2258</v>
      </c>
      <c r="B685" s="69" t="s">
        <v>812</v>
      </c>
      <c r="C685" s="69">
        <v>3</v>
      </c>
      <c r="D685" s="93">
        <v>0.008003473332091818</v>
      </c>
      <c r="E685" s="93">
        <v>1.1294555184850843</v>
      </c>
      <c r="F685" s="69" t="s">
        <v>373</v>
      </c>
      <c r="G685" s="69" t="b">
        <v>0</v>
      </c>
      <c r="H685" s="69" t="b">
        <v>0</v>
      </c>
      <c r="I685" s="69" t="b">
        <v>0</v>
      </c>
      <c r="J685" s="69" t="b">
        <v>0</v>
      </c>
      <c r="K685" s="69" t="b">
        <v>0</v>
      </c>
      <c r="L685" s="69" t="b">
        <v>0</v>
      </c>
    </row>
    <row r="686" spans="1:12" ht="15">
      <c r="A686" s="69" t="s">
        <v>812</v>
      </c>
      <c r="B686" s="69" t="s">
        <v>2009</v>
      </c>
      <c r="C686" s="69">
        <v>3</v>
      </c>
      <c r="D686" s="93">
        <v>0.008003473332091818</v>
      </c>
      <c r="E686" s="93">
        <v>1.188576970603741</v>
      </c>
      <c r="F686" s="69" t="s">
        <v>373</v>
      </c>
      <c r="G686" s="69" t="b">
        <v>0</v>
      </c>
      <c r="H686" s="69" t="b">
        <v>0</v>
      </c>
      <c r="I686" s="69" t="b">
        <v>0</v>
      </c>
      <c r="J686" s="69" t="b">
        <v>0</v>
      </c>
      <c r="K686" s="69" t="b">
        <v>0</v>
      </c>
      <c r="L686" s="69" t="b">
        <v>0</v>
      </c>
    </row>
    <row r="687" spans="1:12" ht="15">
      <c r="A687" s="69" t="s">
        <v>2009</v>
      </c>
      <c r="B687" s="69" t="s">
        <v>2271</v>
      </c>
      <c r="C687" s="69">
        <v>3</v>
      </c>
      <c r="D687" s="93">
        <v>0.008003473332091818</v>
      </c>
      <c r="E687" s="93">
        <v>1.6656982253234034</v>
      </c>
      <c r="F687" s="69" t="s">
        <v>373</v>
      </c>
      <c r="G687" s="69" t="b">
        <v>0</v>
      </c>
      <c r="H687" s="69" t="b">
        <v>0</v>
      </c>
      <c r="I687" s="69" t="b">
        <v>0</v>
      </c>
      <c r="J687" s="69" t="b">
        <v>0</v>
      </c>
      <c r="K687" s="69" t="b">
        <v>0</v>
      </c>
      <c r="L687" s="69" t="b">
        <v>0</v>
      </c>
    </row>
    <row r="688" spans="1:12" ht="15">
      <c r="A688" s="69" t="s">
        <v>2271</v>
      </c>
      <c r="B688" s="69" t="s">
        <v>2275</v>
      </c>
      <c r="C688" s="69">
        <v>3</v>
      </c>
      <c r="D688" s="93">
        <v>0.008003473332091818</v>
      </c>
      <c r="E688" s="93">
        <v>1.6656982253234034</v>
      </c>
      <c r="F688" s="69" t="s">
        <v>373</v>
      </c>
      <c r="G688" s="69" t="b">
        <v>0</v>
      </c>
      <c r="H688" s="69" t="b">
        <v>0</v>
      </c>
      <c r="I688" s="69" t="b">
        <v>0</v>
      </c>
      <c r="J688" s="69" t="b">
        <v>0</v>
      </c>
      <c r="K688" s="69" t="b">
        <v>0</v>
      </c>
      <c r="L688" s="69" t="b">
        <v>0</v>
      </c>
    </row>
    <row r="689" spans="1:12" ht="15">
      <c r="A689" s="69" t="s">
        <v>2275</v>
      </c>
      <c r="B689" s="69" t="s">
        <v>2263</v>
      </c>
      <c r="C689" s="69">
        <v>3</v>
      </c>
      <c r="D689" s="93">
        <v>0.008003473332091818</v>
      </c>
      <c r="E689" s="93">
        <v>1.6656982253234034</v>
      </c>
      <c r="F689" s="69" t="s">
        <v>373</v>
      </c>
      <c r="G689" s="69" t="b">
        <v>0</v>
      </c>
      <c r="H689" s="69" t="b">
        <v>0</v>
      </c>
      <c r="I689" s="69" t="b">
        <v>0</v>
      </c>
      <c r="J689" s="69" t="b">
        <v>0</v>
      </c>
      <c r="K689" s="69" t="b">
        <v>0</v>
      </c>
      <c r="L689" s="69" t="b">
        <v>0</v>
      </c>
    </row>
    <row r="690" spans="1:12" ht="15">
      <c r="A690" s="69" t="s">
        <v>2263</v>
      </c>
      <c r="B690" s="69" t="s">
        <v>1995</v>
      </c>
      <c r="C690" s="69">
        <v>3</v>
      </c>
      <c r="D690" s="93">
        <v>0.008003473332091818</v>
      </c>
      <c r="E690" s="93">
        <v>1.1216301809731277</v>
      </c>
      <c r="F690" s="69" t="s">
        <v>373</v>
      </c>
      <c r="G690" s="69" t="b">
        <v>0</v>
      </c>
      <c r="H690" s="69" t="b">
        <v>0</v>
      </c>
      <c r="I690" s="69" t="b">
        <v>0</v>
      </c>
      <c r="J690" s="69" t="b">
        <v>0</v>
      </c>
      <c r="K690" s="69" t="b">
        <v>0</v>
      </c>
      <c r="L690" s="69" t="b">
        <v>0</v>
      </c>
    </row>
    <row r="691" spans="1:12" ht="15">
      <c r="A691" s="69" t="s">
        <v>1995</v>
      </c>
      <c r="B691" s="69" t="s">
        <v>2278</v>
      </c>
      <c r="C691" s="69">
        <v>3</v>
      </c>
      <c r="D691" s="93">
        <v>0.008003473332091818</v>
      </c>
      <c r="E691" s="93">
        <v>1.2787536009528289</v>
      </c>
      <c r="F691" s="69" t="s">
        <v>373</v>
      </c>
      <c r="G691" s="69" t="b">
        <v>0</v>
      </c>
      <c r="H691" s="69" t="b">
        <v>0</v>
      </c>
      <c r="I691" s="69" t="b">
        <v>0</v>
      </c>
      <c r="J691" s="69" t="b">
        <v>0</v>
      </c>
      <c r="K691" s="69" t="b">
        <v>0</v>
      </c>
      <c r="L691" s="69" t="b">
        <v>0</v>
      </c>
    </row>
    <row r="692" spans="1:12" ht="15">
      <c r="A692" s="69" t="s">
        <v>1981</v>
      </c>
      <c r="B692" s="69" t="s">
        <v>2259</v>
      </c>
      <c r="C692" s="69">
        <v>2</v>
      </c>
      <c r="D692" s="93">
        <v>0.006679856972455726</v>
      </c>
      <c r="E692" s="93">
        <v>1.9155756985400034</v>
      </c>
      <c r="F692" s="69" t="s">
        <v>373</v>
      </c>
      <c r="G692" s="69" t="b">
        <v>0</v>
      </c>
      <c r="H692" s="69" t="b">
        <v>0</v>
      </c>
      <c r="I692" s="69" t="b">
        <v>0</v>
      </c>
      <c r="J692" s="69" t="b">
        <v>0</v>
      </c>
      <c r="K692" s="69" t="b">
        <v>0</v>
      </c>
      <c r="L692" s="69" t="b">
        <v>0</v>
      </c>
    </row>
    <row r="693" spans="1:12" ht="15">
      <c r="A693" s="69" t="s">
        <v>1995</v>
      </c>
      <c r="B693" s="69" t="s">
        <v>1996</v>
      </c>
      <c r="C693" s="69">
        <v>2</v>
      </c>
      <c r="D693" s="93">
        <v>0.006679856972455726</v>
      </c>
      <c r="E693" s="93">
        <v>0.5383909114585852</v>
      </c>
      <c r="F693" s="69" t="s">
        <v>373</v>
      </c>
      <c r="G693" s="69" t="b">
        <v>0</v>
      </c>
      <c r="H693" s="69" t="b">
        <v>0</v>
      </c>
      <c r="I693" s="69" t="b">
        <v>0</v>
      </c>
      <c r="J693" s="69" t="b">
        <v>0</v>
      </c>
      <c r="K693" s="69" t="b">
        <v>0</v>
      </c>
      <c r="L693" s="69" t="b">
        <v>0</v>
      </c>
    </row>
    <row r="694" spans="1:12" ht="15">
      <c r="A694" s="69" t="s">
        <v>808</v>
      </c>
      <c r="B694" s="69" t="s">
        <v>812</v>
      </c>
      <c r="C694" s="69">
        <v>2</v>
      </c>
      <c r="D694" s="93">
        <v>0.006679856972455726</v>
      </c>
      <c r="E694" s="93">
        <v>1.1752130090457595</v>
      </c>
      <c r="F694" s="69" t="s">
        <v>373</v>
      </c>
      <c r="G694" s="69" t="b">
        <v>0</v>
      </c>
      <c r="H694" s="69" t="b">
        <v>0</v>
      </c>
      <c r="I694" s="69" t="b">
        <v>0</v>
      </c>
      <c r="J694" s="69" t="b">
        <v>0</v>
      </c>
      <c r="K694" s="69" t="b">
        <v>0</v>
      </c>
      <c r="L694" s="69" t="b">
        <v>0</v>
      </c>
    </row>
    <row r="695" spans="1:12" ht="15">
      <c r="A695" s="69" t="s">
        <v>1998</v>
      </c>
      <c r="B695" s="69" t="s">
        <v>2011</v>
      </c>
      <c r="C695" s="69">
        <v>2</v>
      </c>
      <c r="D695" s="93">
        <v>0.006679856972455726</v>
      </c>
      <c r="E695" s="93">
        <v>0.8363944524923785</v>
      </c>
      <c r="F695" s="69" t="s">
        <v>373</v>
      </c>
      <c r="G695" s="69" t="b">
        <v>0</v>
      </c>
      <c r="H695" s="69" t="b">
        <v>0</v>
      </c>
      <c r="I695" s="69" t="b">
        <v>0</v>
      </c>
      <c r="J695" s="69" t="b">
        <v>0</v>
      </c>
      <c r="K695" s="69" t="b">
        <v>0</v>
      </c>
      <c r="L695" s="69" t="b">
        <v>0</v>
      </c>
    </row>
    <row r="696" spans="1:12" ht="15">
      <c r="A696" s="69" t="s">
        <v>2011</v>
      </c>
      <c r="B696" s="69" t="s">
        <v>2270</v>
      </c>
      <c r="C696" s="69">
        <v>2</v>
      </c>
      <c r="D696" s="93">
        <v>0.006679856972455726</v>
      </c>
      <c r="E696" s="93">
        <v>1.6145457028760222</v>
      </c>
      <c r="F696" s="69" t="s">
        <v>373</v>
      </c>
      <c r="G696" s="69" t="b">
        <v>0</v>
      </c>
      <c r="H696" s="69" t="b">
        <v>0</v>
      </c>
      <c r="I696" s="69" t="b">
        <v>0</v>
      </c>
      <c r="J696" s="69" t="b">
        <v>0</v>
      </c>
      <c r="K696" s="69" t="b">
        <v>0</v>
      </c>
      <c r="L696" s="69" t="b">
        <v>0</v>
      </c>
    </row>
    <row r="697" spans="1:12" ht="15">
      <c r="A697" s="69" t="s">
        <v>2270</v>
      </c>
      <c r="B697" s="69" t="s">
        <v>2294</v>
      </c>
      <c r="C697" s="69">
        <v>2</v>
      </c>
      <c r="D697" s="93">
        <v>0.006679856972455726</v>
      </c>
      <c r="E697" s="93">
        <v>2.0916669575956846</v>
      </c>
      <c r="F697" s="69" t="s">
        <v>373</v>
      </c>
      <c r="G697" s="69" t="b">
        <v>0</v>
      </c>
      <c r="H697" s="69" t="b">
        <v>0</v>
      </c>
      <c r="I697" s="69" t="b">
        <v>0</v>
      </c>
      <c r="J697" s="69" t="b">
        <v>0</v>
      </c>
      <c r="K697" s="69" t="b">
        <v>0</v>
      </c>
      <c r="L697" s="69" t="b">
        <v>0</v>
      </c>
    </row>
    <row r="698" spans="1:12" ht="15">
      <c r="A698" s="69" t="s">
        <v>2294</v>
      </c>
      <c r="B698" s="69" t="s">
        <v>2004</v>
      </c>
      <c r="C698" s="69">
        <v>2</v>
      </c>
      <c r="D698" s="93">
        <v>0.006679856972455726</v>
      </c>
      <c r="E698" s="93">
        <v>1.3513042681014407</v>
      </c>
      <c r="F698" s="69" t="s">
        <v>373</v>
      </c>
      <c r="G698" s="69" t="b">
        <v>0</v>
      </c>
      <c r="H698" s="69" t="b">
        <v>0</v>
      </c>
      <c r="I698" s="69" t="b">
        <v>0</v>
      </c>
      <c r="J698" s="69" t="b">
        <v>0</v>
      </c>
      <c r="K698" s="69" t="b">
        <v>0</v>
      </c>
      <c r="L698" s="69" t="b">
        <v>0</v>
      </c>
    </row>
    <row r="699" spans="1:12" ht="15">
      <c r="A699" s="69" t="s">
        <v>1996</v>
      </c>
      <c r="B699" s="69" t="s">
        <v>1997</v>
      </c>
      <c r="C699" s="69">
        <v>10</v>
      </c>
      <c r="D699" s="93">
        <v>0.014857352303526649</v>
      </c>
      <c r="E699" s="93">
        <v>1.4093694704528195</v>
      </c>
      <c r="F699" s="69" t="s">
        <v>374</v>
      </c>
      <c r="G699" s="69" t="b">
        <v>0</v>
      </c>
      <c r="H699" s="69" t="b">
        <v>0</v>
      </c>
      <c r="I699" s="69" t="b">
        <v>0</v>
      </c>
      <c r="J699" s="69" t="b">
        <v>0</v>
      </c>
      <c r="K699" s="69" t="b">
        <v>0</v>
      </c>
      <c r="L699" s="69" t="b">
        <v>0</v>
      </c>
    </row>
    <row r="700" spans="1:12" ht="15">
      <c r="A700" s="69" t="s">
        <v>1997</v>
      </c>
      <c r="B700" s="69" t="s">
        <v>1998</v>
      </c>
      <c r="C700" s="69">
        <v>8</v>
      </c>
      <c r="D700" s="93">
        <v>0.01416611744301088</v>
      </c>
      <c r="E700" s="93">
        <v>1.166331421766525</v>
      </c>
      <c r="F700" s="69" t="s">
        <v>374</v>
      </c>
      <c r="G700" s="69" t="b">
        <v>0</v>
      </c>
      <c r="H700" s="69" t="b">
        <v>0</v>
      </c>
      <c r="I700" s="69" t="b">
        <v>0</v>
      </c>
      <c r="J700" s="69" t="b">
        <v>0</v>
      </c>
      <c r="K700" s="69" t="b">
        <v>0</v>
      </c>
      <c r="L700" s="69" t="b">
        <v>0</v>
      </c>
    </row>
    <row r="701" spans="1:12" ht="15">
      <c r="A701" s="69" t="s">
        <v>1995</v>
      </c>
      <c r="B701" s="69" t="s">
        <v>1998</v>
      </c>
      <c r="C701" s="69">
        <v>6</v>
      </c>
      <c r="D701" s="93">
        <v>0.012829389316522275</v>
      </c>
      <c r="E701" s="93">
        <v>0.8195439355418687</v>
      </c>
      <c r="F701" s="69" t="s">
        <v>374</v>
      </c>
      <c r="G701" s="69" t="b">
        <v>0</v>
      </c>
      <c r="H701" s="69" t="b">
        <v>0</v>
      </c>
      <c r="I701" s="69" t="b">
        <v>0</v>
      </c>
      <c r="J701" s="69" t="b">
        <v>0</v>
      </c>
      <c r="K701" s="69" t="b">
        <v>0</v>
      </c>
      <c r="L701" s="69" t="b">
        <v>0</v>
      </c>
    </row>
    <row r="702" spans="1:12" ht="15">
      <c r="A702" s="69" t="s">
        <v>2004</v>
      </c>
      <c r="B702" s="69" t="s">
        <v>2005</v>
      </c>
      <c r="C702" s="69">
        <v>4</v>
      </c>
      <c r="D702" s="93">
        <v>0.01062458808225816</v>
      </c>
      <c r="E702" s="93">
        <v>1.8864907251724818</v>
      </c>
      <c r="F702" s="69" t="s">
        <v>374</v>
      </c>
      <c r="G702" s="69" t="b">
        <v>0</v>
      </c>
      <c r="H702" s="69" t="b">
        <v>0</v>
      </c>
      <c r="I702" s="69" t="b">
        <v>0</v>
      </c>
      <c r="J702" s="69" t="b">
        <v>0</v>
      </c>
      <c r="K702" s="69" t="b">
        <v>0</v>
      </c>
      <c r="L702" s="69" t="b">
        <v>0</v>
      </c>
    </row>
    <row r="703" spans="1:12" ht="15">
      <c r="A703" s="69" t="s">
        <v>1995</v>
      </c>
      <c r="B703" s="69" t="s">
        <v>1996</v>
      </c>
      <c r="C703" s="69">
        <v>4</v>
      </c>
      <c r="D703" s="93">
        <v>0.01062458808225816</v>
      </c>
      <c r="E703" s="93">
        <v>0.7895807121644256</v>
      </c>
      <c r="F703" s="69" t="s">
        <v>374</v>
      </c>
      <c r="G703" s="69" t="b">
        <v>0</v>
      </c>
      <c r="H703" s="69" t="b">
        <v>0</v>
      </c>
      <c r="I703" s="69" t="b">
        <v>0</v>
      </c>
      <c r="J703" s="69" t="b">
        <v>0</v>
      </c>
      <c r="K703" s="69" t="b">
        <v>0</v>
      </c>
      <c r="L703" s="69" t="b">
        <v>0</v>
      </c>
    </row>
    <row r="704" spans="1:12" ht="15">
      <c r="A704" s="69" t="s">
        <v>2313</v>
      </c>
      <c r="B704" s="69" t="s">
        <v>2314</v>
      </c>
      <c r="C704" s="69">
        <v>3</v>
      </c>
      <c r="D704" s="93">
        <v>0.009070841678825678</v>
      </c>
      <c r="E704" s="93">
        <v>2.0114294617807817</v>
      </c>
      <c r="F704" s="69" t="s">
        <v>374</v>
      </c>
      <c r="G704" s="69" t="b">
        <v>0</v>
      </c>
      <c r="H704" s="69" t="b">
        <v>0</v>
      </c>
      <c r="I704" s="69" t="b">
        <v>0</v>
      </c>
      <c r="J704" s="69" t="b">
        <v>0</v>
      </c>
      <c r="K704" s="69" t="b">
        <v>0</v>
      </c>
      <c r="L704" s="69" t="b">
        <v>0</v>
      </c>
    </row>
    <row r="705" spans="1:12" ht="15">
      <c r="A705" s="69" t="s">
        <v>2256</v>
      </c>
      <c r="B705" s="69" t="s">
        <v>2257</v>
      </c>
      <c r="C705" s="69">
        <v>3</v>
      </c>
      <c r="D705" s="93">
        <v>0.009070841678825678</v>
      </c>
      <c r="E705" s="93">
        <v>2.0114294617807817</v>
      </c>
      <c r="F705" s="69" t="s">
        <v>374</v>
      </c>
      <c r="G705" s="69" t="b">
        <v>0</v>
      </c>
      <c r="H705" s="69" t="b">
        <v>0</v>
      </c>
      <c r="I705" s="69" t="b">
        <v>0</v>
      </c>
      <c r="J705" s="69" t="b">
        <v>0</v>
      </c>
      <c r="K705" s="69" t="b">
        <v>0</v>
      </c>
      <c r="L705" s="69" t="b">
        <v>0</v>
      </c>
    </row>
    <row r="706" spans="1:12" ht="15">
      <c r="A706" s="69" t="s">
        <v>2269</v>
      </c>
      <c r="B706" s="69" t="s">
        <v>2261</v>
      </c>
      <c r="C706" s="69">
        <v>3</v>
      </c>
      <c r="D706" s="93">
        <v>0.009070841678825678</v>
      </c>
      <c r="E706" s="93">
        <v>2.0114294617807817</v>
      </c>
      <c r="F706" s="69" t="s">
        <v>374</v>
      </c>
      <c r="G706" s="69" t="b">
        <v>0</v>
      </c>
      <c r="H706" s="69" t="b">
        <v>0</v>
      </c>
      <c r="I706" s="69" t="b">
        <v>0</v>
      </c>
      <c r="J706" s="69" t="b">
        <v>0</v>
      </c>
      <c r="K706" s="69" t="b">
        <v>0</v>
      </c>
      <c r="L706" s="69" t="b">
        <v>0</v>
      </c>
    </row>
    <row r="707" spans="1:12" ht="15">
      <c r="A707" s="69" t="s">
        <v>2345</v>
      </c>
      <c r="B707" s="69" t="s">
        <v>2372</v>
      </c>
      <c r="C707" s="69">
        <v>3</v>
      </c>
      <c r="D707" s="93">
        <v>0.009070841678825678</v>
      </c>
      <c r="E707" s="93">
        <v>1.8864907251724818</v>
      </c>
      <c r="F707" s="69" t="s">
        <v>374</v>
      </c>
      <c r="G707" s="69" t="b">
        <v>0</v>
      </c>
      <c r="H707" s="69" t="b">
        <v>0</v>
      </c>
      <c r="I707" s="69" t="b">
        <v>0</v>
      </c>
      <c r="J707" s="69" t="b">
        <v>0</v>
      </c>
      <c r="K707" s="69" t="b">
        <v>0</v>
      </c>
      <c r="L707" s="69" t="b">
        <v>0</v>
      </c>
    </row>
    <row r="708" spans="1:12" ht="15">
      <c r="A708" s="69" t="s">
        <v>2464</v>
      </c>
      <c r="B708" s="69" t="s">
        <v>2359</v>
      </c>
      <c r="C708" s="69">
        <v>2</v>
      </c>
      <c r="D708" s="93">
        <v>0.00708305872150544</v>
      </c>
      <c r="E708" s="93">
        <v>2.187520720836463</v>
      </c>
      <c r="F708" s="69" t="s">
        <v>374</v>
      </c>
      <c r="G708" s="69" t="b">
        <v>0</v>
      </c>
      <c r="H708" s="69" t="b">
        <v>0</v>
      </c>
      <c r="I708" s="69" t="b">
        <v>0</v>
      </c>
      <c r="J708" s="69" t="b">
        <v>0</v>
      </c>
      <c r="K708" s="69" t="b">
        <v>0</v>
      </c>
      <c r="L708" s="69" t="b">
        <v>0</v>
      </c>
    </row>
    <row r="709" spans="1:12" ht="15">
      <c r="A709" s="69" t="s">
        <v>2359</v>
      </c>
      <c r="B709" s="69" t="s">
        <v>2000</v>
      </c>
      <c r="C709" s="69">
        <v>2</v>
      </c>
      <c r="D709" s="93">
        <v>0.00708305872150544</v>
      </c>
      <c r="E709" s="93">
        <v>2.0114294617807817</v>
      </c>
      <c r="F709" s="69" t="s">
        <v>374</v>
      </c>
      <c r="G709" s="69" t="b">
        <v>0</v>
      </c>
      <c r="H709" s="69" t="b">
        <v>0</v>
      </c>
      <c r="I709" s="69" t="b">
        <v>0</v>
      </c>
      <c r="J709" s="69" t="b">
        <v>0</v>
      </c>
      <c r="K709" s="69" t="b">
        <v>0</v>
      </c>
      <c r="L709" s="69" t="b">
        <v>0</v>
      </c>
    </row>
    <row r="710" spans="1:12" ht="15">
      <c r="A710" s="69" t="s">
        <v>2000</v>
      </c>
      <c r="B710" s="69" t="s">
        <v>1995</v>
      </c>
      <c r="C710" s="69">
        <v>2</v>
      </c>
      <c r="D710" s="93">
        <v>0.00708305872150544</v>
      </c>
      <c r="E710" s="93">
        <v>0.932248215733157</v>
      </c>
      <c r="F710" s="69" t="s">
        <v>374</v>
      </c>
      <c r="G710" s="69" t="b">
        <v>0</v>
      </c>
      <c r="H710" s="69" t="b">
        <v>0</v>
      </c>
      <c r="I710" s="69" t="b">
        <v>0</v>
      </c>
      <c r="J710" s="69" t="b">
        <v>0</v>
      </c>
      <c r="K710" s="69" t="b">
        <v>0</v>
      </c>
      <c r="L710" s="69" t="b">
        <v>0</v>
      </c>
    </row>
    <row r="711" spans="1:12" ht="15">
      <c r="A711" s="69" t="s">
        <v>2011</v>
      </c>
      <c r="B711" s="69" t="s">
        <v>2004</v>
      </c>
      <c r="C711" s="69">
        <v>2</v>
      </c>
      <c r="D711" s="93">
        <v>0.00708305872150544</v>
      </c>
      <c r="E711" s="93">
        <v>1.8864907251724818</v>
      </c>
      <c r="F711" s="69" t="s">
        <v>374</v>
      </c>
      <c r="G711" s="69" t="b">
        <v>0</v>
      </c>
      <c r="H711" s="69" t="b">
        <v>0</v>
      </c>
      <c r="I711" s="69" t="b">
        <v>0</v>
      </c>
      <c r="J711" s="69" t="b">
        <v>0</v>
      </c>
      <c r="K711" s="69" t="b">
        <v>0</v>
      </c>
      <c r="L711" s="69" t="b">
        <v>0</v>
      </c>
    </row>
    <row r="712" spans="1:12" ht="15">
      <c r="A712" s="69" t="s">
        <v>2253</v>
      </c>
      <c r="B712" s="69" t="s">
        <v>2254</v>
      </c>
      <c r="C712" s="69">
        <v>2</v>
      </c>
      <c r="D712" s="93">
        <v>0.00708305872150544</v>
      </c>
      <c r="E712" s="93">
        <v>2.187520720836463</v>
      </c>
      <c r="F712" s="69" t="s">
        <v>374</v>
      </c>
      <c r="G712" s="69" t="b">
        <v>0</v>
      </c>
      <c r="H712" s="69" t="b">
        <v>0</v>
      </c>
      <c r="I712" s="69" t="b">
        <v>0</v>
      </c>
      <c r="J712" s="69" t="b">
        <v>0</v>
      </c>
      <c r="K712" s="69" t="b">
        <v>0</v>
      </c>
      <c r="L712" s="69" t="b">
        <v>0</v>
      </c>
    </row>
    <row r="713" spans="1:12" ht="15">
      <c r="A713" s="69" t="s">
        <v>2257</v>
      </c>
      <c r="B713" s="69" t="s">
        <v>2282</v>
      </c>
      <c r="C713" s="69">
        <v>2</v>
      </c>
      <c r="D713" s="93">
        <v>0.00708305872150544</v>
      </c>
      <c r="E713" s="93">
        <v>2.187520720836463</v>
      </c>
      <c r="F713" s="69" t="s">
        <v>374</v>
      </c>
      <c r="G713" s="69" t="b">
        <v>0</v>
      </c>
      <c r="H713" s="69" t="b">
        <v>0</v>
      </c>
      <c r="I713" s="69" t="b">
        <v>0</v>
      </c>
      <c r="J713" s="69" t="b">
        <v>0</v>
      </c>
      <c r="K713" s="69" t="b">
        <v>0</v>
      </c>
      <c r="L713" s="69" t="b">
        <v>0</v>
      </c>
    </row>
    <row r="714" spans="1:12" ht="15">
      <c r="A714" s="69" t="s">
        <v>2282</v>
      </c>
      <c r="B714" s="69" t="s">
        <v>2267</v>
      </c>
      <c r="C714" s="69">
        <v>2</v>
      </c>
      <c r="D714" s="93">
        <v>0.00708305872150544</v>
      </c>
      <c r="E714" s="93">
        <v>2.187520720836463</v>
      </c>
      <c r="F714" s="69" t="s">
        <v>374</v>
      </c>
      <c r="G714" s="69" t="b">
        <v>0</v>
      </c>
      <c r="H714" s="69" t="b">
        <v>0</v>
      </c>
      <c r="I714" s="69" t="b">
        <v>0</v>
      </c>
      <c r="J714" s="69" t="b">
        <v>0</v>
      </c>
      <c r="K714" s="69" t="b">
        <v>0</v>
      </c>
      <c r="L714" s="69" t="b">
        <v>0</v>
      </c>
    </row>
    <row r="715" spans="1:12" ht="15">
      <c r="A715" s="69" t="s">
        <v>812</v>
      </c>
      <c r="B715" s="69" t="s">
        <v>808</v>
      </c>
      <c r="C715" s="69">
        <v>2</v>
      </c>
      <c r="D715" s="93">
        <v>0.00708305872150544</v>
      </c>
      <c r="E715" s="93">
        <v>1.0413926851582251</v>
      </c>
      <c r="F715" s="69" t="s">
        <v>374</v>
      </c>
      <c r="G715" s="69" t="b">
        <v>0</v>
      </c>
      <c r="H715" s="69" t="b">
        <v>0</v>
      </c>
      <c r="I715" s="69" t="b">
        <v>0</v>
      </c>
      <c r="J715" s="69" t="b">
        <v>0</v>
      </c>
      <c r="K715" s="69" t="b">
        <v>0</v>
      </c>
      <c r="L715" s="69" t="b">
        <v>0</v>
      </c>
    </row>
    <row r="716" spans="1:12" ht="15">
      <c r="A716" s="69" t="s">
        <v>1998</v>
      </c>
      <c r="B716" s="69" t="s">
        <v>2380</v>
      </c>
      <c r="C716" s="69">
        <v>2</v>
      </c>
      <c r="D716" s="93">
        <v>0.00708305872150544</v>
      </c>
      <c r="E716" s="93">
        <v>1.312459457444763</v>
      </c>
      <c r="F716" s="69" t="s">
        <v>374</v>
      </c>
      <c r="G716" s="69" t="b">
        <v>0</v>
      </c>
      <c r="H716" s="69" t="b">
        <v>0</v>
      </c>
      <c r="I716" s="69" t="b">
        <v>0</v>
      </c>
      <c r="J716" s="69" t="b">
        <v>0</v>
      </c>
      <c r="K716" s="69" t="b">
        <v>0</v>
      </c>
      <c r="L716" s="69" t="b">
        <v>0</v>
      </c>
    </row>
    <row r="717" spans="1:12" ht="15">
      <c r="A717" s="69" t="s">
        <v>2380</v>
      </c>
      <c r="B717" s="69" t="s">
        <v>2344</v>
      </c>
      <c r="C717" s="69">
        <v>2</v>
      </c>
      <c r="D717" s="93">
        <v>0.00708305872150544</v>
      </c>
      <c r="E717" s="93">
        <v>2.0114294617807817</v>
      </c>
      <c r="F717" s="69" t="s">
        <v>374</v>
      </c>
      <c r="G717" s="69" t="b">
        <v>0</v>
      </c>
      <c r="H717" s="69" t="b">
        <v>0</v>
      </c>
      <c r="I717" s="69" t="b">
        <v>0</v>
      </c>
      <c r="J717" s="69" t="b">
        <v>0</v>
      </c>
      <c r="K717" s="69" t="b">
        <v>0</v>
      </c>
      <c r="L717" s="69" t="b">
        <v>0</v>
      </c>
    </row>
    <row r="718" spans="1:12" ht="15">
      <c r="A718" s="69" t="s">
        <v>2344</v>
      </c>
      <c r="B718" s="69" t="s">
        <v>2317</v>
      </c>
      <c r="C718" s="69">
        <v>2</v>
      </c>
      <c r="D718" s="93">
        <v>0.00708305872150544</v>
      </c>
      <c r="E718" s="93">
        <v>1.8353382027251006</v>
      </c>
      <c r="F718" s="69" t="s">
        <v>374</v>
      </c>
      <c r="G718" s="69" t="b">
        <v>0</v>
      </c>
      <c r="H718" s="69" t="b">
        <v>0</v>
      </c>
      <c r="I718" s="69" t="b">
        <v>0</v>
      </c>
      <c r="J718" s="69" t="b">
        <v>0</v>
      </c>
      <c r="K718" s="69" t="b">
        <v>0</v>
      </c>
      <c r="L718" s="69" t="b">
        <v>0</v>
      </c>
    </row>
    <row r="719" spans="1:12" ht="15">
      <c r="A719" s="69" t="s">
        <v>2317</v>
      </c>
      <c r="B719" s="69" t="s">
        <v>2270</v>
      </c>
      <c r="C719" s="69">
        <v>2</v>
      </c>
      <c r="D719" s="93">
        <v>0.00708305872150544</v>
      </c>
      <c r="E719" s="93">
        <v>2.0114294617807817</v>
      </c>
      <c r="F719" s="69" t="s">
        <v>374</v>
      </c>
      <c r="G719" s="69" t="b">
        <v>0</v>
      </c>
      <c r="H719" s="69" t="b">
        <v>0</v>
      </c>
      <c r="I719" s="69" t="b">
        <v>0</v>
      </c>
      <c r="J719" s="69" t="b">
        <v>0</v>
      </c>
      <c r="K719" s="69" t="b">
        <v>0</v>
      </c>
      <c r="L719" s="69" t="b">
        <v>0</v>
      </c>
    </row>
    <row r="720" spans="1:12" ht="15">
      <c r="A720" s="69" t="s">
        <v>2270</v>
      </c>
      <c r="B720" s="69" t="s">
        <v>2381</v>
      </c>
      <c r="C720" s="69">
        <v>2</v>
      </c>
      <c r="D720" s="93">
        <v>0.00708305872150544</v>
      </c>
      <c r="E720" s="93">
        <v>2.187520720836463</v>
      </c>
      <c r="F720" s="69" t="s">
        <v>374</v>
      </c>
      <c r="G720" s="69" t="b">
        <v>0</v>
      </c>
      <c r="H720" s="69" t="b">
        <v>0</v>
      </c>
      <c r="I720" s="69" t="b">
        <v>0</v>
      </c>
      <c r="J720" s="69" t="b">
        <v>0</v>
      </c>
      <c r="K720" s="69" t="b">
        <v>0</v>
      </c>
      <c r="L720" s="69" t="b">
        <v>0</v>
      </c>
    </row>
    <row r="721" spans="1:12" ht="15">
      <c r="A721" s="69" t="s">
        <v>2381</v>
      </c>
      <c r="B721" s="69" t="s">
        <v>2382</v>
      </c>
      <c r="C721" s="69">
        <v>2</v>
      </c>
      <c r="D721" s="93">
        <v>0.00708305872150544</v>
      </c>
      <c r="E721" s="93">
        <v>2.187520720836463</v>
      </c>
      <c r="F721" s="69" t="s">
        <v>374</v>
      </c>
      <c r="G721" s="69" t="b">
        <v>0</v>
      </c>
      <c r="H721" s="69" t="b">
        <v>0</v>
      </c>
      <c r="I721" s="69" t="b">
        <v>0</v>
      </c>
      <c r="J721" s="69" t="b">
        <v>0</v>
      </c>
      <c r="K721" s="69" t="b">
        <v>0</v>
      </c>
      <c r="L721" s="69" t="b">
        <v>0</v>
      </c>
    </row>
    <row r="722" spans="1:12" ht="15">
      <c r="A722" s="69" t="s">
        <v>2382</v>
      </c>
      <c r="B722" s="69" t="s">
        <v>2350</v>
      </c>
      <c r="C722" s="69">
        <v>2</v>
      </c>
      <c r="D722" s="93">
        <v>0.00708305872150544</v>
      </c>
      <c r="E722" s="93">
        <v>2.187520720836463</v>
      </c>
      <c r="F722" s="69" t="s">
        <v>374</v>
      </c>
      <c r="G722" s="69" t="b">
        <v>0</v>
      </c>
      <c r="H722" s="69" t="b">
        <v>0</v>
      </c>
      <c r="I722" s="69" t="b">
        <v>0</v>
      </c>
      <c r="J722" s="69" t="b">
        <v>0</v>
      </c>
      <c r="K722" s="69" t="b">
        <v>0</v>
      </c>
      <c r="L722" s="69" t="b">
        <v>0</v>
      </c>
    </row>
    <row r="723" spans="1:12" ht="15">
      <c r="A723" s="69" t="s">
        <v>2350</v>
      </c>
      <c r="B723" s="69" t="s">
        <v>2269</v>
      </c>
      <c r="C723" s="69">
        <v>2</v>
      </c>
      <c r="D723" s="93">
        <v>0.00708305872150544</v>
      </c>
      <c r="E723" s="93">
        <v>2.187520720836463</v>
      </c>
      <c r="F723" s="69" t="s">
        <v>374</v>
      </c>
      <c r="G723" s="69" t="b">
        <v>0</v>
      </c>
      <c r="H723" s="69" t="b">
        <v>0</v>
      </c>
      <c r="I723" s="69" t="b">
        <v>0</v>
      </c>
      <c r="J723" s="69" t="b">
        <v>0</v>
      </c>
      <c r="K723" s="69" t="b">
        <v>0</v>
      </c>
      <c r="L723" s="69" t="b">
        <v>0</v>
      </c>
    </row>
    <row r="724" spans="1:12" ht="15">
      <c r="A724" s="69" t="s">
        <v>2261</v>
      </c>
      <c r="B724" s="69" t="s">
        <v>2353</v>
      </c>
      <c r="C724" s="69">
        <v>2</v>
      </c>
      <c r="D724" s="93">
        <v>0.00708305872150544</v>
      </c>
      <c r="E724" s="93">
        <v>2.0114294617807817</v>
      </c>
      <c r="F724" s="69" t="s">
        <v>374</v>
      </c>
      <c r="G724" s="69" t="b">
        <v>0</v>
      </c>
      <c r="H724" s="69" t="b">
        <v>0</v>
      </c>
      <c r="I724" s="69" t="b">
        <v>0</v>
      </c>
      <c r="J724" s="69" t="b">
        <v>0</v>
      </c>
      <c r="K724" s="69" t="b">
        <v>0</v>
      </c>
      <c r="L724" s="69" t="b">
        <v>0</v>
      </c>
    </row>
    <row r="725" spans="1:12" ht="15">
      <c r="A725" s="69" t="s">
        <v>2353</v>
      </c>
      <c r="B725" s="69" t="s">
        <v>812</v>
      </c>
      <c r="C725" s="69">
        <v>2</v>
      </c>
      <c r="D725" s="93">
        <v>0.00708305872150544</v>
      </c>
      <c r="E725" s="93">
        <v>1.5854607295085006</v>
      </c>
      <c r="F725" s="69" t="s">
        <v>374</v>
      </c>
      <c r="G725" s="69" t="b">
        <v>0</v>
      </c>
      <c r="H725" s="69" t="b">
        <v>0</v>
      </c>
      <c r="I725" s="69" t="b">
        <v>0</v>
      </c>
      <c r="J725" s="69" t="b">
        <v>0</v>
      </c>
      <c r="K725" s="69" t="b">
        <v>0</v>
      </c>
      <c r="L725" s="69" t="b">
        <v>0</v>
      </c>
    </row>
    <row r="726" spans="1:12" ht="15">
      <c r="A726" s="69" t="s">
        <v>812</v>
      </c>
      <c r="B726" s="69" t="s">
        <v>2383</v>
      </c>
      <c r="C726" s="69">
        <v>2</v>
      </c>
      <c r="D726" s="93">
        <v>0.00708305872150544</v>
      </c>
      <c r="E726" s="93">
        <v>1.5854607295085006</v>
      </c>
      <c r="F726" s="69" t="s">
        <v>374</v>
      </c>
      <c r="G726" s="69" t="b">
        <v>0</v>
      </c>
      <c r="H726" s="69" t="b">
        <v>0</v>
      </c>
      <c r="I726" s="69" t="b">
        <v>0</v>
      </c>
      <c r="J726" s="69" t="b">
        <v>0</v>
      </c>
      <c r="K726" s="69" t="b">
        <v>0</v>
      </c>
      <c r="L726" s="69" t="b">
        <v>0</v>
      </c>
    </row>
    <row r="727" spans="1:12" ht="15">
      <c r="A727" s="69" t="s">
        <v>1995</v>
      </c>
      <c r="B727" s="69" t="s">
        <v>808</v>
      </c>
      <c r="C727" s="69">
        <v>2</v>
      </c>
      <c r="D727" s="93">
        <v>0.00708305872150544</v>
      </c>
      <c r="E727" s="93">
        <v>0.6434526764861874</v>
      </c>
      <c r="F727" s="69" t="s">
        <v>374</v>
      </c>
      <c r="G727" s="69" t="b">
        <v>0</v>
      </c>
      <c r="H727" s="69" t="b">
        <v>0</v>
      </c>
      <c r="I727" s="69" t="b">
        <v>0</v>
      </c>
      <c r="J727" s="69" t="b">
        <v>0</v>
      </c>
      <c r="K727" s="69" t="b">
        <v>0</v>
      </c>
      <c r="L727" s="69" t="b">
        <v>0</v>
      </c>
    </row>
    <row r="728" spans="1:12" ht="15">
      <c r="A728" s="69" t="s">
        <v>2461</v>
      </c>
      <c r="B728" s="69" t="s">
        <v>1997</v>
      </c>
      <c r="C728" s="69">
        <v>2</v>
      </c>
      <c r="D728" s="93">
        <v>0.0088538234018818</v>
      </c>
      <c r="E728" s="93">
        <v>1.4093694704528195</v>
      </c>
      <c r="F728" s="69" t="s">
        <v>374</v>
      </c>
      <c r="G728" s="69" t="b">
        <v>0</v>
      </c>
      <c r="H728" s="69" t="b">
        <v>0</v>
      </c>
      <c r="I728" s="69" t="b">
        <v>0</v>
      </c>
      <c r="J728" s="69" t="b">
        <v>0</v>
      </c>
      <c r="K728" s="69" t="b">
        <v>0</v>
      </c>
      <c r="L728" s="69" t="b">
        <v>0</v>
      </c>
    </row>
    <row r="729" spans="1:12" ht="15">
      <c r="A729" s="69" t="s">
        <v>2284</v>
      </c>
      <c r="B729" s="69" t="s">
        <v>2006</v>
      </c>
      <c r="C729" s="69">
        <v>2</v>
      </c>
      <c r="D729" s="93">
        <v>0.00708305872150544</v>
      </c>
      <c r="E729" s="93">
        <v>2.0114294617807817</v>
      </c>
      <c r="F729" s="69" t="s">
        <v>374</v>
      </c>
      <c r="G729" s="69" t="b">
        <v>0</v>
      </c>
      <c r="H729" s="69" t="b">
        <v>0</v>
      </c>
      <c r="I729" s="69" t="b">
        <v>0</v>
      </c>
      <c r="J729" s="69" t="b">
        <v>0</v>
      </c>
      <c r="K729" s="69" t="b">
        <v>0</v>
      </c>
      <c r="L729" s="69" t="b">
        <v>0</v>
      </c>
    </row>
    <row r="730" spans="1:12" ht="15">
      <c r="A730" s="69" t="s">
        <v>816</v>
      </c>
      <c r="B730" s="69" t="s">
        <v>2345</v>
      </c>
      <c r="C730" s="69">
        <v>2</v>
      </c>
      <c r="D730" s="93">
        <v>0.00708305872150544</v>
      </c>
      <c r="E730" s="93">
        <v>1.5854607295085006</v>
      </c>
      <c r="F730" s="69" t="s">
        <v>374</v>
      </c>
      <c r="G730" s="69" t="b">
        <v>0</v>
      </c>
      <c r="H730" s="69" t="b">
        <v>0</v>
      </c>
      <c r="I730" s="69" t="b">
        <v>0</v>
      </c>
      <c r="J730" s="69" t="b">
        <v>0</v>
      </c>
      <c r="K730" s="69" t="b">
        <v>0</v>
      </c>
      <c r="L730" s="69" t="b">
        <v>0</v>
      </c>
    </row>
    <row r="731" spans="1:12" ht="15">
      <c r="A731" s="69" t="s">
        <v>2372</v>
      </c>
      <c r="B731" s="69" t="s">
        <v>2313</v>
      </c>
      <c r="C731" s="69">
        <v>2</v>
      </c>
      <c r="D731" s="93">
        <v>0.00708305872150544</v>
      </c>
      <c r="E731" s="93">
        <v>1.8353382027251006</v>
      </c>
      <c r="F731" s="69" t="s">
        <v>374</v>
      </c>
      <c r="G731" s="69" t="b">
        <v>0</v>
      </c>
      <c r="H731" s="69" t="b">
        <v>0</v>
      </c>
      <c r="I731" s="69" t="b">
        <v>0</v>
      </c>
      <c r="J731" s="69" t="b">
        <v>0</v>
      </c>
      <c r="K731" s="69" t="b">
        <v>0</v>
      </c>
      <c r="L731" s="69" t="b">
        <v>0</v>
      </c>
    </row>
    <row r="732" spans="1:12" ht="15">
      <c r="A732" s="69" t="s">
        <v>2010</v>
      </c>
      <c r="B732" s="69" t="s">
        <v>1995</v>
      </c>
      <c r="C732" s="69">
        <v>2</v>
      </c>
      <c r="D732" s="93">
        <v>0.00708305872150544</v>
      </c>
      <c r="E732" s="93">
        <v>0.807309479124857</v>
      </c>
      <c r="F732" s="69" t="s">
        <v>374</v>
      </c>
      <c r="G732" s="69" t="b">
        <v>0</v>
      </c>
      <c r="H732" s="69" t="b">
        <v>0</v>
      </c>
      <c r="I732" s="69" t="b">
        <v>0</v>
      </c>
      <c r="J732" s="69" t="b">
        <v>0</v>
      </c>
      <c r="K732" s="69" t="b">
        <v>0</v>
      </c>
      <c r="L732" s="69" t="b">
        <v>0</v>
      </c>
    </row>
    <row r="733" spans="1:12" ht="15">
      <c r="A733" s="69" t="s">
        <v>1996</v>
      </c>
      <c r="B733" s="69" t="s">
        <v>1997</v>
      </c>
      <c r="C733" s="69">
        <v>12</v>
      </c>
      <c r="D733" s="93">
        <v>0.00978959335492622</v>
      </c>
      <c r="E733" s="93">
        <v>1.4661258704181992</v>
      </c>
      <c r="F733" s="69" t="s">
        <v>1954</v>
      </c>
      <c r="G733" s="69" t="b">
        <v>0</v>
      </c>
      <c r="H733" s="69" t="b">
        <v>0</v>
      </c>
      <c r="I733" s="69" t="b">
        <v>0</v>
      </c>
      <c r="J733" s="69" t="b">
        <v>0</v>
      </c>
      <c r="K733" s="69" t="b">
        <v>0</v>
      </c>
      <c r="L733" s="69" t="b">
        <v>0</v>
      </c>
    </row>
    <row r="734" spans="1:12" ht="15">
      <c r="A734" s="69" t="s">
        <v>1997</v>
      </c>
      <c r="B734" s="69" t="s">
        <v>2014</v>
      </c>
      <c r="C734" s="69">
        <v>7</v>
      </c>
      <c r="D734" s="93">
        <v>0.0077810874136134</v>
      </c>
      <c r="E734" s="93">
        <v>1.269831225274231</v>
      </c>
      <c r="F734" s="69" t="s">
        <v>1954</v>
      </c>
      <c r="G734" s="69" t="b">
        <v>0</v>
      </c>
      <c r="H734" s="69" t="b">
        <v>0</v>
      </c>
      <c r="I734" s="69" t="b">
        <v>0</v>
      </c>
      <c r="J734" s="69" t="b">
        <v>0</v>
      </c>
      <c r="K734" s="69" t="b">
        <v>0</v>
      </c>
      <c r="L734" s="69" t="b">
        <v>0</v>
      </c>
    </row>
    <row r="735" spans="1:12" ht="15">
      <c r="A735" s="69" t="s">
        <v>2299</v>
      </c>
      <c r="B735" s="69" t="s">
        <v>2016</v>
      </c>
      <c r="C735" s="69">
        <v>5</v>
      </c>
      <c r="D735" s="93">
        <v>0.007537974265139394</v>
      </c>
      <c r="E735" s="93">
        <v>1.6422171294738805</v>
      </c>
      <c r="F735" s="69" t="s">
        <v>1954</v>
      </c>
      <c r="G735" s="69" t="b">
        <v>0</v>
      </c>
      <c r="H735" s="69" t="b">
        <v>0</v>
      </c>
      <c r="I735" s="69" t="b">
        <v>0</v>
      </c>
      <c r="J735" s="69" t="b">
        <v>0</v>
      </c>
      <c r="K735" s="69" t="b">
        <v>0</v>
      </c>
      <c r="L735" s="69" t="b">
        <v>0</v>
      </c>
    </row>
    <row r="736" spans="1:12" ht="15">
      <c r="A736" s="69" t="s">
        <v>2287</v>
      </c>
      <c r="B736" s="69" t="s">
        <v>2288</v>
      </c>
      <c r="C736" s="69">
        <v>4</v>
      </c>
      <c r="D736" s="93">
        <v>0.007080894458269309</v>
      </c>
      <c r="E736" s="93">
        <v>1.9432471251378618</v>
      </c>
      <c r="F736" s="69" t="s">
        <v>1954</v>
      </c>
      <c r="G736" s="69" t="b">
        <v>0</v>
      </c>
      <c r="H736" s="69" t="b">
        <v>0</v>
      </c>
      <c r="I736" s="69" t="b">
        <v>0</v>
      </c>
      <c r="J736" s="69" t="b">
        <v>0</v>
      </c>
      <c r="K736" s="69" t="b">
        <v>0</v>
      </c>
      <c r="L736" s="69" t="b">
        <v>0</v>
      </c>
    </row>
    <row r="737" spans="1:12" ht="15">
      <c r="A737" s="69" t="s">
        <v>2288</v>
      </c>
      <c r="B737" s="69" t="s">
        <v>2334</v>
      </c>
      <c r="C737" s="69">
        <v>4</v>
      </c>
      <c r="D737" s="93">
        <v>0.007080894458269309</v>
      </c>
      <c r="E737" s="93">
        <v>1.9432471251378618</v>
      </c>
      <c r="F737" s="69" t="s">
        <v>1954</v>
      </c>
      <c r="G737" s="69" t="b">
        <v>0</v>
      </c>
      <c r="H737" s="69" t="b">
        <v>0</v>
      </c>
      <c r="I737" s="69" t="b">
        <v>0</v>
      </c>
      <c r="J737" s="69" t="b">
        <v>0</v>
      </c>
      <c r="K737" s="69" t="b">
        <v>0</v>
      </c>
      <c r="L737" s="69" t="b">
        <v>0</v>
      </c>
    </row>
    <row r="738" spans="1:12" ht="15">
      <c r="A738" s="69" t="s">
        <v>2334</v>
      </c>
      <c r="B738" s="69" t="s">
        <v>2335</v>
      </c>
      <c r="C738" s="69">
        <v>4</v>
      </c>
      <c r="D738" s="93">
        <v>0.007080894458269309</v>
      </c>
      <c r="E738" s="93">
        <v>1.9432471251378618</v>
      </c>
      <c r="F738" s="69" t="s">
        <v>1954</v>
      </c>
      <c r="G738" s="69" t="b">
        <v>0</v>
      </c>
      <c r="H738" s="69" t="b">
        <v>0</v>
      </c>
      <c r="I738" s="69" t="b">
        <v>0</v>
      </c>
      <c r="J738" s="69" t="b">
        <v>0</v>
      </c>
      <c r="K738" s="69" t="b">
        <v>0</v>
      </c>
      <c r="L738" s="69" t="b">
        <v>0</v>
      </c>
    </row>
    <row r="739" spans="1:12" ht="15">
      <c r="A739" s="69" t="s">
        <v>2335</v>
      </c>
      <c r="B739" s="69" t="s">
        <v>1996</v>
      </c>
      <c r="C739" s="69">
        <v>4</v>
      </c>
      <c r="D739" s="93">
        <v>0.007080894458269309</v>
      </c>
      <c r="E739" s="93">
        <v>1.4661258704181992</v>
      </c>
      <c r="F739" s="69" t="s">
        <v>1954</v>
      </c>
      <c r="G739" s="69" t="b">
        <v>0</v>
      </c>
      <c r="H739" s="69" t="b">
        <v>0</v>
      </c>
      <c r="I739" s="69" t="b">
        <v>0</v>
      </c>
      <c r="J739" s="69" t="b">
        <v>0</v>
      </c>
      <c r="K739" s="69" t="b">
        <v>0</v>
      </c>
      <c r="L739" s="69" t="b">
        <v>0</v>
      </c>
    </row>
    <row r="740" spans="1:12" ht="15">
      <c r="A740" s="69" t="s">
        <v>2014</v>
      </c>
      <c r="B740" s="69" t="s">
        <v>2336</v>
      </c>
      <c r="C740" s="69">
        <v>4</v>
      </c>
      <c r="D740" s="93">
        <v>0.007080894458269309</v>
      </c>
      <c r="E740" s="93">
        <v>1.503914431307599</v>
      </c>
      <c r="F740" s="69" t="s">
        <v>1954</v>
      </c>
      <c r="G740" s="69" t="b">
        <v>0</v>
      </c>
      <c r="H740" s="69" t="b">
        <v>0</v>
      </c>
      <c r="I740" s="69" t="b">
        <v>0</v>
      </c>
      <c r="J740" s="69" t="b">
        <v>0</v>
      </c>
      <c r="K740" s="69" t="b">
        <v>0</v>
      </c>
      <c r="L740" s="69" t="b">
        <v>0</v>
      </c>
    </row>
    <row r="741" spans="1:12" ht="15">
      <c r="A741" s="69" t="s">
        <v>2336</v>
      </c>
      <c r="B741" s="69" t="s">
        <v>2337</v>
      </c>
      <c r="C741" s="69">
        <v>4</v>
      </c>
      <c r="D741" s="93">
        <v>0.007080894458269309</v>
      </c>
      <c r="E741" s="93">
        <v>1.9432471251378618</v>
      </c>
      <c r="F741" s="69" t="s">
        <v>1954</v>
      </c>
      <c r="G741" s="69" t="b">
        <v>0</v>
      </c>
      <c r="H741" s="69" t="b">
        <v>0</v>
      </c>
      <c r="I741" s="69" t="b">
        <v>0</v>
      </c>
      <c r="J741" s="69" t="b">
        <v>0</v>
      </c>
      <c r="K741" s="69" t="b">
        <v>0</v>
      </c>
      <c r="L741" s="69" t="b">
        <v>0</v>
      </c>
    </row>
    <row r="742" spans="1:12" ht="15">
      <c r="A742" s="69" t="s">
        <v>2337</v>
      </c>
      <c r="B742" s="69" t="s">
        <v>2289</v>
      </c>
      <c r="C742" s="69">
        <v>4</v>
      </c>
      <c r="D742" s="93">
        <v>0.007080894458269309</v>
      </c>
      <c r="E742" s="93">
        <v>1.9432471251378618</v>
      </c>
      <c r="F742" s="69" t="s">
        <v>1954</v>
      </c>
      <c r="G742" s="69" t="b">
        <v>0</v>
      </c>
      <c r="H742" s="69" t="b">
        <v>0</v>
      </c>
      <c r="I742" s="69" t="b">
        <v>0</v>
      </c>
      <c r="J742" s="69" t="b">
        <v>0</v>
      </c>
      <c r="K742" s="69" t="b">
        <v>0</v>
      </c>
      <c r="L742" s="69" t="b">
        <v>0</v>
      </c>
    </row>
    <row r="743" spans="1:12" ht="15">
      <c r="A743" s="69" t="s">
        <v>2289</v>
      </c>
      <c r="B743" s="69" t="s">
        <v>2338</v>
      </c>
      <c r="C743" s="69">
        <v>4</v>
      </c>
      <c r="D743" s="93">
        <v>0.007080894458269309</v>
      </c>
      <c r="E743" s="93">
        <v>1.9432471251378618</v>
      </c>
      <c r="F743" s="69" t="s">
        <v>1954</v>
      </c>
      <c r="G743" s="69" t="b">
        <v>0</v>
      </c>
      <c r="H743" s="69" t="b">
        <v>0</v>
      </c>
      <c r="I743" s="69" t="b">
        <v>0</v>
      </c>
      <c r="J743" s="69" t="b">
        <v>0</v>
      </c>
      <c r="K743" s="69" t="b">
        <v>0</v>
      </c>
      <c r="L743" s="69" t="b">
        <v>0</v>
      </c>
    </row>
    <row r="744" spans="1:12" ht="15">
      <c r="A744" s="69" t="s">
        <v>2338</v>
      </c>
      <c r="B744" s="69" t="s">
        <v>2290</v>
      </c>
      <c r="C744" s="69">
        <v>4</v>
      </c>
      <c r="D744" s="93">
        <v>0.007080894458269309</v>
      </c>
      <c r="E744" s="93">
        <v>1.9432471251378618</v>
      </c>
      <c r="F744" s="69" t="s">
        <v>1954</v>
      </c>
      <c r="G744" s="69" t="b">
        <v>0</v>
      </c>
      <c r="H744" s="69" t="b">
        <v>0</v>
      </c>
      <c r="I744" s="69" t="b">
        <v>0</v>
      </c>
      <c r="J744" s="69" t="b">
        <v>0</v>
      </c>
      <c r="K744" s="69" t="b">
        <v>0</v>
      </c>
      <c r="L744" s="69" t="b">
        <v>0</v>
      </c>
    </row>
    <row r="745" spans="1:12" ht="15">
      <c r="A745" s="69" t="s">
        <v>2290</v>
      </c>
      <c r="B745" s="69" t="s">
        <v>2312</v>
      </c>
      <c r="C745" s="69">
        <v>4</v>
      </c>
      <c r="D745" s="93">
        <v>0.007080894458269309</v>
      </c>
      <c r="E745" s="93">
        <v>1.9432471251378618</v>
      </c>
      <c r="F745" s="69" t="s">
        <v>1954</v>
      </c>
      <c r="G745" s="69" t="b">
        <v>0</v>
      </c>
      <c r="H745" s="69" t="b">
        <v>0</v>
      </c>
      <c r="I745" s="69" t="b">
        <v>0</v>
      </c>
      <c r="J745" s="69" t="b">
        <v>0</v>
      </c>
      <c r="K745" s="69" t="b">
        <v>0</v>
      </c>
      <c r="L745" s="69" t="b">
        <v>0</v>
      </c>
    </row>
    <row r="746" spans="1:12" ht="15">
      <c r="A746" s="69" t="s">
        <v>2312</v>
      </c>
      <c r="B746" s="69" t="s">
        <v>2014</v>
      </c>
      <c r="C746" s="69">
        <v>4</v>
      </c>
      <c r="D746" s="93">
        <v>0.007080894458269309</v>
      </c>
      <c r="E746" s="93">
        <v>1.503914431307599</v>
      </c>
      <c r="F746" s="69" t="s">
        <v>1954</v>
      </c>
      <c r="G746" s="69" t="b">
        <v>0</v>
      </c>
      <c r="H746" s="69" t="b">
        <v>0</v>
      </c>
      <c r="I746" s="69" t="b">
        <v>0</v>
      </c>
      <c r="J746" s="69" t="b">
        <v>0</v>
      </c>
      <c r="K746" s="69" t="b">
        <v>0</v>
      </c>
      <c r="L746" s="69" t="b">
        <v>0</v>
      </c>
    </row>
    <row r="747" spans="1:12" ht="15">
      <c r="A747" s="69" t="s">
        <v>2014</v>
      </c>
      <c r="B747" s="69" t="s">
        <v>2300</v>
      </c>
      <c r="C747" s="69">
        <v>4</v>
      </c>
      <c r="D747" s="93">
        <v>0.007080894458269309</v>
      </c>
      <c r="E747" s="93">
        <v>1.503914431307599</v>
      </c>
      <c r="F747" s="69" t="s">
        <v>1954</v>
      </c>
      <c r="G747" s="69" t="b">
        <v>0</v>
      </c>
      <c r="H747" s="69" t="b">
        <v>0</v>
      </c>
      <c r="I747" s="69" t="b">
        <v>0</v>
      </c>
      <c r="J747" s="69" t="b">
        <v>0</v>
      </c>
      <c r="K747" s="69" t="b">
        <v>0</v>
      </c>
      <c r="L747" s="69" t="b">
        <v>0</v>
      </c>
    </row>
    <row r="748" spans="1:12" ht="15">
      <c r="A748" s="69" t="s">
        <v>2300</v>
      </c>
      <c r="B748" s="69" t="s">
        <v>2339</v>
      </c>
      <c r="C748" s="69">
        <v>4</v>
      </c>
      <c r="D748" s="93">
        <v>0.007080894458269309</v>
      </c>
      <c r="E748" s="93">
        <v>1.9432471251378618</v>
      </c>
      <c r="F748" s="69" t="s">
        <v>1954</v>
      </c>
      <c r="G748" s="69" t="b">
        <v>0</v>
      </c>
      <c r="H748" s="69" t="b">
        <v>0</v>
      </c>
      <c r="I748" s="69" t="b">
        <v>0</v>
      </c>
      <c r="J748" s="69" t="b">
        <v>0</v>
      </c>
      <c r="K748" s="69" t="b">
        <v>0</v>
      </c>
      <c r="L748" s="69" t="b">
        <v>0</v>
      </c>
    </row>
    <row r="749" spans="1:12" ht="15">
      <c r="A749" s="69" t="s">
        <v>2339</v>
      </c>
      <c r="B749" s="69" t="s">
        <v>2266</v>
      </c>
      <c r="C749" s="69">
        <v>4</v>
      </c>
      <c r="D749" s="93">
        <v>0.007080894458269309</v>
      </c>
      <c r="E749" s="93">
        <v>1.9432471251378618</v>
      </c>
      <c r="F749" s="69" t="s">
        <v>1954</v>
      </c>
      <c r="G749" s="69" t="b">
        <v>0</v>
      </c>
      <c r="H749" s="69" t="b">
        <v>0</v>
      </c>
      <c r="I749" s="69" t="b">
        <v>0</v>
      </c>
      <c r="J749" s="69" t="b">
        <v>0</v>
      </c>
      <c r="K749" s="69" t="b">
        <v>0</v>
      </c>
      <c r="L749" s="69" t="b">
        <v>0</v>
      </c>
    </row>
    <row r="750" spans="1:12" ht="15">
      <c r="A750" s="69" t="s">
        <v>2266</v>
      </c>
      <c r="B750" s="69" t="s">
        <v>2340</v>
      </c>
      <c r="C750" s="69">
        <v>4</v>
      </c>
      <c r="D750" s="93">
        <v>0.007080894458269309</v>
      </c>
      <c r="E750" s="93">
        <v>1.9432471251378618</v>
      </c>
      <c r="F750" s="69" t="s">
        <v>1954</v>
      </c>
      <c r="G750" s="69" t="b">
        <v>0</v>
      </c>
      <c r="H750" s="69" t="b">
        <v>0</v>
      </c>
      <c r="I750" s="69" t="b">
        <v>0</v>
      </c>
      <c r="J750" s="69" t="b">
        <v>0</v>
      </c>
      <c r="K750" s="69" t="b">
        <v>0</v>
      </c>
      <c r="L750" s="69" t="b">
        <v>0</v>
      </c>
    </row>
    <row r="751" spans="1:12" ht="15">
      <c r="A751" s="69" t="s">
        <v>2340</v>
      </c>
      <c r="B751" s="69" t="s">
        <v>2341</v>
      </c>
      <c r="C751" s="69">
        <v>4</v>
      </c>
      <c r="D751" s="93">
        <v>0.007080894458269309</v>
      </c>
      <c r="E751" s="93">
        <v>1.9432471251378618</v>
      </c>
      <c r="F751" s="69" t="s">
        <v>1954</v>
      </c>
      <c r="G751" s="69" t="b">
        <v>0</v>
      </c>
      <c r="H751" s="69" t="b">
        <v>0</v>
      </c>
      <c r="I751" s="69" t="b">
        <v>0</v>
      </c>
      <c r="J751" s="69" t="b">
        <v>0</v>
      </c>
      <c r="K751" s="69" t="b">
        <v>0</v>
      </c>
      <c r="L751" s="69" t="b">
        <v>0</v>
      </c>
    </row>
    <row r="752" spans="1:12" ht="15">
      <c r="A752" s="69" t="s">
        <v>2341</v>
      </c>
      <c r="B752" s="69" t="s">
        <v>2342</v>
      </c>
      <c r="C752" s="69">
        <v>4</v>
      </c>
      <c r="D752" s="93">
        <v>0.007080894458269309</v>
      </c>
      <c r="E752" s="93">
        <v>1.9432471251378618</v>
      </c>
      <c r="F752" s="69" t="s">
        <v>1954</v>
      </c>
      <c r="G752" s="69" t="b">
        <v>0</v>
      </c>
      <c r="H752" s="69" t="b">
        <v>0</v>
      </c>
      <c r="I752" s="69" t="b">
        <v>0</v>
      </c>
      <c r="J752" s="69" t="b">
        <v>0</v>
      </c>
      <c r="K752" s="69" t="b">
        <v>0</v>
      </c>
      <c r="L752" s="69" t="b">
        <v>0</v>
      </c>
    </row>
    <row r="753" spans="1:12" ht="15">
      <c r="A753" s="69" t="s">
        <v>2342</v>
      </c>
      <c r="B753" s="69" t="s">
        <v>2343</v>
      </c>
      <c r="C753" s="69">
        <v>4</v>
      </c>
      <c r="D753" s="93">
        <v>0.007080894458269309</v>
      </c>
      <c r="E753" s="93">
        <v>1.9432471251378618</v>
      </c>
      <c r="F753" s="69" t="s">
        <v>1954</v>
      </c>
      <c r="G753" s="69" t="b">
        <v>0</v>
      </c>
      <c r="H753" s="69" t="b">
        <v>0</v>
      </c>
      <c r="I753" s="69" t="b">
        <v>0</v>
      </c>
      <c r="J753" s="69" t="b">
        <v>0</v>
      </c>
      <c r="K753" s="69" t="b">
        <v>0</v>
      </c>
      <c r="L753" s="69" t="b">
        <v>0</v>
      </c>
    </row>
    <row r="754" spans="1:12" ht="15">
      <c r="A754" s="69" t="s">
        <v>2343</v>
      </c>
      <c r="B754" s="69" t="s">
        <v>1995</v>
      </c>
      <c r="C754" s="69">
        <v>4</v>
      </c>
      <c r="D754" s="93">
        <v>0.007080894458269309</v>
      </c>
      <c r="E754" s="93">
        <v>1.290034611362518</v>
      </c>
      <c r="F754" s="69" t="s">
        <v>1954</v>
      </c>
      <c r="G754" s="69" t="b">
        <v>0</v>
      </c>
      <c r="H754" s="69" t="b">
        <v>0</v>
      </c>
      <c r="I754" s="69" t="b">
        <v>0</v>
      </c>
      <c r="J754" s="69" t="b">
        <v>0</v>
      </c>
      <c r="K754" s="69" t="b">
        <v>0</v>
      </c>
      <c r="L754" s="69" t="b">
        <v>0</v>
      </c>
    </row>
    <row r="755" spans="1:12" ht="15">
      <c r="A755" s="69" t="s">
        <v>585</v>
      </c>
      <c r="B755" s="69" t="s">
        <v>401</v>
      </c>
      <c r="C755" s="69">
        <v>4</v>
      </c>
      <c r="D755" s="93">
        <v>0.007080894458269309</v>
      </c>
      <c r="E755" s="93">
        <v>1.9432471251378618</v>
      </c>
      <c r="F755" s="69" t="s">
        <v>1954</v>
      </c>
      <c r="G755" s="69" t="b">
        <v>0</v>
      </c>
      <c r="H755" s="69" t="b">
        <v>0</v>
      </c>
      <c r="I755" s="69" t="b">
        <v>0</v>
      </c>
      <c r="J755" s="69" t="b">
        <v>0</v>
      </c>
      <c r="K755" s="69" t="b">
        <v>0</v>
      </c>
      <c r="L755" s="69" t="b">
        <v>0</v>
      </c>
    </row>
    <row r="756" spans="1:12" ht="15">
      <c r="A756" s="69" t="s">
        <v>401</v>
      </c>
      <c r="B756" s="69" t="s">
        <v>2017</v>
      </c>
      <c r="C756" s="69">
        <v>4</v>
      </c>
      <c r="D756" s="93">
        <v>0.007080894458269309</v>
      </c>
      <c r="E756" s="93">
        <v>1.6422171294738805</v>
      </c>
      <c r="F756" s="69" t="s">
        <v>1954</v>
      </c>
      <c r="G756" s="69" t="b">
        <v>0</v>
      </c>
      <c r="H756" s="69" t="b">
        <v>0</v>
      </c>
      <c r="I756" s="69" t="b">
        <v>0</v>
      </c>
      <c r="J756" s="69" t="b">
        <v>0</v>
      </c>
      <c r="K756" s="69" t="b">
        <v>0</v>
      </c>
      <c r="L756" s="69" t="b">
        <v>0</v>
      </c>
    </row>
    <row r="757" spans="1:12" ht="15">
      <c r="A757" s="69" t="s">
        <v>2017</v>
      </c>
      <c r="B757" s="69" t="s">
        <v>2018</v>
      </c>
      <c r="C757" s="69">
        <v>4</v>
      </c>
      <c r="D757" s="93">
        <v>0.007080894458269309</v>
      </c>
      <c r="E757" s="93">
        <v>1.3411871338098993</v>
      </c>
      <c r="F757" s="69" t="s">
        <v>1954</v>
      </c>
      <c r="G757" s="69" t="b">
        <v>0</v>
      </c>
      <c r="H757" s="69" t="b">
        <v>0</v>
      </c>
      <c r="I757" s="69" t="b">
        <v>0</v>
      </c>
      <c r="J757" s="69" t="b">
        <v>0</v>
      </c>
      <c r="K757" s="69" t="b">
        <v>0</v>
      </c>
      <c r="L757" s="69" t="b">
        <v>0</v>
      </c>
    </row>
    <row r="758" spans="1:12" ht="15">
      <c r="A758" s="69" t="s">
        <v>2018</v>
      </c>
      <c r="B758" s="69" t="s">
        <v>2322</v>
      </c>
      <c r="C758" s="69">
        <v>4</v>
      </c>
      <c r="D758" s="93">
        <v>0.007080894458269309</v>
      </c>
      <c r="E758" s="93">
        <v>1.6422171294738805</v>
      </c>
      <c r="F758" s="69" t="s">
        <v>1954</v>
      </c>
      <c r="G758" s="69" t="b">
        <v>0</v>
      </c>
      <c r="H758" s="69" t="b">
        <v>0</v>
      </c>
      <c r="I758" s="69" t="b">
        <v>0</v>
      </c>
      <c r="J758" s="69" t="b">
        <v>0</v>
      </c>
      <c r="K758" s="69" t="b">
        <v>0</v>
      </c>
      <c r="L758" s="69" t="b">
        <v>0</v>
      </c>
    </row>
    <row r="759" spans="1:12" ht="15">
      <c r="A759" s="69" t="s">
        <v>2322</v>
      </c>
      <c r="B759" s="69" t="s">
        <v>2323</v>
      </c>
      <c r="C759" s="69">
        <v>4</v>
      </c>
      <c r="D759" s="93">
        <v>0.007080894458269309</v>
      </c>
      <c r="E759" s="93">
        <v>1.9432471251378618</v>
      </c>
      <c r="F759" s="69" t="s">
        <v>1954</v>
      </c>
      <c r="G759" s="69" t="b">
        <v>0</v>
      </c>
      <c r="H759" s="69" t="b">
        <v>0</v>
      </c>
      <c r="I759" s="69" t="b">
        <v>0</v>
      </c>
      <c r="J759" s="69" t="b">
        <v>0</v>
      </c>
      <c r="K759" s="69" t="b">
        <v>0</v>
      </c>
      <c r="L759" s="69" t="b">
        <v>0</v>
      </c>
    </row>
    <row r="760" spans="1:12" ht="15">
      <c r="A760" s="69" t="s">
        <v>2323</v>
      </c>
      <c r="B760" s="69" t="s">
        <v>2019</v>
      </c>
      <c r="C760" s="69">
        <v>4</v>
      </c>
      <c r="D760" s="93">
        <v>0.007080894458269309</v>
      </c>
      <c r="E760" s="93">
        <v>1.6422171294738805</v>
      </c>
      <c r="F760" s="69" t="s">
        <v>1954</v>
      </c>
      <c r="G760" s="69" t="b">
        <v>0</v>
      </c>
      <c r="H760" s="69" t="b">
        <v>0</v>
      </c>
      <c r="I760" s="69" t="b">
        <v>0</v>
      </c>
      <c r="J760" s="69" t="b">
        <v>0</v>
      </c>
      <c r="K760" s="69" t="b">
        <v>0</v>
      </c>
      <c r="L760" s="69" t="b">
        <v>0</v>
      </c>
    </row>
    <row r="761" spans="1:12" ht="15">
      <c r="A761" s="69" t="s">
        <v>2019</v>
      </c>
      <c r="B761" s="69" t="s">
        <v>2310</v>
      </c>
      <c r="C761" s="69">
        <v>4</v>
      </c>
      <c r="D761" s="93">
        <v>0.007080894458269309</v>
      </c>
      <c r="E761" s="93">
        <v>1.6422171294738805</v>
      </c>
      <c r="F761" s="69" t="s">
        <v>1954</v>
      </c>
      <c r="G761" s="69" t="b">
        <v>0</v>
      </c>
      <c r="H761" s="69" t="b">
        <v>0</v>
      </c>
      <c r="I761" s="69" t="b">
        <v>0</v>
      </c>
      <c r="J761" s="69" t="b">
        <v>0</v>
      </c>
      <c r="K761" s="69" t="b">
        <v>0</v>
      </c>
      <c r="L761" s="69" t="b">
        <v>0</v>
      </c>
    </row>
    <row r="762" spans="1:12" ht="15">
      <c r="A762" s="69" t="s">
        <v>2310</v>
      </c>
      <c r="B762" s="69" t="s">
        <v>2324</v>
      </c>
      <c r="C762" s="69">
        <v>4</v>
      </c>
      <c r="D762" s="93">
        <v>0.007080894458269309</v>
      </c>
      <c r="E762" s="93">
        <v>1.9432471251378618</v>
      </c>
      <c r="F762" s="69" t="s">
        <v>1954</v>
      </c>
      <c r="G762" s="69" t="b">
        <v>0</v>
      </c>
      <c r="H762" s="69" t="b">
        <v>0</v>
      </c>
      <c r="I762" s="69" t="b">
        <v>0</v>
      </c>
      <c r="J762" s="69" t="b">
        <v>0</v>
      </c>
      <c r="K762" s="69" t="b">
        <v>0</v>
      </c>
      <c r="L762" s="69" t="b">
        <v>0</v>
      </c>
    </row>
    <row r="763" spans="1:12" ht="15">
      <c r="A763" s="69" t="s">
        <v>2324</v>
      </c>
      <c r="B763" s="69" t="s">
        <v>2325</v>
      </c>
      <c r="C763" s="69">
        <v>4</v>
      </c>
      <c r="D763" s="93">
        <v>0.007080894458269309</v>
      </c>
      <c r="E763" s="93">
        <v>1.9432471251378618</v>
      </c>
      <c r="F763" s="69" t="s">
        <v>1954</v>
      </c>
      <c r="G763" s="69" t="b">
        <v>0</v>
      </c>
      <c r="H763" s="69" t="b">
        <v>0</v>
      </c>
      <c r="I763" s="69" t="b">
        <v>0</v>
      </c>
      <c r="J763" s="69" t="b">
        <v>0</v>
      </c>
      <c r="K763" s="69" t="b">
        <v>0</v>
      </c>
      <c r="L763" s="69" t="b">
        <v>0</v>
      </c>
    </row>
    <row r="764" spans="1:12" ht="15">
      <c r="A764" s="69" t="s">
        <v>2325</v>
      </c>
      <c r="B764" s="69" t="s">
        <v>2326</v>
      </c>
      <c r="C764" s="69">
        <v>4</v>
      </c>
      <c r="D764" s="93">
        <v>0.007080894458269309</v>
      </c>
      <c r="E764" s="93">
        <v>1.9432471251378618</v>
      </c>
      <c r="F764" s="69" t="s">
        <v>1954</v>
      </c>
      <c r="G764" s="69" t="b">
        <v>0</v>
      </c>
      <c r="H764" s="69" t="b">
        <v>0</v>
      </c>
      <c r="I764" s="69" t="b">
        <v>0</v>
      </c>
      <c r="J764" s="69" t="b">
        <v>0</v>
      </c>
      <c r="K764" s="69" t="b">
        <v>0</v>
      </c>
      <c r="L764" s="69" t="b">
        <v>0</v>
      </c>
    </row>
    <row r="765" spans="1:12" ht="15">
      <c r="A765" s="69" t="s">
        <v>2326</v>
      </c>
      <c r="B765" s="69" t="s">
        <v>2327</v>
      </c>
      <c r="C765" s="69">
        <v>4</v>
      </c>
      <c r="D765" s="93">
        <v>0.007080894458269309</v>
      </c>
      <c r="E765" s="93">
        <v>1.9432471251378618</v>
      </c>
      <c r="F765" s="69" t="s">
        <v>1954</v>
      </c>
      <c r="G765" s="69" t="b">
        <v>0</v>
      </c>
      <c r="H765" s="69" t="b">
        <v>0</v>
      </c>
      <c r="I765" s="69" t="b">
        <v>0</v>
      </c>
      <c r="J765" s="69" t="b">
        <v>0</v>
      </c>
      <c r="K765" s="69" t="b">
        <v>0</v>
      </c>
      <c r="L765" s="69" t="b">
        <v>0</v>
      </c>
    </row>
    <row r="766" spans="1:12" ht="15">
      <c r="A766" s="69" t="s">
        <v>2327</v>
      </c>
      <c r="B766" s="69" t="s">
        <v>2328</v>
      </c>
      <c r="C766" s="69">
        <v>4</v>
      </c>
      <c r="D766" s="93">
        <v>0.007080894458269309</v>
      </c>
      <c r="E766" s="93">
        <v>1.9432471251378618</v>
      </c>
      <c r="F766" s="69" t="s">
        <v>1954</v>
      </c>
      <c r="G766" s="69" t="b">
        <v>0</v>
      </c>
      <c r="H766" s="69" t="b">
        <v>0</v>
      </c>
      <c r="I766" s="69" t="b">
        <v>0</v>
      </c>
      <c r="J766" s="69" t="b">
        <v>0</v>
      </c>
      <c r="K766" s="69" t="b">
        <v>0</v>
      </c>
      <c r="L766" s="69" t="b">
        <v>0</v>
      </c>
    </row>
    <row r="767" spans="1:12" ht="15">
      <c r="A767" s="69" t="s">
        <v>2328</v>
      </c>
      <c r="B767" s="69" t="s">
        <v>2311</v>
      </c>
      <c r="C767" s="69">
        <v>4</v>
      </c>
      <c r="D767" s="93">
        <v>0.007080894458269309</v>
      </c>
      <c r="E767" s="93">
        <v>1.9432471251378618</v>
      </c>
      <c r="F767" s="69" t="s">
        <v>1954</v>
      </c>
      <c r="G767" s="69" t="b">
        <v>0</v>
      </c>
      <c r="H767" s="69" t="b">
        <v>0</v>
      </c>
      <c r="I767" s="69" t="b">
        <v>0</v>
      </c>
      <c r="J767" s="69" t="b">
        <v>0</v>
      </c>
      <c r="K767" s="69" t="b">
        <v>0</v>
      </c>
      <c r="L767" s="69" t="b">
        <v>0</v>
      </c>
    </row>
    <row r="768" spans="1:12" ht="15">
      <c r="A768" s="69" t="s">
        <v>2311</v>
      </c>
      <c r="B768" s="69" t="s">
        <v>2279</v>
      </c>
      <c r="C768" s="69">
        <v>4</v>
      </c>
      <c r="D768" s="93">
        <v>0.007080894458269309</v>
      </c>
      <c r="E768" s="93">
        <v>1.9432471251378618</v>
      </c>
      <c r="F768" s="69" t="s">
        <v>1954</v>
      </c>
      <c r="G768" s="69" t="b">
        <v>0</v>
      </c>
      <c r="H768" s="69" t="b">
        <v>0</v>
      </c>
      <c r="I768" s="69" t="b">
        <v>0</v>
      </c>
      <c r="J768" s="69" t="b">
        <v>0</v>
      </c>
      <c r="K768" s="69" t="b">
        <v>0</v>
      </c>
      <c r="L768" s="69" t="b">
        <v>0</v>
      </c>
    </row>
    <row r="769" spans="1:12" ht="15">
      <c r="A769" s="69" t="s">
        <v>2279</v>
      </c>
      <c r="B769" s="69" t="s">
        <v>2329</v>
      </c>
      <c r="C769" s="69">
        <v>4</v>
      </c>
      <c r="D769" s="93">
        <v>0.007080894458269309</v>
      </c>
      <c r="E769" s="93">
        <v>1.9432471251378618</v>
      </c>
      <c r="F769" s="69" t="s">
        <v>1954</v>
      </c>
      <c r="G769" s="69" t="b">
        <v>0</v>
      </c>
      <c r="H769" s="69" t="b">
        <v>0</v>
      </c>
      <c r="I769" s="69" t="b">
        <v>0</v>
      </c>
      <c r="J769" s="69" t="b">
        <v>0</v>
      </c>
      <c r="K769" s="69" t="b">
        <v>0</v>
      </c>
      <c r="L769" s="69" t="b">
        <v>0</v>
      </c>
    </row>
    <row r="770" spans="1:12" ht="15">
      <c r="A770" s="69" t="s">
        <v>2329</v>
      </c>
      <c r="B770" s="69" t="s">
        <v>2018</v>
      </c>
      <c r="C770" s="69">
        <v>4</v>
      </c>
      <c r="D770" s="93">
        <v>0.007080894458269309</v>
      </c>
      <c r="E770" s="93">
        <v>1.6422171294738805</v>
      </c>
      <c r="F770" s="69" t="s">
        <v>1954</v>
      </c>
      <c r="G770" s="69" t="b">
        <v>0</v>
      </c>
      <c r="H770" s="69" t="b">
        <v>0</v>
      </c>
      <c r="I770" s="69" t="b">
        <v>0</v>
      </c>
      <c r="J770" s="69" t="b">
        <v>0</v>
      </c>
      <c r="K770" s="69" t="b">
        <v>0</v>
      </c>
      <c r="L770" s="69" t="b">
        <v>0</v>
      </c>
    </row>
    <row r="771" spans="1:12" ht="15">
      <c r="A771" s="69" t="s">
        <v>2018</v>
      </c>
      <c r="B771" s="69" t="s">
        <v>2330</v>
      </c>
      <c r="C771" s="69">
        <v>4</v>
      </c>
      <c r="D771" s="93">
        <v>0.007080894458269309</v>
      </c>
      <c r="E771" s="93">
        <v>1.6422171294738805</v>
      </c>
      <c r="F771" s="69" t="s">
        <v>1954</v>
      </c>
      <c r="G771" s="69" t="b">
        <v>0</v>
      </c>
      <c r="H771" s="69" t="b">
        <v>0</v>
      </c>
      <c r="I771" s="69" t="b">
        <v>0</v>
      </c>
      <c r="J771" s="69" t="b">
        <v>0</v>
      </c>
      <c r="K771" s="69" t="b">
        <v>0</v>
      </c>
      <c r="L771" s="69" t="b">
        <v>0</v>
      </c>
    </row>
    <row r="772" spans="1:12" ht="15">
      <c r="A772" s="69" t="s">
        <v>2330</v>
      </c>
      <c r="B772" s="69" t="s">
        <v>2002</v>
      </c>
      <c r="C772" s="69">
        <v>4</v>
      </c>
      <c r="D772" s="93">
        <v>0.007080894458269309</v>
      </c>
      <c r="E772" s="93">
        <v>1.9432471251378618</v>
      </c>
      <c r="F772" s="69" t="s">
        <v>1954</v>
      </c>
      <c r="G772" s="69" t="b">
        <v>0</v>
      </c>
      <c r="H772" s="69" t="b">
        <v>0</v>
      </c>
      <c r="I772" s="69" t="b">
        <v>0</v>
      </c>
      <c r="J772" s="69" t="b">
        <v>0</v>
      </c>
      <c r="K772" s="69" t="b">
        <v>0</v>
      </c>
      <c r="L772" s="69" t="b">
        <v>0</v>
      </c>
    </row>
    <row r="773" spans="1:12" ht="15">
      <c r="A773" s="69" t="s">
        <v>2002</v>
      </c>
      <c r="B773" s="69" t="s">
        <v>2017</v>
      </c>
      <c r="C773" s="69">
        <v>4</v>
      </c>
      <c r="D773" s="93">
        <v>0.007080894458269309</v>
      </c>
      <c r="E773" s="93">
        <v>1.6422171294738805</v>
      </c>
      <c r="F773" s="69" t="s">
        <v>1954</v>
      </c>
      <c r="G773" s="69" t="b">
        <v>0</v>
      </c>
      <c r="H773" s="69" t="b">
        <v>0</v>
      </c>
      <c r="I773" s="69" t="b">
        <v>0</v>
      </c>
      <c r="J773" s="69" t="b">
        <v>0</v>
      </c>
      <c r="K773" s="69" t="b">
        <v>0</v>
      </c>
      <c r="L773" s="69" t="b">
        <v>0</v>
      </c>
    </row>
    <row r="774" spans="1:12" ht="15">
      <c r="A774" s="69" t="s">
        <v>2017</v>
      </c>
      <c r="B774" s="69" t="s">
        <v>2331</v>
      </c>
      <c r="C774" s="69">
        <v>4</v>
      </c>
      <c r="D774" s="93">
        <v>0.007080894458269309</v>
      </c>
      <c r="E774" s="93">
        <v>1.6422171294738805</v>
      </c>
      <c r="F774" s="69" t="s">
        <v>1954</v>
      </c>
      <c r="G774" s="69" t="b">
        <v>0</v>
      </c>
      <c r="H774" s="69" t="b">
        <v>0</v>
      </c>
      <c r="I774" s="69" t="b">
        <v>0</v>
      </c>
      <c r="J774" s="69" t="b">
        <v>0</v>
      </c>
      <c r="K774" s="69" t="b">
        <v>0</v>
      </c>
      <c r="L774" s="69" t="b">
        <v>0</v>
      </c>
    </row>
    <row r="775" spans="1:12" ht="15">
      <c r="A775" s="69" t="s">
        <v>2331</v>
      </c>
      <c r="B775" s="69" t="s">
        <v>2332</v>
      </c>
      <c r="C775" s="69">
        <v>4</v>
      </c>
      <c r="D775" s="93">
        <v>0.007080894458269309</v>
      </c>
      <c r="E775" s="93">
        <v>1.9432471251378618</v>
      </c>
      <c r="F775" s="69" t="s">
        <v>1954</v>
      </c>
      <c r="G775" s="69" t="b">
        <v>0</v>
      </c>
      <c r="H775" s="69" t="b">
        <v>0</v>
      </c>
      <c r="I775" s="69" t="b">
        <v>0</v>
      </c>
      <c r="J775" s="69" t="b">
        <v>0</v>
      </c>
      <c r="K775" s="69" t="b">
        <v>0</v>
      </c>
      <c r="L775" s="69" t="b">
        <v>0</v>
      </c>
    </row>
    <row r="776" spans="1:12" ht="15">
      <c r="A776" s="69" t="s">
        <v>2332</v>
      </c>
      <c r="B776" s="69" t="s">
        <v>2333</v>
      </c>
      <c r="C776" s="69">
        <v>4</v>
      </c>
      <c r="D776" s="93">
        <v>0.007080894458269309</v>
      </c>
      <c r="E776" s="93">
        <v>1.9432471251378618</v>
      </c>
      <c r="F776" s="69" t="s">
        <v>1954</v>
      </c>
      <c r="G776" s="69" t="b">
        <v>0</v>
      </c>
      <c r="H776" s="69" t="b">
        <v>0</v>
      </c>
      <c r="I776" s="69" t="b">
        <v>0</v>
      </c>
      <c r="J776" s="69" t="b">
        <v>0</v>
      </c>
      <c r="K776" s="69" t="b">
        <v>0</v>
      </c>
      <c r="L776" s="69" t="b">
        <v>0</v>
      </c>
    </row>
    <row r="777" spans="1:12" ht="15">
      <c r="A777" s="69" t="s">
        <v>2333</v>
      </c>
      <c r="B777" s="69" t="s">
        <v>2019</v>
      </c>
      <c r="C777" s="69">
        <v>4</v>
      </c>
      <c r="D777" s="93">
        <v>0.007080894458269309</v>
      </c>
      <c r="E777" s="93">
        <v>1.6422171294738805</v>
      </c>
      <c r="F777" s="69" t="s">
        <v>1954</v>
      </c>
      <c r="G777" s="69" t="b">
        <v>0</v>
      </c>
      <c r="H777" s="69" t="b">
        <v>0</v>
      </c>
      <c r="I777" s="69" t="b">
        <v>0</v>
      </c>
      <c r="J777" s="69" t="b">
        <v>0</v>
      </c>
      <c r="K777" s="69" t="b">
        <v>0</v>
      </c>
      <c r="L777" s="69" t="b">
        <v>0</v>
      </c>
    </row>
    <row r="778" spans="1:12" ht="15">
      <c r="A778" s="69" t="s">
        <v>2019</v>
      </c>
      <c r="B778" s="69" t="s">
        <v>1995</v>
      </c>
      <c r="C778" s="69">
        <v>4</v>
      </c>
      <c r="D778" s="93">
        <v>0.007080894458269309</v>
      </c>
      <c r="E778" s="93">
        <v>0.9890046156985368</v>
      </c>
      <c r="F778" s="69" t="s">
        <v>1954</v>
      </c>
      <c r="G778" s="69" t="b">
        <v>0</v>
      </c>
      <c r="H778" s="69" t="b">
        <v>0</v>
      </c>
      <c r="I778" s="69" t="b">
        <v>0</v>
      </c>
      <c r="J778" s="69" t="b">
        <v>0</v>
      </c>
      <c r="K778" s="69" t="b">
        <v>0</v>
      </c>
      <c r="L778" s="69" t="b">
        <v>0</v>
      </c>
    </row>
    <row r="779" spans="1:12" ht="15">
      <c r="A779" s="69" t="s">
        <v>2000</v>
      </c>
      <c r="B779" s="69" t="s">
        <v>2347</v>
      </c>
      <c r="C779" s="69">
        <v>3</v>
      </c>
      <c r="D779" s="93">
        <v>0.006326432929948323</v>
      </c>
      <c r="E779" s="93">
        <v>1.4661258704181992</v>
      </c>
      <c r="F779" s="69" t="s">
        <v>1954</v>
      </c>
      <c r="G779" s="69" t="b">
        <v>0</v>
      </c>
      <c r="H779" s="69" t="b">
        <v>0</v>
      </c>
      <c r="I779" s="69" t="b">
        <v>0</v>
      </c>
      <c r="J779" s="69" t="b">
        <v>0</v>
      </c>
      <c r="K779" s="69" t="b">
        <v>0</v>
      </c>
      <c r="L779" s="69" t="b">
        <v>0</v>
      </c>
    </row>
    <row r="780" spans="1:12" ht="15">
      <c r="A780" s="69" t="s">
        <v>2347</v>
      </c>
      <c r="B780" s="69" t="s">
        <v>2016</v>
      </c>
      <c r="C780" s="69">
        <v>3</v>
      </c>
      <c r="D780" s="93">
        <v>0.006326432929948323</v>
      </c>
      <c r="E780" s="93">
        <v>1.6422171294738805</v>
      </c>
      <c r="F780" s="69" t="s">
        <v>1954</v>
      </c>
      <c r="G780" s="69" t="b">
        <v>0</v>
      </c>
      <c r="H780" s="69" t="b">
        <v>0</v>
      </c>
      <c r="I780" s="69" t="b">
        <v>0</v>
      </c>
      <c r="J780" s="69" t="b">
        <v>0</v>
      </c>
      <c r="K780" s="69" t="b">
        <v>0</v>
      </c>
      <c r="L780" s="69" t="b">
        <v>0</v>
      </c>
    </row>
    <row r="781" spans="1:12" ht="15">
      <c r="A781" s="69" t="s">
        <v>2016</v>
      </c>
      <c r="B781" s="69" t="s">
        <v>2299</v>
      </c>
      <c r="C781" s="69">
        <v>3</v>
      </c>
      <c r="D781" s="93">
        <v>0.006326432929948323</v>
      </c>
      <c r="E781" s="93">
        <v>1.4203683798575242</v>
      </c>
      <c r="F781" s="69" t="s">
        <v>1954</v>
      </c>
      <c r="G781" s="69" t="b">
        <v>0</v>
      </c>
      <c r="H781" s="69" t="b">
        <v>0</v>
      </c>
      <c r="I781" s="69" t="b">
        <v>0</v>
      </c>
      <c r="J781" s="69" t="b">
        <v>0</v>
      </c>
      <c r="K781" s="69" t="b">
        <v>0</v>
      </c>
      <c r="L781" s="69" t="b">
        <v>0</v>
      </c>
    </row>
    <row r="782" spans="1:12" ht="15">
      <c r="A782" s="69" t="s">
        <v>2016</v>
      </c>
      <c r="B782" s="69" t="s">
        <v>2021</v>
      </c>
      <c r="C782" s="69">
        <v>3</v>
      </c>
      <c r="D782" s="93">
        <v>0.006326432929948323</v>
      </c>
      <c r="E782" s="93">
        <v>1.6422171294738805</v>
      </c>
      <c r="F782" s="69" t="s">
        <v>1954</v>
      </c>
      <c r="G782" s="69" t="b">
        <v>0</v>
      </c>
      <c r="H782" s="69" t="b">
        <v>0</v>
      </c>
      <c r="I782" s="69" t="b">
        <v>0</v>
      </c>
      <c r="J782" s="69" t="b">
        <v>0</v>
      </c>
      <c r="K782" s="69" t="b">
        <v>0</v>
      </c>
      <c r="L782" s="69" t="b">
        <v>0</v>
      </c>
    </row>
    <row r="783" spans="1:12" ht="15">
      <c r="A783" s="69" t="s">
        <v>2021</v>
      </c>
      <c r="B783" s="69" t="s">
        <v>2022</v>
      </c>
      <c r="C783" s="69">
        <v>3</v>
      </c>
      <c r="D783" s="93">
        <v>0.006326432929948323</v>
      </c>
      <c r="E783" s="93">
        <v>2.0681858617461617</v>
      </c>
      <c r="F783" s="69" t="s">
        <v>1954</v>
      </c>
      <c r="G783" s="69" t="b">
        <v>0</v>
      </c>
      <c r="H783" s="69" t="b">
        <v>0</v>
      </c>
      <c r="I783" s="69" t="b">
        <v>0</v>
      </c>
      <c r="J783" s="69" t="b">
        <v>0</v>
      </c>
      <c r="K783" s="69" t="b">
        <v>0</v>
      </c>
      <c r="L783" s="69" t="b">
        <v>0</v>
      </c>
    </row>
    <row r="784" spans="1:12" ht="15">
      <c r="A784" s="69" t="s">
        <v>2022</v>
      </c>
      <c r="B784" s="69" t="s">
        <v>2023</v>
      </c>
      <c r="C784" s="69">
        <v>3</v>
      </c>
      <c r="D784" s="93">
        <v>0.006326432929948323</v>
      </c>
      <c r="E784" s="93">
        <v>2.0681858617461617</v>
      </c>
      <c r="F784" s="69" t="s">
        <v>1954</v>
      </c>
      <c r="G784" s="69" t="b">
        <v>0</v>
      </c>
      <c r="H784" s="69" t="b">
        <v>0</v>
      </c>
      <c r="I784" s="69" t="b">
        <v>0</v>
      </c>
      <c r="J784" s="69" t="b">
        <v>0</v>
      </c>
      <c r="K784" s="69" t="b">
        <v>0</v>
      </c>
      <c r="L784" s="69" t="b">
        <v>0</v>
      </c>
    </row>
    <row r="785" spans="1:12" ht="15">
      <c r="A785" s="69" t="s">
        <v>2023</v>
      </c>
      <c r="B785" s="69" t="s">
        <v>2374</v>
      </c>
      <c r="C785" s="69">
        <v>3</v>
      </c>
      <c r="D785" s="93">
        <v>0.006326432929948323</v>
      </c>
      <c r="E785" s="93">
        <v>2.0681858617461617</v>
      </c>
      <c r="F785" s="69" t="s">
        <v>1954</v>
      </c>
      <c r="G785" s="69" t="b">
        <v>0</v>
      </c>
      <c r="H785" s="69" t="b">
        <v>0</v>
      </c>
      <c r="I785" s="69" t="b">
        <v>0</v>
      </c>
      <c r="J785" s="69" t="b">
        <v>0</v>
      </c>
      <c r="K785" s="69" t="b">
        <v>0</v>
      </c>
      <c r="L785" s="69" t="b">
        <v>0</v>
      </c>
    </row>
    <row r="786" spans="1:12" ht="15">
      <c r="A786" s="69" t="s">
        <v>2374</v>
      </c>
      <c r="B786" s="69" t="s">
        <v>2000</v>
      </c>
      <c r="C786" s="69">
        <v>3</v>
      </c>
      <c r="D786" s="93">
        <v>0.006326432929948323</v>
      </c>
      <c r="E786" s="93">
        <v>1.7002090764515674</v>
      </c>
      <c r="F786" s="69" t="s">
        <v>1954</v>
      </c>
      <c r="G786" s="69" t="b">
        <v>0</v>
      </c>
      <c r="H786" s="69" t="b">
        <v>0</v>
      </c>
      <c r="I786" s="69" t="b">
        <v>0</v>
      </c>
      <c r="J786" s="69" t="b">
        <v>0</v>
      </c>
      <c r="K786" s="69" t="b">
        <v>0</v>
      </c>
      <c r="L786" s="69" t="b">
        <v>0</v>
      </c>
    </row>
    <row r="787" spans="1:12" ht="15">
      <c r="A787" s="69" t="s">
        <v>2000</v>
      </c>
      <c r="B787" s="69" t="s">
        <v>2015</v>
      </c>
      <c r="C787" s="69">
        <v>3</v>
      </c>
      <c r="D787" s="93">
        <v>0.006326432929948323</v>
      </c>
      <c r="E787" s="93">
        <v>0.9890046156985368</v>
      </c>
      <c r="F787" s="69" t="s">
        <v>1954</v>
      </c>
      <c r="G787" s="69" t="b">
        <v>0</v>
      </c>
      <c r="H787" s="69" t="b">
        <v>0</v>
      </c>
      <c r="I787" s="69" t="b">
        <v>0</v>
      </c>
      <c r="J787" s="69" t="b">
        <v>0</v>
      </c>
      <c r="K787" s="69" t="b">
        <v>0</v>
      </c>
      <c r="L787" s="69" t="b">
        <v>0</v>
      </c>
    </row>
    <row r="788" spans="1:12" ht="15">
      <c r="A788" s="69" t="s">
        <v>2015</v>
      </c>
      <c r="B788" s="69" t="s">
        <v>2375</v>
      </c>
      <c r="C788" s="69">
        <v>3</v>
      </c>
      <c r="D788" s="93">
        <v>0.006326432929948323</v>
      </c>
      <c r="E788" s="93">
        <v>1.591064607026499</v>
      </c>
      <c r="F788" s="69" t="s">
        <v>1954</v>
      </c>
      <c r="G788" s="69" t="b">
        <v>0</v>
      </c>
      <c r="H788" s="69" t="b">
        <v>0</v>
      </c>
      <c r="I788" s="69" t="b">
        <v>0</v>
      </c>
      <c r="J788" s="69" t="b">
        <v>0</v>
      </c>
      <c r="K788" s="69" t="b">
        <v>0</v>
      </c>
      <c r="L788" s="69" t="b">
        <v>0</v>
      </c>
    </row>
    <row r="789" spans="1:12" ht="15">
      <c r="A789" s="69" t="s">
        <v>2375</v>
      </c>
      <c r="B789" s="69" t="s">
        <v>2315</v>
      </c>
      <c r="C789" s="69">
        <v>3</v>
      </c>
      <c r="D789" s="93">
        <v>0.006326432929948323</v>
      </c>
      <c r="E789" s="93">
        <v>2.0681858617461617</v>
      </c>
      <c r="F789" s="69" t="s">
        <v>1954</v>
      </c>
      <c r="G789" s="69" t="b">
        <v>0</v>
      </c>
      <c r="H789" s="69" t="b">
        <v>0</v>
      </c>
      <c r="I789" s="69" t="b">
        <v>0</v>
      </c>
      <c r="J789" s="69" t="b">
        <v>0</v>
      </c>
      <c r="K789" s="69" t="b">
        <v>0</v>
      </c>
      <c r="L789" s="69" t="b">
        <v>0</v>
      </c>
    </row>
    <row r="790" spans="1:12" ht="15">
      <c r="A790" s="69" t="s">
        <v>2315</v>
      </c>
      <c r="B790" s="69" t="s">
        <v>1995</v>
      </c>
      <c r="C790" s="69">
        <v>3</v>
      </c>
      <c r="D790" s="93">
        <v>0.006326432929948323</v>
      </c>
      <c r="E790" s="93">
        <v>1.290034611362518</v>
      </c>
      <c r="F790" s="69" t="s">
        <v>1954</v>
      </c>
      <c r="G790" s="69" t="b">
        <v>0</v>
      </c>
      <c r="H790" s="69" t="b">
        <v>0</v>
      </c>
      <c r="I790" s="69" t="b">
        <v>0</v>
      </c>
      <c r="J790" s="69" t="b">
        <v>0</v>
      </c>
      <c r="K790" s="69" t="b">
        <v>0</v>
      </c>
      <c r="L790" s="69" t="b">
        <v>0</v>
      </c>
    </row>
    <row r="791" spans="1:12" ht="15">
      <c r="A791" s="69" t="s">
        <v>1987</v>
      </c>
      <c r="B791" s="69" t="s">
        <v>2015</v>
      </c>
      <c r="C791" s="69">
        <v>3</v>
      </c>
      <c r="D791" s="93">
        <v>0.006326432929948323</v>
      </c>
      <c r="E791" s="93">
        <v>1.591064607026499</v>
      </c>
      <c r="F791" s="69" t="s">
        <v>1954</v>
      </c>
      <c r="G791" s="69" t="b">
        <v>0</v>
      </c>
      <c r="H791" s="69" t="b">
        <v>0</v>
      </c>
      <c r="I791" s="69" t="b">
        <v>0</v>
      </c>
      <c r="J791" s="69" t="b">
        <v>0</v>
      </c>
      <c r="K791" s="69" t="b">
        <v>0</v>
      </c>
      <c r="L791" s="69" t="b">
        <v>0</v>
      </c>
    </row>
    <row r="792" spans="1:12" ht="15">
      <c r="A792" s="69" t="s">
        <v>2015</v>
      </c>
      <c r="B792" s="69" t="s">
        <v>812</v>
      </c>
      <c r="C792" s="69">
        <v>3</v>
      </c>
      <c r="D792" s="93">
        <v>0.006326432929948323</v>
      </c>
      <c r="E792" s="93">
        <v>1.591064607026499</v>
      </c>
      <c r="F792" s="69" t="s">
        <v>1954</v>
      </c>
      <c r="G792" s="69" t="b">
        <v>0</v>
      </c>
      <c r="H792" s="69" t="b">
        <v>0</v>
      </c>
      <c r="I792" s="69" t="b">
        <v>0</v>
      </c>
      <c r="J792" s="69" t="b">
        <v>0</v>
      </c>
      <c r="K792" s="69" t="b">
        <v>0</v>
      </c>
      <c r="L792" s="69" t="b">
        <v>0</v>
      </c>
    </row>
    <row r="793" spans="1:12" ht="15">
      <c r="A793" s="69" t="s">
        <v>812</v>
      </c>
      <c r="B793" s="69" t="s">
        <v>2262</v>
      </c>
      <c r="C793" s="69">
        <v>3</v>
      </c>
      <c r="D793" s="93">
        <v>0.006326432929948323</v>
      </c>
      <c r="E793" s="93">
        <v>2.0681858617461617</v>
      </c>
      <c r="F793" s="69" t="s">
        <v>1954</v>
      </c>
      <c r="G793" s="69" t="b">
        <v>0</v>
      </c>
      <c r="H793" s="69" t="b">
        <v>0</v>
      </c>
      <c r="I793" s="69" t="b">
        <v>0</v>
      </c>
      <c r="J793" s="69" t="b">
        <v>0</v>
      </c>
      <c r="K793" s="69" t="b">
        <v>0</v>
      </c>
      <c r="L793" s="69" t="b">
        <v>0</v>
      </c>
    </row>
    <row r="794" spans="1:12" ht="15">
      <c r="A794" s="69" t="s">
        <v>2262</v>
      </c>
      <c r="B794" s="69" t="s">
        <v>2255</v>
      </c>
      <c r="C794" s="69">
        <v>3</v>
      </c>
      <c r="D794" s="93">
        <v>0.006326432929948323</v>
      </c>
      <c r="E794" s="93">
        <v>2.0681858617461617</v>
      </c>
      <c r="F794" s="69" t="s">
        <v>1954</v>
      </c>
      <c r="G794" s="69" t="b">
        <v>0</v>
      </c>
      <c r="H794" s="69" t="b">
        <v>0</v>
      </c>
      <c r="I794" s="69" t="b">
        <v>0</v>
      </c>
      <c r="J794" s="69" t="b">
        <v>0</v>
      </c>
      <c r="K794" s="69" t="b">
        <v>0</v>
      </c>
      <c r="L794" s="69" t="b">
        <v>0</v>
      </c>
    </row>
    <row r="795" spans="1:12" ht="15">
      <c r="A795" s="69" t="s">
        <v>2255</v>
      </c>
      <c r="B795" s="69" t="s">
        <v>1996</v>
      </c>
      <c r="C795" s="69">
        <v>3</v>
      </c>
      <c r="D795" s="93">
        <v>0.006326432929948323</v>
      </c>
      <c r="E795" s="93">
        <v>1.4661258704181992</v>
      </c>
      <c r="F795" s="69" t="s">
        <v>1954</v>
      </c>
      <c r="G795" s="69" t="b">
        <v>0</v>
      </c>
      <c r="H795" s="69" t="b">
        <v>0</v>
      </c>
      <c r="I795" s="69" t="b">
        <v>0</v>
      </c>
      <c r="J795" s="69" t="b">
        <v>0</v>
      </c>
      <c r="K795" s="69" t="b">
        <v>0</v>
      </c>
      <c r="L795" s="69" t="b">
        <v>0</v>
      </c>
    </row>
    <row r="796" spans="1:12" ht="15">
      <c r="A796" s="69" t="s">
        <v>1997</v>
      </c>
      <c r="B796" s="69" t="s">
        <v>1998</v>
      </c>
      <c r="C796" s="69">
        <v>3</v>
      </c>
      <c r="D796" s="93">
        <v>0.006326432929948323</v>
      </c>
      <c r="E796" s="93">
        <v>1.4661258704181992</v>
      </c>
      <c r="F796" s="69" t="s">
        <v>1954</v>
      </c>
      <c r="G796" s="69" t="b">
        <v>0</v>
      </c>
      <c r="H796" s="69" t="b">
        <v>0</v>
      </c>
      <c r="I796" s="69" t="b">
        <v>0</v>
      </c>
      <c r="J796" s="69" t="b">
        <v>0</v>
      </c>
      <c r="K796" s="69" t="b">
        <v>0</v>
      </c>
      <c r="L796" s="69" t="b">
        <v>0</v>
      </c>
    </row>
    <row r="797" spans="1:12" ht="15">
      <c r="A797" s="69" t="s">
        <v>1998</v>
      </c>
      <c r="B797" s="69" t="s">
        <v>2015</v>
      </c>
      <c r="C797" s="69">
        <v>3</v>
      </c>
      <c r="D797" s="93">
        <v>0.006326432929948323</v>
      </c>
      <c r="E797" s="93">
        <v>1.591064607026499</v>
      </c>
      <c r="F797" s="69" t="s">
        <v>1954</v>
      </c>
      <c r="G797" s="69" t="b">
        <v>0</v>
      </c>
      <c r="H797" s="69" t="b">
        <v>0</v>
      </c>
      <c r="I797" s="69" t="b">
        <v>0</v>
      </c>
      <c r="J797" s="69" t="b">
        <v>0</v>
      </c>
      <c r="K797" s="69" t="b">
        <v>0</v>
      </c>
      <c r="L797" s="69" t="b">
        <v>0</v>
      </c>
    </row>
    <row r="798" spans="1:12" ht="15">
      <c r="A798" s="69" t="s">
        <v>2015</v>
      </c>
      <c r="B798" s="69" t="s">
        <v>2301</v>
      </c>
      <c r="C798" s="69">
        <v>3</v>
      </c>
      <c r="D798" s="93">
        <v>0.006326432929948323</v>
      </c>
      <c r="E798" s="93">
        <v>1.591064607026499</v>
      </c>
      <c r="F798" s="69" t="s">
        <v>1954</v>
      </c>
      <c r="G798" s="69" t="b">
        <v>0</v>
      </c>
      <c r="H798" s="69" t="b">
        <v>0</v>
      </c>
      <c r="I798" s="69" t="b">
        <v>0</v>
      </c>
      <c r="J798" s="69" t="b">
        <v>0</v>
      </c>
      <c r="K798" s="69" t="b">
        <v>0</v>
      </c>
      <c r="L798" s="69" t="b">
        <v>0</v>
      </c>
    </row>
    <row r="799" spans="1:12" ht="15">
      <c r="A799" s="69" t="s">
        <v>2301</v>
      </c>
      <c r="B799" s="69" t="s">
        <v>411</v>
      </c>
      <c r="C799" s="69">
        <v>3</v>
      </c>
      <c r="D799" s="93">
        <v>0.006326432929948323</v>
      </c>
      <c r="E799" s="93">
        <v>2.0681858617461617</v>
      </c>
      <c r="F799" s="69" t="s">
        <v>1954</v>
      </c>
      <c r="G799" s="69" t="b">
        <v>0</v>
      </c>
      <c r="H799" s="69" t="b">
        <v>0</v>
      </c>
      <c r="I799" s="69" t="b">
        <v>0</v>
      </c>
      <c r="J799" s="69" t="b">
        <v>0</v>
      </c>
      <c r="K799" s="69" t="b">
        <v>0</v>
      </c>
      <c r="L799" s="69" t="b">
        <v>0</v>
      </c>
    </row>
    <row r="800" spans="1:12" ht="15">
      <c r="A800" s="69" t="s">
        <v>411</v>
      </c>
      <c r="B800" s="69" t="s">
        <v>1996</v>
      </c>
      <c r="C800" s="69">
        <v>3</v>
      </c>
      <c r="D800" s="93">
        <v>0.006326432929948323</v>
      </c>
      <c r="E800" s="93">
        <v>1.4661258704181992</v>
      </c>
      <c r="F800" s="69" t="s">
        <v>1954</v>
      </c>
      <c r="G800" s="69" t="b">
        <v>0</v>
      </c>
      <c r="H800" s="69" t="b">
        <v>0</v>
      </c>
      <c r="I800" s="69" t="b">
        <v>0</v>
      </c>
      <c r="J800" s="69" t="b">
        <v>0</v>
      </c>
      <c r="K800" s="69" t="b">
        <v>0</v>
      </c>
      <c r="L800" s="69" t="b">
        <v>0</v>
      </c>
    </row>
    <row r="801" spans="1:12" ht="15">
      <c r="A801" s="69" t="s">
        <v>2014</v>
      </c>
      <c r="B801" s="69" t="s">
        <v>1995</v>
      </c>
      <c r="C801" s="69">
        <v>3</v>
      </c>
      <c r="D801" s="93">
        <v>0.006326432929948323</v>
      </c>
      <c r="E801" s="93">
        <v>0.7257631809239554</v>
      </c>
      <c r="F801" s="69" t="s">
        <v>1954</v>
      </c>
      <c r="G801" s="69" t="b">
        <v>0</v>
      </c>
      <c r="H801" s="69" t="b">
        <v>0</v>
      </c>
      <c r="I801" s="69" t="b">
        <v>0</v>
      </c>
      <c r="J801" s="69" t="b">
        <v>0</v>
      </c>
      <c r="K801" s="69" t="b">
        <v>0</v>
      </c>
      <c r="L801" s="69" t="b">
        <v>0</v>
      </c>
    </row>
    <row r="802" spans="1:12" ht="15">
      <c r="A802" s="69" t="s">
        <v>1995</v>
      </c>
      <c r="B802" s="69" t="s">
        <v>2348</v>
      </c>
      <c r="C802" s="69">
        <v>3</v>
      </c>
      <c r="D802" s="93">
        <v>0.006326432929948323</v>
      </c>
      <c r="E802" s="93">
        <v>2.0681858617461617</v>
      </c>
      <c r="F802" s="69" t="s">
        <v>1954</v>
      </c>
      <c r="G802" s="69" t="b">
        <v>0</v>
      </c>
      <c r="H802" s="69" t="b">
        <v>0</v>
      </c>
      <c r="I802" s="69" t="b">
        <v>0</v>
      </c>
      <c r="J802" s="69" t="b">
        <v>0</v>
      </c>
      <c r="K802" s="69" t="b">
        <v>0</v>
      </c>
      <c r="L802" s="69" t="b">
        <v>0</v>
      </c>
    </row>
    <row r="803" spans="1:12" ht="15">
      <c r="A803" s="69" t="s">
        <v>2348</v>
      </c>
      <c r="B803" s="69" t="s">
        <v>2349</v>
      </c>
      <c r="C803" s="69">
        <v>3</v>
      </c>
      <c r="D803" s="93">
        <v>0.006326432929948323</v>
      </c>
      <c r="E803" s="93">
        <v>2.0681858617461617</v>
      </c>
      <c r="F803" s="69" t="s">
        <v>1954</v>
      </c>
      <c r="G803" s="69" t="b">
        <v>0</v>
      </c>
      <c r="H803" s="69" t="b">
        <v>0</v>
      </c>
      <c r="I803" s="69" t="b">
        <v>0</v>
      </c>
      <c r="J803" s="69" t="b">
        <v>0</v>
      </c>
      <c r="K803" s="69" t="b">
        <v>0</v>
      </c>
      <c r="L803" s="69" t="b">
        <v>0</v>
      </c>
    </row>
    <row r="804" spans="1:12" ht="15">
      <c r="A804" s="69" t="s">
        <v>2000</v>
      </c>
      <c r="B804" s="69" t="s">
        <v>2307</v>
      </c>
      <c r="C804" s="69">
        <v>2</v>
      </c>
      <c r="D804" s="93">
        <v>0.005172046121622357</v>
      </c>
      <c r="E804" s="93">
        <v>1.165095874754218</v>
      </c>
      <c r="F804" s="69" t="s">
        <v>1954</v>
      </c>
      <c r="G804" s="69" t="b">
        <v>0</v>
      </c>
      <c r="H804" s="69" t="b">
        <v>0</v>
      </c>
      <c r="I804" s="69" t="b">
        <v>0</v>
      </c>
      <c r="J804" s="69" t="b">
        <v>0</v>
      </c>
      <c r="K804" s="69" t="b">
        <v>0</v>
      </c>
      <c r="L804" s="69" t="b">
        <v>0</v>
      </c>
    </row>
    <row r="805" spans="1:12" ht="15">
      <c r="A805" s="69" t="s">
        <v>2307</v>
      </c>
      <c r="B805" s="69" t="s">
        <v>2421</v>
      </c>
      <c r="C805" s="69">
        <v>2</v>
      </c>
      <c r="D805" s="93">
        <v>0.005172046121622357</v>
      </c>
      <c r="E805" s="93">
        <v>1.9432471251378618</v>
      </c>
      <c r="F805" s="69" t="s">
        <v>1954</v>
      </c>
      <c r="G805" s="69" t="b">
        <v>0</v>
      </c>
      <c r="H805" s="69" t="b">
        <v>0</v>
      </c>
      <c r="I805" s="69" t="b">
        <v>0</v>
      </c>
      <c r="J805" s="69" t="b">
        <v>0</v>
      </c>
      <c r="K805" s="69" t="b">
        <v>0</v>
      </c>
      <c r="L805" s="69" t="b">
        <v>0</v>
      </c>
    </row>
    <row r="806" spans="1:12" ht="15">
      <c r="A806" s="69" t="s">
        <v>2421</v>
      </c>
      <c r="B806" s="69" t="s">
        <v>1996</v>
      </c>
      <c r="C806" s="69">
        <v>2</v>
      </c>
      <c r="D806" s="93">
        <v>0.005172046121622357</v>
      </c>
      <c r="E806" s="93">
        <v>1.4661258704181992</v>
      </c>
      <c r="F806" s="69" t="s">
        <v>1954</v>
      </c>
      <c r="G806" s="69" t="b">
        <v>0</v>
      </c>
      <c r="H806" s="69" t="b">
        <v>0</v>
      </c>
      <c r="I806" s="69" t="b">
        <v>0</v>
      </c>
      <c r="J806" s="69" t="b">
        <v>0</v>
      </c>
      <c r="K806" s="69" t="b">
        <v>0</v>
      </c>
      <c r="L806" s="69" t="b">
        <v>0</v>
      </c>
    </row>
    <row r="807" spans="1:12" ht="15">
      <c r="A807" s="69" t="s">
        <v>1997</v>
      </c>
      <c r="B807" s="69" t="s">
        <v>2000</v>
      </c>
      <c r="C807" s="69">
        <v>2</v>
      </c>
      <c r="D807" s="93">
        <v>0.005172046121622357</v>
      </c>
      <c r="E807" s="93">
        <v>0.9220578260679235</v>
      </c>
      <c r="F807" s="69" t="s">
        <v>1954</v>
      </c>
      <c r="G807" s="69" t="b">
        <v>0</v>
      </c>
      <c r="H807" s="69" t="b">
        <v>0</v>
      </c>
      <c r="I807" s="69" t="b">
        <v>0</v>
      </c>
      <c r="J807" s="69" t="b">
        <v>0</v>
      </c>
      <c r="K807" s="69" t="b">
        <v>0</v>
      </c>
      <c r="L807" s="69" t="b">
        <v>0</v>
      </c>
    </row>
    <row r="808" spans="1:12" ht="15">
      <c r="A808" s="69" t="s">
        <v>2000</v>
      </c>
      <c r="B808" s="69" t="s">
        <v>2299</v>
      </c>
      <c r="C808" s="69">
        <v>2</v>
      </c>
      <c r="D808" s="93">
        <v>0.005172046121622357</v>
      </c>
      <c r="E808" s="93">
        <v>1.0681858617461617</v>
      </c>
      <c r="F808" s="69" t="s">
        <v>1954</v>
      </c>
      <c r="G808" s="69" t="b">
        <v>0</v>
      </c>
      <c r="H808" s="69" t="b">
        <v>0</v>
      </c>
      <c r="I808" s="69" t="b">
        <v>0</v>
      </c>
      <c r="J808" s="69" t="b">
        <v>0</v>
      </c>
      <c r="K808" s="69" t="b">
        <v>0</v>
      </c>
      <c r="L808" s="69" t="b">
        <v>0</v>
      </c>
    </row>
    <row r="809" spans="1:12" ht="15">
      <c r="A809" s="69" t="s">
        <v>2016</v>
      </c>
      <c r="B809" s="69" t="s">
        <v>2000</v>
      </c>
      <c r="C809" s="69">
        <v>2</v>
      </c>
      <c r="D809" s="93">
        <v>0.005172046121622357</v>
      </c>
      <c r="E809" s="93">
        <v>1.0981490851236049</v>
      </c>
      <c r="F809" s="69" t="s">
        <v>1954</v>
      </c>
      <c r="G809" s="69" t="b">
        <v>0</v>
      </c>
      <c r="H809" s="69" t="b">
        <v>0</v>
      </c>
      <c r="I809" s="69" t="b">
        <v>0</v>
      </c>
      <c r="J809" s="69" t="b">
        <v>0</v>
      </c>
      <c r="K809" s="69" t="b">
        <v>0</v>
      </c>
      <c r="L809" s="69" t="b">
        <v>0</v>
      </c>
    </row>
    <row r="810" spans="1:12" ht="15">
      <c r="A810" s="69" t="s">
        <v>2000</v>
      </c>
      <c r="B810" s="69" t="s">
        <v>2422</v>
      </c>
      <c r="C810" s="69">
        <v>2</v>
      </c>
      <c r="D810" s="93">
        <v>0.005172046121622357</v>
      </c>
      <c r="E810" s="93">
        <v>1.4661258704181992</v>
      </c>
      <c r="F810" s="69" t="s">
        <v>1954</v>
      </c>
      <c r="G810" s="69" t="b">
        <v>0</v>
      </c>
      <c r="H810" s="69" t="b">
        <v>0</v>
      </c>
      <c r="I810" s="69" t="b">
        <v>0</v>
      </c>
      <c r="J810" s="69" t="b">
        <v>0</v>
      </c>
      <c r="K810" s="69" t="b">
        <v>0</v>
      </c>
      <c r="L810" s="69" t="b">
        <v>0</v>
      </c>
    </row>
    <row r="811" spans="1:12" ht="15">
      <c r="A811" s="69" t="s">
        <v>2422</v>
      </c>
      <c r="B811" s="69" t="s">
        <v>2423</v>
      </c>
      <c r="C811" s="69">
        <v>2</v>
      </c>
      <c r="D811" s="93">
        <v>0.005172046121622357</v>
      </c>
      <c r="E811" s="93">
        <v>2.244277120801843</v>
      </c>
      <c r="F811" s="69" t="s">
        <v>1954</v>
      </c>
      <c r="G811" s="69" t="b">
        <v>0</v>
      </c>
      <c r="H811" s="69" t="b">
        <v>0</v>
      </c>
      <c r="I811" s="69" t="b">
        <v>0</v>
      </c>
      <c r="J811" s="69" t="b">
        <v>0</v>
      </c>
      <c r="K811" s="69" t="b">
        <v>0</v>
      </c>
      <c r="L811" s="69" t="b">
        <v>0</v>
      </c>
    </row>
    <row r="812" spans="1:12" ht="15">
      <c r="A812" s="69" t="s">
        <v>2423</v>
      </c>
      <c r="B812" s="69" t="s">
        <v>2308</v>
      </c>
      <c r="C812" s="69">
        <v>2</v>
      </c>
      <c r="D812" s="93">
        <v>0.005172046121622357</v>
      </c>
      <c r="E812" s="93">
        <v>2.244277120801843</v>
      </c>
      <c r="F812" s="69" t="s">
        <v>1954</v>
      </c>
      <c r="G812" s="69" t="b">
        <v>0</v>
      </c>
      <c r="H812" s="69" t="b">
        <v>0</v>
      </c>
      <c r="I812" s="69" t="b">
        <v>0</v>
      </c>
      <c r="J812" s="69" t="b">
        <v>0</v>
      </c>
      <c r="K812" s="69" t="b">
        <v>0</v>
      </c>
      <c r="L812" s="69" t="b">
        <v>0</v>
      </c>
    </row>
    <row r="813" spans="1:12" ht="15">
      <c r="A813" s="69" t="s">
        <v>2308</v>
      </c>
      <c r="B813" s="69" t="s">
        <v>2368</v>
      </c>
      <c r="C813" s="69">
        <v>2</v>
      </c>
      <c r="D813" s="93">
        <v>0.005172046121622357</v>
      </c>
      <c r="E813" s="93">
        <v>2.244277120801843</v>
      </c>
      <c r="F813" s="69" t="s">
        <v>1954</v>
      </c>
      <c r="G813" s="69" t="b">
        <v>0</v>
      </c>
      <c r="H813" s="69" t="b">
        <v>0</v>
      </c>
      <c r="I813" s="69" t="b">
        <v>0</v>
      </c>
      <c r="J813" s="69" t="b">
        <v>0</v>
      </c>
      <c r="K813" s="69" t="b">
        <v>0</v>
      </c>
      <c r="L813" s="69" t="b">
        <v>0</v>
      </c>
    </row>
    <row r="814" spans="1:12" ht="15">
      <c r="A814" s="69" t="s">
        <v>2368</v>
      </c>
      <c r="B814" s="69" t="s">
        <v>2424</v>
      </c>
      <c r="C814" s="69">
        <v>2</v>
      </c>
      <c r="D814" s="93">
        <v>0.005172046121622357</v>
      </c>
      <c r="E814" s="93">
        <v>2.244277120801843</v>
      </c>
      <c r="F814" s="69" t="s">
        <v>1954</v>
      </c>
      <c r="G814" s="69" t="b">
        <v>0</v>
      </c>
      <c r="H814" s="69" t="b">
        <v>0</v>
      </c>
      <c r="I814" s="69" t="b">
        <v>0</v>
      </c>
      <c r="J814" s="69" t="b">
        <v>0</v>
      </c>
      <c r="K814" s="69" t="b">
        <v>0</v>
      </c>
      <c r="L814" s="69" t="b">
        <v>0</v>
      </c>
    </row>
    <row r="815" spans="1:12" ht="15">
      <c r="A815" s="69" t="s">
        <v>2424</v>
      </c>
      <c r="B815" s="69" t="s">
        <v>2425</v>
      </c>
      <c r="C815" s="69">
        <v>2</v>
      </c>
      <c r="D815" s="93">
        <v>0.005172046121622357</v>
      </c>
      <c r="E815" s="93">
        <v>2.244277120801843</v>
      </c>
      <c r="F815" s="69" t="s">
        <v>1954</v>
      </c>
      <c r="G815" s="69" t="b">
        <v>0</v>
      </c>
      <c r="H815" s="69" t="b">
        <v>0</v>
      </c>
      <c r="I815" s="69" t="b">
        <v>0</v>
      </c>
      <c r="J815" s="69" t="b">
        <v>0</v>
      </c>
      <c r="K815" s="69" t="b">
        <v>0</v>
      </c>
      <c r="L815" s="69" t="b">
        <v>0</v>
      </c>
    </row>
    <row r="816" spans="1:12" ht="15">
      <c r="A816" s="69" t="s">
        <v>2425</v>
      </c>
      <c r="B816" s="69" t="s">
        <v>2307</v>
      </c>
      <c r="C816" s="69">
        <v>2</v>
      </c>
      <c r="D816" s="93">
        <v>0.005172046121622357</v>
      </c>
      <c r="E816" s="93">
        <v>1.9432471251378618</v>
      </c>
      <c r="F816" s="69" t="s">
        <v>1954</v>
      </c>
      <c r="G816" s="69" t="b">
        <v>0</v>
      </c>
      <c r="H816" s="69" t="b">
        <v>0</v>
      </c>
      <c r="I816" s="69" t="b">
        <v>0</v>
      </c>
      <c r="J816" s="69" t="b">
        <v>0</v>
      </c>
      <c r="K816" s="69" t="b">
        <v>0</v>
      </c>
      <c r="L816" s="69" t="b">
        <v>0</v>
      </c>
    </row>
    <row r="817" spans="1:12" ht="15">
      <c r="A817" s="69" t="s">
        <v>2307</v>
      </c>
      <c r="B817" s="69" t="s">
        <v>2426</v>
      </c>
      <c r="C817" s="69">
        <v>2</v>
      </c>
      <c r="D817" s="93">
        <v>0.005172046121622357</v>
      </c>
      <c r="E817" s="93">
        <v>1.9432471251378618</v>
      </c>
      <c r="F817" s="69" t="s">
        <v>1954</v>
      </c>
      <c r="G817" s="69" t="b">
        <v>0</v>
      </c>
      <c r="H817" s="69" t="b">
        <v>0</v>
      </c>
      <c r="I817" s="69" t="b">
        <v>0</v>
      </c>
      <c r="J817" s="69" t="b">
        <v>0</v>
      </c>
      <c r="K817" s="69" t="b">
        <v>0</v>
      </c>
      <c r="L817" s="69" t="b">
        <v>0</v>
      </c>
    </row>
    <row r="818" spans="1:12" ht="15">
      <c r="A818" s="69" t="s">
        <v>2426</v>
      </c>
      <c r="B818" s="69" t="s">
        <v>1995</v>
      </c>
      <c r="C818" s="69">
        <v>2</v>
      </c>
      <c r="D818" s="93">
        <v>0.005172046121622357</v>
      </c>
      <c r="E818" s="93">
        <v>1.290034611362518</v>
      </c>
      <c r="F818" s="69" t="s">
        <v>1954</v>
      </c>
      <c r="G818" s="69" t="b">
        <v>0</v>
      </c>
      <c r="H818" s="69" t="b">
        <v>0</v>
      </c>
      <c r="I818" s="69" t="b">
        <v>0</v>
      </c>
      <c r="J818" s="69" t="b">
        <v>0</v>
      </c>
      <c r="K818" s="69" t="b">
        <v>0</v>
      </c>
      <c r="L818" s="69" t="b">
        <v>0</v>
      </c>
    </row>
    <row r="819" spans="1:12" ht="15">
      <c r="A819" s="69" t="s">
        <v>2320</v>
      </c>
      <c r="B819" s="69" t="s">
        <v>2427</v>
      </c>
      <c r="C819" s="69">
        <v>2</v>
      </c>
      <c r="D819" s="93">
        <v>0.005172046121622357</v>
      </c>
      <c r="E819" s="93">
        <v>1.9432471251378618</v>
      </c>
      <c r="F819" s="69" t="s">
        <v>1954</v>
      </c>
      <c r="G819" s="69" t="b">
        <v>0</v>
      </c>
      <c r="H819" s="69" t="b">
        <v>0</v>
      </c>
      <c r="I819" s="69" t="b">
        <v>0</v>
      </c>
      <c r="J819" s="69" t="b">
        <v>0</v>
      </c>
      <c r="K819" s="69" t="b">
        <v>0</v>
      </c>
      <c r="L819" s="69" t="b">
        <v>0</v>
      </c>
    </row>
    <row r="820" spans="1:12" ht="15">
      <c r="A820" s="69" t="s">
        <v>2427</v>
      </c>
      <c r="B820" s="69" t="s">
        <v>2256</v>
      </c>
      <c r="C820" s="69">
        <v>2</v>
      </c>
      <c r="D820" s="93">
        <v>0.005172046121622357</v>
      </c>
      <c r="E820" s="93">
        <v>2.244277120801843</v>
      </c>
      <c r="F820" s="69" t="s">
        <v>1954</v>
      </c>
      <c r="G820" s="69" t="b">
        <v>0</v>
      </c>
      <c r="H820" s="69" t="b">
        <v>0</v>
      </c>
      <c r="I820" s="69" t="b">
        <v>0</v>
      </c>
      <c r="J820" s="69" t="b">
        <v>0</v>
      </c>
      <c r="K820" s="69" t="b">
        <v>0</v>
      </c>
      <c r="L820" s="69" t="b">
        <v>0</v>
      </c>
    </row>
    <row r="821" spans="1:12" ht="15">
      <c r="A821" s="69" t="s">
        <v>2256</v>
      </c>
      <c r="B821" s="69" t="s">
        <v>2428</v>
      </c>
      <c r="C821" s="69">
        <v>2</v>
      </c>
      <c r="D821" s="93">
        <v>0.005172046121622357</v>
      </c>
      <c r="E821" s="93">
        <v>2.244277120801843</v>
      </c>
      <c r="F821" s="69" t="s">
        <v>1954</v>
      </c>
      <c r="G821" s="69" t="b">
        <v>0</v>
      </c>
      <c r="H821" s="69" t="b">
        <v>0</v>
      </c>
      <c r="I821" s="69" t="b">
        <v>0</v>
      </c>
      <c r="J821" s="69" t="b">
        <v>0</v>
      </c>
      <c r="K821" s="69" t="b">
        <v>0</v>
      </c>
      <c r="L821" s="69" t="b">
        <v>0</v>
      </c>
    </row>
    <row r="822" spans="1:12" ht="15">
      <c r="A822" s="69" t="s">
        <v>2428</v>
      </c>
      <c r="B822" s="69" t="s">
        <v>388</v>
      </c>
      <c r="C822" s="69">
        <v>2</v>
      </c>
      <c r="D822" s="93">
        <v>0.005172046121622357</v>
      </c>
      <c r="E822" s="93">
        <v>2.244277120801843</v>
      </c>
      <c r="F822" s="69" t="s">
        <v>1954</v>
      </c>
      <c r="G822" s="69" t="b">
        <v>0</v>
      </c>
      <c r="H822" s="69" t="b">
        <v>0</v>
      </c>
      <c r="I822" s="69" t="b">
        <v>0</v>
      </c>
      <c r="J822" s="69" t="b">
        <v>0</v>
      </c>
      <c r="K822" s="69" t="b">
        <v>0</v>
      </c>
      <c r="L822" s="69" t="b">
        <v>0</v>
      </c>
    </row>
    <row r="823" spans="1:12" ht="15">
      <c r="A823" s="69" t="s">
        <v>388</v>
      </c>
      <c r="B823" s="69" t="s">
        <v>2429</v>
      </c>
      <c r="C823" s="69">
        <v>2</v>
      </c>
      <c r="D823" s="93">
        <v>0.005172046121622357</v>
      </c>
      <c r="E823" s="93">
        <v>2.244277120801843</v>
      </c>
      <c r="F823" s="69" t="s">
        <v>1954</v>
      </c>
      <c r="G823" s="69" t="b">
        <v>0</v>
      </c>
      <c r="H823" s="69" t="b">
        <v>0</v>
      </c>
      <c r="I823" s="69" t="b">
        <v>0</v>
      </c>
      <c r="J823" s="69" t="b">
        <v>0</v>
      </c>
      <c r="K823" s="69" t="b">
        <v>0</v>
      </c>
      <c r="L823" s="69" t="b">
        <v>0</v>
      </c>
    </row>
    <row r="824" spans="1:12" ht="15">
      <c r="A824" s="69" t="s">
        <v>2429</v>
      </c>
      <c r="B824" s="69" t="s">
        <v>2321</v>
      </c>
      <c r="C824" s="69">
        <v>2</v>
      </c>
      <c r="D824" s="93">
        <v>0.005172046121622357</v>
      </c>
      <c r="E824" s="93">
        <v>2.244277120801843</v>
      </c>
      <c r="F824" s="69" t="s">
        <v>1954</v>
      </c>
      <c r="G824" s="69" t="b">
        <v>0</v>
      </c>
      <c r="H824" s="69" t="b">
        <v>0</v>
      </c>
      <c r="I824" s="69" t="b">
        <v>0</v>
      </c>
      <c r="J824" s="69" t="b">
        <v>0</v>
      </c>
      <c r="K824" s="69" t="b">
        <v>0</v>
      </c>
      <c r="L824" s="69" t="b">
        <v>0</v>
      </c>
    </row>
    <row r="825" spans="1:12" ht="15">
      <c r="A825" s="69" t="s">
        <v>2321</v>
      </c>
      <c r="B825" s="69" t="s">
        <v>2430</v>
      </c>
      <c r="C825" s="69">
        <v>2</v>
      </c>
      <c r="D825" s="93">
        <v>0.005172046121622357</v>
      </c>
      <c r="E825" s="93">
        <v>2.244277120801843</v>
      </c>
      <c r="F825" s="69" t="s">
        <v>1954</v>
      </c>
      <c r="G825" s="69" t="b">
        <v>0</v>
      </c>
      <c r="H825" s="69" t="b">
        <v>0</v>
      </c>
      <c r="I825" s="69" t="b">
        <v>0</v>
      </c>
      <c r="J825" s="69" t="b">
        <v>0</v>
      </c>
      <c r="K825" s="69" t="b">
        <v>0</v>
      </c>
      <c r="L825" s="69" t="b">
        <v>0</v>
      </c>
    </row>
    <row r="826" spans="1:12" ht="15">
      <c r="A826" s="69" t="s">
        <v>2430</v>
      </c>
      <c r="B826" s="69" t="s">
        <v>2431</v>
      </c>
      <c r="C826" s="69">
        <v>2</v>
      </c>
      <c r="D826" s="93">
        <v>0.005172046121622357</v>
      </c>
      <c r="E826" s="93">
        <v>2.244277120801843</v>
      </c>
      <c r="F826" s="69" t="s">
        <v>1954</v>
      </c>
      <c r="G826" s="69" t="b">
        <v>0</v>
      </c>
      <c r="H826" s="69" t="b">
        <v>0</v>
      </c>
      <c r="I826" s="69" t="b">
        <v>0</v>
      </c>
      <c r="J826" s="69" t="b">
        <v>0</v>
      </c>
      <c r="K826" s="69" t="b">
        <v>0</v>
      </c>
      <c r="L826" s="69" t="b">
        <v>0</v>
      </c>
    </row>
    <row r="827" spans="1:12" ht="15">
      <c r="A827" s="69" t="s">
        <v>2431</v>
      </c>
      <c r="B827" s="69" t="s">
        <v>2320</v>
      </c>
      <c r="C827" s="69">
        <v>2</v>
      </c>
      <c r="D827" s="93">
        <v>0.005172046121622357</v>
      </c>
      <c r="E827" s="93">
        <v>2.244277120801843</v>
      </c>
      <c r="F827" s="69" t="s">
        <v>1954</v>
      </c>
      <c r="G827" s="69" t="b">
        <v>0</v>
      </c>
      <c r="H827" s="69" t="b">
        <v>0</v>
      </c>
      <c r="I827" s="69" t="b">
        <v>0</v>
      </c>
      <c r="J827" s="69" t="b">
        <v>0</v>
      </c>
      <c r="K827" s="69" t="b">
        <v>0</v>
      </c>
      <c r="L827" s="69" t="b">
        <v>0</v>
      </c>
    </row>
    <row r="828" spans="1:12" ht="15">
      <c r="A828" s="69" t="s">
        <v>2320</v>
      </c>
      <c r="B828" s="69" t="s">
        <v>412</v>
      </c>
      <c r="C828" s="69">
        <v>2</v>
      </c>
      <c r="D828" s="93">
        <v>0.005172046121622357</v>
      </c>
      <c r="E828" s="93">
        <v>1.9432471251378618</v>
      </c>
      <c r="F828" s="69" t="s">
        <v>1954</v>
      </c>
      <c r="G828" s="69" t="b">
        <v>0</v>
      </c>
      <c r="H828" s="69" t="b">
        <v>0</v>
      </c>
      <c r="I828" s="69" t="b">
        <v>0</v>
      </c>
      <c r="J828" s="69" t="b">
        <v>0</v>
      </c>
      <c r="K828" s="69" t="b">
        <v>0</v>
      </c>
      <c r="L828" s="69" t="b">
        <v>0</v>
      </c>
    </row>
    <row r="829" spans="1:12" ht="15">
      <c r="A829" s="69" t="s">
        <v>412</v>
      </c>
      <c r="B829" s="69" t="s">
        <v>2263</v>
      </c>
      <c r="C829" s="69">
        <v>2</v>
      </c>
      <c r="D829" s="93">
        <v>0.005172046121622357</v>
      </c>
      <c r="E829" s="93">
        <v>2.244277120801843</v>
      </c>
      <c r="F829" s="69" t="s">
        <v>1954</v>
      </c>
      <c r="G829" s="69" t="b">
        <v>0</v>
      </c>
      <c r="H829" s="69" t="b">
        <v>0</v>
      </c>
      <c r="I829" s="69" t="b">
        <v>0</v>
      </c>
      <c r="J829" s="69" t="b">
        <v>0</v>
      </c>
      <c r="K829" s="69" t="b">
        <v>0</v>
      </c>
      <c r="L829" s="69" t="b">
        <v>0</v>
      </c>
    </row>
    <row r="830" spans="1:12" ht="15">
      <c r="A830" s="69" t="s">
        <v>2263</v>
      </c>
      <c r="B830" s="69" t="s">
        <v>2432</v>
      </c>
      <c r="C830" s="69">
        <v>2</v>
      </c>
      <c r="D830" s="93">
        <v>0.005172046121622357</v>
      </c>
      <c r="E830" s="93">
        <v>2.244277120801843</v>
      </c>
      <c r="F830" s="69" t="s">
        <v>1954</v>
      </c>
      <c r="G830" s="69" t="b">
        <v>0</v>
      </c>
      <c r="H830" s="69" t="b">
        <v>0</v>
      </c>
      <c r="I830" s="69" t="b">
        <v>0</v>
      </c>
      <c r="J830" s="69" t="b">
        <v>0</v>
      </c>
      <c r="K830" s="69" t="b">
        <v>0</v>
      </c>
      <c r="L830" s="69" t="b">
        <v>0</v>
      </c>
    </row>
    <row r="831" spans="1:12" ht="15">
      <c r="A831" s="69" t="s">
        <v>2432</v>
      </c>
      <c r="B831" s="69" t="s">
        <v>2257</v>
      </c>
      <c r="C831" s="69">
        <v>2</v>
      </c>
      <c r="D831" s="93">
        <v>0.005172046121622357</v>
      </c>
      <c r="E831" s="93">
        <v>2.244277120801843</v>
      </c>
      <c r="F831" s="69" t="s">
        <v>1954</v>
      </c>
      <c r="G831" s="69" t="b">
        <v>0</v>
      </c>
      <c r="H831" s="69" t="b">
        <v>0</v>
      </c>
      <c r="I831" s="69" t="b">
        <v>0</v>
      </c>
      <c r="J831" s="69" t="b">
        <v>0</v>
      </c>
      <c r="K831" s="69" t="b">
        <v>0</v>
      </c>
      <c r="L831" s="69" t="b">
        <v>0</v>
      </c>
    </row>
    <row r="832" spans="1:12" ht="15">
      <c r="A832" s="69" t="s">
        <v>2257</v>
      </c>
      <c r="B832" s="69" t="s">
        <v>2433</v>
      </c>
      <c r="C832" s="69">
        <v>2</v>
      </c>
      <c r="D832" s="93">
        <v>0.005172046121622357</v>
      </c>
      <c r="E832" s="93">
        <v>2.244277120801843</v>
      </c>
      <c r="F832" s="69" t="s">
        <v>1954</v>
      </c>
      <c r="G832" s="69" t="b">
        <v>0</v>
      </c>
      <c r="H832" s="69" t="b">
        <v>0</v>
      </c>
      <c r="I832" s="69" t="b">
        <v>0</v>
      </c>
      <c r="J832" s="69" t="b">
        <v>0</v>
      </c>
      <c r="K832" s="69" t="b">
        <v>0</v>
      </c>
      <c r="L832" s="69" t="b">
        <v>0</v>
      </c>
    </row>
    <row r="833" spans="1:12" ht="15">
      <c r="A833" s="69" t="s">
        <v>2433</v>
      </c>
      <c r="B833" s="69" t="s">
        <v>2434</v>
      </c>
      <c r="C833" s="69">
        <v>2</v>
      </c>
      <c r="D833" s="93">
        <v>0.005172046121622357</v>
      </c>
      <c r="E833" s="93">
        <v>2.244277120801843</v>
      </c>
      <c r="F833" s="69" t="s">
        <v>1954</v>
      </c>
      <c r="G833" s="69" t="b">
        <v>0</v>
      </c>
      <c r="H833" s="69" t="b">
        <v>0</v>
      </c>
      <c r="I833" s="69" t="b">
        <v>0</v>
      </c>
      <c r="J833" s="69" t="b">
        <v>0</v>
      </c>
      <c r="K833" s="69" t="b">
        <v>0</v>
      </c>
      <c r="L833" s="69" t="b">
        <v>0</v>
      </c>
    </row>
    <row r="834" spans="1:12" ht="15">
      <c r="A834" s="69" t="s">
        <v>2434</v>
      </c>
      <c r="B834" s="69" t="s">
        <v>2369</v>
      </c>
      <c r="C834" s="69">
        <v>2</v>
      </c>
      <c r="D834" s="93">
        <v>0.005172046121622357</v>
      </c>
      <c r="E834" s="93">
        <v>2.244277120801843</v>
      </c>
      <c r="F834" s="69" t="s">
        <v>1954</v>
      </c>
      <c r="G834" s="69" t="b">
        <v>0</v>
      </c>
      <c r="H834" s="69" t="b">
        <v>0</v>
      </c>
      <c r="I834" s="69" t="b">
        <v>0</v>
      </c>
      <c r="J834" s="69" t="b">
        <v>0</v>
      </c>
      <c r="K834" s="69" t="b">
        <v>0</v>
      </c>
      <c r="L834" s="69" t="b">
        <v>0</v>
      </c>
    </row>
    <row r="835" spans="1:12" ht="15">
      <c r="A835" s="69" t="s">
        <v>2369</v>
      </c>
      <c r="B835" s="69" t="s">
        <v>2309</v>
      </c>
      <c r="C835" s="69">
        <v>2</v>
      </c>
      <c r="D835" s="93">
        <v>0.005172046121622357</v>
      </c>
      <c r="E835" s="93">
        <v>2.244277120801843</v>
      </c>
      <c r="F835" s="69" t="s">
        <v>1954</v>
      </c>
      <c r="G835" s="69" t="b">
        <v>0</v>
      </c>
      <c r="H835" s="69" t="b">
        <v>0</v>
      </c>
      <c r="I835" s="69" t="b">
        <v>0</v>
      </c>
      <c r="J835" s="69" t="b">
        <v>0</v>
      </c>
      <c r="K835" s="69" t="b">
        <v>0</v>
      </c>
      <c r="L835" s="69" t="b">
        <v>0</v>
      </c>
    </row>
    <row r="836" spans="1:12" ht="15">
      <c r="A836" s="69" t="s">
        <v>2309</v>
      </c>
      <c r="B836" s="69" t="s">
        <v>2370</v>
      </c>
      <c r="C836" s="69">
        <v>2</v>
      </c>
      <c r="D836" s="93">
        <v>0.005172046121622357</v>
      </c>
      <c r="E836" s="93">
        <v>2.244277120801843</v>
      </c>
      <c r="F836" s="69" t="s">
        <v>1954</v>
      </c>
      <c r="G836" s="69" t="b">
        <v>0</v>
      </c>
      <c r="H836" s="69" t="b">
        <v>0</v>
      </c>
      <c r="I836" s="69" t="b">
        <v>0</v>
      </c>
      <c r="J836" s="69" t="b">
        <v>0</v>
      </c>
      <c r="K836" s="69" t="b">
        <v>0</v>
      </c>
      <c r="L836" s="69" t="b">
        <v>0</v>
      </c>
    </row>
    <row r="837" spans="1:12" ht="15">
      <c r="A837" s="69" t="s">
        <v>2370</v>
      </c>
      <c r="B837" s="69" t="s">
        <v>2435</v>
      </c>
      <c r="C837" s="69">
        <v>2</v>
      </c>
      <c r="D837" s="93">
        <v>0.005172046121622357</v>
      </c>
      <c r="E837" s="93">
        <v>2.244277120801843</v>
      </c>
      <c r="F837" s="69" t="s">
        <v>1954</v>
      </c>
      <c r="G837" s="69" t="b">
        <v>0</v>
      </c>
      <c r="H837" s="69" t="b">
        <v>0</v>
      </c>
      <c r="I837" s="69" t="b">
        <v>0</v>
      </c>
      <c r="J837" s="69" t="b">
        <v>0</v>
      </c>
      <c r="K837" s="69" t="b">
        <v>0</v>
      </c>
      <c r="L837" s="69" t="b">
        <v>0</v>
      </c>
    </row>
    <row r="838" spans="1:12" ht="15">
      <c r="A838" s="69" t="s">
        <v>2435</v>
      </c>
      <c r="B838" s="69" t="s">
        <v>2436</v>
      </c>
      <c r="C838" s="69">
        <v>2</v>
      </c>
      <c r="D838" s="93">
        <v>0.005172046121622357</v>
      </c>
      <c r="E838" s="93">
        <v>2.244277120801843</v>
      </c>
      <c r="F838" s="69" t="s">
        <v>1954</v>
      </c>
      <c r="G838" s="69" t="b">
        <v>0</v>
      </c>
      <c r="H838" s="69" t="b">
        <v>0</v>
      </c>
      <c r="I838" s="69" t="b">
        <v>0</v>
      </c>
      <c r="J838" s="69" t="b">
        <v>0</v>
      </c>
      <c r="K838" s="69" t="b">
        <v>0</v>
      </c>
      <c r="L838" s="69" t="b">
        <v>0</v>
      </c>
    </row>
    <row r="839" spans="1:12" ht="15">
      <c r="A839" s="69" t="s">
        <v>2436</v>
      </c>
      <c r="B839" s="69" t="s">
        <v>2437</v>
      </c>
      <c r="C839" s="69">
        <v>2</v>
      </c>
      <c r="D839" s="93">
        <v>0.005172046121622357</v>
      </c>
      <c r="E839" s="93">
        <v>2.244277120801843</v>
      </c>
      <c r="F839" s="69" t="s">
        <v>1954</v>
      </c>
      <c r="G839" s="69" t="b">
        <v>0</v>
      </c>
      <c r="H839" s="69" t="b">
        <v>0</v>
      </c>
      <c r="I839" s="69" t="b">
        <v>0</v>
      </c>
      <c r="J839" s="69" t="b">
        <v>0</v>
      </c>
      <c r="K839" s="69" t="b">
        <v>0</v>
      </c>
      <c r="L839" s="69" t="b">
        <v>0</v>
      </c>
    </row>
    <row r="840" spans="1:12" ht="15">
      <c r="A840" s="69" t="s">
        <v>2437</v>
      </c>
      <c r="B840" s="69" t="s">
        <v>501</v>
      </c>
      <c r="C840" s="69">
        <v>2</v>
      </c>
      <c r="D840" s="93">
        <v>0.005172046121622357</v>
      </c>
      <c r="E840" s="93">
        <v>2.244277120801843</v>
      </c>
      <c r="F840" s="69" t="s">
        <v>1954</v>
      </c>
      <c r="G840" s="69" t="b">
        <v>0</v>
      </c>
      <c r="H840" s="69" t="b">
        <v>0</v>
      </c>
      <c r="I840" s="69" t="b">
        <v>0</v>
      </c>
      <c r="J840" s="69" t="b">
        <v>0</v>
      </c>
      <c r="K840" s="69" t="b">
        <v>0</v>
      </c>
      <c r="L840" s="69" t="b">
        <v>0</v>
      </c>
    </row>
    <row r="841" spans="1:12" ht="15">
      <c r="A841" s="69" t="s">
        <v>501</v>
      </c>
      <c r="B841" s="69" t="s">
        <v>2438</v>
      </c>
      <c r="C841" s="69">
        <v>2</v>
      </c>
      <c r="D841" s="93">
        <v>0.005172046121622357</v>
      </c>
      <c r="E841" s="93">
        <v>2.244277120801843</v>
      </c>
      <c r="F841" s="69" t="s">
        <v>1954</v>
      </c>
      <c r="G841" s="69" t="b">
        <v>0</v>
      </c>
      <c r="H841" s="69" t="b">
        <v>0</v>
      </c>
      <c r="I841" s="69" t="b">
        <v>0</v>
      </c>
      <c r="J841" s="69" t="b">
        <v>0</v>
      </c>
      <c r="K841" s="69" t="b">
        <v>0</v>
      </c>
      <c r="L841" s="69" t="b">
        <v>0</v>
      </c>
    </row>
    <row r="842" spans="1:12" ht="15">
      <c r="A842" s="69" t="s">
        <v>2438</v>
      </c>
      <c r="B842" s="69" t="s">
        <v>2439</v>
      </c>
      <c r="C842" s="69">
        <v>2</v>
      </c>
      <c r="D842" s="93">
        <v>0.005172046121622357</v>
      </c>
      <c r="E842" s="93">
        <v>2.244277120801843</v>
      </c>
      <c r="F842" s="69" t="s">
        <v>1954</v>
      </c>
      <c r="G842" s="69" t="b">
        <v>0</v>
      </c>
      <c r="H842" s="69" t="b">
        <v>0</v>
      </c>
      <c r="I842" s="69" t="b">
        <v>0</v>
      </c>
      <c r="J842" s="69" t="b">
        <v>0</v>
      </c>
      <c r="K842" s="69" t="b">
        <v>0</v>
      </c>
      <c r="L842" s="69" t="b">
        <v>0</v>
      </c>
    </row>
    <row r="843" spans="1:12" ht="15">
      <c r="A843" s="69" t="s">
        <v>2439</v>
      </c>
      <c r="B843" s="69" t="s">
        <v>1995</v>
      </c>
      <c r="C843" s="69">
        <v>2</v>
      </c>
      <c r="D843" s="93">
        <v>0.005172046121622357</v>
      </c>
      <c r="E843" s="93">
        <v>1.290034611362518</v>
      </c>
      <c r="F843" s="69" t="s">
        <v>1954</v>
      </c>
      <c r="G843" s="69" t="b">
        <v>0</v>
      </c>
      <c r="H843" s="69" t="b">
        <v>0</v>
      </c>
      <c r="I843" s="69" t="b">
        <v>0</v>
      </c>
      <c r="J843" s="69" t="b">
        <v>0</v>
      </c>
      <c r="K843" s="69" t="b">
        <v>0</v>
      </c>
      <c r="L843" s="69" t="b">
        <v>0</v>
      </c>
    </row>
    <row r="844" spans="1:12" ht="15">
      <c r="A844" s="69" t="s">
        <v>1996</v>
      </c>
      <c r="B844" s="69" t="s">
        <v>1997</v>
      </c>
      <c r="C844" s="69">
        <v>3</v>
      </c>
      <c r="D844" s="93">
        <v>0.021197456273387365</v>
      </c>
      <c r="E844" s="93">
        <v>1.3679767852945943</v>
      </c>
      <c r="F844" s="69" t="s">
        <v>1955</v>
      </c>
      <c r="G844" s="69" t="b">
        <v>0</v>
      </c>
      <c r="H844" s="69" t="b">
        <v>0</v>
      </c>
      <c r="I844" s="69" t="b">
        <v>0</v>
      </c>
      <c r="J844" s="69" t="b">
        <v>0</v>
      </c>
      <c r="K844" s="69" t="b">
        <v>0</v>
      </c>
      <c r="L844" s="69" t="b">
        <v>0</v>
      </c>
    </row>
    <row r="845" spans="1:12" ht="15">
      <c r="A845" s="69" t="s">
        <v>2021</v>
      </c>
      <c r="B845" s="69" t="s">
        <v>2022</v>
      </c>
      <c r="C845" s="69">
        <v>2</v>
      </c>
      <c r="D845" s="93">
        <v>0.014131637515591577</v>
      </c>
      <c r="E845" s="93">
        <v>1.5440680443502757</v>
      </c>
      <c r="F845" s="69" t="s">
        <v>1955</v>
      </c>
      <c r="G845" s="69" t="b">
        <v>0</v>
      </c>
      <c r="H845" s="69" t="b">
        <v>0</v>
      </c>
      <c r="I845" s="69" t="b">
        <v>0</v>
      </c>
      <c r="J845" s="69" t="b">
        <v>0</v>
      </c>
      <c r="K845" s="69" t="b">
        <v>0</v>
      </c>
      <c r="L845" s="69" t="b">
        <v>0</v>
      </c>
    </row>
    <row r="846" spans="1:12" ht="15">
      <c r="A846" s="69" t="s">
        <v>2022</v>
      </c>
      <c r="B846" s="69" t="s">
        <v>2023</v>
      </c>
      <c r="C846" s="69">
        <v>2</v>
      </c>
      <c r="D846" s="93">
        <v>0.014131637515591577</v>
      </c>
      <c r="E846" s="93">
        <v>1.5440680443502757</v>
      </c>
      <c r="F846" s="69" t="s">
        <v>1955</v>
      </c>
      <c r="G846" s="69" t="b">
        <v>0</v>
      </c>
      <c r="H846" s="69" t="b">
        <v>0</v>
      </c>
      <c r="I846" s="69" t="b">
        <v>0</v>
      </c>
      <c r="J846" s="69" t="b">
        <v>0</v>
      </c>
      <c r="K846" s="69" t="b">
        <v>0</v>
      </c>
      <c r="L846" s="69" t="b">
        <v>0</v>
      </c>
    </row>
    <row r="847" spans="1:12" ht="15">
      <c r="A847" s="69" t="s">
        <v>1997</v>
      </c>
      <c r="B847" s="69" t="s">
        <v>1998</v>
      </c>
      <c r="C847" s="69">
        <v>2</v>
      </c>
      <c r="D847" s="93">
        <v>0.014131637515591577</v>
      </c>
      <c r="E847" s="93">
        <v>1.3679767852945943</v>
      </c>
      <c r="F847" s="69" t="s">
        <v>1955</v>
      </c>
      <c r="G847" s="69" t="b">
        <v>0</v>
      </c>
      <c r="H847" s="69" t="b">
        <v>0</v>
      </c>
      <c r="I847" s="69" t="b">
        <v>0</v>
      </c>
      <c r="J847" s="69" t="b">
        <v>0</v>
      </c>
      <c r="K847" s="69" t="b">
        <v>0</v>
      </c>
      <c r="L847"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812</v>
      </c>
      <c r="B2" s="63">
        <v>816.679365</v>
      </c>
    </row>
    <row r="3" spans="1:2" ht="15">
      <c r="A3" s="115" t="s">
        <v>423</v>
      </c>
      <c r="B3" s="63">
        <v>496.565079</v>
      </c>
    </row>
    <row r="4" spans="1:2" ht="15">
      <c r="A4" s="115" t="s">
        <v>808</v>
      </c>
      <c r="B4" s="63">
        <v>472.528571</v>
      </c>
    </row>
    <row r="5" spans="1:2" ht="15">
      <c r="A5" s="115" t="s">
        <v>778</v>
      </c>
      <c r="B5" s="63">
        <v>281.733333</v>
      </c>
    </row>
    <row r="6" spans="1:2" ht="15">
      <c r="A6" s="115" t="s">
        <v>786</v>
      </c>
      <c r="B6" s="63">
        <v>213.08254</v>
      </c>
    </row>
    <row r="7" spans="1:2" ht="15">
      <c r="A7" s="115" t="s">
        <v>804</v>
      </c>
      <c r="B7" s="63">
        <v>203.434921</v>
      </c>
    </row>
    <row r="8" spans="1:2" ht="15">
      <c r="A8" s="115" t="s">
        <v>777</v>
      </c>
      <c r="B8" s="63">
        <v>188.430159</v>
      </c>
    </row>
    <row r="9" spans="1:2" ht="15">
      <c r="A9" s="115" t="s">
        <v>802</v>
      </c>
      <c r="B9" s="63">
        <v>146.401587</v>
      </c>
    </row>
    <row r="10" spans="1:2" ht="15">
      <c r="A10" s="115" t="s">
        <v>817</v>
      </c>
      <c r="B10" s="63">
        <v>112.91746</v>
      </c>
    </row>
    <row r="11" spans="1:2" ht="15">
      <c r="A11" s="115" t="s">
        <v>803</v>
      </c>
      <c r="B11" s="63">
        <v>58.565079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499</v>
      </c>
      <c r="B1" s="13" t="s">
        <v>276</v>
      </c>
      <c r="C1" s="13" t="s">
        <v>193</v>
      </c>
      <c r="D1" s="13" t="s">
        <v>365</v>
      </c>
    </row>
    <row r="2" spans="1:4" ht="15">
      <c r="A2" s="63" t="s">
        <v>423</v>
      </c>
      <c r="B2" s="63" t="s">
        <v>500</v>
      </c>
      <c r="C2" s="69" t="s">
        <v>443</v>
      </c>
      <c r="D2" s="139">
        <v>43660.63070601852</v>
      </c>
    </row>
    <row r="3" spans="1:4" ht="15">
      <c r="A3" s="63" t="s">
        <v>423</v>
      </c>
      <c r="B3" s="63" t="s">
        <v>400</v>
      </c>
      <c r="C3" s="69" t="s">
        <v>443</v>
      </c>
      <c r="D3" s="139">
        <v>43660.63070601852</v>
      </c>
    </row>
    <row r="4" spans="1:4" ht="15">
      <c r="A4" s="63" t="s">
        <v>423</v>
      </c>
      <c r="B4" s="63" t="s">
        <v>501</v>
      </c>
      <c r="C4" s="69" t="s">
        <v>443</v>
      </c>
      <c r="D4" s="139">
        <v>43660.63070601852</v>
      </c>
    </row>
    <row r="5" spans="1:4" ht="15">
      <c r="A5" s="63" t="s">
        <v>423</v>
      </c>
      <c r="B5" s="63" t="s">
        <v>502</v>
      </c>
      <c r="C5" s="69" t="s">
        <v>443</v>
      </c>
      <c r="D5" s="139">
        <v>43660.63070601852</v>
      </c>
    </row>
    <row r="6" spans="1:4" ht="15">
      <c r="A6" s="63" t="s">
        <v>423</v>
      </c>
      <c r="B6" s="63" t="s">
        <v>503</v>
      </c>
      <c r="C6" s="69" t="s">
        <v>443</v>
      </c>
      <c r="D6" s="139">
        <v>43660.63070601852</v>
      </c>
    </row>
    <row r="7" spans="1:4" ht="15">
      <c r="A7" s="63" t="s">
        <v>423</v>
      </c>
      <c r="B7" s="63" t="s">
        <v>504</v>
      </c>
      <c r="C7" s="69" t="s">
        <v>443</v>
      </c>
      <c r="D7" s="139">
        <v>43660.63070601852</v>
      </c>
    </row>
    <row r="8" spans="1:4" ht="15">
      <c r="A8" s="63" t="s">
        <v>423</v>
      </c>
      <c r="B8" s="63" t="s">
        <v>429</v>
      </c>
      <c r="C8" s="69" t="s">
        <v>443</v>
      </c>
      <c r="D8" s="139">
        <v>43660.63070601852</v>
      </c>
    </row>
    <row r="9" spans="1:4" ht="15">
      <c r="A9" s="63" t="s">
        <v>423</v>
      </c>
      <c r="B9" s="63" t="s">
        <v>505</v>
      </c>
      <c r="C9" s="69" t="s">
        <v>443</v>
      </c>
      <c r="D9" s="139">
        <v>43660.63070601852</v>
      </c>
    </row>
    <row r="10" spans="1:4" ht="15">
      <c r="A10" s="63" t="s">
        <v>423</v>
      </c>
      <c r="B10" s="63" t="s">
        <v>506</v>
      </c>
      <c r="C10" s="69" t="s">
        <v>443</v>
      </c>
      <c r="D10" s="139">
        <v>43660.63070601852</v>
      </c>
    </row>
    <row r="11" spans="1:4" ht="15">
      <c r="A11" s="63" t="s">
        <v>423</v>
      </c>
      <c r="B11" s="63" t="s">
        <v>464</v>
      </c>
      <c r="C11" s="69" t="s">
        <v>443</v>
      </c>
      <c r="D11" s="139">
        <v>43660.63070601852</v>
      </c>
    </row>
    <row r="12" spans="1:4" ht="15">
      <c r="A12" s="63" t="s">
        <v>423</v>
      </c>
      <c r="B12" s="63" t="s">
        <v>507</v>
      </c>
      <c r="C12" s="69" t="s">
        <v>448</v>
      </c>
      <c r="D12" s="139">
        <v>43656.98128472222</v>
      </c>
    </row>
    <row r="13" spans="1:4" ht="15">
      <c r="A13" s="63" t="s">
        <v>423</v>
      </c>
      <c r="B13" s="63" t="s">
        <v>508</v>
      </c>
      <c r="C13" s="69" t="s">
        <v>448</v>
      </c>
      <c r="D13" s="139">
        <v>43656.98128472222</v>
      </c>
    </row>
    <row r="14" spans="1:4" ht="15">
      <c r="A14" s="63" t="s">
        <v>423</v>
      </c>
      <c r="B14" s="63" t="s">
        <v>473</v>
      </c>
      <c r="C14" s="69" t="s">
        <v>448</v>
      </c>
      <c r="D14" s="139">
        <v>43656.98128472222</v>
      </c>
    </row>
    <row r="15" spans="1:4" ht="15">
      <c r="A15" s="63" t="s">
        <v>423</v>
      </c>
      <c r="B15" s="63">
        <v>60</v>
      </c>
      <c r="C15" s="69" t="s">
        <v>448</v>
      </c>
      <c r="D15" s="139">
        <v>43656.98128472222</v>
      </c>
    </row>
    <row r="16" spans="1:4" ht="15">
      <c r="A16" s="63" t="s">
        <v>423</v>
      </c>
      <c r="B16" s="63" t="s">
        <v>388</v>
      </c>
      <c r="C16" s="69" t="s">
        <v>448</v>
      </c>
      <c r="D16" s="139">
        <v>43656.98128472222</v>
      </c>
    </row>
    <row r="17" spans="1:4" ht="15">
      <c r="A17" s="63" t="s">
        <v>423</v>
      </c>
      <c r="B17" s="63" t="s">
        <v>509</v>
      </c>
      <c r="C17" s="69" t="s">
        <v>448</v>
      </c>
      <c r="D17" s="139">
        <v>43656.98128472222</v>
      </c>
    </row>
    <row r="18" spans="1:4" ht="15">
      <c r="A18" s="63" t="s">
        <v>423</v>
      </c>
      <c r="B18" s="63" t="s">
        <v>510</v>
      </c>
      <c r="C18" s="69" t="s">
        <v>448</v>
      </c>
      <c r="D18" s="139">
        <v>43656.98128472222</v>
      </c>
    </row>
    <row r="19" spans="1:4" ht="15">
      <c r="A19" s="63" t="s">
        <v>423</v>
      </c>
      <c r="B19" s="63" t="s">
        <v>511</v>
      </c>
      <c r="C19" s="69" t="s">
        <v>447</v>
      </c>
      <c r="D19" s="139">
        <v>43657.011030092595</v>
      </c>
    </row>
    <row r="20" spans="1:4" ht="15">
      <c r="A20" s="63" t="s">
        <v>423</v>
      </c>
      <c r="B20" s="63" t="s">
        <v>402</v>
      </c>
      <c r="C20" s="69" t="s">
        <v>447</v>
      </c>
      <c r="D20" s="139">
        <v>43657.011030092595</v>
      </c>
    </row>
    <row r="21" spans="1:4" ht="15">
      <c r="A21" s="63" t="s">
        <v>423</v>
      </c>
      <c r="B21" s="63" t="s">
        <v>385</v>
      </c>
      <c r="C21" s="69" t="s">
        <v>447</v>
      </c>
      <c r="D21" s="139">
        <v>43657.011030092595</v>
      </c>
    </row>
    <row r="22" spans="1:4" ht="15">
      <c r="A22" s="63" t="s">
        <v>423</v>
      </c>
      <c r="B22" s="63" t="s">
        <v>508</v>
      </c>
      <c r="C22" s="69" t="s">
        <v>447</v>
      </c>
      <c r="D22" s="139">
        <v>43657.011030092595</v>
      </c>
    </row>
    <row r="23" spans="1:4" ht="15">
      <c r="A23" s="63" t="s">
        <v>423</v>
      </c>
      <c r="B23" s="63" t="s">
        <v>512</v>
      </c>
      <c r="C23" s="69" t="s">
        <v>447</v>
      </c>
      <c r="D23" s="139">
        <v>43657.011030092595</v>
      </c>
    </row>
    <row r="24" spans="1:4" ht="15">
      <c r="A24" s="63" t="s">
        <v>423</v>
      </c>
      <c r="B24" s="63" t="s">
        <v>370</v>
      </c>
      <c r="C24" s="69" t="s">
        <v>447</v>
      </c>
      <c r="D24" s="139">
        <v>43657.011030092595</v>
      </c>
    </row>
    <row r="25" spans="1:4" ht="15">
      <c r="A25" s="63" t="s">
        <v>423</v>
      </c>
      <c r="B25" s="63" t="s">
        <v>477</v>
      </c>
      <c r="C25" s="69" t="s">
        <v>447</v>
      </c>
      <c r="D25" s="139">
        <v>43657.011030092595</v>
      </c>
    </row>
    <row r="26" spans="1:4" ht="15">
      <c r="A26" s="63" t="s">
        <v>423</v>
      </c>
      <c r="B26" s="63" t="s">
        <v>474</v>
      </c>
      <c r="C26" s="69" t="s">
        <v>447</v>
      </c>
      <c r="D26" s="139">
        <v>43657.011030092595</v>
      </c>
    </row>
    <row r="27" spans="1:4" ht="15">
      <c r="A27" s="63" t="s">
        <v>423</v>
      </c>
      <c r="B27" s="63" t="s">
        <v>403</v>
      </c>
      <c r="C27" s="69" t="s">
        <v>447</v>
      </c>
      <c r="D27" s="139">
        <v>43657.011030092595</v>
      </c>
    </row>
    <row r="28" spans="1:4" ht="15">
      <c r="A28" s="63" t="s">
        <v>423</v>
      </c>
      <c r="B28" s="63" t="s">
        <v>510</v>
      </c>
      <c r="C28" s="69" t="s">
        <v>447</v>
      </c>
      <c r="D28" s="139">
        <v>43657.011030092595</v>
      </c>
    </row>
    <row r="29" spans="1:4" ht="15">
      <c r="A29" s="63" t="s">
        <v>423</v>
      </c>
      <c r="B29" s="63" t="s">
        <v>505</v>
      </c>
      <c r="C29" s="69" t="s">
        <v>447</v>
      </c>
      <c r="D29" s="139">
        <v>43657.011030092595</v>
      </c>
    </row>
    <row r="30" spans="1:4" ht="15">
      <c r="A30" s="63" t="s">
        <v>423</v>
      </c>
      <c r="B30" s="63" t="s">
        <v>513</v>
      </c>
      <c r="C30" s="69" t="s">
        <v>442</v>
      </c>
      <c r="D30" s="139">
        <v>43657.00068287037</v>
      </c>
    </row>
    <row r="31" spans="1:4" ht="15">
      <c r="A31" s="63" t="s">
        <v>423</v>
      </c>
      <c r="B31" s="63" t="s">
        <v>465</v>
      </c>
      <c r="C31" s="69" t="s">
        <v>442</v>
      </c>
      <c r="D31" s="139">
        <v>43657.00068287037</v>
      </c>
    </row>
    <row r="32" spans="1:4" ht="15">
      <c r="A32" s="63" t="s">
        <v>423</v>
      </c>
      <c r="B32" s="63" t="s">
        <v>370</v>
      </c>
      <c r="C32" s="69" t="s">
        <v>442</v>
      </c>
      <c r="D32" s="139">
        <v>43657.00068287037</v>
      </c>
    </row>
    <row r="33" spans="1:4" ht="15">
      <c r="A33" s="63" t="s">
        <v>423</v>
      </c>
      <c r="B33" s="63" t="s">
        <v>514</v>
      </c>
      <c r="C33" s="69" t="s">
        <v>442</v>
      </c>
      <c r="D33" s="139">
        <v>43657.00068287037</v>
      </c>
    </row>
    <row r="34" spans="1:4" ht="15">
      <c r="A34" s="63" t="s">
        <v>423</v>
      </c>
      <c r="B34" s="63" t="s">
        <v>427</v>
      </c>
      <c r="C34" s="69" t="s">
        <v>442</v>
      </c>
      <c r="D34" s="139">
        <v>43657.00068287037</v>
      </c>
    </row>
    <row r="35" spans="1:4" ht="15">
      <c r="A35" s="63" t="s">
        <v>423</v>
      </c>
      <c r="B35" s="63" t="s">
        <v>510</v>
      </c>
      <c r="C35" s="69" t="s">
        <v>442</v>
      </c>
      <c r="D35" s="139">
        <v>43657.00068287037</v>
      </c>
    </row>
    <row r="36" spans="1:4" ht="15">
      <c r="A36" s="63" t="s">
        <v>423</v>
      </c>
      <c r="B36" s="63" t="s">
        <v>505</v>
      </c>
      <c r="C36" s="69" t="s">
        <v>442</v>
      </c>
      <c r="D36" s="139">
        <v>43657.00068287037</v>
      </c>
    </row>
    <row r="37" spans="1:4" ht="15">
      <c r="A37" s="63" t="s">
        <v>423</v>
      </c>
      <c r="B37" s="63" t="s">
        <v>515</v>
      </c>
      <c r="C37" s="69" t="s">
        <v>446</v>
      </c>
      <c r="D37" s="139">
        <v>43656.995034722226</v>
      </c>
    </row>
    <row r="38" spans="1:4" ht="15">
      <c r="A38" s="63" t="s">
        <v>423</v>
      </c>
      <c r="B38" s="63" t="s">
        <v>516</v>
      </c>
      <c r="C38" s="69" t="s">
        <v>446</v>
      </c>
      <c r="D38" s="139">
        <v>43656.995034722226</v>
      </c>
    </row>
    <row r="39" spans="1:4" ht="15">
      <c r="A39" s="63" t="s">
        <v>423</v>
      </c>
      <c r="B39" s="63" t="s">
        <v>464</v>
      </c>
      <c r="C39" s="69" t="s">
        <v>446</v>
      </c>
      <c r="D39" s="139">
        <v>43656.995034722226</v>
      </c>
    </row>
    <row r="40" spans="1:4" ht="15">
      <c r="A40" s="63" t="s">
        <v>423</v>
      </c>
      <c r="B40" s="63" t="s">
        <v>466</v>
      </c>
      <c r="C40" s="69" t="s">
        <v>446</v>
      </c>
      <c r="D40" s="139">
        <v>43656.995034722226</v>
      </c>
    </row>
    <row r="41" spans="1:4" ht="15">
      <c r="A41" s="63" t="s">
        <v>423</v>
      </c>
      <c r="B41" s="63" t="s">
        <v>517</v>
      </c>
      <c r="C41" s="69" t="s">
        <v>446</v>
      </c>
      <c r="D41" s="139">
        <v>43656.995034722226</v>
      </c>
    </row>
    <row r="42" spans="1:4" ht="15">
      <c r="A42" s="63" t="s">
        <v>423</v>
      </c>
      <c r="B42" s="63" t="s">
        <v>510</v>
      </c>
      <c r="C42" s="69" t="s">
        <v>446</v>
      </c>
      <c r="D42" s="139">
        <v>43656.995034722226</v>
      </c>
    </row>
    <row r="43" spans="1:4" ht="15">
      <c r="A43" s="63" t="s">
        <v>423</v>
      </c>
      <c r="B43" s="63" t="s">
        <v>505</v>
      </c>
      <c r="C43" s="69" t="s">
        <v>446</v>
      </c>
      <c r="D43" s="139">
        <v>43656.995034722226</v>
      </c>
    </row>
    <row r="44" spans="1:4" ht="15">
      <c r="A44" s="63" t="s">
        <v>423</v>
      </c>
      <c r="B44" s="63" t="s">
        <v>518</v>
      </c>
      <c r="C44" s="69" t="s">
        <v>445</v>
      </c>
      <c r="D44" s="139">
        <v>43656.98375</v>
      </c>
    </row>
    <row r="45" spans="1:4" ht="15">
      <c r="A45" s="63" t="s">
        <v>423</v>
      </c>
      <c r="B45" s="63" t="s">
        <v>512</v>
      </c>
      <c r="C45" s="69" t="s">
        <v>445</v>
      </c>
      <c r="D45" s="139">
        <v>43656.98375</v>
      </c>
    </row>
    <row r="46" spans="1:4" ht="15">
      <c r="A46" s="63" t="s">
        <v>423</v>
      </c>
      <c r="B46" s="63" t="s">
        <v>519</v>
      </c>
      <c r="C46" s="69" t="s">
        <v>445</v>
      </c>
      <c r="D46" s="139">
        <v>43656.98375</v>
      </c>
    </row>
    <row r="47" spans="1:4" ht="15">
      <c r="A47" s="63" t="s">
        <v>423</v>
      </c>
      <c r="B47" s="63" t="s">
        <v>473</v>
      </c>
      <c r="C47" s="69" t="s">
        <v>445</v>
      </c>
      <c r="D47" s="139">
        <v>43656.98375</v>
      </c>
    </row>
    <row r="48" spans="1:4" ht="15">
      <c r="A48" s="63" t="s">
        <v>423</v>
      </c>
      <c r="B48" s="63" t="s">
        <v>510</v>
      </c>
      <c r="C48" s="69" t="s">
        <v>445</v>
      </c>
      <c r="D48" s="139">
        <v>43656.98375</v>
      </c>
    </row>
    <row r="49" spans="1:4" ht="15">
      <c r="A49" s="63" t="s">
        <v>423</v>
      </c>
      <c r="B49" s="63" t="s">
        <v>505</v>
      </c>
      <c r="C49" s="69" t="s">
        <v>445</v>
      </c>
      <c r="D49" s="139">
        <v>43656.98375</v>
      </c>
    </row>
    <row r="50" spans="1:4" ht="15">
      <c r="A50" s="63" t="s">
        <v>423</v>
      </c>
      <c r="B50" s="63" t="s">
        <v>510</v>
      </c>
      <c r="C50" s="69" t="s">
        <v>444</v>
      </c>
      <c r="D50" s="139">
        <v>43656.97730324074</v>
      </c>
    </row>
    <row r="51" spans="1:4" ht="15">
      <c r="A51" s="63" t="s">
        <v>423</v>
      </c>
      <c r="B51" s="63" t="s">
        <v>508</v>
      </c>
      <c r="C51" s="69" t="s">
        <v>444</v>
      </c>
      <c r="D51" s="139">
        <v>43656.97730324074</v>
      </c>
    </row>
    <row r="52" spans="1:4" ht="15">
      <c r="A52" s="63" t="s">
        <v>423</v>
      </c>
      <c r="B52" s="63" t="s">
        <v>512</v>
      </c>
      <c r="C52" s="69" t="s">
        <v>444</v>
      </c>
      <c r="D52" s="139">
        <v>43656.97730324074</v>
      </c>
    </row>
    <row r="53" spans="1:4" ht="15">
      <c r="A53" s="63" t="s">
        <v>423</v>
      </c>
      <c r="B53" s="63" t="s">
        <v>370</v>
      </c>
      <c r="C53" s="69" t="s">
        <v>444</v>
      </c>
      <c r="D53" s="139">
        <v>43656.97730324074</v>
      </c>
    </row>
    <row r="54" spans="1:4" ht="15">
      <c r="A54" s="63" t="s">
        <v>423</v>
      </c>
      <c r="B54" s="63" t="s">
        <v>505</v>
      </c>
      <c r="C54" s="69" t="s">
        <v>444</v>
      </c>
      <c r="D54" s="139">
        <v>43656.97730324074</v>
      </c>
    </row>
    <row r="55" spans="1:4" ht="15">
      <c r="A55" s="63" t="s">
        <v>420</v>
      </c>
      <c r="B55" s="63" t="s">
        <v>505</v>
      </c>
      <c r="C55" s="69" t="s">
        <v>435</v>
      </c>
      <c r="D55" s="139">
        <v>43654.69541666667</v>
      </c>
    </row>
    <row r="56" spans="1:4" ht="15">
      <c r="A56" s="63" t="s">
        <v>420</v>
      </c>
      <c r="B56" s="63" t="s">
        <v>520</v>
      </c>
      <c r="C56" s="69" t="s">
        <v>435</v>
      </c>
      <c r="D56" s="139">
        <v>43654.69541666667</v>
      </c>
    </row>
    <row r="57" spans="1:4" ht="15">
      <c r="A57" s="63" t="s">
        <v>420</v>
      </c>
      <c r="B57" s="63" t="s">
        <v>521</v>
      </c>
      <c r="C57" s="69" t="s">
        <v>435</v>
      </c>
      <c r="D57" s="139">
        <v>43654.69541666667</v>
      </c>
    </row>
    <row r="58" spans="1:4" ht="15">
      <c r="A58" s="63" t="s">
        <v>420</v>
      </c>
      <c r="B58" s="63" t="s">
        <v>522</v>
      </c>
      <c r="C58" s="69" t="s">
        <v>435</v>
      </c>
      <c r="D58" s="139">
        <v>43654.69541666667</v>
      </c>
    </row>
    <row r="59" spans="1:4" ht="15">
      <c r="A59" s="63" t="s">
        <v>420</v>
      </c>
      <c r="B59" s="63" t="s">
        <v>426</v>
      </c>
      <c r="C59" s="69" t="s">
        <v>435</v>
      </c>
      <c r="D59" s="139">
        <v>43654.69541666667</v>
      </c>
    </row>
    <row r="60" spans="1:4" ht="15">
      <c r="A60" s="63" t="s">
        <v>420</v>
      </c>
      <c r="B60" s="63" t="s">
        <v>523</v>
      </c>
      <c r="C60" s="69" t="s">
        <v>435</v>
      </c>
      <c r="D60" s="139">
        <v>43654.69541666667</v>
      </c>
    </row>
    <row r="61" spans="1:4" ht="15">
      <c r="A61" s="63" t="s">
        <v>420</v>
      </c>
      <c r="B61" s="63" t="s">
        <v>524</v>
      </c>
      <c r="C61" s="69" t="s">
        <v>435</v>
      </c>
      <c r="D61" s="139">
        <v>43654.69541666667</v>
      </c>
    </row>
    <row r="62" spans="1:4" ht="15">
      <c r="A62" s="63" t="s">
        <v>420</v>
      </c>
      <c r="B62" s="63" t="s">
        <v>525</v>
      </c>
      <c r="C62" s="69" t="s">
        <v>435</v>
      </c>
      <c r="D62" s="139">
        <v>43654.69541666667</v>
      </c>
    </row>
    <row r="63" spans="1:4" ht="15">
      <c r="A63" s="63" t="s">
        <v>420</v>
      </c>
      <c r="B63" s="63" t="s">
        <v>526</v>
      </c>
      <c r="C63" s="69" t="s">
        <v>435</v>
      </c>
      <c r="D63" s="139">
        <v>43654.69541666667</v>
      </c>
    </row>
    <row r="64" spans="1:4" ht="15">
      <c r="A64" s="63" t="s">
        <v>420</v>
      </c>
      <c r="B64" s="63" t="s">
        <v>527</v>
      </c>
      <c r="C64" s="69" t="s">
        <v>435</v>
      </c>
      <c r="D64" s="139">
        <v>43654.69541666667</v>
      </c>
    </row>
    <row r="65" spans="1:4" ht="15">
      <c r="A65" s="63" t="s">
        <v>420</v>
      </c>
      <c r="B65" s="63" t="s">
        <v>528</v>
      </c>
      <c r="C65" s="69" t="s">
        <v>435</v>
      </c>
      <c r="D65" s="139">
        <v>43654.69541666667</v>
      </c>
    </row>
    <row r="66" spans="1:4" ht="15">
      <c r="A66" s="63" t="s">
        <v>420</v>
      </c>
      <c r="B66" s="63" t="s">
        <v>529</v>
      </c>
      <c r="C66" s="69" t="s">
        <v>435</v>
      </c>
      <c r="D66" s="139">
        <v>43654.69541666667</v>
      </c>
    </row>
    <row r="67" spans="1:4" ht="15">
      <c r="A67" s="63" t="s">
        <v>420</v>
      </c>
      <c r="B67" s="63" t="s">
        <v>485</v>
      </c>
      <c r="C67" s="69" t="s">
        <v>435</v>
      </c>
      <c r="D67" s="139">
        <v>43654.69541666667</v>
      </c>
    </row>
    <row r="68" spans="1:4" ht="15">
      <c r="A68" s="63" t="s">
        <v>420</v>
      </c>
      <c r="B68" s="63" t="s">
        <v>486</v>
      </c>
      <c r="C68" s="69" t="s">
        <v>435</v>
      </c>
      <c r="D68" s="139">
        <v>43654.69541666667</v>
      </c>
    </row>
    <row r="69" spans="1:4" ht="15">
      <c r="A69" s="63" t="s">
        <v>420</v>
      </c>
      <c r="B69" s="63" t="s">
        <v>530</v>
      </c>
      <c r="C69" s="69" t="s">
        <v>435</v>
      </c>
      <c r="D69" s="139">
        <v>43654.69541666667</v>
      </c>
    </row>
    <row r="70" spans="1:4" ht="15">
      <c r="A70" s="63" t="s">
        <v>420</v>
      </c>
      <c r="B70" s="63" t="s">
        <v>531</v>
      </c>
      <c r="C70" s="69" t="s">
        <v>435</v>
      </c>
      <c r="D70" s="139">
        <v>43654.69541666667</v>
      </c>
    </row>
    <row r="71" spans="1:4" ht="15">
      <c r="A71" s="63" t="s">
        <v>420</v>
      </c>
      <c r="B71" s="63" t="s">
        <v>406</v>
      </c>
      <c r="C71" s="69" t="s">
        <v>435</v>
      </c>
      <c r="D71" s="139">
        <v>43654.69541666667</v>
      </c>
    </row>
    <row r="72" spans="1:4" ht="15">
      <c r="A72" s="63" t="s">
        <v>420</v>
      </c>
      <c r="B72" s="63" t="s">
        <v>487</v>
      </c>
      <c r="C72" s="69" t="s">
        <v>435</v>
      </c>
      <c r="D72" s="139">
        <v>43654.69541666667</v>
      </c>
    </row>
    <row r="73" spans="1:4" ht="15">
      <c r="A73" s="63" t="s">
        <v>420</v>
      </c>
      <c r="B73" s="63" t="s">
        <v>532</v>
      </c>
      <c r="C73" s="69" t="s">
        <v>435</v>
      </c>
      <c r="D73" s="139">
        <v>43654.69541666667</v>
      </c>
    </row>
    <row r="74" spans="1:4" ht="15">
      <c r="A74" s="63" t="s">
        <v>420</v>
      </c>
      <c r="B74" s="63" t="s">
        <v>533</v>
      </c>
      <c r="C74" s="69" t="s">
        <v>435</v>
      </c>
      <c r="D74" s="139">
        <v>43654.69541666667</v>
      </c>
    </row>
    <row r="75" spans="1:4" ht="15">
      <c r="A75" s="63" t="s">
        <v>420</v>
      </c>
      <c r="B75" s="63" t="s">
        <v>534</v>
      </c>
      <c r="C75" s="69" t="s">
        <v>435</v>
      </c>
      <c r="D75" s="139">
        <v>43654.69541666667</v>
      </c>
    </row>
    <row r="76" spans="1:4" ht="15">
      <c r="A76" s="63" t="s">
        <v>420</v>
      </c>
      <c r="B76" s="63" t="s">
        <v>535</v>
      </c>
      <c r="C76" s="69" t="s">
        <v>435</v>
      </c>
      <c r="D76" s="139">
        <v>43654.69541666667</v>
      </c>
    </row>
    <row r="77" spans="1:4" ht="15">
      <c r="A77" s="63" t="s">
        <v>420</v>
      </c>
      <c r="B77" s="63" t="s">
        <v>488</v>
      </c>
      <c r="C77" s="69" t="s">
        <v>435</v>
      </c>
      <c r="D77" s="139">
        <v>43654.69541666667</v>
      </c>
    </row>
    <row r="78" spans="1:4" ht="15">
      <c r="A78" s="63" t="s">
        <v>420</v>
      </c>
      <c r="B78" s="63" t="s">
        <v>536</v>
      </c>
      <c r="C78" s="69" t="s">
        <v>435</v>
      </c>
      <c r="D78" s="139">
        <v>43654.69541666667</v>
      </c>
    </row>
    <row r="79" spans="1:4" ht="15">
      <c r="A79" s="63" t="s">
        <v>420</v>
      </c>
      <c r="B79" s="63" t="s">
        <v>537</v>
      </c>
      <c r="C79" s="69" t="s">
        <v>435</v>
      </c>
      <c r="D79" s="139">
        <v>43654.69541666667</v>
      </c>
    </row>
    <row r="80" spans="1:4" ht="15">
      <c r="A80" s="63" t="s">
        <v>420</v>
      </c>
      <c r="B80" s="63" t="s">
        <v>510</v>
      </c>
      <c r="C80" s="69" t="s">
        <v>435</v>
      </c>
      <c r="D80" s="139">
        <v>43654.69541666667</v>
      </c>
    </row>
    <row r="81" spans="1:4" ht="15">
      <c r="A81" s="63" t="s">
        <v>420</v>
      </c>
      <c r="B81" s="63" t="s">
        <v>502</v>
      </c>
      <c r="C81" s="69" t="s">
        <v>435</v>
      </c>
      <c r="D81" s="139">
        <v>43654.69541666667</v>
      </c>
    </row>
    <row r="82" spans="1:4" ht="15">
      <c r="A82" s="63" t="s">
        <v>420</v>
      </c>
      <c r="B82" s="63" t="s">
        <v>489</v>
      </c>
      <c r="C82" s="69" t="s">
        <v>435</v>
      </c>
      <c r="D82" s="139">
        <v>43654.69541666667</v>
      </c>
    </row>
    <row r="83" spans="1:4" ht="15">
      <c r="A83" s="63" t="s">
        <v>420</v>
      </c>
      <c r="B83" s="63" t="s">
        <v>490</v>
      </c>
      <c r="C83" s="69" t="s">
        <v>435</v>
      </c>
      <c r="D83" s="139">
        <v>43654.69541666667</v>
      </c>
    </row>
    <row r="84" spans="1:4" ht="15">
      <c r="A84" s="63" t="s">
        <v>420</v>
      </c>
      <c r="B84" s="63" t="s">
        <v>538</v>
      </c>
      <c r="C84" s="69" t="s">
        <v>435</v>
      </c>
      <c r="D84" s="139">
        <v>43654.69541666667</v>
      </c>
    </row>
    <row r="85" spans="1:4" ht="15">
      <c r="A85" s="63" t="s">
        <v>420</v>
      </c>
      <c r="B85" s="63" t="s">
        <v>411</v>
      </c>
      <c r="C85" s="69" t="s">
        <v>435</v>
      </c>
      <c r="D85" s="139">
        <v>43654.69541666667</v>
      </c>
    </row>
    <row r="86" spans="1:4" ht="15">
      <c r="A86" s="63" t="s">
        <v>420</v>
      </c>
      <c r="B86" s="63" t="s">
        <v>539</v>
      </c>
      <c r="C86" s="69" t="s">
        <v>435</v>
      </c>
      <c r="D86" s="139">
        <v>43654.69541666667</v>
      </c>
    </row>
    <row r="87" spans="1:4" ht="15">
      <c r="A87" s="63" t="s">
        <v>420</v>
      </c>
      <c r="B87" s="63" t="s">
        <v>401</v>
      </c>
      <c r="C87" s="69" t="s">
        <v>435</v>
      </c>
      <c r="D87" s="139">
        <v>43654.69541666667</v>
      </c>
    </row>
    <row r="88" spans="1:4" ht="15">
      <c r="A88" s="63" t="s">
        <v>420</v>
      </c>
      <c r="B88" s="63" t="s">
        <v>491</v>
      </c>
      <c r="C88" s="69" t="s">
        <v>435</v>
      </c>
      <c r="D88" s="139">
        <v>43654.69541666667</v>
      </c>
    </row>
    <row r="89" spans="1:4" ht="15">
      <c r="A89" s="63" t="s">
        <v>420</v>
      </c>
      <c r="B89" s="63" t="s">
        <v>504</v>
      </c>
      <c r="C89" s="69" t="s">
        <v>435</v>
      </c>
      <c r="D89" s="139">
        <v>43654.69541666667</v>
      </c>
    </row>
    <row r="90" spans="1:4" ht="15">
      <c r="A90" s="63" t="s">
        <v>420</v>
      </c>
      <c r="B90" s="63" t="s">
        <v>471</v>
      </c>
      <c r="C90" s="69" t="s">
        <v>435</v>
      </c>
      <c r="D90" s="139">
        <v>43654.69541666667</v>
      </c>
    </row>
    <row r="91" spans="1:4" ht="15">
      <c r="A91" s="63" t="s">
        <v>420</v>
      </c>
      <c r="B91" s="63" t="s">
        <v>472</v>
      </c>
      <c r="C91" s="69" t="s">
        <v>435</v>
      </c>
      <c r="D91" s="139">
        <v>43654.69541666667</v>
      </c>
    </row>
    <row r="92" spans="1:4" ht="15">
      <c r="A92" s="63" t="s">
        <v>420</v>
      </c>
      <c r="B92" s="63" t="s">
        <v>492</v>
      </c>
      <c r="C92" s="69" t="s">
        <v>435</v>
      </c>
      <c r="D92" s="139">
        <v>43654.69541666667</v>
      </c>
    </row>
    <row r="93" spans="1:4" ht="15">
      <c r="A93" s="63" t="s">
        <v>420</v>
      </c>
      <c r="B93" s="63" t="s">
        <v>540</v>
      </c>
      <c r="C93" s="69" t="s">
        <v>435</v>
      </c>
      <c r="D93" s="139">
        <v>43654.69541666667</v>
      </c>
    </row>
    <row r="94" spans="1:4" ht="15">
      <c r="A94" s="63" t="s">
        <v>420</v>
      </c>
      <c r="B94" s="63" t="s">
        <v>505</v>
      </c>
      <c r="C94" s="69" t="s">
        <v>434</v>
      </c>
      <c r="D94" s="139">
        <v>43654.694375</v>
      </c>
    </row>
    <row r="95" spans="1:4" ht="15">
      <c r="A95" s="63" t="s">
        <v>420</v>
      </c>
      <c r="B95" s="63" t="s">
        <v>520</v>
      </c>
      <c r="C95" s="69" t="s">
        <v>434</v>
      </c>
      <c r="D95" s="139">
        <v>43654.694375</v>
      </c>
    </row>
    <row r="96" spans="1:4" ht="15">
      <c r="A96" s="63" t="s">
        <v>420</v>
      </c>
      <c r="B96" s="63" t="s">
        <v>521</v>
      </c>
      <c r="C96" s="69" t="s">
        <v>434</v>
      </c>
      <c r="D96" s="139">
        <v>43654.694375</v>
      </c>
    </row>
    <row r="97" spans="1:4" ht="15">
      <c r="A97" s="63" t="s">
        <v>420</v>
      </c>
      <c r="B97" s="63" t="s">
        <v>522</v>
      </c>
      <c r="C97" s="69" t="s">
        <v>434</v>
      </c>
      <c r="D97" s="139">
        <v>43654.694375</v>
      </c>
    </row>
    <row r="98" spans="1:4" ht="15">
      <c r="A98" s="63" t="s">
        <v>420</v>
      </c>
      <c r="B98" s="63" t="s">
        <v>426</v>
      </c>
      <c r="C98" s="69" t="s">
        <v>434</v>
      </c>
      <c r="D98" s="139">
        <v>43654.694375</v>
      </c>
    </row>
    <row r="99" spans="1:4" ht="15">
      <c r="A99" s="63" t="s">
        <v>420</v>
      </c>
      <c r="B99" s="63" t="s">
        <v>523</v>
      </c>
      <c r="C99" s="69" t="s">
        <v>434</v>
      </c>
      <c r="D99" s="139">
        <v>43654.694375</v>
      </c>
    </row>
    <row r="100" spans="1:4" ht="15">
      <c r="A100" s="63" t="s">
        <v>420</v>
      </c>
      <c r="B100" s="63" t="s">
        <v>524</v>
      </c>
      <c r="C100" s="69" t="s">
        <v>434</v>
      </c>
      <c r="D100" s="139">
        <v>43654.694375</v>
      </c>
    </row>
    <row r="101" spans="1:4" ht="15">
      <c r="A101" s="63" t="s">
        <v>420</v>
      </c>
      <c r="B101" s="63" t="s">
        <v>525</v>
      </c>
      <c r="C101" s="69" t="s">
        <v>434</v>
      </c>
      <c r="D101" s="139">
        <v>43654.694375</v>
      </c>
    </row>
    <row r="102" spans="1:4" ht="15">
      <c r="A102" s="63" t="s">
        <v>420</v>
      </c>
      <c r="B102" s="63" t="s">
        <v>526</v>
      </c>
      <c r="C102" s="69" t="s">
        <v>434</v>
      </c>
      <c r="D102" s="139">
        <v>43654.694375</v>
      </c>
    </row>
    <row r="103" spans="1:4" ht="15">
      <c r="A103" s="63" t="s">
        <v>420</v>
      </c>
      <c r="B103" s="63" t="s">
        <v>541</v>
      </c>
      <c r="C103" s="69" t="s">
        <v>434</v>
      </c>
      <c r="D103" s="139">
        <v>43654.694375</v>
      </c>
    </row>
    <row r="104" spans="1:4" ht="15">
      <c r="A104" s="63" t="s">
        <v>420</v>
      </c>
      <c r="B104" s="63" t="s">
        <v>528</v>
      </c>
      <c r="C104" s="69" t="s">
        <v>434</v>
      </c>
      <c r="D104" s="139">
        <v>43654.694375</v>
      </c>
    </row>
    <row r="105" spans="1:4" ht="15">
      <c r="A105" s="63" t="s">
        <v>420</v>
      </c>
      <c r="B105" s="63" t="s">
        <v>529</v>
      </c>
      <c r="C105" s="69" t="s">
        <v>434</v>
      </c>
      <c r="D105" s="139">
        <v>43654.694375</v>
      </c>
    </row>
    <row r="106" spans="1:4" ht="15">
      <c r="A106" s="63" t="s">
        <v>420</v>
      </c>
      <c r="B106" s="63" t="s">
        <v>485</v>
      </c>
      <c r="C106" s="69" t="s">
        <v>434</v>
      </c>
      <c r="D106" s="139">
        <v>43654.694375</v>
      </c>
    </row>
    <row r="107" spans="1:4" ht="15">
      <c r="A107" s="63" t="s">
        <v>420</v>
      </c>
      <c r="B107" s="63" t="s">
        <v>486</v>
      </c>
      <c r="C107" s="69" t="s">
        <v>434</v>
      </c>
      <c r="D107" s="139">
        <v>43654.694375</v>
      </c>
    </row>
    <row r="108" spans="1:4" ht="15">
      <c r="A108" s="63" t="s">
        <v>420</v>
      </c>
      <c r="B108" s="63" t="s">
        <v>530</v>
      </c>
      <c r="C108" s="69" t="s">
        <v>434</v>
      </c>
      <c r="D108" s="139">
        <v>43654.694375</v>
      </c>
    </row>
    <row r="109" spans="1:4" ht="15">
      <c r="A109" s="63" t="s">
        <v>420</v>
      </c>
      <c r="B109" s="63" t="s">
        <v>531</v>
      </c>
      <c r="C109" s="69" t="s">
        <v>434</v>
      </c>
      <c r="D109" s="139">
        <v>43654.694375</v>
      </c>
    </row>
    <row r="110" spans="1:4" ht="15">
      <c r="A110" s="63" t="s">
        <v>420</v>
      </c>
      <c r="B110" s="63" t="s">
        <v>406</v>
      </c>
      <c r="C110" s="69" t="s">
        <v>434</v>
      </c>
      <c r="D110" s="139">
        <v>43654.694375</v>
      </c>
    </row>
    <row r="111" spans="1:4" ht="15">
      <c r="A111" s="63" t="s">
        <v>420</v>
      </c>
      <c r="B111" s="63" t="s">
        <v>487</v>
      </c>
      <c r="C111" s="69" t="s">
        <v>434</v>
      </c>
      <c r="D111" s="139">
        <v>43654.694375</v>
      </c>
    </row>
    <row r="112" spans="1:4" ht="15">
      <c r="A112" s="63" t="s">
        <v>420</v>
      </c>
      <c r="B112" s="63" t="s">
        <v>532</v>
      </c>
      <c r="C112" s="69" t="s">
        <v>434</v>
      </c>
      <c r="D112" s="139">
        <v>43654.694375</v>
      </c>
    </row>
    <row r="113" spans="1:4" ht="15">
      <c r="A113" s="63" t="s">
        <v>420</v>
      </c>
      <c r="B113" s="63" t="s">
        <v>533</v>
      </c>
      <c r="C113" s="69" t="s">
        <v>434</v>
      </c>
      <c r="D113" s="139">
        <v>43654.694375</v>
      </c>
    </row>
    <row r="114" spans="1:4" ht="15">
      <c r="A114" s="63" t="s">
        <v>420</v>
      </c>
      <c r="B114" s="63" t="s">
        <v>534</v>
      </c>
      <c r="C114" s="69" t="s">
        <v>434</v>
      </c>
      <c r="D114" s="139">
        <v>43654.694375</v>
      </c>
    </row>
    <row r="115" spans="1:4" ht="15">
      <c r="A115" s="63" t="s">
        <v>420</v>
      </c>
      <c r="B115" s="63" t="s">
        <v>535</v>
      </c>
      <c r="C115" s="69" t="s">
        <v>434</v>
      </c>
      <c r="D115" s="139">
        <v>43654.694375</v>
      </c>
    </row>
    <row r="116" spans="1:4" ht="15">
      <c r="A116" s="63" t="s">
        <v>420</v>
      </c>
      <c r="B116" s="63" t="s">
        <v>488</v>
      </c>
      <c r="C116" s="69" t="s">
        <v>434</v>
      </c>
      <c r="D116" s="139">
        <v>43654.694375</v>
      </c>
    </row>
    <row r="117" spans="1:4" ht="15">
      <c r="A117" s="63" t="s">
        <v>420</v>
      </c>
      <c r="B117" s="63" t="s">
        <v>536</v>
      </c>
      <c r="C117" s="69" t="s">
        <v>434</v>
      </c>
      <c r="D117" s="139">
        <v>43654.694375</v>
      </c>
    </row>
    <row r="118" spans="1:4" ht="15">
      <c r="A118" s="63" t="s">
        <v>420</v>
      </c>
      <c r="B118" s="63" t="s">
        <v>537</v>
      </c>
      <c r="C118" s="69" t="s">
        <v>434</v>
      </c>
      <c r="D118" s="139">
        <v>43654.694375</v>
      </c>
    </row>
    <row r="119" spans="1:4" ht="15">
      <c r="A119" s="63" t="s">
        <v>420</v>
      </c>
      <c r="B119" s="63" t="s">
        <v>510</v>
      </c>
      <c r="C119" s="69" t="s">
        <v>434</v>
      </c>
      <c r="D119" s="139">
        <v>43654.694375</v>
      </c>
    </row>
    <row r="120" spans="1:4" ht="15">
      <c r="A120" s="63" t="s">
        <v>420</v>
      </c>
      <c r="B120" s="63" t="s">
        <v>502</v>
      </c>
      <c r="C120" s="69" t="s">
        <v>434</v>
      </c>
      <c r="D120" s="139">
        <v>43654.694375</v>
      </c>
    </row>
    <row r="121" spans="1:4" ht="15">
      <c r="A121" s="63" t="s">
        <v>420</v>
      </c>
      <c r="B121" s="63" t="s">
        <v>489</v>
      </c>
      <c r="C121" s="69" t="s">
        <v>434</v>
      </c>
      <c r="D121" s="139">
        <v>43654.694375</v>
      </c>
    </row>
    <row r="122" spans="1:4" ht="15">
      <c r="A122" s="63" t="s">
        <v>420</v>
      </c>
      <c r="B122" s="63" t="s">
        <v>490</v>
      </c>
      <c r="C122" s="69" t="s">
        <v>434</v>
      </c>
      <c r="D122" s="139">
        <v>43654.694375</v>
      </c>
    </row>
    <row r="123" spans="1:4" ht="15">
      <c r="A123" s="63" t="s">
        <v>420</v>
      </c>
      <c r="B123" s="63" t="s">
        <v>538</v>
      </c>
      <c r="C123" s="69" t="s">
        <v>434</v>
      </c>
      <c r="D123" s="139">
        <v>43654.694375</v>
      </c>
    </row>
    <row r="124" spans="1:4" ht="15">
      <c r="A124" s="63" t="s">
        <v>420</v>
      </c>
      <c r="B124" s="63" t="s">
        <v>411</v>
      </c>
      <c r="C124" s="69" t="s">
        <v>434</v>
      </c>
      <c r="D124" s="139">
        <v>43654.694375</v>
      </c>
    </row>
    <row r="125" spans="1:4" ht="15">
      <c r="A125" s="63" t="s">
        <v>420</v>
      </c>
      <c r="B125" s="63" t="s">
        <v>539</v>
      </c>
      <c r="C125" s="69" t="s">
        <v>434</v>
      </c>
      <c r="D125" s="139">
        <v>43654.694375</v>
      </c>
    </row>
    <row r="126" spans="1:4" ht="15">
      <c r="A126" s="63" t="s">
        <v>420</v>
      </c>
      <c r="B126" s="63" t="s">
        <v>401</v>
      </c>
      <c r="C126" s="69" t="s">
        <v>434</v>
      </c>
      <c r="D126" s="139">
        <v>43654.694375</v>
      </c>
    </row>
    <row r="127" spans="1:4" ht="15">
      <c r="A127" s="63" t="s">
        <v>420</v>
      </c>
      <c r="B127" s="63" t="s">
        <v>491</v>
      </c>
      <c r="C127" s="69" t="s">
        <v>434</v>
      </c>
      <c r="D127" s="139">
        <v>43654.694375</v>
      </c>
    </row>
    <row r="128" spans="1:4" ht="15">
      <c r="A128" s="63" t="s">
        <v>420</v>
      </c>
      <c r="B128" s="63" t="s">
        <v>504</v>
      </c>
      <c r="C128" s="69" t="s">
        <v>434</v>
      </c>
      <c r="D128" s="139">
        <v>43654.694375</v>
      </c>
    </row>
    <row r="129" spans="1:4" ht="15">
      <c r="A129" s="63" t="s">
        <v>420</v>
      </c>
      <c r="B129" s="63" t="s">
        <v>471</v>
      </c>
      <c r="C129" s="69" t="s">
        <v>434</v>
      </c>
      <c r="D129" s="139">
        <v>43654.694375</v>
      </c>
    </row>
    <row r="130" spans="1:4" ht="15">
      <c r="A130" s="63" t="s">
        <v>420</v>
      </c>
      <c r="B130" s="63" t="s">
        <v>472</v>
      </c>
      <c r="C130" s="69" t="s">
        <v>434</v>
      </c>
      <c r="D130" s="139">
        <v>43654.694375</v>
      </c>
    </row>
    <row r="131" spans="1:4" ht="15">
      <c r="A131" s="63" t="s">
        <v>420</v>
      </c>
      <c r="B131" s="63" t="s">
        <v>492</v>
      </c>
      <c r="C131" s="69" t="s">
        <v>434</v>
      </c>
      <c r="D131" s="139">
        <v>43654.694375</v>
      </c>
    </row>
    <row r="132" spans="1:4" ht="15">
      <c r="A132" s="63" t="s">
        <v>420</v>
      </c>
      <c r="B132" s="63" t="s">
        <v>540</v>
      </c>
      <c r="C132" s="69" t="s">
        <v>434</v>
      </c>
      <c r="D132" s="139">
        <v>43654.694375</v>
      </c>
    </row>
    <row r="133" spans="1:4" ht="15">
      <c r="A133" s="63" t="s">
        <v>419</v>
      </c>
      <c r="B133" s="63" t="s">
        <v>542</v>
      </c>
      <c r="C133" s="69" t="s">
        <v>433</v>
      </c>
      <c r="D133" s="139">
        <v>43655.71891203704</v>
      </c>
    </row>
    <row r="134" spans="1:4" ht="15">
      <c r="A134" s="63" t="s">
        <v>419</v>
      </c>
      <c r="B134" s="63" t="s">
        <v>399</v>
      </c>
      <c r="C134" s="69" t="s">
        <v>433</v>
      </c>
      <c r="D134" s="139">
        <v>43655.71891203704</v>
      </c>
    </row>
    <row r="135" spans="1:4" ht="15">
      <c r="A135" s="63" t="s">
        <v>419</v>
      </c>
      <c r="B135" s="63" t="s">
        <v>425</v>
      </c>
      <c r="C135" s="69" t="s">
        <v>433</v>
      </c>
      <c r="D135" s="139">
        <v>43655.71891203704</v>
      </c>
    </row>
    <row r="136" spans="1:4" ht="15">
      <c r="A136" s="63" t="s">
        <v>419</v>
      </c>
      <c r="B136" s="63" t="s">
        <v>524</v>
      </c>
      <c r="C136" s="69" t="s">
        <v>433</v>
      </c>
      <c r="D136" s="139">
        <v>43655.71891203704</v>
      </c>
    </row>
    <row r="137" spans="1:4" ht="15">
      <c r="A137" s="63" t="s">
        <v>419</v>
      </c>
      <c r="B137" s="63" t="s">
        <v>424</v>
      </c>
      <c r="C137" s="69" t="s">
        <v>433</v>
      </c>
      <c r="D137" s="139">
        <v>43655.71891203704</v>
      </c>
    </row>
    <row r="138" spans="1:4" ht="15">
      <c r="A138" s="63" t="s">
        <v>419</v>
      </c>
      <c r="B138" s="63" t="s">
        <v>534</v>
      </c>
      <c r="C138" s="69" t="s">
        <v>433</v>
      </c>
      <c r="D138" s="139">
        <v>43655.71891203704</v>
      </c>
    </row>
    <row r="139" spans="1:4" ht="15">
      <c r="A139" s="63" t="s">
        <v>419</v>
      </c>
      <c r="B139" s="63" t="s">
        <v>543</v>
      </c>
      <c r="C139" s="69" t="s">
        <v>433</v>
      </c>
      <c r="D139" s="139">
        <v>43655.71891203704</v>
      </c>
    </row>
    <row r="140" spans="1:4" ht="15">
      <c r="A140" s="63" t="s">
        <v>419</v>
      </c>
      <c r="B140" s="63" t="s">
        <v>530</v>
      </c>
      <c r="C140" s="69" t="s">
        <v>433</v>
      </c>
      <c r="D140" s="139">
        <v>43655.71891203704</v>
      </c>
    </row>
    <row r="141" spans="1:4" ht="15">
      <c r="A141" s="63" t="s">
        <v>419</v>
      </c>
      <c r="B141" s="63" t="s">
        <v>508</v>
      </c>
      <c r="C141" s="69" t="s">
        <v>433</v>
      </c>
      <c r="D141" s="139">
        <v>43655.71891203704</v>
      </c>
    </row>
    <row r="142" spans="1:4" ht="15">
      <c r="A142" s="63" t="s">
        <v>419</v>
      </c>
      <c r="B142" s="63" t="s">
        <v>544</v>
      </c>
      <c r="C142" s="69" t="s">
        <v>433</v>
      </c>
      <c r="D142" s="139">
        <v>43655.71891203704</v>
      </c>
    </row>
    <row r="143" spans="1:4" ht="15">
      <c r="A143" s="63" t="s">
        <v>419</v>
      </c>
      <c r="B143" s="63" t="s">
        <v>512</v>
      </c>
      <c r="C143" s="69" t="s">
        <v>433</v>
      </c>
      <c r="D143" s="139">
        <v>43655.71891203704</v>
      </c>
    </row>
    <row r="144" spans="1:4" ht="15">
      <c r="A144" s="63" t="s">
        <v>419</v>
      </c>
      <c r="B144" s="63" t="s">
        <v>545</v>
      </c>
      <c r="C144" s="69" t="s">
        <v>433</v>
      </c>
      <c r="D144" s="139">
        <v>43655.71891203704</v>
      </c>
    </row>
    <row r="145" spans="1:4" ht="15">
      <c r="A145" s="63" t="s">
        <v>419</v>
      </c>
      <c r="B145" s="63" t="s">
        <v>546</v>
      </c>
      <c r="C145" s="69" t="s">
        <v>433</v>
      </c>
      <c r="D145" s="139">
        <v>43655.71891203704</v>
      </c>
    </row>
    <row r="146" spans="1:4" ht="15">
      <c r="A146" s="63" t="s">
        <v>419</v>
      </c>
      <c r="B146" s="63" t="s">
        <v>547</v>
      </c>
      <c r="C146" s="69" t="s">
        <v>433</v>
      </c>
      <c r="D146" s="139">
        <v>43655.71891203704</v>
      </c>
    </row>
    <row r="147" spans="1:4" ht="15">
      <c r="A147" s="63" t="s">
        <v>419</v>
      </c>
      <c r="B147" s="63" t="s">
        <v>548</v>
      </c>
      <c r="C147" s="69" t="s">
        <v>433</v>
      </c>
      <c r="D147" s="139">
        <v>43655.71891203704</v>
      </c>
    </row>
    <row r="148" spans="1:4" ht="15">
      <c r="A148" s="63" t="s">
        <v>419</v>
      </c>
      <c r="B148" s="63" t="s">
        <v>549</v>
      </c>
      <c r="C148" s="69" t="s">
        <v>433</v>
      </c>
      <c r="D148" s="139">
        <v>43655.71891203704</v>
      </c>
    </row>
    <row r="149" spans="1:4" ht="15">
      <c r="A149" s="63" t="s">
        <v>419</v>
      </c>
      <c r="B149" s="63" t="s">
        <v>505</v>
      </c>
      <c r="C149" s="69" t="s">
        <v>433</v>
      </c>
      <c r="D149" s="139">
        <v>43655.71891203704</v>
      </c>
    </row>
    <row r="150" spans="1:4" ht="15">
      <c r="A150" s="63" t="s">
        <v>419</v>
      </c>
      <c r="B150" s="63" t="s">
        <v>550</v>
      </c>
      <c r="C150" s="69" t="s">
        <v>433</v>
      </c>
      <c r="D150" s="139">
        <v>43655.71891203704</v>
      </c>
    </row>
    <row r="151" spans="1:4" ht="15">
      <c r="A151" s="63" t="s">
        <v>419</v>
      </c>
      <c r="B151" s="63" t="s">
        <v>551</v>
      </c>
      <c r="C151" s="69" t="s">
        <v>433</v>
      </c>
      <c r="D151" s="139">
        <v>43655.71891203704</v>
      </c>
    </row>
    <row r="152" spans="1:4" ht="15">
      <c r="A152" s="63" t="s">
        <v>419</v>
      </c>
      <c r="B152" s="63" t="s">
        <v>552</v>
      </c>
      <c r="C152" s="69" t="s">
        <v>433</v>
      </c>
      <c r="D152" s="139">
        <v>43655.71891203704</v>
      </c>
    </row>
    <row r="153" spans="1:4" ht="15">
      <c r="A153" s="63" t="s">
        <v>420</v>
      </c>
      <c r="B153" s="63" t="s">
        <v>553</v>
      </c>
      <c r="C153" s="69" t="s">
        <v>441</v>
      </c>
      <c r="D153" s="139">
        <v>43656.997569444444</v>
      </c>
    </row>
    <row r="154" spans="1:4" ht="15">
      <c r="A154" s="63" t="s">
        <v>420</v>
      </c>
      <c r="B154" s="63">
        <v>1871</v>
      </c>
      <c r="C154" s="69" t="s">
        <v>441</v>
      </c>
      <c r="D154" s="139">
        <v>43656.997569444444</v>
      </c>
    </row>
    <row r="155" spans="1:4" ht="15">
      <c r="A155" s="63" t="s">
        <v>420</v>
      </c>
      <c r="B155" s="63" t="s">
        <v>493</v>
      </c>
      <c r="C155" s="69" t="s">
        <v>441</v>
      </c>
      <c r="D155" s="139">
        <v>43656.997569444444</v>
      </c>
    </row>
    <row r="156" spans="1:4" ht="15">
      <c r="A156" s="63" t="s">
        <v>420</v>
      </c>
      <c r="B156" s="63" t="s">
        <v>554</v>
      </c>
      <c r="C156" s="69" t="s">
        <v>441</v>
      </c>
      <c r="D156" s="139">
        <v>43656.997569444444</v>
      </c>
    </row>
    <row r="157" spans="1:4" ht="15">
      <c r="A157" s="63" t="s">
        <v>420</v>
      </c>
      <c r="B157" s="63" t="s">
        <v>531</v>
      </c>
      <c r="C157" s="69" t="s">
        <v>441</v>
      </c>
      <c r="D157" s="139">
        <v>43656.997569444444</v>
      </c>
    </row>
    <row r="158" spans="1:4" ht="15">
      <c r="A158" s="63" t="s">
        <v>420</v>
      </c>
      <c r="B158" s="63" t="s">
        <v>370</v>
      </c>
      <c r="C158" s="69" t="s">
        <v>441</v>
      </c>
      <c r="D158" s="139">
        <v>43656.997569444444</v>
      </c>
    </row>
    <row r="159" spans="1:4" ht="15">
      <c r="A159" s="63" t="s">
        <v>420</v>
      </c>
      <c r="B159" s="63" t="s">
        <v>534</v>
      </c>
      <c r="C159" s="69" t="s">
        <v>441</v>
      </c>
      <c r="D159" s="139">
        <v>43656.997569444444</v>
      </c>
    </row>
    <row r="160" spans="1:4" ht="15">
      <c r="A160" s="63" t="s">
        <v>420</v>
      </c>
      <c r="B160" s="63" t="s">
        <v>508</v>
      </c>
      <c r="C160" s="69" t="s">
        <v>441</v>
      </c>
      <c r="D160" s="139">
        <v>43656.997569444444</v>
      </c>
    </row>
    <row r="161" spans="1:4" ht="15">
      <c r="A161" s="63" t="s">
        <v>420</v>
      </c>
      <c r="B161" s="63" t="s">
        <v>512</v>
      </c>
      <c r="C161" s="69" t="s">
        <v>441</v>
      </c>
      <c r="D161" s="139">
        <v>43656.997569444444</v>
      </c>
    </row>
    <row r="162" spans="1:4" ht="15">
      <c r="A162" s="63" t="s">
        <v>420</v>
      </c>
      <c r="B162" s="63" t="s">
        <v>494</v>
      </c>
      <c r="C162" s="69" t="s">
        <v>441</v>
      </c>
      <c r="D162" s="139">
        <v>43656.997569444444</v>
      </c>
    </row>
    <row r="163" spans="1:4" ht="15">
      <c r="A163" s="63" t="s">
        <v>420</v>
      </c>
      <c r="B163" s="63" t="s">
        <v>495</v>
      </c>
      <c r="C163" s="69" t="s">
        <v>441</v>
      </c>
      <c r="D163" s="139">
        <v>43656.997569444444</v>
      </c>
    </row>
    <row r="164" spans="1:4" ht="15">
      <c r="A164" s="63" t="s">
        <v>420</v>
      </c>
      <c r="B164" s="63" t="s">
        <v>536</v>
      </c>
      <c r="C164" s="69" t="s">
        <v>441</v>
      </c>
      <c r="D164" s="139">
        <v>43656.997569444444</v>
      </c>
    </row>
    <row r="165" spans="1:4" ht="15">
      <c r="A165" s="63" t="s">
        <v>420</v>
      </c>
      <c r="B165" s="63" t="s">
        <v>419</v>
      </c>
      <c r="C165" s="69" t="s">
        <v>441</v>
      </c>
      <c r="D165" s="139">
        <v>43656.997569444444</v>
      </c>
    </row>
    <row r="166" spans="1:4" ht="15">
      <c r="A166" s="63" t="s">
        <v>420</v>
      </c>
      <c r="B166" s="63" t="s">
        <v>504</v>
      </c>
      <c r="C166" s="69" t="s">
        <v>441</v>
      </c>
      <c r="D166" s="139">
        <v>43656.997569444444</v>
      </c>
    </row>
    <row r="167" spans="1:4" ht="15">
      <c r="A167" s="63" t="s">
        <v>420</v>
      </c>
      <c r="B167" s="63" t="s">
        <v>476</v>
      </c>
      <c r="C167" s="69" t="s">
        <v>441</v>
      </c>
      <c r="D167" s="139">
        <v>43656.997569444444</v>
      </c>
    </row>
    <row r="168" spans="1:4" ht="15">
      <c r="A168" s="63" t="s">
        <v>420</v>
      </c>
      <c r="B168" s="63" t="s">
        <v>555</v>
      </c>
      <c r="C168" s="69" t="s">
        <v>441</v>
      </c>
      <c r="D168" s="139">
        <v>43656.997569444444</v>
      </c>
    </row>
    <row r="169" spans="1:4" ht="15">
      <c r="A169" s="63" t="s">
        <v>420</v>
      </c>
      <c r="B169" s="63" t="s">
        <v>429</v>
      </c>
      <c r="C169" s="69" t="s">
        <v>441</v>
      </c>
      <c r="D169" s="139">
        <v>43656.997569444444</v>
      </c>
    </row>
    <row r="170" spans="1:4" ht="15">
      <c r="A170" s="63" t="s">
        <v>420</v>
      </c>
      <c r="B170" s="63" t="s">
        <v>463</v>
      </c>
      <c r="C170" s="69" t="s">
        <v>441</v>
      </c>
      <c r="D170" s="139">
        <v>43656.997569444444</v>
      </c>
    </row>
    <row r="171" spans="1:4" ht="15">
      <c r="A171" s="63" t="s">
        <v>420</v>
      </c>
      <c r="B171" s="63" t="s">
        <v>462</v>
      </c>
      <c r="C171" s="69" t="s">
        <v>441</v>
      </c>
      <c r="D171" s="139">
        <v>43656.997569444444</v>
      </c>
    </row>
    <row r="172" spans="1:4" ht="15">
      <c r="A172" s="63" t="s">
        <v>422</v>
      </c>
      <c r="B172" s="63" t="s">
        <v>553</v>
      </c>
      <c r="C172" s="69" t="s">
        <v>440</v>
      </c>
      <c r="D172" s="139">
        <v>43656.988344907404</v>
      </c>
    </row>
    <row r="173" spans="1:4" ht="15">
      <c r="A173" s="63" t="s">
        <v>422</v>
      </c>
      <c r="B173" s="63">
        <v>1871</v>
      </c>
      <c r="C173" s="69" t="s">
        <v>440</v>
      </c>
      <c r="D173" s="139">
        <v>43656.988344907404</v>
      </c>
    </row>
    <row r="174" spans="1:4" ht="15">
      <c r="A174" s="63" t="s">
        <v>422</v>
      </c>
      <c r="B174" s="63" t="s">
        <v>493</v>
      </c>
      <c r="C174" s="69" t="s">
        <v>440</v>
      </c>
      <c r="D174" s="139">
        <v>43656.988344907404</v>
      </c>
    </row>
    <row r="175" spans="1:4" ht="15">
      <c r="A175" s="63" t="s">
        <v>422</v>
      </c>
      <c r="B175" s="63" t="s">
        <v>554</v>
      </c>
      <c r="C175" s="69" t="s">
        <v>440</v>
      </c>
      <c r="D175" s="139">
        <v>43656.988344907404</v>
      </c>
    </row>
    <row r="176" spans="1:4" ht="15">
      <c r="A176" s="63" t="s">
        <v>422</v>
      </c>
      <c r="B176" s="63" t="s">
        <v>531</v>
      </c>
      <c r="C176" s="69" t="s">
        <v>440</v>
      </c>
      <c r="D176" s="139">
        <v>43656.988344907404</v>
      </c>
    </row>
    <row r="177" spans="1:4" ht="15">
      <c r="A177" s="63" t="s">
        <v>422</v>
      </c>
      <c r="B177" s="63" t="s">
        <v>370</v>
      </c>
      <c r="C177" s="69" t="s">
        <v>440</v>
      </c>
      <c r="D177" s="139">
        <v>43656.988344907404</v>
      </c>
    </row>
    <row r="178" spans="1:4" ht="15">
      <c r="A178" s="63" t="s">
        <v>422</v>
      </c>
      <c r="B178" s="63" t="s">
        <v>534</v>
      </c>
      <c r="C178" s="69" t="s">
        <v>440</v>
      </c>
      <c r="D178" s="139">
        <v>43656.988344907404</v>
      </c>
    </row>
    <row r="179" spans="1:4" ht="15">
      <c r="A179" s="63" t="s">
        <v>422</v>
      </c>
      <c r="B179" s="63" t="s">
        <v>508</v>
      </c>
      <c r="C179" s="69" t="s">
        <v>440</v>
      </c>
      <c r="D179" s="139">
        <v>43656.988344907404</v>
      </c>
    </row>
    <row r="180" spans="1:4" ht="15">
      <c r="A180" s="63" t="s">
        <v>422</v>
      </c>
      <c r="B180" s="63" t="s">
        <v>512</v>
      </c>
      <c r="C180" s="69" t="s">
        <v>440</v>
      </c>
      <c r="D180" s="139">
        <v>43656.988344907404</v>
      </c>
    </row>
    <row r="181" spans="1:4" ht="15">
      <c r="A181" s="63" t="s">
        <v>422</v>
      </c>
      <c r="B181" s="63" t="s">
        <v>494</v>
      </c>
      <c r="C181" s="69" t="s">
        <v>440</v>
      </c>
      <c r="D181" s="139">
        <v>43656.988344907404</v>
      </c>
    </row>
    <row r="182" spans="1:4" ht="15">
      <c r="A182" s="63" t="s">
        <v>422</v>
      </c>
      <c r="B182" s="63" t="s">
        <v>495</v>
      </c>
      <c r="C182" s="69" t="s">
        <v>440</v>
      </c>
      <c r="D182" s="139">
        <v>43656.988344907404</v>
      </c>
    </row>
    <row r="183" spans="1:4" ht="15">
      <c r="A183" s="63" t="s">
        <v>422</v>
      </c>
      <c r="B183" s="63" t="s">
        <v>536</v>
      </c>
      <c r="C183" s="69" t="s">
        <v>440</v>
      </c>
      <c r="D183" s="139">
        <v>43656.988344907404</v>
      </c>
    </row>
    <row r="184" spans="1:4" ht="15">
      <c r="A184" s="63" t="s">
        <v>422</v>
      </c>
      <c r="B184" s="63" t="s">
        <v>419</v>
      </c>
      <c r="C184" s="69" t="s">
        <v>440</v>
      </c>
      <c r="D184" s="139">
        <v>43656.988344907404</v>
      </c>
    </row>
    <row r="185" spans="1:4" ht="15">
      <c r="A185" s="63" t="s">
        <v>422</v>
      </c>
      <c r="B185" s="63" t="s">
        <v>504</v>
      </c>
      <c r="C185" s="69" t="s">
        <v>440</v>
      </c>
      <c r="D185" s="139">
        <v>43656.988344907404</v>
      </c>
    </row>
    <row r="186" spans="1:4" ht="15">
      <c r="A186" s="63" t="s">
        <v>422</v>
      </c>
      <c r="B186" s="63" t="s">
        <v>476</v>
      </c>
      <c r="C186" s="69" t="s">
        <v>440</v>
      </c>
      <c r="D186" s="139">
        <v>43656.988344907404</v>
      </c>
    </row>
    <row r="187" spans="1:4" ht="15">
      <c r="A187" s="63" t="s">
        <v>422</v>
      </c>
      <c r="B187" s="63" t="s">
        <v>555</v>
      </c>
      <c r="C187" s="69" t="s">
        <v>440</v>
      </c>
      <c r="D187" s="139">
        <v>43656.988344907404</v>
      </c>
    </row>
    <row r="188" spans="1:4" ht="15">
      <c r="A188" s="63" t="s">
        <v>422</v>
      </c>
      <c r="B188" s="63" t="s">
        <v>429</v>
      </c>
      <c r="C188" s="69" t="s">
        <v>440</v>
      </c>
      <c r="D188" s="139">
        <v>43656.988344907404</v>
      </c>
    </row>
    <row r="189" spans="1:4" ht="15">
      <c r="A189" s="63" t="s">
        <v>422</v>
      </c>
      <c r="B189" s="63" t="s">
        <v>463</v>
      </c>
      <c r="C189" s="69" t="s">
        <v>440</v>
      </c>
      <c r="D189" s="139">
        <v>43656.988344907404</v>
      </c>
    </row>
    <row r="190" spans="1:4" ht="15">
      <c r="A190" s="63" t="s">
        <v>422</v>
      </c>
      <c r="B190" s="63" t="s">
        <v>462</v>
      </c>
      <c r="C190" s="69" t="s">
        <v>440</v>
      </c>
      <c r="D190" s="139">
        <v>43656.988344907404</v>
      </c>
    </row>
    <row r="191" spans="1:4" ht="15">
      <c r="A191" s="63" t="s">
        <v>422</v>
      </c>
      <c r="B191" s="63" t="s">
        <v>538</v>
      </c>
      <c r="C191" s="69" t="s">
        <v>438</v>
      </c>
      <c r="D191" s="139">
        <v>43654.829733796294</v>
      </c>
    </row>
    <row r="192" spans="1:4" ht="15">
      <c r="A192" s="63" t="s">
        <v>422</v>
      </c>
      <c r="B192" s="63" t="s">
        <v>410</v>
      </c>
      <c r="C192" s="69" t="s">
        <v>438</v>
      </c>
      <c r="D192" s="139">
        <v>43654.829733796294</v>
      </c>
    </row>
    <row r="193" spans="1:4" ht="15">
      <c r="A193" s="63" t="s">
        <v>422</v>
      </c>
      <c r="B193" s="63" t="s">
        <v>508</v>
      </c>
      <c r="C193" s="69" t="s">
        <v>438</v>
      </c>
      <c r="D193" s="139">
        <v>43654.829733796294</v>
      </c>
    </row>
    <row r="194" spans="1:4" ht="15">
      <c r="A194" s="63" t="s">
        <v>422</v>
      </c>
      <c r="B194" s="63" t="s">
        <v>544</v>
      </c>
      <c r="C194" s="69" t="s">
        <v>438</v>
      </c>
      <c r="D194" s="139">
        <v>43654.829733796294</v>
      </c>
    </row>
    <row r="195" spans="1:4" ht="15">
      <c r="A195" s="63" t="s">
        <v>422</v>
      </c>
      <c r="B195" s="63" t="s">
        <v>512</v>
      </c>
      <c r="C195" s="69" t="s">
        <v>438</v>
      </c>
      <c r="D195" s="139">
        <v>43654.829733796294</v>
      </c>
    </row>
    <row r="196" spans="1:4" ht="15">
      <c r="A196" s="63" t="s">
        <v>422</v>
      </c>
      <c r="B196" s="63" t="s">
        <v>556</v>
      </c>
      <c r="C196" s="69" t="s">
        <v>438</v>
      </c>
      <c r="D196" s="139">
        <v>43654.829733796294</v>
      </c>
    </row>
    <row r="197" spans="1:4" ht="15">
      <c r="A197" s="63" t="s">
        <v>422</v>
      </c>
      <c r="B197" s="63" t="s">
        <v>557</v>
      </c>
      <c r="C197" s="69" t="s">
        <v>438</v>
      </c>
      <c r="D197" s="139">
        <v>43654.829733796294</v>
      </c>
    </row>
    <row r="198" spans="1:4" ht="15">
      <c r="A198" s="63" t="s">
        <v>422</v>
      </c>
      <c r="B198" s="63" t="s">
        <v>558</v>
      </c>
      <c r="C198" s="69" t="s">
        <v>438</v>
      </c>
      <c r="D198" s="139">
        <v>43654.829733796294</v>
      </c>
    </row>
    <row r="199" spans="1:4" ht="15">
      <c r="A199" s="63" t="s">
        <v>422</v>
      </c>
      <c r="B199" s="63" t="s">
        <v>510</v>
      </c>
      <c r="C199" s="69" t="s">
        <v>438</v>
      </c>
      <c r="D199" s="139">
        <v>43654.829733796294</v>
      </c>
    </row>
    <row r="200" spans="1:4" ht="15">
      <c r="A200" s="63" t="s">
        <v>422</v>
      </c>
      <c r="B200" s="63" t="s">
        <v>420</v>
      </c>
      <c r="C200" s="69" t="s">
        <v>438</v>
      </c>
      <c r="D200" s="139">
        <v>43654.829733796294</v>
      </c>
    </row>
    <row r="201" spans="1:4" ht="15">
      <c r="A201" s="63" t="s">
        <v>422</v>
      </c>
      <c r="B201" s="63" t="s">
        <v>470</v>
      </c>
      <c r="C201" s="69" t="s">
        <v>438</v>
      </c>
      <c r="D201" s="139">
        <v>43654.829733796294</v>
      </c>
    </row>
    <row r="202" spans="1:4" ht="15">
      <c r="A202" s="63" t="s">
        <v>422</v>
      </c>
      <c r="B202" s="63" t="s">
        <v>559</v>
      </c>
      <c r="C202" s="69" t="s">
        <v>438</v>
      </c>
      <c r="D202" s="139">
        <v>43654.829733796294</v>
      </c>
    </row>
    <row r="203" spans="1:4" ht="15">
      <c r="A203" s="63" t="s">
        <v>422</v>
      </c>
      <c r="B203" s="63" t="s">
        <v>560</v>
      </c>
      <c r="C203" s="69" t="s">
        <v>438</v>
      </c>
      <c r="D203" s="139">
        <v>43654.829733796294</v>
      </c>
    </row>
    <row r="204" spans="1:4" ht="15">
      <c r="A204" s="63" t="s">
        <v>422</v>
      </c>
      <c r="B204" s="63" t="s">
        <v>551</v>
      </c>
      <c r="C204" s="69" t="s">
        <v>438</v>
      </c>
      <c r="D204" s="139">
        <v>43654.829733796294</v>
      </c>
    </row>
    <row r="205" spans="1:4" ht="15">
      <c r="A205" s="63" t="s">
        <v>422</v>
      </c>
      <c r="B205" s="63" t="s">
        <v>479</v>
      </c>
      <c r="C205" s="69" t="s">
        <v>438</v>
      </c>
      <c r="D205" s="139">
        <v>43654.829733796294</v>
      </c>
    </row>
    <row r="206" spans="1:4" ht="15">
      <c r="A206" s="63" t="s">
        <v>422</v>
      </c>
      <c r="B206" s="63" t="s">
        <v>409</v>
      </c>
      <c r="C206" s="69" t="s">
        <v>438</v>
      </c>
      <c r="D206" s="139">
        <v>43654.829733796294</v>
      </c>
    </row>
    <row r="207" spans="1:4" ht="15">
      <c r="A207" s="63" t="s">
        <v>422</v>
      </c>
      <c r="B207" s="63" t="s">
        <v>505</v>
      </c>
      <c r="C207" s="69" t="s">
        <v>438</v>
      </c>
      <c r="D207" s="139">
        <v>43654.829733796294</v>
      </c>
    </row>
    <row r="208" spans="1:4" ht="15">
      <c r="A208" s="63" t="s">
        <v>422</v>
      </c>
      <c r="B208" s="63" t="s">
        <v>549</v>
      </c>
      <c r="C208" s="69" t="s">
        <v>438</v>
      </c>
      <c r="D208" s="139">
        <v>43654.829733796294</v>
      </c>
    </row>
    <row r="209" spans="1:4" ht="15">
      <c r="A209" s="63" t="s">
        <v>422</v>
      </c>
      <c r="B209" s="63">
        <v>5</v>
      </c>
      <c r="C209" s="69" t="s">
        <v>438</v>
      </c>
      <c r="D209" s="139">
        <v>43654.829733796294</v>
      </c>
    </row>
    <row r="210" spans="1:4" ht="15">
      <c r="A210" s="63" t="s">
        <v>422</v>
      </c>
      <c r="B210" s="63" t="s">
        <v>480</v>
      </c>
      <c r="C210" s="69" t="s">
        <v>438</v>
      </c>
      <c r="D210" s="139">
        <v>43654.829733796294</v>
      </c>
    </row>
    <row r="211" spans="1:4" ht="15">
      <c r="A211" s="63" t="s">
        <v>422</v>
      </c>
      <c r="B211" s="63" t="s">
        <v>399</v>
      </c>
      <c r="C211" s="69" t="s">
        <v>438</v>
      </c>
      <c r="D211" s="139">
        <v>43654.829733796294</v>
      </c>
    </row>
    <row r="212" spans="1:4" ht="15">
      <c r="A212" s="63" t="s">
        <v>422</v>
      </c>
      <c r="B212" s="63" t="s">
        <v>561</v>
      </c>
      <c r="C212" s="69" t="s">
        <v>438</v>
      </c>
      <c r="D212" s="139">
        <v>43654.829733796294</v>
      </c>
    </row>
    <row r="213" spans="1:4" ht="15">
      <c r="A213" s="63" t="s">
        <v>422</v>
      </c>
      <c r="B213" s="63" t="s">
        <v>536</v>
      </c>
      <c r="C213" s="69" t="s">
        <v>438</v>
      </c>
      <c r="D213" s="139">
        <v>43654.829733796294</v>
      </c>
    </row>
    <row r="214" spans="1:4" ht="15">
      <c r="A214" s="63" t="s">
        <v>422</v>
      </c>
      <c r="B214" s="63" t="s">
        <v>414</v>
      </c>
      <c r="C214" s="69" t="s">
        <v>438</v>
      </c>
      <c r="D214" s="139">
        <v>43654.829733796294</v>
      </c>
    </row>
    <row r="215" spans="1:4" ht="15">
      <c r="A215" s="63" t="s">
        <v>422</v>
      </c>
      <c r="B215" s="63" t="s">
        <v>481</v>
      </c>
      <c r="C215" s="69" t="s">
        <v>438</v>
      </c>
      <c r="D215" s="139">
        <v>43654.829733796294</v>
      </c>
    </row>
    <row r="216" spans="1:4" ht="15">
      <c r="A216" s="63" t="s">
        <v>422</v>
      </c>
      <c r="B216" s="63" t="s">
        <v>482</v>
      </c>
      <c r="C216" s="69" t="s">
        <v>438</v>
      </c>
      <c r="D216" s="139">
        <v>43654.829733796294</v>
      </c>
    </row>
    <row r="217" spans="1:4" ht="15">
      <c r="A217" s="63" t="s">
        <v>422</v>
      </c>
      <c r="B217" s="63" t="s">
        <v>531</v>
      </c>
      <c r="C217" s="69" t="s">
        <v>438</v>
      </c>
      <c r="D217" s="139">
        <v>43654.829733796294</v>
      </c>
    </row>
    <row r="218" spans="1:4" ht="15">
      <c r="A218" s="63" t="s">
        <v>422</v>
      </c>
      <c r="B218" s="63" t="s">
        <v>413</v>
      </c>
      <c r="C218" s="69" t="s">
        <v>438</v>
      </c>
      <c r="D218" s="139">
        <v>43654.829733796294</v>
      </c>
    </row>
    <row r="219" spans="1:4" ht="15">
      <c r="A219" s="63" t="s">
        <v>422</v>
      </c>
      <c r="B219" s="63" t="s">
        <v>477</v>
      </c>
      <c r="C219" s="69" t="s">
        <v>438</v>
      </c>
      <c r="D219" s="139">
        <v>43654.829733796294</v>
      </c>
    </row>
    <row r="220" spans="1:4" ht="15">
      <c r="A220" s="63" t="s">
        <v>422</v>
      </c>
      <c r="B220" s="63" t="s">
        <v>534</v>
      </c>
      <c r="C220" s="69" t="s">
        <v>438</v>
      </c>
      <c r="D220" s="139">
        <v>43654.829733796294</v>
      </c>
    </row>
    <row r="221" spans="1:4" ht="15">
      <c r="A221" s="63" t="s">
        <v>422</v>
      </c>
      <c r="B221" s="63" t="s">
        <v>562</v>
      </c>
      <c r="C221" s="69" t="s">
        <v>438</v>
      </c>
      <c r="D221" s="139">
        <v>43654.829733796294</v>
      </c>
    </row>
    <row r="222" spans="1:4" ht="15">
      <c r="A222" s="63" t="s">
        <v>422</v>
      </c>
      <c r="B222" s="63" t="s">
        <v>529</v>
      </c>
      <c r="C222" s="69" t="s">
        <v>438</v>
      </c>
      <c r="D222" s="139">
        <v>43654.829733796294</v>
      </c>
    </row>
    <row r="223" spans="1:4" ht="15">
      <c r="A223" s="63" t="s">
        <v>422</v>
      </c>
      <c r="B223" s="63" t="s">
        <v>483</v>
      </c>
      <c r="C223" s="69" t="s">
        <v>438</v>
      </c>
      <c r="D223" s="139">
        <v>43654.829733796294</v>
      </c>
    </row>
    <row r="224" spans="1:4" ht="15">
      <c r="A224" s="63" t="s">
        <v>422</v>
      </c>
      <c r="B224" s="63" t="s">
        <v>484</v>
      </c>
      <c r="C224" s="69" t="s">
        <v>438</v>
      </c>
      <c r="D224" s="139">
        <v>43654.829733796294</v>
      </c>
    </row>
    <row r="225" spans="1:4" ht="15">
      <c r="A225" s="63" t="s">
        <v>422</v>
      </c>
      <c r="B225" s="63" t="s">
        <v>404</v>
      </c>
      <c r="C225" s="69" t="s">
        <v>438</v>
      </c>
      <c r="D225" s="139">
        <v>43654.829733796294</v>
      </c>
    </row>
    <row r="226" spans="1:4" ht="15">
      <c r="A226" s="63" t="s">
        <v>422</v>
      </c>
      <c r="B226" s="63" t="s">
        <v>563</v>
      </c>
      <c r="C226" s="69" t="s">
        <v>438</v>
      </c>
      <c r="D226" s="139">
        <v>43654.829733796294</v>
      </c>
    </row>
    <row r="227" spans="1:4" ht="15">
      <c r="A227" s="63" t="s">
        <v>422</v>
      </c>
      <c r="B227" s="63" t="s">
        <v>564</v>
      </c>
      <c r="C227" s="69" t="s">
        <v>438</v>
      </c>
      <c r="D227" s="139">
        <v>43654.829733796294</v>
      </c>
    </row>
    <row r="228" spans="1:4" ht="15">
      <c r="A228" s="63" t="s">
        <v>422</v>
      </c>
      <c r="B228" s="63" t="s">
        <v>565</v>
      </c>
      <c r="C228" s="69" t="s">
        <v>438</v>
      </c>
      <c r="D228" s="139">
        <v>43654.829733796294</v>
      </c>
    </row>
    <row r="229" spans="1:4" ht="15">
      <c r="A229" s="63" t="s">
        <v>420</v>
      </c>
      <c r="B229" s="63" t="s">
        <v>566</v>
      </c>
      <c r="C229" s="69" t="s">
        <v>439</v>
      </c>
      <c r="D229" s="139">
        <v>43654.77043981481</v>
      </c>
    </row>
    <row r="230" spans="1:4" ht="15">
      <c r="A230" s="63" t="s">
        <v>420</v>
      </c>
      <c r="B230" s="63" t="s">
        <v>407</v>
      </c>
      <c r="C230" s="69" t="s">
        <v>439</v>
      </c>
      <c r="D230" s="139">
        <v>43654.77043981481</v>
      </c>
    </row>
    <row r="231" spans="1:4" ht="15">
      <c r="A231" s="63" t="s">
        <v>420</v>
      </c>
      <c r="B231" s="63" t="s">
        <v>536</v>
      </c>
      <c r="C231" s="69" t="s">
        <v>439</v>
      </c>
      <c r="D231" s="139">
        <v>43654.77043981481</v>
      </c>
    </row>
    <row r="232" spans="1:4" ht="15">
      <c r="A232" s="63" t="s">
        <v>420</v>
      </c>
      <c r="B232" s="63" t="s">
        <v>505</v>
      </c>
      <c r="C232" s="69" t="s">
        <v>439</v>
      </c>
      <c r="D232" s="139">
        <v>43654.77043981481</v>
      </c>
    </row>
    <row r="233" spans="1:4" ht="15">
      <c r="A233" s="63" t="s">
        <v>420</v>
      </c>
      <c r="B233" s="63" t="s">
        <v>530</v>
      </c>
      <c r="C233" s="69" t="s">
        <v>439</v>
      </c>
      <c r="D233" s="139">
        <v>43654.77043981481</v>
      </c>
    </row>
    <row r="234" spans="1:4" ht="15">
      <c r="A234" s="63" t="s">
        <v>420</v>
      </c>
      <c r="B234" s="63" t="s">
        <v>496</v>
      </c>
      <c r="C234" s="69" t="s">
        <v>439</v>
      </c>
      <c r="D234" s="139">
        <v>43654.77043981481</v>
      </c>
    </row>
    <row r="235" spans="1:4" ht="15">
      <c r="A235" s="63" t="s">
        <v>420</v>
      </c>
      <c r="B235" s="63" t="s">
        <v>559</v>
      </c>
      <c r="C235" s="69" t="s">
        <v>439</v>
      </c>
      <c r="D235" s="139">
        <v>43654.77043981481</v>
      </c>
    </row>
    <row r="236" spans="1:4" ht="15">
      <c r="A236" s="63" t="s">
        <v>420</v>
      </c>
      <c r="B236" s="63" t="s">
        <v>567</v>
      </c>
      <c r="C236" s="69" t="s">
        <v>439</v>
      </c>
      <c r="D236" s="139">
        <v>43654.77043981481</v>
      </c>
    </row>
    <row r="237" spans="1:4" ht="15">
      <c r="A237" s="63" t="s">
        <v>420</v>
      </c>
      <c r="B237" s="63" t="s">
        <v>420</v>
      </c>
      <c r="C237" s="69" t="s">
        <v>439</v>
      </c>
      <c r="D237" s="139">
        <v>43654.77043981481</v>
      </c>
    </row>
    <row r="238" spans="1:4" ht="15">
      <c r="A238" s="63" t="s">
        <v>420</v>
      </c>
      <c r="B238" s="63" t="s">
        <v>568</v>
      </c>
      <c r="C238" s="69" t="s">
        <v>439</v>
      </c>
      <c r="D238" s="139">
        <v>43654.77043981481</v>
      </c>
    </row>
    <row r="239" spans="1:4" ht="15">
      <c r="A239" s="63" t="s">
        <v>420</v>
      </c>
      <c r="B239" s="63" t="s">
        <v>556</v>
      </c>
      <c r="C239" s="69" t="s">
        <v>439</v>
      </c>
      <c r="D239" s="139">
        <v>43654.77043981481</v>
      </c>
    </row>
    <row r="240" spans="1:4" ht="15">
      <c r="A240" s="63" t="s">
        <v>420</v>
      </c>
      <c r="B240" s="63" t="s">
        <v>557</v>
      </c>
      <c r="C240" s="69" t="s">
        <v>439</v>
      </c>
      <c r="D240" s="139">
        <v>43654.77043981481</v>
      </c>
    </row>
    <row r="241" spans="1:4" ht="15">
      <c r="A241" s="63" t="s">
        <v>420</v>
      </c>
      <c r="B241" s="63" t="s">
        <v>558</v>
      </c>
      <c r="C241" s="69" t="s">
        <v>439</v>
      </c>
      <c r="D241" s="139">
        <v>43654.77043981481</v>
      </c>
    </row>
    <row r="242" spans="1:4" ht="15">
      <c r="A242" s="63" t="s">
        <v>420</v>
      </c>
      <c r="B242" s="63" t="s">
        <v>510</v>
      </c>
      <c r="C242" s="69" t="s">
        <v>439</v>
      </c>
      <c r="D242" s="139">
        <v>43654.77043981481</v>
      </c>
    </row>
    <row r="243" spans="1:4" ht="15">
      <c r="A243" s="63" t="s">
        <v>420</v>
      </c>
      <c r="B243" s="63" t="s">
        <v>569</v>
      </c>
      <c r="C243" s="69" t="s">
        <v>439</v>
      </c>
      <c r="D243" s="139">
        <v>43654.77043981481</v>
      </c>
    </row>
    <row r="244" spans="1:4" ht="15">
      <c r="A244" s="63" t="s">
        <v>420</v>
      </c>
      <c r="B244" s="63" t="s">
        <v>397</v>
      </c>
      <c r="C244" s="69" t="s">
        <v>439</v>
      </c>
      <c r="D244" s="139">
        <v>43654.77043981481</v>
      </c>
    </row>
    <row r="245" spans="1:4" ht="15">
      <c r="A245" s="63" t="s">
        <v>420</v>
      </c>
      <c r="B245" s="63" t="s">
        <v>570</v>
      </c>
      <c r="C245" s="69" t="s">
        <v>439</v>
      </c>
      <c r="D245" s="139">
        <v>43654.77043981481</v>
      </c>
    </row>
    <row r="246" spans="1:4" ht="15">
      <c r="A246" s="63" t="s">
        <v>420</v>
      </c>
      <c r="B246" s="63" t="s">
        <v>532</v>
      </c>
      <c r="C246" s="69" t="s">
        <v>439</v>
      </c>
      <c r="D246" s="139">
        <v>43654.77043981481</v>
      </c>
    </row>
    <row r="247" spans="1:4" ht="15">
      <c r="A247" s="63" t="s">
        <v>420</v>
      </c>
      <c r="B247" s="63" t="s">
        <v>571</v>
      </c>
      <c r="C247" s="69" t="s">
        <v>439</v>
      </c>
      <c r="D247" s="139">
        <v>43654.77043981481</v>
      </c>
    </row>
    <row r="248" spans="1:4" ht="15">
      <c r="A248" s="63" t="s">
        <v>420</v>
      </c>
      <c r="B248" s="63" t="s">
        <v>497</v>
      </c>
      <c r="C248" s="69" t="s">
        <v>439</v>
      </c>
      <c r="D248" s="139">
        <v>43654.77043981481</v>
      </c>
    </row>
    <row r="249" spans="1:4" ht="15">
      <c r="A249" s="63" t="s">
        <v>420</v>
      </c>
      <c r="B249" s="63" t="s">
        <v>533</v>
      </c>
      <c r="C249" s="69" t="s">
        <v>439</v>
      </c>
      <c r="D249" s="139">
        <v>43654.77043981481</v>
      </c>
    </row>
    <row r="250" spans="1:4" ht="15">
      <c r="A250" s="63" t="s">
        <v>420</v>
      </c>
      <c r="B250" s="63" t="s">
        <v>535</v>
      </c>
      <c r="C250" s="69" t="s">
        <v>439</v>
      </c>
      <c r="D250" s="139">
        <v>43654.77043981481</v>
      </c>
    </row>
    <row r="251" spans="1:4" ht="15">
      <c r="A251" s="63" t="s">
        <v>420</v>
      </c>
      <c r="B251" s="63" t="s">
        <v>544</v>
      </c>
      <c r="C251" s="69" t="s">
        <v>439</v>
      </c>
      <c r="D251" s="139">
        <v>43654.77043981481</v>
      </c>
    </row>
    <row r="252" spans="1:4" ht="15">
      <c r="A252" s="63" t="s">
        <v>420</v>
      </c>
      <c r="B252" s="63" t="s">
        <v>572</v>
      </c>
      <c r="C252" s="69" t="s">
        <v>439</v>
      </c>
      <c r="D252" s="139">
        <v>43654.77043981481</v>
      </c>
    </row>
    <row r="253" spans="1:4" ht="15">
      <c r="A253" s="63" t="s">
        <v>420</v>
      </c>
      <c r="B253" s="63" t="s">
        <v>573</v>
      </c>
      <c r="C253" s="69" t="s">
        <v>439</v>
      </c>
      <c r="D253" s="139">
        <v>43654.77043981481</v>
      </c>
    </row>
    <row r="254" spans="1:4" ht="15">
      <c r="A254" s="63" t="s">
        <v>420</v>
      </c>
      <c r="B254" s="63" t="s">
        <v>574</v>
      </c>
      <c r="C254" s="69" t="s">
        <v>439</v>
      </c>
      <c r="D254" s="139">
        <v>43654.77043981481</v>
      </c>
    </row>
    <row r="255" spans="1:4" ht="15">
      <c r="A255" s="63" t="s">
        <v>420</v>
      </c>
      <c r="B255" s="63" t="s">
        <v>540</v>
      </c>
      <c r="C255" s="69" t="s">
        <v>439</v>
      </c>
      <c r="D255" s="139">
        <v>43654.77043981481</v>
      </c>
    </row>
    <row r="256" spans="1:4" ht="15">
      <c r="A256" s="63" t="s">
        <v>420</v>
      </c>
      <c r="B256" s="63" t="s">
        <v>520</v>
      </c>
      <c r="C256" s="69" t="s">
        <v>439</v>
      </c>
      <c r="D256" s="139">
        <v>43654.77043981481</v>
      </c>
    </row>
    <row r="257" spans="1:4" ht="15">
      <c r="A257" s="63" t="s">
        <v>420</v>
      </c>
      <c r="B257" s="63" t="s">
        <v>575</v>
      </c>
      <c r="C257" s="69" t="s">
        <v>439</v>
      </c>
      <c r="D257" s="139">
        <v>43654.77043981481</v>
      </c>
    </row>
    <row r="258" spans="1:4" ht="15">
      <c r="A258" s="63" t="s">
        <v>420</v>
      </c>
      <c r="B258" s="63" t="s">
        <v>576</v>
      </c>
      <c r="C258" s="69" t="s">
        <v>439</v>
      </c>
      <c r="D258" s="139">
        <v>43654.77043981481</v>
      </c>
    </row>
    <row r="259" spans="1:4" ht="15">
      <c r="A259" s="63" t="s">
        <v>420</v>
      </c>
      <c r="B259" s="63" t="s">
        <v>537</v>
      </c>
      <c r="C259" s="69" t="s">
        <v>439</v>
      </c>
      <c r="D259" s="139">
        <v>43654.77043981481</v>
      </c>
    </row>
    <row r="260" spans="1:4" ht="15">
      <c r="A260" s="63" t="s">
        <v>420</v>
      </c>
      <c r="B260" s="63" t="s">
        <v>577</v>
      </c>
      <c r="C260" s="69" t="s">
        <v>439</v>
      </c>
      <c r="D260" s="139">
        <v>43654.77043981481</v>
      </c>
    </row>
    <row r="261" spans="1:4" ht="15">
      <c r="A261" s="63" t="s">
        <v>420</v>
      </c>
      <c r="B261" s="63" t="s">
        <v>415</v>
      </c>
      <c r="C261" s="69" t="s">
        <v>439</v>
      </c>
      <c r="D261" s="139">
        <v>43654.77043981481</v>
      </c>
    </row>
    <row r="262" spans="1:4" ht="15">
      <c r="A262" s="63" t="s">
        <v>420</v>
      </c>
      <c r="B262" s="63" t="s">
        <v>498</v>
      </c>
      <c r="C262" s="69" t="s">
        <v>439</v>
      </c>
      <c r="D262" s="139">
        <v>43654.77043981481</v>
      </c>
    </row>
    <row r="263" spans="1:4" ht="15">
      <c r="A263" s="63" t="s">
        <v>421</v>
      </c>
      <c r="B263" s="63" t="s">
        <v>566</v>
      </c>
      <c r="C263" s="69" t="s">
        <v>437</v>
      </c>
      <c r="D263" s="139">
        <v>43655.006423611114</v>
      </c>
    </row>
    <row r="264" spans="1:4" ht="15">
      <c r="A264" s="63" t="s">
        <v>421</v>
      </c>
      <c r="B264" s="63" t="s">
        <v>407</v>
      </c>
      <c r="C264" s="69" t="s">
        <v>437</v>
      </c>
      <c r="D264" s="139">
        <v>43655.006423611114</v>
      </c>
    </row>
    <row r="265" spans="1:4" ht="15">
      <c r="A265" s="63" t="s">
        <v>421</v>
      </c>
      <c r="B265" s="63" t="s">
        <v>536</v>
      </c>
      <c r="C265" s="69" t="s">
        <v>437</v>
      </c>
      <c r="D265" s="139">
        <v>43655.006423611114</v>
      </c>
    </row>
    <row r="266" spans="1:4" ht="15">
      <c r="A266" s="63" t="s">
        <v>421</v>
      </c>
      <c r="B266" s="63" t="s">
        <v>505</v>
      </c>
      <c r="C266" s="69" t="s">
        <v>437</v>
      </c>
      <c r="D266" s="139">
        <v>43655.006423611114</v>
      </c>
    </row>
    <row r="267" spans="1:4" ht="15">
      <c r="A267" s="63" t="s">
        <v>421</v>
      </c>
      <c r="B267" s="63" t="s">
        <v>530</v>
      </c>
      <c r="C267" s="69" t="s">
        <v>437</v>
      </c>
      <c r="D267" s="139">
        <v>43655.006423611114</v>
      </c>
    </row>
    <row r="268" spans="1:4" ht="15">
      <c r="A268" s="63" t="s">
        <v>421</v>
      </c>
      <c r="B268" s="63" t="s">
        <v>496</v>
      </c>
      <c r="C268" s="69" t="s">
        <v>437</v>
      </c>
      <c r="D268" s="139">
        <v>43655.006423611114</v>
      </c>
    </row>
    <row r="269" spans="1:4" ht="15">
      <c r="A269" s="63" t="s">
        <v>421</v>
      </c>
      <c r="B269" s="63" t="s">
        <v>559</v>
      </c>
      <c r="C269" s="69" t="s">
        <v>437</v>
      </c>
      <c r="D269" s="139">
        <v>43655.006423611114</v>
      </c>
    </row>
    <row r="270" spans="1:4" ht="15">
      <c r="A270" s="63" t="s">
        <v>421</v>
      </c>
      <c r="B270" s="63" t="s">
        <v>567</v>
      </c>
      <c r="C270" s="69" t="s">
        <v>437</v>
      </c>
      <c r="D270" s="139">
        <v>43655.006423611114</v>
      </c>
    </row>
    <row r="271" spans="1:4" ht="15">
      <c r="A271" s="63" t="s">
        <v>421</v>
      </c>
      <c r="B271" s="63" t="s">
        <v>420</v>
      </c>
      <c r="C271" s="69" t="s">
        <v>437</v>
      </c>
      <c r="D271" s="139">
        <v>43655.006423611114</v>
      </c>
    </row>
    <row r="272" spans="1:4" ht="15">
      <c r="A272" s="63" t="s">
        <v>421</v>
      </c>
      <c r="B272" s="63" t="s">
        <v>568</v>
      </c>
      <c r="C272" s="69" t="s">
        <v>437</v>
      </c>
      <c r="D272" s="139">
        <v>43655.006423611114</v>
      </c>
    </row>
    <row r="273" spans="1:4" ht="15">
      <c r="A273" s="63" t="s">
        <v>421</v>
      </c>
      <c r="B273" s="63" t="s">
        <v>556</v>
      </c>
      <c r="C273" s="69" t="s">
        <v>437</v>
      </c>
      <c r="D273" s="139">
        <v>43655.006423611114</v>
      </c>
    </row>
    <row r="274" spans="1:4" ht="15">
      <c r="A274" s="63" t="s">
        <v>421</v>
      </c>
      <c r="B274" s="63" t="s">
        <v>557</v>
      </c>
      <c r="C274" s="69" t="s">
        <v>437</v>
      </c>
      <c r="D274" s="139">
        <v>43655.006423611114</v>
      </c>
    </row>
    <row r="275" spans="1:4" ht="15">
      <c r="A275" s="63" t="s">
        <v>421</v>
      </c>
      <c r="B275" s="63" t="s">
        <v>558</v>
      </c>
      <c r="C275" s="69" t="s">
        <v>437</v>
      </c>
      <c r="D275" s="139">
        <v>43655.006423611114</v>
      </c>
    </row>
    <row r="276" spans="1:4" ht="15">
      <c r="A276" s="63" t="s">
        <v>421</v>
      </c>
      <c r="B276" s="63" t="s">
        <v>510</v>
      </c>
      <c r="C276" s="69" t="s">
        <v>437</v>
      </c>
      <c r="D276" s="139">
        <v>43655.006423611114</v>
      </c>
    </row>
    <row r="277" spans="1:4" ht="15">
      <c r="A277" s="63" t="s">
        <v>421</v>
      </c>
      <c r="B277" s="63" t="s">
        <v>569</v>
      </c>
      <c r="C277" s="69" t="s">
        <v>437</v>
      </c>
      <c r="D277" s="139">
        <v>43655.006423611114</v>
      </c>
    </row>
    <row r="278" spans="1:4" ht="15">
      <c r="A278" s="63" t="s">
        <v>421</v>
      </c>
      <c r="B278" s="63" t="s">
        <v>397</v>
      </c>
      <c r="C278" s="69" t="s">
        <v>437</v>
      </c>
      <c r="D278" s="139">
        <v>43655.006423611114</v>
      </c>
    </row>
    <row r="279" spans="1:4" ht="15">
      <c r="A279" s="63" t="s">
        <v>421</v>
      </c>
      <c r="B279" s="63" t="s">
        <v>570</v>
      </c>
      <c r="C279" s="69" t="s">
        <v>437</v>
      </c>
      <c r="D279" s="139">
        <v>43655.006423611114</v>
      </c>
    </row>
    <row r="280" spans="1:4" ht="15">
      <c r="A280" s="63" t="s">
        <v>421</v>
      </c>
      <c r="B280" s="63" t="s">
        <v>532</v>
      </c>
      <c r="C280" s="69" t="s">
        <v>437</v>
      </c>
      <c r="D280" s="139">
        <v>43655.006423611114</v>
      </c>
    </row>
    <row r="281" spans="1:4" ht="15">
      <c r="A281" s="63" t="s">
        <v>421</v>
      </c>
      <c r="B281" s="63" t="s">
        <v>571</v>
      </c>
      <c r="C281" s="69" t="s">
        <v>437</v>
      </c>
      <c r="D281" s="139">
        <v>43655.006423611114</v>
      </c>
    </row>
    <row r="282" spans="1:4" ht="15">
      <c r="A282" s="63" t="s">
        <v>421</v>
      </c>
      <c r="B282" s="63" t="s">
        <v>497</v>
      </c>
      <c r="C282" s="69" t="s">
        <v>437</v>
      </c>
      <c r="D282" s="139">
        <v>43655.006423611114</v>
      </c>
    </row>
    <row r="283" spans="1:4" ht="15">
      <c r="A283" s="63" t="s">
        <v>421</v>
      </c>
      <c r="B283" s="63" t="s">
        <v>533</v>
      </c>
      <c r="C283" s="69" t="s">
        <v>437</v>
      </c>
      <c r="D283" s="139">
        <v>43655.006423611114</v>
      </c>
    </row>
    <row r="284" spans="1:4" ht="15">
      <c r="A284" s="63" t="s">
        <v>421</v>
      </c>
      <c r="B284" s="63" t="s">
        <v>535</v>
      </c>
      <c r="C284" s="69" t="s">
        <v>437</v>
      </c>
      <c r="D284" s="139">
        <v>43655.006423611114</v>
      </c>
    </row>
    <row r="285" spans="1:4" ht="15">
      <c r="A285" s="63" t="s">
        <v>421</v>
      </c>
      <c r="B285" s="63" t="s">
        <v>544</v>
      </c>
      <c r="C285" s="69" t="s">
        <v>437</v>
      </c>
      <c r="D285" s="139">
        <v>43655.006423611114</v>
      </c>
    </row>
    <row r="286" spans="1:4" ht="15">
      <c r="A286" s="63" t="s">
        <v>421</v>
      </c>
      <c r="B286" s="63" t="s">
        <v>572</v>
      </c>
      <c r="C286" s="69" t="s">
        <v>437</v>
      </c>
      <c r="D286" s="139">
        <v>43655.006423611114</v>
      </c>
    </row>
    <row r="287" spans="1:4" ht="15">
      <c r="A287" s="63" t="s">
        <v>421</v>
      </c>
      <c r="B287" s="63" t="s">
        <v>573</v>
      </c>
      <c r="C287" s="69" t="s">
        <v>437</v>
      </c>
      <c r="D287" s="139">
        <v>43655.006423611114</v>
      </c>
    </row>
    <row r="288" spans="1:4" ht="15">
      <c r="A288" s="63" t="s">
        <v>421</v>
      </c>
      <c r="B288" s="63" t="s">
        <v>574</v>
      </c>
      <c r="C288" s="69" t="s">
        <v>437</v>
      </c>
      <c r="D288" s="139">
        <v>43655.006423611114</v>
      </c>
    </row>
    <row r="289" spans="1:4" ht="15">
      <c r="A289" s="63" t="s">
        <v>421</v>
      </c>
      <c r="B289" s="63" t="s">
        <v>540</v>
      </c>
      <c r="C289" s="69" t="s">
        <v>437</v>
      </c>
      <c r="D289" s="139">
        <v>43655.006423611114</v>
      </c>
    </row>
    <row r="290" spans="1:4" ht="15">
      <c r="A290" s="63" t="s">
        <v>421</v>
      </c>
      <c r="B290" s="63" t="s">
        <v>520</v>
      </c>
      <c r="C290" s="69" t="s">
        <v>437</v>
      </c>
      <c r="D290" s="139">
        <v>43655.006423611114</v>
      </c>
    </row>
    <row r="291" spans="1:4" ht="15">
      <c r="A291" s="63" t="s">
        <v>421</v>
      </c>
      <c r="B291" s="63" t="s">
        <v>575</v>
      </c>
      <c r="C291" s="69" t="s">
        <v>437</v>
      </c>
      <c r="D291" s="139">
        <v>43655.006423611114</v>
      </c>
    </row>
    <row r="292" spans="1:4" ht="15">
      <c r="A292" s="63" t="s">
        <v>421</v>
      </c>
      <c r="B292" s="63" t="s">
        <v>576</v>
      </c>
      <c r="C292" s="69" t="s">
        <v>437</v>
      </c>
      <c r="D292" s="139">
        <v>43655.006423611114</v>
      </c>
    </row>
    <row r="293" spans="1:4" ht="15">
      <c r="A293" s="63" t="s">
        <v>421</v>
      </c>
      <c r="B293" s="63" t="s">
        <v>537</v>
      </c>
      <c r="C293" s="69" t="s">
        <v>437</v>
      </c>
      <c r="D293" s="139">
        <v>43655.006423611114</v>
      </c>
    </row>
    <row r="294" spans="1:4" ht="15">
      <c r="A294" s="63" t="s">
        <v>421</v>
      </c>
      <c r="B294" s="63" t="s">
        <v>577</v>
      </c>
      <c r="C294" s="69" t="s">
        <v>437</v>
      </c>
      <c r="D294" s="139">
        <v>43655.006423611114</v>
      </c>
    </row>
    <row r="295" spans="1:4" ht="15">
      <c r="A295" s="63" t="s">
        <v>421</v>
      </c>
      <c r="B295" s="63" t="s">
        <v>415</v>
      </c>
      <c r="C295" s="69" t="s">
        <v>437</v>
      </c>
      <c r="D295" s="139">
        <v>43655.006423611114</v>
      </c>
    </row>
    <row r="296" spans="1:4" ht="15">
      <c r="A296" s="63" t="s">
        <v>421</v>
      </c>
      <c r="B296" s="63" t="s">
        <v>498</v>
      </c>
      <c r="C296" s="69" t="s">
        <v>437</v>
      </c>
      <c r="D296" s="139">
        <v>43655.006423611114</v>
      </c>
    </row>
    <row r="297" spans="1:4" ht="15">
      <c r="A297" s="63" t="s">
        <v>418</v>
      </c>
      <c r="B297" s="63" t="s">
        <v>578</v>
      </c>
      <c r="C297" s="69" t="s">
        <v>432</v>
      </c>
      <c r="D297" s="139">
        <v>43655.60502314815</v>
      </c>
    </row>
    <row r="298" spans="1:4" ht="15">
      <c r="A298" s="63" t="s">
        <v>418</v>
      </c>
      <c r="B298" s="63" t="s">
        <v>579</v>
      </c>
      <c r="C298" s="69" t="s">
        <v>432</v>
      </c>
      <c r="D298" s="139">
        <v>43655.60502314815</v>
      </c>
    </row>
    <row r="299" spans="1:4" ht="15">
      <c r="A299" s="63" t="s">
        <v>418</v>
      </c>
      <c r="B299" s="63" t="s">
        <v>580</v>
      </c>
      <c r="C299" s="69" t="s">
        <v>432</v>
      </c>
      <c r="D299" s="139">
        <v>43655.60502314815</v>
      </c>
    </row>
    <row r="300" spans="1:4" ht="15">
      <c r="A300" s="63" t="s">
        <v>418</v>
      </c>
      <c r="B300" s="63" t="s">
        <v>571</v>
      </c>
      <c r="C300" s="69" t="s">
        <v>432</v>
      </c>
      <c r="D300" s="139">
        <v>43655.60502314815</v>
      </c>
    </row>
    <row r="301" spans="1:4" ht="15">
      <c r="A301" s="63" t="s">
        <v>418</v>
      </c>
      <c r="B301" s="63" t="s">
        <v>581</v>
      </c>
      <c r="C301" s="69" t="s">
        <v>432</v>
      </c>
      <c r="D301" s="139">
        <v>43655.60502314815</v>
      </c>
    </row>
    <row r="302" spans="1:4" ht="15">
      <c r="A302" s="63" t="s">
        <v>418</v>
      </c>
      <c r="B302" s="63" t="s">
        <v>475</v>
      </c>
      <c r="C302" s="69" t="s">
        <v>432</v>
      </c>
      <c r="D302" s="139">
        <v>43655.60502314815</v>
      </c>
    </row>
    <row r="303" spans="1:4" ht="15">
      <c r="A303" s="63" t="s">
        <v>418</v>
      </c>
      <c r="B303" s="63" t="s">
        <v>582</v>
      </c>
      <c r="C303" s="69" t="s">
        <v>432</v>
      </c>
      <c r="D303" s="139">
        <v>43655.60502314815</v>
      </c>
    </row>
    <row r="304" spans="1:4" ht="15">
      <c r="A304" s="63" t="s">
        <v>418</v>
      </c>
      <c r="B304" s="63" t="s">
        <v>536</v>
      </c>
      <c r="C304" s="69" t="s">
        <v>432</v>
      </c>
      <c r="D304" s="139">
        <v>43655.60502314815</v>
      </c>
    </row>
    <row r="305" spans="1:4" ht="15">
      <c r="A305" s="63" t="s">
        <v>418</v>
      </c>
      <c r="B305" s="63" t="s">
        <v>398</v>
      </c>
      <c r="C305" s="69" t="s">
        <v>432</v>
      </c>
      <c r="D305" s="139">
        <v>43655.60502314815</v>
      </c>
    </row>
    <row r="306" spans="1:4" ht="15">
      <c r="A306" s="63" t="s">
        <v>418</v>
      </c>
      <c r="B306" s="63" t="s">
        <v>583</v>
      </c>
      <c r="C306" s="69" t="s">
        <v>432</v>
      </c>
      <c r="D306" s="139">
        <v>43655.60502314815</v>
      </c>
    </row>
    <row r="307" spans="1:4" ht="15">
      <c r="A307" s="63" t="s">
        <v>418</v>
      </c>
      <c r="B307" s="63" t="s">
        <v>534</v>
      </c>
      <c r="C307" s="69" t="s">
        <v>432</v>
      </c>
      <c r="D307" s="139">
        <v>43655.60502314815</v>
      </c>
    </row>
    <row r="308" spans="1:4" ht="15">
      <c r="A308" s="63" t="s">
        <v>418</v>
      </c>
      <c r="B308" s="63" t="s">
        <v>584</v>
      </c>
      <c r="C308" s="69" t="s">
        <v>432</v>
      </c>
      <c r="D308" s="139">
        <v>43655.60502314815</v>
      </c>
    </row>
    <row r="309" spans="1:4" ht="15">
      <c r="A309" s="63" t="s">
        <v>418</v>
      </c>
      <c r="B309" s="63" t="s">
        <v>585</v>
      </c>
      <c r="C309" s="69" t="s">
        <v>432</v>
      </c>
      <c r="D309" s="139">
        <v>43655.60502314815</v>
      </c>
    </row>
    <row r="310" spans="1:4" ht="15">
      <c r="A310" s="63" t="s">
        <v>418</v>
      </c>
      <c r="B310" s="63" t="s">
        <v>586</v>
      </c>
      <c r="C310" s="69" t="s">
        <v>432</v>
      </c>
      <c r="D310" s="139">
        <v>43655.60502314815</v>
      </c>
    </row>
    <row r="311" spans="1:4" ht="15">
      <c r="A311" s="63" t="s">
        <v>418</v>
      </c>
      <c r="B311" s="63" t="s">
        <v>587</v>
      </c>
      <c r="C311" s="69" t="s">
        <v>432</v>
      </c>
      <c r="D311" s="139">
        <v>43655.60502314815</v>
      </c>
    </row>
    <row r="312" spans="1:4" ht="15">
      <c r="A312" s="63" t="s">
        <v>418</v>
      </c>
      <c r="B312" s="63" t="s">
        <v>576</v>
      </c>
      <c r="C312" s="69" t="s">
        <v>432</v>
      </c>
      <c r="D312" s="139">
        <v>43655.60502314815</v>
      </c>
    </row>
    <row r="313" spans="1:4" ht="15">
      <c r="A313" s="63" t="s">
        <v>418</v>
      </c>
      <c r="B313" s="63" t="s">
        <v>588</v>
      </c>
      <c r="C313" s="69" t="s">
        <v>432</v>
      </c>
      <c r="D313" s="139">
        <v>43655.60502314815</v>
      </c>
    </row>
    <row r="314" spans="1:4" ht="15">
      <c r="A314" s="63" t="s">
        <v>418</v>
      </c>
      <c r="B314" s="63" t="s">
        <v>589</v>
      </c>
      <c r="C314" s="69" t="s">
        <v>432</v>
      </c>
      <c r="D314" s="139">
        <v>43655.60502314815</v>
      </c>
    </row>
    <row r="315" spans="1:4" ht="15">
      <c r="A315" s="63" t="s">
        <v>418</v>
      </c>
      <c r="B315" s="63" t="s">
        <v>590</v>
      </c>
      <c r="C315" s="69" t="s">
        <v>432</v>
      </c>
      <c r="D315" s="139">
        <v>43655.60502314815</v>
      </c>
    </row>
    <row r="316" spans="1:4" ht="15">
      <c r="A316" s="63" t="s">
        <v>418</v>
      </c>
      <c r="B316" s="63" t="s">
        <v>591</v>
      </c>
      <c r="C316" s="69" t="s">
        <v>432</v>
      </c>
      <c r="D316" s="139">
        <v>43655.60502314815</v>
      </c>
    </row>
    <row r="317" spans="1:4" ht="15">
      <c r="A317" s="63" t="s">
        <v>418</v>
      </c>
      <c r="B317" s="63" t="s">
        <v>558</v>
      </c>
      <c r="C317" s="69" t="s">
        <v>432</v>
      </c>
      <c r="D317" s="139">
        <v>43655.60502314815</v>
      </c>
    </row>
    <row r="318" spans="1:4" ht="15">
      <c r="A318" s="63" t="s">
        <v>418</v>
      </c>
      <c r="B318" s="63" t="s">
        <v>412</v>
      </c>
      <c r="C318" s="69" t="s">
        <v>432</v>
      </c>
      <c r="D318" s="139">
        <v>43655.60502314815</v>
      </c>
    </row>
    <row r="319" spans="1:4" ht="15">
      <c r="A319" s="63" t="s">
        <v>418</v>
      </c>
      <c r="B319" s="63" t="s">
        <v>592</v>
      </c>
      <c r="C319" s="69" t="s">
        <v>432</v>
      </c>
      <c r="D319" s="139">
        <v>43655.60502314815</v>
      </c>
    </row>
    <row r="320" spans="1:4" ht="15">
      <c r="A320" s="63" t="s">
        <v>418</v>
      </c>
      <c r="B320" s="63" t="s">
        <v>593</v>
      </c>
      <c r="C320" s="69" t="s">
        <v>432</v>
      </c>
      <c r="D320" s="139">
        <v>43655.60502314815</v>
      </c>
    </row>
    <row r="321" spans="1:4" ht="15">
      <c r="A321" s="63" t="s">
        <v>418</v>
      </c>
      <c r="B321" s="63" t="s">
        <v>594</v>
      </c>
      <c r="C321" s="69" t="s">
        <v>432</v>
      </c>
      <c r="D321" s="139">
        <v>43655.60502314815</v>
      </c>
    </row>
    <row r="322" spans="1:4" ht="15">
      <c r="A322" s="63" t="s">
        <v>418</v>
      </c>
      <c r="B322" s="63" t="s">
        <v>595</v>
      </c>
      <c r="C322" s="69" t="s">
        <v>432</v>
      </c>
      <c r="D322" s="139">
        <v>43655.60502314815</v>
      </c>
    </row>
    <row r="323" spans="1:4" ht="15">
      <c r="A323" s="63" t="s">
        <v>418</v>
      </c>
      <c r="B323" s="63" t="s">
        <v>596</v>
      </c>
      <c r="C323" s="69" t="s">
        <v>432</v>
      </c>
      <c r="D323" s="139">
        <v>43655.60502314815</v>
      </c>
    </row>
    <row r="324" spans="1:4" ht="15">
      <c r="A324" s="63" t="s">
        <v>418</v>
      </c>
      <c r="B324" s="63" t="s">
        <v>502</v>
      </c>
      <c r="C324" s="69" t="s">
        <v>432</v>
      </c>
      <c r="D324" s="139">
        <v>43655.60502314815</v>
      </c>
    </row>
    <row r="325" spans="1:4" ht="15">
      <c r="A325" s="63" t="s">
        <v>418</v>
      </c>
      <c r="B325" s="63" t="s">
        <v>597</v>
      </c>
      <c r="C325" s="69" t="s">
        <v>432</v>
      </c>
      <c r="D325" s="139">
        <v>43655.60502314815</v>
      </c>
    </row>
    <row r="326" spans="1:4" ht="15">
      <c r="A326" s="63" t="s">
        <v>418</v>
      </c>
      <c r="B326" s="63" t="s">
        <v>598</v>
      </c>
      <c r="C326" s="69" t="s">
        <v>432</v>
      </c>
      <c r="D326" s="139">
        <v>43655.60502314815</v>
      </c>
    </row>
    <row r="327" spans="1:4" ht="15">
      <c r="A327" s="63" t="s">
        <v>418</v>
      </c>
      <c r="B327" s="63" t="s">
        <v>599</v>
      </c>
      <c r="C327" s="69" t="s">
        <v>432</v>
      </c>
      <c r="D327" s="139">
        <v>43655.60502314815</v>
      </c>
    </row>
    <row r="328" spans="1:4" ht="15">
      <c r="A328" s="63" t="s">
        <v>418</v>
      </c>
      <c r="B328" s="63" t="s">
        <v>467</v>
      </c>
      <c r="C328" s="69" t="s">
        <v>432</v>
      </c>
      <c r="D328" s="139">
        <v>43655.60502314815</v>
      </c>
    </row>
    <row r="329" spans="1:4" ht="15">
      <c r="A329" s="63" t="s">
        <v>418</v>
      </c>
      <c r="B329" s="63" t="s">
        <v>468</v>
      </c>
      <c r="C329" s="69" t="s">
        <v>432</v>
      </c>
      <c r="D329" s="139">
        <v>43655.60502314815</v>
      </c>
    </row>
    <row r="330" spans="1:4" ht="15">
      <c r="A330" s="63" t="s">
        <v>418</v>
      </c>
      <c r="B330" s="63" t="s">
        <v>469</v>
      </c>
      <c r="C330" s="69" t="s">
        <v>432</v>
      </c>
      <c r="D330" s="139">
        <v>43655.60502314815</v>
      </c>
    </row>
    <row r="331" spans="1:4" ht="15">
      <c r="A331" s="63" t="s">
        <v>418</v>
      </c>
      <c r="B331" s="63" t="s">
        <v>429</v>
      </c>
      <c r="C331" s="69" t="s">
        <v>432</v>
      </c>
      <c r="D331" s="139">
        <v>43655.60502314815</v>
      </c>
    </row>
    <row r="332" spans="1:4" ht="15">
      <c r="A332" s="63" t="s">
        <v>421</v>
      </c>
      <c r="B332" s="63" t="s">
        <v>538</v>
      </c>
      <c r="C332" s="69" t="s">
        <v>436</v>
      </c>
      <c r="D332" s="139">
        <v>43654.72467592593</v>
      </c>
    </row>
    <row r="333" spans="1:4" ht="15">
      <c r="A333" s="63" t="s">
        <v>421</v>
      </c>
      <c r="B333" s="63" t="s">
        <v>410</v>
      </c>
      <c r="C333" s="69" t="s">
        <v>436</v>
      </c>
      <c r="D333" s="139">
        <v>43654.72467592593</v>
      </c>
    </row>
    <row r="334" spans="1:4" ht="15">
      <c r="A334" s="63" t="s">
        <v>421</v>
      </c>
      <c r="B334" s="63" t="s">
        <v>508</v>
      </c>
      <c r="C334" s="69" t="s">
        <v>436</v>
      </c>
      <c r="D334" s="139">
        <v>43654.72467592593</v>
      </c>
    </row>
    <row r="335" spans="1:4" ht="15">
      <c r="A335" s="63" t="s">
        <v>421</v>
      </c>
      <c r="B335" s="63" t="s">
        <v>544</v>
      </c>
      <c r="C335" s="69" t="s">
        <v>436</v>
      </c>
      <c r="D335" s="139">
        <v>43654.72467592593</v>
      </c>
    </row>
    <row r="336" spans="1:4" ht="15">
      <c r="A336" s="63" t="s">
        <v>421</v>
      </c>
      <c r="B336" s="63" t="s">
        <v>512</v>
      </c>
      <c r="C336" s="69" t="s">
        <v>436</v>
      </c>
      <c r="D336" s="139">
        <v>43654.72467592593</v>
      </c>
    </row>
    <row r="337" spans="1:4" ht="15">
      <c r="A337" s="63" t="s">
        <v>421</v>
      </c>
      <c r="B337" s="63" t="s">
        <v>556</v>
      </c>
      <c r="C337" s="69" t="s">
        <v>436</v>
      </c>
      <c r="D337" s="139">
        <v>43654.72467592593</v>
      </c>
    </row>
    <row r="338" spans="1:4" ht="15">
      <c r="A338" s="63" t="s">
        <v>421</v>
      </c>
      <c r="B338" s="63" t="s">
        <v>557</v>
      </c>
      <c r="C338" s="69" t="s">
        <v>436</v>
      </c>
      <c r="D338" s="139">
        <v>43654.72467592593</v>
      </c>
    </row>
    <row r="339" spans="1:4" ht="15">
      <c r="A339" s="63" t="s">
        <v>421</v>
      </c>
      <c r="B339" s="63" t="s">
        <v>558</v>
      </c>
      <c r="C339" s="69" t="s">
        <v>436</v>
      </c>
      <c r="D339" s="139">
        <v>43654.72467592593</v>
      </c>
    </row>
    <row r="340" spans="1:4" ht="15">
      <c r="A340" s="63" t="s">
        <v>421</v>
      </c>
      <c r="B340" s="63" t="s">
        <v>510</v>
      </c>
      <c r="C340" s="69" t="s">
        <v>436</v>
      </c>
      <c r="D340" s="139">
        <v>43654.72467592593</v>
      </c>
    </row>
    <row r="341" spans="1:4" ht="15">
      <c r="A341" s="63" t="s">
        <v>421</v>
      </c>
      <c r="B341" s="63" t="s">
        <v>420</v>
      </c>
      <c r="C341" s="69" t="s">
        <v>436</v>
      </c>
      <c r="D341" s="139">
        <v>43654.72467592593</v>
      </c>
    </row>
    <row r="342" spans="1:4" ht="15">
      <c r="A342" s="63" t="s">
        <v>421</v>
      </c>
      <c r="B342" s="63" t="s">
        <v>470</v>
      </c>
      <c r="C342" s="69" t="s">
        <v>436</v>
      </c>
      <c r="D342" s="139">
        <v>43654.72467592593</v>
      </c>
    </row>
    <row r="343" spans="1:4" ht="15">
      <c r="A343" s="63" t="s">
        <v>421</v>
      </c>
      <c r="B343" s="63" t="s">
        <v>559</v>
      </c>
      <c r="C343" s="69" t="s">
        <v>436</v>
      </c>
      <c r="D343" s="139">
        <v>43654.72467592593</v>
      </c>
    </row>
    <row r="344" spans="1:4" ht="15">
      <c r="A344" s="63" t="s">
        <v>421</v>
      </c>
      <c r="B344" s="63" t="s">
        <v>560</v>
      </c>
      <c r="C344" s="69" t="s">
        <v>436</v>
      </c>
      <c r="D344" s="139">
        <v>43654.72467592593</v>
      </c>
    </row>
    <row r="345" spans="1:4" ht="15">
      <c r="A345" s="63" t="s">
        <v>421</v>
      </c>
      <c r="B345" s="63" t="s">
        <v>551</v>
      </c>
      <c r="C345" s="69" t="s">
        <v>436</v>
      </c>
      <c r="D345" s="139">
        <v>43654.72467592593</v>
      </c>
    </row>
    <row r="346" spans="1:4" ht="15">
      <c r="A346" s="63" t="s">
        <v>421</v>
      </c>
      <c r="B346" s="63" t="s">
        <v>479</v>
      </c>
      <c r="C346" s="69" t="s">
        <v>436</v>
      </c>
      <c r="D346" s="139">
        <v>43654.72467592593</v>
      </c>
    </row>
    <row r="347" spans="1:4" ht="15">
      <c r="A347" s="63" t="s">
        <v>421</v>
      </c>
      <c r="B347" s="63" t="s">
        <v>409</v>
      </c>
      <c r="C347" s="69" t="s">
        <v>436</v>
      </c>
      <c r="D347" s="139">
        <v>43654.72467592593</v>
      </c>
    </row>
    <row r="348" spans="1:4" ht="15">
      <c r="A348" s="63" t="s">
        <v>421</v>
      </c>
      <c r="B348" s="63" t="s">
        <v>505</v>
      </c>
      <c r="C348" s="69" t="s">
        <v>436</v>
      </c>
      <c r="D348" s="139">
        <v>43654.72467592593</v>
      </c>
    </row>
    <row r="349" spans="1:4" ht="15">
      <c r="A349" s="63" t="s">
        <v>421</v>
      </c>
      <c r="B349" s="63" t="s">
        <v>549</v>
      </c>
      <c r="C349" s="69" t="s">
        <v>436</v>
      </c>
      <c r="D349" s="139">
        <v>43654.72467592593</v>
      </c>
    </row>
    <row r="350" spans="1:4" ht="15">
      <c r="A350" s="63" t="s">
        <v>421</v>
      </c>
      <c r="B350" s="63">
        <v>5</v>
      </c>
      <c r="C350" s="69" t="s">
        <v>436</v>
      </c>
      <c r="D350" s="139">
        <v>43654.72467592593</v>
      </c>
    </row>
    <row r="351" spans="1:4" ht="15">
      <c r="A351" s="63" t="s">
        <v>421</v>
      </c>
      <c r="B351" s="63" t="s">
        <v>480</v>
      </c>
      <c r="C351" s="69" t="s">
        <v>436</v>
      </c>
      <c r="D351" s="139">
        <v>43654.72467592593</v>
      </c>
    </row>
    <row r="352" spans="1:4" ht="15">
      <c r="A352" s="63" t="s">
        <v>421</v>
      </c>
      <c r="B352" s="63" t="s">
        <v>399</v>
      </c>
      <c r="C352" s="69" t="s">
        <v>436</v>
      </c>
      <c r="D352" s="139">
        <v>43654.72467592593</v>
      </c>
    </row>
    <row r="353" spans="1:4" ht="15">
      <c r="A353" s="63" t="s">
        <v>421</v>
      </c>
      <c r="B353" s="63" t="s">
        <v>561</v>
      </c>
      <c r="C353" s="69" t="s">
        <v>436</v>
      </c>
      <c r="D353" s="139">
        <v>43654.72467592593</v>
      </c>
    </row>
    <row r="354" spans="1:4" ht="15">
      <c r="A354" s="63" t="s">
        <v>421</v>
      </c>
      <c r="B354" s="63" t="s">
        <v>536</v>
      </c>
      <c r="C354" s="69" t="s">
        <v>436</v>
      </c>
      <c r="D354" s="139">
        <v>43654.72467592593</v>
      </c>
    </row>
    <row r="355" spans="1:4" ht="15">
      <c r="A355" s="63" t="s">
        <v>421</v>
      </c>
      <c r="B355" s="63" t="s">
        <v>414</v>
      </c>
      <c r="C355" s="69" t="s">
        <v>436</v>
      </c>
      <c r="D355" s="139">
        <v>43654.72467592593</v>
      </c>
    </row>
    <row r="356" spans="1:4" ht="15">
      <c r="A356" s="63" t="s">
        <v>421</v>
      </c>
      <c r="B356" s="63" t="s">
        <v>481</v>
      </c>
      <c r="C356" s="69" t="s">
        <v>436</v>
      </c>
      <c r="D356" s="139">
        <v>43654.72467592593</v>
      </c>
    </row>
    <row r="357" spans="1:4" ht="15">
      <c r="A357" s="63" t="s">
        <v>421</v>
      </c>
      <c r="B357" s="63" t="s">
        <v>482</v>
      </c>
      <c r="C357" s="69" t="s">
        <v>436</v>
      </c>
      <c r="D357" s="139">
        <v>43654.72467592593</v>
      </c>
    </row>
    <row r="358" spans="1:4" ht="15">
      <c r="A358" s="63" t="s">
        <v>421</v>
      </c>
      <c r="B358" s="63" t="s">
        <v>531</v>
      </c>
      <c r="C358" s="69" t="s">
        <v>436</v>
      </c>
      <c r="D358" s="139">
        <v>43654.72467592593</v>
      </c>
    </row>
    <row r="359" spans="1:4" ht="15">
      <c r="A359" s="63" t="s">
        <v>421</v>
      </c>
      <c r="B359" s="63" t="s">
        <v>413</v>
      </c>
      <c r="C359" s="69" t="s">
        <v>436</v>
      </c>
      <c r="D359" s="139">
        <v>43654.72467592593</v>
      </c>
    </row>
    <row r="360" spans="1:4" ht="15">
      <c r="A360" s="63" t="s">
        <v>421</v>
      </c>
      <c r="B360" s="63" t="s">
        <v>477</v>
      </c>
      <c r="C360" s="69" t="s">
        <v>436</v>
      </c>
      <c r="D360" s="139">
        <v>43654.72467592593</v>
      </c>
    </row>
    <row r="361" spans="1:4" ht="15">
      <c r="A361" s="63" t="s">
        <v>421</v>
      </c>
      <c r="B361" s="63" t="s">
        <v>534</v>
      </c>
      <c r="C361" s="69" t="s">
        <v>436</v>
      </c>
      <c r="D361" s="139">
        <v>43654.72467592593</v>
      </c>
    </row>
    <row r="362" spans="1:4" ht="15">
      <c r="A362" s="63" t="s">
        <v>421</v>
      </c>
      <c r="B362" s="63" t="s">
        <v>562</v>
      </c>
      <c r="C362" s="69" t="s">
        <v>436</v>
      </c>
      <c r="D362" s="139">
        <v>43654.72467592593</v>
      </c>
    </row>
    <row r="363" spans="1:4" ht="15">
      <c r="A363" s="63" t="s">
        <v>421</v>
      </c>
      <c r="B363" s="63" t="s">
        <v>529</v>
      </c>
      <c r="C363" s="69" t="s">
        <v>436</v>
      </c>
      <c r="D363" s="139">
        <v>43654.72467592593</v>
      </c>
    </row>
    <row r="364" spans="1:4" ht="15">
      <c r="A364" s="63" t="s">
        <v>421</v>
      </c>
      <c r="B364" s="63" t="s">
        <v>483</v>
      </c>
      <c r="C364" s="69" t="s">
        <v>436</v>
      </c>
      <c r="D364" s="139">
        <v>43654.72467592593</v>
      </c>
    </row>
    <row r="365" spans="1:4" ht="15">
      <c r="A365" s="63" t="s">
        <v>421</v>
      </c>
      <c r="B365" s="63" t="s">
        <v>484</v>
      </c>
      <c r="C365" s="69" t="s">
        <v>436</v>
      </c>
      <c r="D365" s="139">
        <v>43654.72467592593</v>
      </c>
    </row>
    <row r="366" spans="1:4" ht="15">
      <c r="A366" s="63" t="s">
        <v>421</v>
      </c>
      <c r="B366" s="63" t="s">
        <v>404</v>
      </c>
      <c r="C366" s="69" t="s">
        <v>436</v>
      </c>
      <c r="D366" s="139">
        <v>43654.72467592593</v>
      </c>
    </row>
    <row r="367" spans="1:4" ht="15">
      <c r="A367" s="63" t="s">
        <v>421</v>
      </c>
      <c r="B367" s="63" t="s">
        <v>563</v>
      </c>
      <c r="C367" s="69" t="s">
        <v>436</v>
      </c>
      <c r="D367" s="139">
        <v>43654.72467592593</v>
      </c>
    </row>
    <row r="368" spans="1:4" ht="15">
      <c r="A368" s="63" t="s">
        <v>421</v>
      </c>
      <c r="B368" s="63" t="s">
        <v>564</v>
      </c>
      <c r="C368" s="69" t="s">
        <v>436</v>
      </c>
      <c r="D368" s="139">
        <v>43654.72467592593</v>
      </c>
    </row>
    <row r="369" spans="1:4" ht="15">
      <c r="A369" s="63" t="s">
        <v>421</v>
      </c>
      <c r="B369" s="63" t="s">
        <v>565</v>
      </c>
      <c r="C369" s="69" t="s">
        <v>436</v>
      </c>
      <c r="D369" s="139">
        <v>43654.72467592593</v>
      </c>
    </row>
    <row r="370" spans="1:4" ht="15">
      <c r="A370" s="63" t="s">
        <v>417</v>
      </c>
      <c r="B370" s="63" t="s">
        <v>538</v>
      </c>
      <c r="C370" s="69" t="s">
        <v>431</v>
      </c>
      <c r="D370" s="139">
        <v>43654.8299537037</v>
      </c>
    </row>
    <row r="371" spans="1:4" ht="15">
      <c r="A371" s="63" t="s">
        <v>417</v>
      </c>
      <c r="B371" s="63" t="s">
        <v>410</v>
      </c>
      <c r="C371" s="69" t="s">
        <v>431</v>
      </c>
      <c r="D371" s="139">
        <v>43654.8299537037</v>
      </c>
    </row>
    <row r="372" spans="1:4" ht="15">
      <c r="A372" s="63" t="s">
        <v>417</v>
      </c>
      <c r="B372" s="63" t="s">
        <v>508</v>
      </c>
      <c r="C372" s="69" t="s">
        <v>431</v>
      </c>
      <c r="D372" s="139">
        <v>43654.8299537037</v>
      </c>
    </row>
    <row r="373" spans="1:4" ht="15">
      <c r="A373" s="63" t="s">
        <v>417</v>
      </c>
      <c r="B373" s="63" t="s">
        <v>544</v>
      </c>
      <c r="C373" s="69" t="s">
        <v>431</v>
      </c>
      <c r="D373" s="139">
        <v>43654.8299537037</v>
      </c>
    </row>
    <row r="374" spans="1:4" ht="15">
      <c r="A374" s="63" t="s">
        <v>417</v>
      </c>
      <c r="B374" s="63" t="s">
        <v>512</v>
      </c>
      <c r="C374" s="69" t="s">
        <v>431</v>
      </c>
      <c r="D374" s="139">
        <v>43654.8299537037</v>
      </c>
    </row>
    <row r="375" spans="1:4" ht="15">
      <c r="A375" s="63" t="s">
        <v>417</v>
      </c>
      <c r="B375" s="63" t="s">
        <v>556</v>
      </c>
      <c r="C375" s="69" t="s">
        <v>431</v>
      </c>
      <c r="D375" s="139">
        <v>43654.8299537037</v>
      </c>
    </row>
    <row r="376" spans="1:4" ht="15">
      <c r="A376" s="63" t="s">
        <v>417</v>
      </c>
      <c r="B376" s="63" t="s">
        <v>557</v>
      </c>
      <c r="C376" s="69" t="s">
        <v>431</v>
      </c>
      <c r="D376" s="139">
        <v>43654.8299537037</v>
      </c>
    </row>
    <row r="377" spans="1:4" ht="15">
      <c r="A377" s="63" t="s">
        <v>417</v>
      </c>
      <c r="B377" s="63" t="s">
        <v>558</v>
      </c>
      <c r="C377" s="69" t="s">
        <v>431</v>
      </c>
      <c r="D377" s="139">
        <v>43654.8299537037</v>
      </c>
    </row>
    <row r="378" spans="1:4" ht="15">
      <c r="A378" s="63" t="s">
        <v>417</v>
      </c>
      <c r="B378" s="63" t="s">
        <v>510</v>
      </c>
      <c r="C378" s="69" t="s">
        <v>431</v>
      </c>
      <c r="D378" s="139">
        <v>43654.8299537037</v>
      </c>
    </row>
    <row r="379" spans="1:4" ht="15">
      <c r="A379" s="63" t="s">
        <v>417</v>
      </c>
      <c r="B379" s="63" t="s">
        <v>420</v>
      </c>
      <c r="C379" s="69" t="s">
        <v>431</v>
      </c>
      <c r="D379" s="139">
        <v>43654.8299537037</v>
      </c>
    </row>
    <row r="380" spans="1:4" ht="15">
      <c r="A380" s="63" t="s">
        <v>417</v>
      </c>
      <c r="B380" s="63" t="s">
        <v>470</v>
      </c>
      <c r="C380" s="69" t="s">
        <v>431</v>
      </c>
      <c r="D380" s="139">
        <v>43654.8299537037</v>
      </c>
    </row>
    <row r="381" spans="1:4" ht="15">
      <c r="A381" s="63" t="s">
        <v>417</v>
      </c>
      <c r="B381" s="63" t="s">
        <v>559</v>
      </c>
      <c r="C381" s="69" t="s">
        <v>431</v>
      </c>
      <c r="D381" s="139">
        <v>43654.8299537037</v>
      </c>
    </row>
    <row r="382" spans="1:4" ht="15">
      <c r="A382" s="63" t="s">
        <v>417</v>
      </c>
      <c r="B382" s="63" t="s">
        <v>560</v>
      </c>
      <c r="C382" s="69" t="s">
        <v>431</v>
      </c>
      <c r="D382" s="139">
        <v>43654.8299537037</v>
      </c>
    </row>
    <row r="383" spans="1:4" ht="15">
      <c r="A383" s="63" t="s">
        <v>417</v>
      </c>
      <c r="B383" s="63" t="s">
        <v>551</v>
      </c>
      <c r="C383" s="69" t="s">
        <v>431</v>
      </c>
      <c r="D383" s="139">
        <v>43654.8299537037</v>
      </c>
    </row>
    <row r="384" spans="1:4" ht="15">
      <c r="A384" s="63" t="s">
        <v>417</v>
      </c>
      <c r="B384" s="63" t="s">
        <v>479</v>
      </c>
      <c r="C384" s="69" t="s">
        <v>431</v>
      </c>
      <c r="D384" s="139">
        <v>43654.8299537037</v>
      </c>
    </row>
    <row r="385" spans="1:4" ht="15">
      <c r="A385" s="63" t="s">
        <v>417</v>
      </c>
      <c r="B385" s="63" t="s">
        <v>409</v>
      </c>
      <c r="C385" s="69" t="s">
        <v>431</v>
      </c>
      <c r="D385" s="139">
        <v>43654.8299537037</v>
      </c>
    </row>
    <row r="386" spans="1:4" ht="15">
      <c r="A386" s="63" t="s">
        <v>417</v>
      </c>
      <c r="B386" s="63" t="s">
        <v>505</v>
      </c>
      <c r="C386" s="69" t="s">
        <v>431</v>
      </c>
      <c r="D386" s="139">
        <v>43654.8299537037</v>
      </c>
    </row>
    <row r="387" spans="1:4" ht="15">
      <c r="A387" s="63" t="s">
        <v>417</v>
      </c>
      <c r="B387" s="63" t="s">
        <v>549</v>
      </c>
      <c r="C387" s="69" t="s">
        <v>431</v>
      </c>
      <c r="D387" s="139">
        <v>43654.8299537037</v>
      </c>
    </row>
    <row r="388" spans="1:4" ht="15">
      <c r="A388" s="63" t="s">
        <v>417</v>
      </c>
      <c r="B388" s="63">
        <v>5</v>
      </c>
      <c r="C388" s="69" t="s">
        <v>431</v>
      </c>
      <c r="D388" s="139">
        <v>43654.8299537037</v>
      </c>
    </row>
    <row r="389" spans="1:4" ht="15">
      <c r="A389" s="63" t="s">
        <v>417</v>
      </c>
      <c r="B389" s="63" t="s">
        <v>480</v>
      </c>
      <c r="C389" s="69" t="s">
        <v>431</v>
      </c>
      <c r="D389" s="139">
        <v>43654.8299537037</v>
      </c>
    </row>
    <row r="390" spans="1:4" ht="15">
      <c r="A390" s="63" t="s">
        <v>417</v>
      </c>
      <c r="B390" s="63" t="s">
        <v>399</v>
      </c>
      <c r="C390" s="69" t="s">
        <v>431</v>
      </c>
      <c r="D390" s="139">
        <v>43654.8299537037</v>
      </c>
    </row>
    <row r="391" spans="1:4" ht="15">
      <c r="A391" s="63" t="s">
        <v>417</v>
      </c>
      <c r="B391" s="63" t="s">
        <v>561</v>
      </c>
      <c r="C391" s="69" t="s">
        <v>431</v>
      </c>
      <c r="D391" s="139">
        <v>43654.8299537037</v>
      </c>
    </row>
    <row r="392" spans="1:4" ht="15">
      <c r="A392" s="63" t="s">
        <v>417</v>
      </c>
      <c r="B392" s="63" t="s">
        <v>536</v>
      </c>
      <c r="C392" s="69" t="s">
        <v>431</v>
      </c>
      <c r="D392" s="139">
        <v>43654.8299537037</v>
      </c>
    </row>
    <row r="393" spans="1:4" ht="15">
      <c r="A393" s="63" t="s">
        <v>417</v>
      </c>
      <c r="B393" s="63" t="s">
        <v>414</v>
      </c>
      <c r="C393" s="69" t="s">
        <v>431</v>
      </c>
      <c r="D393" s="139">
        <v>43654.8299537037</v>
      </c>
    </row>
    <row r="394" spans="1:4" ht="15">
      <c r="A394" s="63" t="s">
        <v>417</v>
      </c>
      <c r="B394" s="63" t="s">
        <v>481</v>
      </c>
      <c r="C394" s="69" t="s">
        <v>431</v>
      </c>
      <c r="D394" s="139">
        <v>43654.8299537037</v>
      </c>
    </row>
    <row r="395" spans="1:4" ht="15">
      <c r="A395" s="63" t="s">
        <v>417</v>
      </c>
      <c r="B395" s="63" t="s">
        <v>482</v>
      </c>
      <c r="C395" s="69" t="s">
        <v>431</v>
      </c>
      <c r="D395" s="139">
        <v>43654.8299537037</v>
      </c>
    </row>
    <row r="396" spans="1:4" ht="15">
      <c r="A396" s="63" t="s">
        <v>417</v>
      </c>
      <c r="B396" s="63" t="s">
        <v>531</v>
      </c>
      <c r="C396" s="69" t="s">
        <v>431</v>
      </c>
      <c r="D396" s="139">
        <v>43654.8299537037</v>
      </c>
    </row>
    <row r="397" spans="1:4" ht="15">
      <c r="A397" s="63" t="s">
        <v>417</v>
      </c>
      <c r="B397" s="63" t="s">
        <v>413</v>
      </c>
      <c r="C397" s="69" t="s">
        <v>431</v>
      </c>
      <c r="D397" s="139">
        <v>43654.8299537037</v>
      </c>
    </row>
    <row r="398" spans="1:4" ht="15">
      <c r="A398" s="63" t="s">
        <v>417</v>
      </c>
      <c r="B398" s="63" t="s">
        <v>477</v>
      </c>
      <c r="C398" s="69" t="s">
        <v>431</v>
      </c>
      <c r="D398" s="139">
        <v>43654.8299537037</v>
      </c>
    </row>
    <row r="399" spans="1:4" ht="15">
      <c r="A399" s="63" t="s">
        <v>417</v>
      </c>
      <c r="B399" s="63" t="s">
        <v>534</v>
      </c>
      <c r="C399" s="69" t="s">
        <v>431</v>
      </c>
      <c r="D399" s="139">
        <v>43654.8299537037</v>
      </c>
    </row>
    <row r="400" spans="1:4" ht="15">
      <c r="A400" s="63" t="s">
        <v>417</v>
      </c>
      <c r="B400" s="63" t="s">
        <v>562</v>
      </c>
      <c r="C400" s="69" t="s">
        <v>431</v>
      </c>
      <c r="D400" s="139">
        <v>43654.8299537037</v>
      </c>
    </row>
    <row r="401" spans="1:4" ht="15">
      <c r="A401" s="63" t="s">
        <v>417</v>
      </c>
      <c r="B401" s="63" t="s">
        <v>529</v>
      </c>
      <c r="C401" s="69" t="s">
        <v>431</v>
      </c>
      <c r="D401" s="139">
        <v>43654.8299537037</v>
      </c>
    </row>
    <row r="402" spans="1:4" ht="15">
      <c r="A402" s="63" t="s">
        <v>417</v>
      </c>
      <c r="B402" s="63" t="s">
        <v>483</v>
      </c>
      <c r="C402" s="69" t="s">
        <v>431</v>
      </c>
      <c r="D402" s="139">
        <v>43654.8299537037</v>
      </c>
    </row>
    <row r="403" spans="1:4" ht="15">
      <c r="A403" s="63" t="s">
        <v>417</v>
      </c>
      <c r="B403" s="63" t="s">
        <v>484</v>
      </c>
      <c r="C403" s="69" t="s">
        <v>431</v>
      </c>
      <c r="D403" s="139">
        <v>43654.8299537037</v>
      </c>
    </row>
    <row r="404" spans="1:4" ht="15">
      <c r="A404" s="63" t="s">
        <v>417</v>
      </c>
      <c r="B404" s="63" t="s">
        <v>404</v>
      </c>
      <c r="C404" s="69" t="s">
        <v>431</v>
      </c>
      <c r="D404" s="139">
        <v>43654.8299537037</v>
      </c>
    </row>
    <row r="405" spans="1:4" ht="15">
      <c r="A405" s="63" t="s">
        <v>417</v>
      </c>
      <c r="B405" s="63" t="s">
        <v>563</v>
      </c>
      <c r="C405" s="69" t="s">
        <v>431</v>
      </c>
      <c r="D405" s="139">
        <v>43654.8299537037</v>
      </c>
    </row>
    <row r="406" spans="1:4" ht="15">
      <c r="A406" s="63" t="s">
        <v>417</v>
      </c>
      <c r="B406" s="63" t="s">
        <v>564</v>
      </c>
      <c r="C406" s="69" t="s">
        <v>431</v>
      </c>
      <c r="D406" s="139">
        <v>43654.8299537037</v>
      </c>
    </row>
    <row r="407" spans="1:4" ht="15">
      <c r="A407" s="63" t="s">
        <v>417</v>
      </c>
      <c r="B407" s="63" t="s">
        <v>565</v>
      </c>
      <c r="C407" s="69" t="s">
        <v>431</v>
      </c>
      <c r="D407" s="13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742</v>
      </c>
    </row>
    <row r="2" spans="1:2" ht="15">
      <c r="A2" s="63" t="s">
        <v>600</v>
      </c>
      <c r="B2" s="63" t="s">
        <v>743</v>
      </c>
    </row>
    <row r="3" spans="1:2" ht="15">
      <c r="A3" s="63" t="s">
        <v>601</v>
      </c>
      <c r="B3" s="63" t="s">
        <v>743</v>
      </c>
    </row>
    <row r="4" spans="1:2" ht="15">
      <c r="A4" s="63" t="s">
        <v>554</v>
      </c>
      <c r="B4" s="63" t="s">
        <v>743</v>
      </c>
    </row>
    <row r="5" spans="1:2" ht="15">
      <c r="A5" s="63" t="s">
        <v>602</v>
      </c>
      <c r="B5" s="63" t="s">
        <v>743</v>
      </c>
    </row>
    <row r="6" spans="1:2" ht="15">
      <c r="A6" s="63" t="s">
        <v>603</v>
      </c>
      <c r="B6" s="63" t="s">
        <v>743</v>
      </c>
    </row>
    <row r="7" spans="1:2" ht="15">
      <c r="A7" s="63" t="s">
        <v>604</v>
      </c>
      <c r="B7" s="63" t="s">
        <v>743</v>
      </c>
    </row>
    <row r="8" spans="1:2" ht="15">
      <c r="A8" s="63" t="s">
        <v>605</v>
      </c>
      <c r="B8" s="63" t="s">
        <v>743</v>
      </c>
    </row>
    <row r="9" spans="1:2" ht="15">
      <c r="A9" s="63" t="s">
        <v>606</v>
      </c>
      <c r="B9" s="63" t="s">
        <v>743</v>
      </c>
    </row>
    <row r="10" spans="1:2" ht="15">
      <c r="A10" s="63" t="s">
        <v>607</v>
      </c>
      <c r="B10" s="63" t="s">
        <v>743</v>
      </c>
    </row>
    <row r="11" spans="1:2" ht="15">
      <c r="A11" s="63" t="s">
        <v>608</v>
      </c>
      <c r="B11" s="63" t="s">
        <v>743</v>
      </c>
    </row>
    <row r="12" spans="1:2" ht="15">
      <c r="A12" s="63" t="s">
        <v>609</v>
      </c>
      <c r="B12" s="63" t="s">
        <v>743</v>
      </c>
    </row>
    <row r="13" spans="1:2" ht="15">
      <c r="A13" s="63" t="s">
        <v>544</v>
      </c>
      <c r="B13" s="63" t="s">
        <v>743</v>
      </c>
    </row>
    <row r="14" spans="1:2" ht="15">
      <c r="A14" s="63" t="s">
        <v>589</v>
      </c>
      <c r="B14" s="63" t="s">
        <v>743</v>
      </c>
    </row>
    <row r="15" spans="1:2" ht="15">
      <c r="A15" s="63" t="s">
        <v>534</v>
      </c>
      <c r="B15" s="63" t="s">
        <v>743</v>
      </c>
    </row>
    <row r="16" spans="1:2" ht="15">
      <c r="A16" s="63" t="s">
        <v>610</v>
      </c>
      <c r="B16" s="63" t="s">
        <v>743</v>
      </c>
    </row>
    <row r="17" spans="1:2" ht="15">
      <c r="A17" s="63" t="s">
        <v>528</v>
      </c>
      <c r="B17" s="63" t="s">
        <v>743</v>
      </c>
    </row>
    <row r="18" spans="1:2" ht="15">
      <c r="A18" s="63" t="s">
        <v>611</v>
      </c>
      <c r="B18" s="63" t="s">
        <v>743</v>
      </c>
    </row>
    <row r="19" spans="1:2" ht="15">
      <c r="A19" s="63" t="s">
        <v>532</v>
      </c>
      <c r="B19" s="63" t="s">
        <v>743</v>
      </c>
    </row>
    <row r="20" spans="1:2" ht="15">
      <c r="A20" s="63" t="s">
        <v>549</v>
      </c>
      <c r="B20" s="63" t="s">
        <v>743</v>
      </c>
    </row>
    <row r="21" spans="1:2" ht="15">
      <c r="A21" s="63" t="s">
        <v>537</v>
      </c>
      <c r="B21" s="63" t="s">
        <v>743</v>
      </c>
    </row>
    <row r="22" spans="1:2" ht="15">
      <c r="A22" s="63" t="s">
        <v>612</v>
      </c>
      <c r="B22" s="63" t="s">
        <v>743</v>
      </c>
    </row>
    <row r="23" spans="1:2" ht="15">
      <c r="A23" s="63" t="s">
        <v>613</v>
      </c>
      <c r="B23" s="63" t="s">
        <v>743</v>
      </c>
    </row>
    <row r="24" spans="1:2" ht="15">
      <c r="A24" s="63" t="s">
        <v>614</v>
      </c>
      <c r="B24" s="63" t="s">
        <v>743</v>
      </c>
    </row>
    <row r="25" spans="1:2" ht="15">
      <c r="A25" s="63" t="s">
        <v>540</v>
      </c>
      <c r="B25" s="63" t="s">
        <v>743</v>
      </c>
    </row>
    <row r="26" spans="1:2" ht="15">
      <c r="A26" s="63" t="s">
        <v>615</v>
      </c>
      <c r="B26" s="63" t="s">
        <v>743</v>
      </c>
    </row>
    <row r="27" spans="1:2" ht="15">
      <c r="A27" s="63" t="s">
        <v>616</v>
      </c>
      <c r="B27" s="63" t="s">
        <v>743</v>
      </c>
    </row>
    <row r="28" spans="1:2" ht="15">
      <c r="A28" s="63" t="s">
        <v>617</v>
      </c>
      <c r="B28" s="63" t="s">
        <v>743</v>
      </c>
    </row>
    <row r="29" spans="1:2" ht="15">
      <c r="A29" s="63" t="s">
        <v>618</v>
      </c>
      <c r="B29" s="63" t="s">
        <v>743</v>
      </c>
    </row>
    <row r="30" spans="1:2" ht="15">
      <c r="A30" s="63" t="s">
        <v>619</v>
      </c>
      <c r="B30" s="63" t="s">
        <v>743</v>
      </c>
    </row>
    <row r="31" spans="1:2" ht="15">
      <c r="A31" s="63" t="s">
        <v>620</v>
      </c>
      <c r="B31" s="63" t="s">
        <v>743</v>
      </c>
    </row>
    <row r="32" spans="1:2" ht="15">
      <c r="A32" s="63" t="s">
        <v>621</v>
      </c>
      <c r="B32" s="63" t="s">
        <v>743</v>
      </c>
    </row>
    <row r="33" spans="1:2" ht="15">
      <c r="A33" s="63" t="s">
        <v>622</v>
      </c>
      <c r="B33" s="63" t="s">
        <v>743</v>
      </c>
    </row>
    <row r="34" spans="1:2" ht="15">
      <c r="A34" s="63" t="s">
        <v>623</v>
      </c>
      <c r="B34" s="63" t="s">
        <v>743</v>
      </c>
    </row>
    <row r="35" spans="1:2" ht="15">
      <c r="A35" s="63" t="s">
        <v>624</v>
      </c>
      <c r="B35" s="63" t="s">
        <v>743</v>
      </c>
    </row>
    <row r="36" spans="1:2" ht="15">
      <c r="A36" s="63" t="s">
        <v>625</v>
      </c>
      <c r="B36" s="63" t="s">
        <v>743</v>
      </c>
    </row>
    <row r="37" spans="1:2" ht="15">
      <c r="A37" s="63" t="s">
        <v>626</v>
      </c>
      <c r="B37" s="63" t="s">
        <v>743</v>
      </c>
    </row>
    <row r="38" spans="1:2" ht="15">
      <c r="A38" s="63" t="s">
        <v>627</v>
      </c>
      <c r="B38" s="63" t="s">
        <v>743</v>
      </c>
    </row>
    <row r="39" spans="1:2" ht="15">
      <c r="A39" s="63" t="s">
        <v>628</v>
      </c>
      <c r="B39" s="63" t="s">
        <v>743</v>
      </c>
    </row>
    <row r="40" spans="1:2" ht="15">
      <c r="A40" s="63" t="s">
        <v>629</v>
      </c>
      <c r="B40" s="63" t="s">
        <v>743</v>
      </c>
    </row>
    <row r="41" spans="1:2" ht="15">
      <c r="A41" s="63" t="s">
        <v>630</v>
      </c>
      <c r="B41" s="63" t="s">
        <v>743</v>
      </c>
    </row>
    <row r="42" spans="1:2" ht="15">
      <c r="A42" s="63" t="s">
        <v>530</v>
      </c>
      <c r="B42" s="63" t="s">
        <v>743</v>
      </c>
    </row>
    <row r="43" spans="1:2" ht="15">
      <c r="A43" s="63" t="s">
        <v>631</v>
      </c>
      <c r="B43" s="63" t="s">
        <v>743</v>
      </c>
    </row>
    <row r="44" spans="1:2" ht="15">
      <c r="A44" s="63" t="s">
        <v>562</v>
      </c>
      <c r="B44" s="63" t="s">
        <v>743</v>
      </c>
    </row>
    <row r="45" spans="1:2" ht="15">
      <c r="A45" s="63" t="s">
        <v>632</v>
      </c>
      <c r="B45" s="63" t="s">
        <v>743</v>
      </c>
    </row>
    <row r="46" spans="1:2" ht="15">
      <c r="A46" s="63" t="s">
        <v>633</v>
      </c>
      <c r="B46" s="63" t="s">
        <v>743</v>
      </c>
    </row>
    <row r="47" spans="1:2" ht="15">
      <c r="A47" s="63" t="s">
        <v>634</v>
      </c>
      <c r="B47" s="63" t="s">
        <v>743</v>
      </c>
    </row>
    <row r="48" spans="1:2" ht="15">
      <c r="A48" s="63" t="s">
        <v>635</v>
      </c>
      <c r="B48" s="63" t="s">
        <v>743</v>
      </c>
    </row>
    <row r="49" spans="1:2" ht="15">
      <c r="A49" s="63" t="s">
        <v>636</v>
      </c>
      <c r="B49" s="63" t="s">
        <v>743</v>
      </c>
    </row>
    <row r="50" spans="1:2" ht="15">
      <c r="A50" s="63" t="s">
        <v>637</v>
      </c>
      <c r="B50" s="63" t="s">
        <v>743</v>
      </c>
    </row>
    <row r="51" spans="1:2" ht="15">
      <c r="A51" s="63" t="s">
        <v>638</v>
      </c>
      <c r="B51" s="63" t="s">
        <v>743</v>
      </c>
    </row>
    <row r="52" spans="1:2" ht="15">
      <c r="A52" s="63" t="s">
        <v>639</v>
      </c>
      <c r="B52" s="63" t="s">
        <v>743</v>
      </c>
    </row>
    <row r="53" spans="1:2" ht="15">
      <c r="A53" s="63" t="s">
        <v>640</v>
      </c>
      <c r="B53" s="63" t="s">
        <v>743</v>
      </c>
    </row>
    <row r="54" spans="1:2" ht="15">
      <c r="A54" s="63" t="s">
        <v>641</v>
      </c>
      <c r="B54" s="63" t="s">
        <v>743</v>
      </c>
    </row>
    <row r="55" spans="1:2" ht="15">
      <c r="A55" s="63" t="s">
        <v>642</v>
      </c>
      <c r="B55" s="63" t="s">
        <v>743</v>
      </c>
    </row>
    <row r="56" spans="1:2" ht="15">
      <c r="A56" s="63" t="s">
        <v>643</v>
      </c>
      <c r="B56" s="63" t="s">
        <v>743</v>
      </c>
    </row>
    <row r="57" spans="1:2" ht="15">
      <c r="A57" s="63" t="s">
        <v>644</v>
      </c>
      <c r="B57" s="63" t="s">
        <v>743</v>
      </c>
    </row>
    <row r="58" spans="1:2" ht="15">
      <c r="A58" s="63" t="s">
        <v>582</v>
      </c>
      <c r="B58" s="63" t="s">
        <v>743</v>
      </c>
    </row>
    <row r="59" spans="1:2" ht="15">
      <c r="A59" s="63" t="s">
        <v>645</v>
      </c>
      <c r="B59" s="63" t="s">
        <v>743</v>
      </c>
    </row>
    <row r="60" spans="1:2" ht="15">
      <c r="A60" s="63" t="s">
        <v>646</v>
      </c>
      <c r="B60" s="63" t="s">
        <v>743</v>
      </c>
    </row>
    <row r="61" spans="1:2" ht="15">
      <c r="A61" s="63" t="s">
        <v>647</v>
      </c>
      <c r="B61" s="63" t="s">
        <v>743</v>
      </c>
    </row>
    <row r="62" spans="1:2" ht="15">
      <c r="A62" s="63" t="s">
        <v>648</v>
      </c>
      <c r="B62" s="63" t="s">
        <v>743</v>
      </c>
    </row>
    <row r="63" spans="1:2" ht="15">
      <c r="A63" s="63" t="s">
        <v>649</v>
      </c>
      <c r="B63" s="63" t="s">
        <v>743</v>
      </c>
    </row>
    <row r="64" spans="1:2" ht="15">
      <c r="A64" s="63" t="s">
        <v>650</v>
      </c>
      <c r="B64" s="63" t="s">
        <v>743</v>
      </c>
    </row>
    <row r="65" spans="1:2" ht="15">
      <c r="A65" s="63" t="s">
        <v>651</v>
      </c>
      <c r="B65" s="63" t="s">
        <v>743</v>
      </c>
    </row>
    <row r="66" spans="1:2" ht="15">
      <c r="A66" s="63" t="s">
        <v>652</v>
      </c>
      <c r="B66" s="63" t="s">
        <v>743</v>
      </c>
    </row>
    <row r="67" spans="1:2" ht="15">
      <c r="A67" s="63" t="s">
        <v>653</v>
      </c>
      <c r="B67" s="63" t="s">
        <v>743</v>
      </c>
    </row>
    <row r="68" spans="1:2" ht="15">
      <c r="A68" s="63" t="s">
        <v>654</v>
      </c>
      <c r="B68" s="63" t="s">
        <v>743</v>
      </c>
    </row>
    <row r="69" spans="1:2" ht="15">
      <c r="A69" s="63" t="s">
        <v>502</v>
      </c>
      <c r="B69" s="63" t="s">
        <v>743</v>
      </c>
    </row>
    <row r="70" spans="1:2" ht="15">
      <c r="A70" s="63" t="s">
        <v>655</v>
      </c>
      <c r="B70" s="63" t="s">
        <v>743</v>
      </c>
    </row>
    <row r="71" spans="1:2" ht="15">
      <c r="A71" s="63" t="s">
        <v>596</v>
      </c>
      <c r="B71" s="63" t="s">
        <v>743</v>
      </c>
    </row>
    <row r="72" spans="1:2" ht="15">
      <c r="A72" s="63" t="s">
        <v>656</v>
      </c>
      <c r="B72" s="63" t="s">
        <v>743</v>
      </c>
    </row>
    <row r="73" spans="1:2" ht="15">
      <c r="A73" s="63" t="s">
        <v>371</v>
      </c>
      <c r="B73" s="63" t="s">
        <v>743</v>
      </c>
    </row>
    <row r="74" spans="1:2" ht="15">
      <c r="A74" s="63" t="s">
        <v>539</v>
      </c>
      <c r="B74" s="63" t="s">
        <v>743</v>
      </c>
    </row>
    <row r="75" spans="1:2" ht="15">
      <c r="A75" s="63" t="s">
        <v>657</v>
      </c>
      <c r="B75" s="63" t="s">
        <v>743</v>
      </c>
    </row>
    <row r="76" spans="1:2" ht="15">
      <c r="A76" s="63" t="s">
        <v>658</v>
      </c>
      <c r="B76" s="63" t="s">
        <v>743</v>
      </c>
    </row>
    <row r="77" spans="1:2" ht="15">
      <c r="A77" s="63" t="s">
        <v>659</v>
      </c>
      <c r="B77" s="63" t="s">
        <v>743</v>
      </c>
    </row>
    <row r="78" spans="1:2" ht="15">
      <c r="A78" s="63" t="s">
        <v>660</v>
      </c>
      <c r="B78" s="63" t="s">
        <v>743</v>
      </c>
    </row>
    <row r="79" spans="1:2" ht="15">
      <c r="A79" s="63" t="s">
        <v>661</v>
      </c>
      <c r="B79" s="63" t="s">
        <v>743</v>
      </c>
    </row>
    <row r="80" spans="1:2" ht="15">
      <c r="A80" s="63" t="s">
        <v>662</v>
      </c>
      <c r="B80" s="63" t="s">
        <v>743</v>
      </c>
    </row>
    <row r="81" spans="1:2" ht="15">
      <c r="A81" s="63" t="s">
        <v>663</v>
      </c>
      <c r="B81" s="63" t="s">
        <v>743</v>
      </c>
    </row>
    <row r="82" spans="1:2" ht="15">
      <c r="A82" s="63" t="s">
        <v>664</v>
      </c>
      <c r="B82" s="63" t="s">
        <v>743</v>
      </c>
    </row>
    <row r="83" spans="1:2" ht="15">
      <c r="A83" s="63" t="s">
        <v>665</v>
      </c>
      <c r="B83" s="63" t="s">
        <v>743</v>
      </c>
    </row>
    <row r="84" spans="1:2" ht="15">
      <c r="A84" s="63" t="s">
        <v>666</v>
      </c>
      <c r="B84" s="63" t="s">
        <v>743</v>
      </c>
    </row>
    <row r="85" spans="1:2" ht="15">
      <c r="A85" s="63" t="s">
        <v>667</v>
      </c>
      <c r="B85" s="63" t="s">
        <v>743</v>
      </c>
    </row>
    <row r="86" spans="1:2" ht="15">
      <c r="A86" s="63" t="s">
        <v>581</v>
      </c>
      <c r="B86" s="63" t="s">
        <v>743</v>
      </c>
    </row>
    <row r="87" spans="1:2" ht="15">
      <c r="A87" s="63" t="s">
        <v>668</v>
      </c>
      <c r="B87" s="63" t="s">
        <v>743</v>
      </c>
    </row>
    <row r="88" spans="1:2" ht="15">
      <c r="A88" s="63" t="s">
        <v>669</v>
      </c>
      <c r="B88" s="63" t="s">
        <v>743</v>
      </c>
    </row>
    <row r="89" spans="1:2" ht="15">
      <c r="A89" s="63" t="s">
        <v>670</v>
      </c>
      <c r="B89" s="63" t="s">
        <v>743</v>
      </c>
    </row>
    <row r="90" spans="1:2" ht="15">
      <c r="A90" s="63" t="s">
        <v>671</v>
      </c>
      <c r="B90" s="63" t="s">
        <v>743</v>
      </c>
    </row>
    <row r="91" spans="1:2" ht="15">
      <c r="A91" s="63" t="s">
        <v>672</v>
      </c>
      <c r="B91" s="63" t="s">
        <v>743</v>
      </c>
    </row>
    <row r="92" spans="1:2" ht="15">
      <c r="A92" s="63" t="s">
        <v>673</v>
      </c>
      <c r="B92" s="63" t="s">
        <v>743</v>
      </c>
    </row>
    <row r="93" spans="1:2" ht="15">
      <c r="A93" s="63" t="s">
        <v>674</v>
      </c>
      <c r="B93" s="63" t="s">
        <v>743</v>
      </c>
    </row>
    <row r="94" spans="1:2" ht="15">
      <c r="A94" s="63" t="s">
        <v>558</v>
      </c>
      <c r="B94" s="63" t="s">
        <v>743</v>
      </c>
    </row>
    <row r="95" spans="1:2" ht="15">
      <c r="A95" s="63" t="s">
        <v>675</v>
      </c>
      <c r="B95" s="63" t="s">
        <v>743</v>
      </c>
    </row>
    <row r="96" spans="1:2" ht="15">
      <c r="A96" s="63" t="s">
        <v>676</v>
      </c>
      <c r="B96" s="63" t="s">
        <v>743</v>
      </c>
    </row>
    <row r="97" spans="1:2" ht="15">
      <c r="A97" s="63" t="s">
        <v>577</v>
      </c>
      <c r="B97" s="63" t="s">
        <v>743</v>
      </c>
    </row>
    <row r="98" spans="1:2" ht="15">
      <c r="A98" s="63" t="s">
        <v>677</v>
      </c>
      <c r="B98" s="63" t="s">
        <v>743</v>
      </c>
    </row>
    <row r="99" spans="1:2" ht="15">
      <c r="A99" s="63" t="s">
        <v>678</v>
      </c>
      <c r="B99" s="63" t="s">
        <v>743</v>
      </c>
    </row>
    <row r="100" spans="1:2" ht="15">
      <c r="A100" s="63" t="s">
        <v>679</v>
      </c>
      <c r="B100" s="63" t="s">
        <v>743</v>
      </c>
    </row>
    <row r="101" spans="1:2" ht="15">
      <c r="A101" s="63" t="s">
        <v>563</v>
      </c>
      <c r="B101" s="63" t="s">
        <v>743</v>
      </c>
    </row>
    <row r="102" spans="1:2" ht="15">
      <c r="A102" s="63" t="s">
        <v>680</v>
      </c>
      <c r="B102" s="63" t="s">
        <v>743</v>
      </c>
    </row>
    <row r="103" spans="1:2" ht="15">
      <c r="A103" s="63" t="s">
        <v>681</v>
      </c>
      <c r="B103" s="63" t="s">
        <v>743</v>
      </c>
    </row>
    <row r="104" spans="1:2" ht="15">
      <c r="A104" s="63" t="s">
        <v>682</v>
      </c>
      <c r="B104" s="63" t="s">
        <v>743</v>
      </c>
    </row>
    <row r="105" spans="1:2" ht="15">
      <c r="A105" s="63" t="s">
        <v>683</v>
      </c>
      <c r="B105" s="63" t="s">
        <v>743</v>
      </c>
    </row>
    <row r="106" spans="1:2" ht="15">
      <c r="A106" s="63" t="s">
        <v>684</v>
      </c>
      <c r="B106" s="63" t="s">
        <v>743</v>
      </c>
    </row>
    <row r="107" spans="1:2" ht="15">
      <c r="A107" s="63" t="s">
        <v>685</v>
      </c>
      <c r="B107" s="63" t="s">
        <v>743</v>
      </c>
    </row>
    <row r="108" spans="1:2" ht="15">
      <c r="A108" s="63" t="s">
        <v>686</v>
      </c>
      <c r="B108" s="63" t="s">
        <v>743</v>
      </c>
    </row>
    <row r="109" spans="1:2" ht="15">
      <c r="A109" s="63" t="s">
        <v>687</v>
      </c>
      <c r="B109" s="63" t="s">
        <v>743</v>
      </c>
    </row>
    <row r="110" spans="1:2" ht="15">
      <c r="A110" s="63" t="s">
        <v>688</v>
      </c>
      <c r="B110" s="63" t="s">
        <v>743</v>
      </c>
    </row>
    <row r="111" spans="1:2" ht="15">
      <c r="A111" s="63" t="s">
        <v>689</v>
      </c>
      <c r="B111" s="63" t="s">
        <v>743</v>
      </c>
    </row>
    <row r="112" spans="1:2" ht="15">
      <c r="A112" s="63" t="s">
        <v>690</v>
      </c>
      <c r="B112" s="63" t="s">
        <v>743</v>
      </c>
    </row>
    <row r="113" spans="1:2" ht="15">
      <c r="A113" s="63" t="s">
        <v>691</v>
      </c>
      <c r="B113" s="63" t="s">
        <v>743</v>
      </c>
    </row>
    <row r="114" spans="1:2" ht="15">
      <c r="A114" s="63" t="s">
        <v>692</v>
      </c>
      <c r="B114" s="63" t="s">
        <v>743</v>
      </c>
    </row>
    <row r="115" spans="1:2" ht="15">
      <c r="A115" s="63" t="s">
        <v>693</v>
      </c>
      <c r="B115" s="63" t="s">
        <v>743</v>
      </c>
    </row>
    <row r="116" spans="1:2" ht="15">
      <c r="A116" s="63" t="s">
        <v>694</v>
      </c>
      <c r="B116" s="63" t="s">
        <v>743</v>
      </c>
    </row>
    <row r="117" spans="1:2" ht="15">
      <c r="A117" s="63" t="s">
        <v>695</v>
      </c>
      <c r="B117" s="63" t="s">
        <v>743</v>
      </c>
    </row>
    <row r="118" spans="1:2" ht="15">
      <c r="A118" s="63" t="s">
        <v>696</v>
      </c>
      <c r="B118" s="63" t="s">
        <v>743</v>
      </c>
    </row>
    <row r="119" spans="1:2" ht="15">
      <c r="A119" s="63" t="s">
        <v>697</v>
      </c>
      <c r="B119" s="63" t="s">
        <v>743</v>
      </c>
    </row>
    <row r="120" spans="1:2" ht="15">
      <c r="A120" s="63" t="s">
        <v>698</v>
      </c>
      <c r="B120" s="63" t="s">
        <v>743</v>
      </c>
    </row>
    <row r="121" spans="1:2" ht="15">
      <c r="A121" s="63" t="s">
        <v>699</v>
      </c>
      <c r="B121" s="63" t="s">
        <v>743</v>
      </c>
    </row>
    <row r="122" spans="1:2" ht="15">
      <c r="A122" s="63" t="s">
        <v>531</v>
      </c>
      <c r="B122" s="63" t="s">
        <v>743</v>
      </c>
    </row>
    <row r="123" spans="1:2" ht="15">
      <c r="A123" s="63" t="s">
        <v>584</v>
      </c>
      <c r="B123" s="63" t="s">
        <v>743</v>
      </c>
    </row>
    <row r="124" spans="1:2" ht="15">
      <c r="A124" s="63" t="s">
        <v>583</v>
      </c>
      <c r="B124" s="63" t="s">
        <v>743</v>
      </c>
    </row>
    <row r="125" spans="1:2" ht="15">
      <c r="A125" s="63" t="s">
        <v>700</v>
      </c>
      <c r="B125" s="63" t="s">
        <v>743</v>
      </c>
    </row>
    <row r="126" spans="1:2" ht="15">
      <c r="A126" s="63" t="s">
        <v>701</v>
      </c>
      <c r="B126" s="63" t="s">
        <v>743</v>
      </c>
    </row>
    <row r="127" spans="1:2" ht="15">
      <c r="A127" s="63" t="s">
        <v>702</v>
      </c>
      <c r="B127" s="63" t="s">
        <v>743</v>
      </c>
    </row>
    <row r="128" spans="1:2" ht="15">
      <c r="A128" s="63" t="s">
        <v>703</v>
      </c>
      <c r="B128" s="63" t="s">
        <v>743</v>
      </c>
    </row>
    <row r="129" spans="1:2" ht="15">
      <c r="A129" s="63" t="s">
        <v>587</v>
      </c>
      <c r="B129" s="63" t="s">
        <v>743</v>
      </c>
    </row>
    <row r="130" spans="1:2" ht="15">
      <c r="A130" s="63" t="s">
        <v>704</v>
      </c>
      <c r="B130" s="63" t="s">
        <v>743</v>
      </c>
    </row>
    <row r="131" spans="1:2" ht="15">
      <c r="A131" s="63" t="s">
        <v>705</v>
      </c>
      <c r="B131" s="63" t="s">
        <v>743</v>
      </c>
    </row>
    <row r="132" spans="1:2" ht="15">
      <c r="A132" s="63" t="s">
        <v>706</v>
      </c>
      <c r="B132" s="63" t="s">
        <v>743</v>
      </c>
    </row>
    <row r="133" spans="1:2" ht="15">
      <c r="A133" s="63" t="s">
        <v>707</v>
      </c>
      <c r="B133" s="63" t="s">
        <v>743</v>
      </c>
    </row>
    <row r="134" spans="1:2" ht="15">
      <c r="A134" s="63" t="s">
        <v>559</v>
      </c>
      <c r="B134" s="63" t="s">
        <v>743</v>
      </c>
    </row>
    <row r="135" spans="1:2" ht="15">
      <c r="A135" s="63" t="s">
        <v>536</v>
      </c>
      <c r="B135" s="63" t="s">
        <v>743</v>
      </c>
    </row>
    <row r="136" spans="1:2" ht="15">
      <c r="A136" s="63" t="s">
        <v>708</v>
      </c>
      <c r="B136" s="63" t="s">
        <v>743</v>
      </c>
    </row>
    <row r="137" spans="1:2" ht="15">
      <c r="A137" s="63" t="s">
        <v>561</v>
      </c>
      <c r="B137" s="63" t="s">
        <v>743</v>
      </c>
    </row>
    <row r="138" spans="1:2" ht="15">
      <c r="A138" s="63" t="s">
        <v>709</v>
      </c>
      <c r="B138" s="63" t="s">
        <v>743</v>
      </c>
    </row>
    <row r="139" spans="1:2" ht="15">
      <c r="A139" s="63" t="s">
        <v>710</v>
      </c>
      <c r="B139" s="63" t="s">
        <v>743</v>
      </c>
    </row>
    <row r="140" spans="1:2" ht="15">
      <c r="A140" s="63" t="s">
        <v>711</v>
      </c>
      <c r="B140" s="63" t="s">
        <v>743</v>
      </c>
    </row>
    <row r="141" spans="1:2" ht="15">
      <c r="A141" s="63" t="s">
        <v>571</v>
      </c>
      <c r="B141" s="63" t="s">
        <v>743</v>
      </c>
    </row>
    <row r="142" spans="1:2" ht="15">
      <c r="A142" s="63" t="s">
        <v>712</v>
      </c>
      <c r="B142" s="63" t="s">
        <v>743</v>
      </c>
    </row>
    <row r="143" spans="1:2" ht="15">
      <c r="A143" s="63" t="s">
        <v>713</v>
      </c>
      <c r="B143" s="63" t="s">
        <v>743</v>
      </c>
    </row>
    <row r="144" spans="1:2" ht="15">
      <c r="A144" s="63" t="s">
        <v>714</v>
      </c>
      <c r="B144" s="63" t="s">
        <v>743</v>
      </c>
    </row>
    <row r="145" spans="1:2" ht="15">
      <c r="A145" s="63" t="s">
        <v>715</v>
      </c>
      <c r="B145" s="63" t="s">
        <v>743</v>
      </c>
    </row>
    <row r="146" spans="1:2" ht="15">
      <c r="A146" s="63" t="s">
        <v>716</v>
      </c>
      <c r="B146" s="63" t="s">
        <v>743</v>
      </c>
    </row>
    <row r="147" spans="1:2" ht="15">
      <c r="A147" s="63" t="s">
        <v>717</v>
      </c>
      <c r="B147" s="63" t="s">
        <v>743</v>
      </c>
    </row>
    <row r="148" spans="1:2" ht="15">
      <c r="A148" s="63" t="s">
        <v>718</v>
      </c>
      <c r="B148" s="63" t="s">
        <v>743</v>
      </c>
    </row>
    <row r="149" spans="1:2" ht="15">
      <c r="A149" s="63" t="s">
        <v>719</v>
      </c>
      <c r="B149" s="63" t="s">
        <v>743</v>
      </c>
    </row>
    <row r="150" spans="1:2" ht="15">
      <c r="A150" s="63" t="s">
        <v>720</v>
      </c>
      <c r="B150" s="63" t="s">
        <v>743</v>
      </c>
    </row>
    <row r="151" spans="1:2" ht="15">
      <c r="A151" s="63" t="s">
        <v>721</v>
      </c>
      <c r="B151" s="63" t="s">
        <v>743</v>
      </c>
    </row>
    <row r="152" spans="1:2" ht="15">
      <c r="A152" s="63" t="s">
        <v>722</v>
      </c>
      <c r="B152" s="63" t="s">
        <v>743</v>
      </c>
    </row>
    <row r="153" spans="1:2" ht="15">
      <c r="A153" s="63" t="s">
        <v>723</v>
      </c>
      <c r="B153" s="63" t="s">
        <v>743</v>
      </c>
    </row>
    <row r="154" spans="1:2" ht="15">
      <c r="A154" s="63" t="s">
        <v>724</v>
      </c>
      <c r="B154" s="63" t="s">
        <v>743</v>
      </c>
    </row>
    <row r="155" spans="1:2" ht="15">
      <c r="A155" s="63" t="s">
        <v>725</v>
      </c>
      <c r="B155" s="63" t="s">
        <v>743</v>
      </c>
    </row>
    <row r="156" spans="1:2" ht="15">
      <c r="A156" s="63" t="s">
        <v>575</v>
      </c>
      <c r="B156" s="63" t="s">
        <v>743</v>
      </c>
    </row>
    <row r="157" spans="1:2" ht="15">
      <c r="A157" s="63" t="s">
        <v>726</v>
      </c>
      <c r="B157" s="63" t="s">
        <v>743</v>
      </c>
    </row>
    <row r="158" spans="1:2" ht="15">
      <c r="A158" s="63" t="s">
        <v>727</v>
      </c>
      <c r="B158" s="63" t="s">
        <v>743</v>
      </c>
    </row>
    <row r="159" spans="1:2" ht="15">
      <c r="A159" s="63" t="s">
        <v>728</v>
      </c>
      <c r="B159" s="63" t="s">
        <v>743</v>
      </c>
    </row>
    <row r="160" spans="1:2" ht="15">
      <c r="A160" s="63" t="s">
        <v>729</v>
      </c>
      <c r="B160" s="63" t="s">
        <v>743</v>
      </c>
    </row>
    <row r="161" spans="1:2" ht="15">
      <c r="A161" s="63" t="s">
        <v>730</v>
      </c>
      <c r="B161" s="63" t="s">
        <v>743</v>
      </c>
    </row>
    <row r="162" spans="1:2" ht="15">
      <c r="A162" s="63" t="s">
        <v>731</v>
      </c>
      <c r="B162" s="63" t="s">
        <v>743</v>
      </c>
    </row>
    <row r="163" spans="1:2" ht="15">
      <c r="A163" s="63" t="s">
        <v>576</v>
      </c>
      <c r="B163" s="63" t="s">
        <v>743</v>
      </c>
    </row>
    <row r="164" spans="1:2" ht="15">
      <c r="A164" s="63" t="s">
        <v>504</v>
      </c>
      <c r="B164" s="63" t="s">
        <v>743</v>
      </c>
    </row>
    <row r="165" spans="1:2" ht="15">
      <c r="A165" s="63" t="s">
        <v>732</v>
      </c>
      <c r="B165" s="63" t="s">
        <v>743</v>
      </c>
    </row>
    <row r="166" spans="1:2" ht="15">
      <c r="A166" s="63" t="s">
        <v>733</v>
      </c>
      <c r="B166" s="63" t="s">
        <v>743</v>
      </c>
    </row>
    <row r="167" spans="1:2" ht="15">
      <c r="A167" s="63" t="s">
        <v>734</v>
      </c>
      <c r="B167" s="63" t="s">
        <v>743</v>
      </c>
    </row>
    <row r="168" spans="1:2" ht="15">
      <c r="A168" s="63" t="s">
        <v>735</v>
      </c>
      <c r="B168" s="63" t="s">
        <v>743</v>
      </c>
    </row>
    <row r="169" spans="1:2" ht="15">
      <c r="A169" s="63" t="s">
        <v>736</v>
      </c>
      <c r="B169" s="63" t="s">
        <v>743</v>
      </c>
    </row>
    <row r="170" spans="1:2" ht="15">
      <c r="A170" s="63" t="s">
        <v>570</v>
      </c>
      <c r="B170" s="63" t="s">
        <v>743</v>
      </c>
    </row>
    <row r="171" spans="1:2" ht="15">
      <c r="A171" s="63" t="s">
        <v>737</v>
      </c>
      <c r="B171" s="63" t="s">
        <v>743</v>
      </c>
    </row>
    <row r="172" spans="1:2" ht="15">
      <c r="A172" s="63" t="s">
        <v>738</v>
      </c>
      <c r="B172" s="63" t="s">
        <v>743</v>
      </c>
    </row>
    <row r="173" spans="1:2" ht="15">
      <c r="A173" s="63" t="s">
        <v>739</v>
      </c>
      <c r="B173" s="63" t="s">
        <v>743</v>
      </c>
    </row>
    <row r="174" spans="1:2" ht="15">
      <c r="A174" s="63" t="s">
        <v>740</v>
      </c>
      <c r="B174" s="63" t="s">
        <v>743</v>
      </c>
    </row>
    <row r="175" spans="1:2" ht="15">
      <c r="A175" s="63" t="s">
        <v>529</v>
      </c>
      <c r="B175" s="63" t="s">
        <v>743</v>
      </c>
    </row>
    <row r="176" spans="1:2" ht="15">
      <c r="A176" s="63" t="s">
        <v>741</v>
      </c>
      <c r="B176" s="63" t="s">
        <v>743</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744</v>
      </c>
      <c r="B1" s="13" t="s">
        <v>17</v>
      </c>
    </row>
    <row r="2" spans="1:2" ht="15">
      <c r="A2" s="63" t="s">
        <v>745</v>
      </c>
      <c r="B2" s="63" t="s">
        <v>751</v>
      </c>
    </row>
    <row r="3" spans="1:2" ht="15">
      <c r="A3" s="63" t="s">
        <v>746</v>
      </c>
      <c r="B3" s="63" t="s">
        <v>752</v>
      </c>
    </row>
    <row r="4" spans="1:2" ht="15">
      <c r="A4" s="63" t="s">
        <v>747</v>
      </c>
      <c r="B4" s="63" t="s">
        <v>753</v>
      </c>
    </row>
    <row r="5" spans="1:2" ht="15">
      <c r="A5" s="63" t="s">
        <v>748</v>
      </c>
      <c r="B5" s="63" t="s">
        <v>754</v>
      </c>
    </row>
    <row r="6" spans="1:2" ht="15">
      <c r="A6" s="63" t="s">
        <v>749</v>
      </c>
      <c r="B6" s="63" t="s">
        <v>755</v>
      </c>
    </row>
    <row r="7" spans="1:2" ht="15">
      <c r="A7" s="63" t="s">
        <v>750</v>
      </c>
      <c r="B7" s="63" t="s">
        <v>756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305</v>
      </c>
      <c r="BL2" s="91" t="s">
        <v>306</v>
      </c>
      <c r="BM2" s="91" t="s">
        <v>307</v>
      </c>
      <c r="BN2" s="91" t="s">
        <v>308</v>
      </c>
      <c r="BO2" s="91" t="s">
        <v>309</v>
      </c>
      <c r="BP2" s="91" t="s">
        <v>310</v>
      </c>
      <c r="BQ2" s="91" t="s">
        <v>311</v>
      </c>
      <c r="BR2" s="91" t="s">
        <v>312</v>
      </c>
      <c r="BS2" s="91" t="s">
        <v>314</v>
      </c>
      <c r="BT2" s="13" t="s">
        <v>343</v>
      </c>
      <c r="BU2" s="3"/>
      <c r="BV2" s="3"/>
    </row>
    <row r="3" spans="1:74" ht="41.45" customHeight="1">
      <c r="A3" s="62" t="s">
        <v>759</v>
      </c>
      <c r="B3" s="63"/>
      <c r="C3" s="87"/>
      <c r="D3" s="87" t="s">
        <v>64</v>
      </c>
      <c r="E3" s="94">
        <v>164.8650063375698</v>
      </c>
      <c r="F3" s="96">
        <v>99.9997689882514</v>
      </c>
      <c r="G3" s="76" t="s">
        <v>1024</v>
      </c>
      <c r="H3" s="87"/>
      <c r="I3" s="77" t="s">
        <v>759</v>
      </c>
      <c r="J3" s="97"/>
      <c r="K3" s="97"/>
      <c r="L3" s="77" t="s">
        <v>1891</v>
      </c>
      <c r="M3" s="101">
        <v>1.0769885154137226</v>
      </c>
      <c r="N3" s="102">
        <v>5002.083984375</v>
      </c>
      <c r="O3" s="102">
        <v>8851.115234375</v>
      </c>
      <c r="P3" s="103"/>
      <c r="Q3" s="104"/>
      <c r="R3" s="104"/>
      <c r="S3" s="71"/>
      <c r="T3" s="48">
        <v>0</v>
      </c>
      <c r="U3" s="48">
        <v>1</v>
      </c>
      <c r="V3" s="49">
        <v>0</v>
      </c>
      <c r="W3" s="49">
        <v>0.008333</v>
      </c>
      <c r="X3" s="49">
        <v>0.010742</v>
      </c>
      <c r="Y3" s="49">
        <v>0.331562</v>
      </c>
      <c r="Z3" s="49">
        <v>0</v>
      </c>
      <c r="AA3" s="49">
        <v>0</v>
      </c>
      <c r="AB3" s="98">
        <v>3</v>
      </c>
      <c r="AC3" s="98"/>
      <c r="AD3" s="99"/>
      <c r="AE3" s="63" t="s">
        <v>1600</v>
      </c>
      <c r="AF3" s="63">
        <v>1318</v>
      </c>
      <c r="AG3" s="63">
        <v>499</v>
      </c>
      <c r="AH3" s="63">
        <v>2507</v>
      </c>
      <c r="AI3" s="63">
        <v>21695</v>
      </c>
      <c r="AJ3" s="63"/>
      <c r="AK3" s="63" t="s">
        <v>1661</v>
      </c>
      <c r="AL3" s="63" t="s">
        <v>1710</v>
      </c>
      <c r="AM3" s="68"/>
      <c r="AN3" s="63"/>
      <c r="AO3" s="65">
        <v>39590.126435185186</v>
      </c>
      <c r="AP3" s="68" t="s">
        <v>1761</v>
      </c>
      <c r="AQ3" s="63" t="b">
        <v>0</v>
      </c>
      <c r="AR3" s="63" t="b">
        <v>0</v>
      </c>
      <c r="AS3" s="63" t="b">
        <v>0</v>
      </c>
      <c r="AT3" s="63"/>
      <c r="AU3" s="63">
        <v>12</v>
      </c>
      <c r="AV3" s="68" t="s">
        <v>289</v>
      </c>
      <c r="AW3" s="63" t="b">
        <v>0</v>
      </c>
      <c r="AX3" s="63" t="s">
        <v>219</v>
      </c>
      <c r="AY3" s="68" t="s">
        <v>1829</v>
      </c>
      <c r="AZ3" s="63" t="s">
        <v>66</v>
      </c>
      <c r="BA3" s="48"/>
      <c r="BB3" s="48"/>
      <c r="BC3" s="48"/>
      <c r="BD3" s="48"/>
      <c r="BE3" s="48" t="s">
        <v>958</v>
      </c>
      <c r="BF3" s="48" t="s">
        <v>958</v>
      </c>
      <c r="BG3" s="92" t="s">
        <v>2127</v>
      </c>
      <c r="BH3" s="92" t="s">
        <v>2127</v>
      </c>
      <c r="BI3" s="92" t="s">
        <v>2198</v>
      </c>
      <c r="BJ3" s="92" t="s">
        <v>2198</v>
      </c>
      <c r="BK3" s="92">
        <v>0</v>
      </c>
      <c r="BL3" s="114">
        <v>0</v>
      </c>
      <c r="BM3" s="92">
        <v>0</v>
      </c>
      <c r="BN3" s="114">
        <v>0</v>
      </c>
      <c r="BO3" s="92">
        <v>0</v>
      </c>
      <c r="BP3" s="114">
        <v>0</v>
      </c>
      <c r="BQ3" s="92">
        <v>23</v>
      </c>
      <c r="BR3" s="114">
        <v>100</v>
      </c>
      <c r="BS3" s="92">
        <v>23</v>
      </c>
      <c r="BT3" s="69" t="str">
        <f>REPLACE(INDEX(GroupVertices[Group],MATCH(Vertices[[#This Row],[Vertex]],GroupVertices[Vertex],0)),1,1,"")</f>
        <v>2</v>
      </c>
      <c r="BU3" s="3"/>
      <c r="BV3" s="3"/>
    </row>
    <row r="4" spans="1:77" ht="41.45" customHeight="1">
      <c r="A4" s="62" t="s">
        <v>423</v>
      </c>
      <c r="B4" s="64"/>
      <c r="C4" s="87"/>
      <c r="D4" s="87" t="s">
        <v>64</v>
      </c>
      <c r="E4" s="94">
        <v>198.3838580384365</v>
      </c>
      <c r="F4" s="105">
        <v>99.99706628967772</v>
      </c>
      <c r="G4" s="76" t="s">
        <v>457</v>
      </c>
      <c r="H4" s="106"/>
      <c r="I4" s="77" t="s">
        <v>423</v>
      </c>
      <c r="J4" s="97"/>
      <c r="K4" s="107"/>
      <c r="L4" s="77" t="s">
        <v>1892</v>
      </c>
      <c r="M4" s="108">
        <v>1.9777078600736684</v>
      </c>
      <c r="N4" s="102">
        <v>4166.05419921875</v>
      </c>
      <c r="O4" s="102">
        <v>5995.0615234375</v>
      </c>
      <c r="P4" s="103"/>
      <c r="Q4" s="104"/>
      <c r="R4" s="104"/>
      <c r="S4" s="109"/>
      <c r="T4" s="48">
        <v>14</v>
      </c>
      <c r="U4" s="48">
        <v>12</v>
      </c>
      <c r="V4" s="49">
        <v>496.565079</v>
      </c>
      <c r="W4" s="49">
        <v>0.012987</v>
      </c>
      <c r="X4" s="49">
        <v>0.089539</v>
      </c>
      <c r="Y4" s="49">
        <v>4.699267</v>
      </c>
      <c r="Z4" s="49">
        <v>0.06904761904761905</v>
      </c>
      <c r="AA4" s="49">
        <v>0.14285714285714285</v>
      </c>
      <c r="AB4" s="98">
        <v>4</v>
      </c>
      <c r="AC4" s="98"/>
      <c r="AD4" s="99"/>
      <c r="AE4" s="64" t="s">
        <v>449</v>
      </c>
      <c r="AF4" s="64">
        <v>2991</v>
      </c>
      <c r="AG4" s="64">
        <v>6337</v>
      </c>
      <c r="AH4" s="64">
        <v>162035</v>
      </c>
      <c r="AI4" s="64">
        <v>44399</v>
      </c>
      <c r="AJ4" s="64"/>
      <c r="AK4" s="64" t="s">
        <v>1662</v>
      </c>
      <c r="AL4" s="64" t="s">
        <v>1711</v>
      </c>
      <c r="AM4" s="67" t="s">
        <v>453</v>
      </c>
      <c r="AN4" s="64"/>
      <c r="AO4" s="66">
        <v>39456.03121527778</v>
      </c>
      <c r="AP4" s="67" t="s">
        <v>455</v>
      </c>
      <c r="AQ4" s="64" t="b">
        <v>0</v>
      </c>
      <c r="AR4" s="64" t="b">
        <v>0</v>
      </c>
      <c r="AS4" s="64" t="b">
        <v>0</v>
      </c>
      <c r="AT4" s="64"/>
      <c r="AU4" s="64">
        <v>558</v>
      </c>
      <c r="AV4" s="67" t="s">
        <v>290</v>
      </c>
      <c r="AW4" s="64" t="b">
        <v>0</v>
      </c>
      <c r="AX4" s="64" t="s">
        <v>219</v>
      </c>
      <c r="AY4" s="67" t="s">
        <v>459</v>
      </c>
      <c r="AZ4" s="110" t="s">
        <v>66</v>
      </c>
      <c r="BA4" s="48" t="s">
        <v>2101</v>
      </c>
      <c r="BB4" s="48" t="s">
        <v>2101</v>
      </c>
      <c r="BC4" s="48" t="s">
        <v>2107</v>
      </c>
      <c r="BD4" s="48" t="s">
        <v>2107</v>
      </c>
      <c r="BE4" s="48" t="s">
        <v>2113</v>
      </c>
      <c r="BF4" s="48" t="s">
        <v>2119</v>
      </c>
      <c r="BG4" s="92" t="s">
        <v>2128</v>
      </c>
      <c r="BH4" s="92" t="s">
        <v>2177</v>
      </c>
      <c r="BI4" s="92" t="s">
        <v>2199</v>
      </c>
      <c r="BJ4" s="92" t="s">
        <v>2199</v>
      </c>
      <c r="BK4" s="48">
        <v>0</v>
      </c>
      <c r="BL4" s="49">
        <v>0</v>
      </c>
      <c r="BM4" s="48">
        <v>0</v>
      </c>
      <c r="BN4" s="49">
        <v>0</v>
      </c>
      <c r="BO4" s="48">
        <v>0</v>
      </c>
      <c r="BP4" s="49">
        <v>0</v>
      </c>
      <c r="BQ4" s="48">
        <v>290</v>
      </c>
      <c r="BR4" s="49">
        <v>100</v>
      </c>
      <c r="BS4" s="48">
        <v>290</v>
      </c>
      <c r="BT4" s="63" t="str">
        <f>REPLACE(INDEX(GroupVertices[Group],MATCH(Vertices[[#This Row],[Vertex]],GroupVertices[Vertex],0)),1,1,"")</f>
        <v>2</v>
      </c>
      <c r="BU4" s="2"/>
      <c r="BV4" s="3"/>
      <c r="BW4" s="3"/>
      <c r="BX4" s="3"/>
      <c r="BY4" s="3"/>
    </row>
    <row r="5" spans="1:77" ht="41.45" customHeight="1">
      <c r="A5" s="62" t="s">
        <v>760</v>
      </c>
      <c r="B5" s="64"/>
      <c r="C5" s="87"/>
      <c r="D5" s="87" t="s">
        <v>64</v>
      </c>
      <c r="E5" s="94">
        <v>162.42487067931896</v>
      </c>
      <c r="F5" s="105">
        <v>99.9999657417447</v>
      </c>
      <c r="G5" s="76" t="s">
        <v>1025</v>
      </c>
      <c r="H5" s="106"/>
      <c r="I5" s="77" t="s">
        <v>760</v>
      </c>
      <c r="J5" s="97"/>
      <c r="K5" s="107"/>
      <c r="L5" s="77" t="s">
        <v>1893</v>
      </c>
      <c r="M5" s="108">
        <v>1.0114171345503316</v>
      </c>
      <c r="N5" s="102">
        <v>4274.46875</v>
      </c>
      <c r="O5" s="102">
        <v>9685.2236328125</v>
      </c>
      <c r="P5" s="103"/>
      <c r="Q5" s="104"/>
      <c r="R5" s="104"/>
      <c r="S5" s="109"/>
      <c r="T5" s="48">
        <v>0</v>
      </c>
      <c r="U5" s="48">
        <v>1</v>
      </c>
      <c r="V5" s="49">
        <v>0</v>
      </c>
      <c r="W5" s="49">
        <v>0.008333</v>
      </c>
      <c r="X5" s="49">
        <v>0.010742</v>
      </c>
      <c r="Y5" s="49">
        <v>0.331562</v>
      </c>
      <c r="Z5" s="49">
        <v>0</v>
      </c>
      <c r="AA5" s="49">
        <v>0</v>
      </c>
      <c r="AB5" s="98">
        <v>5</v>
      </c>
      <c r="AC5" s="98"/>
      <c r="AD5" s="99"/>
      <c r="AE5" s="64" t="s">
        <v>1601</v>
      </c>
      <c r="AF5" s="64">
        <v>257</v>
      </c>
      <c r="AG5" s="64">
        <v>74</v>
      </c>
      <c r="AH5" s="64">
        <v>830</v>
      </c>
      <c r="AI5" s="64">
        <v>312</v>
      </c>
      <c r="AJ5" s="64"/>
      <c r="AK5" s="64" t="s">
        <v>1663</v>
      </c>
      <c r="AL5" s="64" t="s">
        <v>1587</v>
      </c>
      <c r="AM5" s="67" t="s">
        <v>1736</v>
      </c>
      <c r="AN5" s="64"/>
      <c r="AO5" s="66">
        <v>43497.85563657407</v>
      </c>
      <c r="AP5" s="67" t="s">
        <v>1762</v>
      </c>
      <c r="AQ5" s="64" t="b">
        <v>0</v>
      </c>
      <c r="AR5" s="64" t="b">
        <v>0</v>
      </c>
      <c r="AS5" s="64" t="b">
        <v>0</v>
      </c>
      <c r="AT5" s="64"/>
      <c r="AU5" s="64">
        <v>2</v>
      </c>
      <c r="AV5" s="67" t="s">
        <v>289</v>
      </c>
      <c r="AW5" s="64" t="b">
        <v>0</v>
      </c>
      <c r="AX5" s="64" t="s">
        <v>219</v>
      </c>
      <c r="AY5" s="67" t="s">
        <v>1830</v>
      </c>
      <c r="AZ5" s="110" t="s">
        <v>66</v>
      </c>
      <c r="BA5" s="48"/>
      <c r="BB5" s="48"/>
      <c r="BC5" s="48"/>
      <c r="BD5" s="48"/>
      <c r="BE5" s="48" t="s">
        <v>958</v>
      </c>
      <c r="BF5" s="48" t="s">
        <v>958</v>
      </c>
      <c r="BG5" s="92" t="s">
        <v>2127</v>
      </c>
      <c r="BH5" s="92" t="s">
        <v>2127</v>
      </c>
      <c r="BI5" s="92" t="s">
        <v>2198</v>
      </c>
      <c r="BJ5" s="92" t="s">
        <v>2198</v>
      </c>
      <c r="BK5" s="48">
        <v>0</v>
      </c>
      <c r="BL5" s="49">
        <v>0</v>
      </c>
      <c r="BM5" s="48">
        <v>0</v>
      </c>
      <c r="BN5" s="49">
        <v>0</v>
      </c>
      <c r="BO5" s="48">
        <v>0</v>
      </c>
      <c r="BP5" s="49">
        <v>0</v>
      </c>
      <c r="BQ5" s="48">
        <v>23</v>
      </c>
      <c r="BR5" s="49">
        <v>100</v>
      </c>
      <c r="BS5" s="48">
        <v>23</v>
      </c>
      <c r="BT5" s="63" t="str">
        <f>REPLACE(INDEX(GroupVertices[Group],MATCH(Vertices[[#This Row],[Vertex]],GroupVertices[Vertex],0)),1,1,"")</f>
        <v>2</v>
      </c>
      <c r="BU5" s="2"/>
      <c r="BV5" s="3"/>
      <c r="BW5" s="3"/>
      <c r="BX5" s="3"/>
      <c r="BY5" s="3"/>
    </row>
    <row r="6" spans="1:77" ht="41.45" customHeight="1">
      <c r="A6" s="62" t="s">
        <v>761</v>
      </c>
      <c r="B6" s="64"/>
      <c r="C6" s="87"/>
      <c r="D6" s="87" t="s">
        <v>64</v>
      </c>
      <c r="E6" s="94">
        <v>162.03444897399885</v>
      </c>
      <c r="F6" s="105">
        <v>99.99999722230362</v>
      </c>
      <c r="G6" s="76" t="s">
        <v>1026</v>
      </c>
      <c r="H6" s="106"/>
      <c r="I6" s="77" t="s">
        <v>761</v>
      </c>
      <c r="J6" s="97"/>
      <c r="K6" s="107"/>
      <c r="L6" s="77" t="s">
        <v>1894</v>
      </c>
      <c r="M6" s="108">
        <v>1.000925713612189</v>
      </c>
      <c r="N6" s="102">
        <v>8896.3994140625</v>
      </c>
      <c r="O6" s="102">
        <v>5480.62353515625</v>
      </c>
      <c r="P6" s="103"/>
      <c r="Q6" s="104"/>
      <c r="R6" s="104"/>
      <c r="S6" s="109"/>
      <c r="T6" s="48">
        <v>0</v>
      </c>
      <c r="U6" s="48">
        <v>2</v>
      </c>
      <c r="V6" s="49">
        <v>0</v>
      </c>
      <c r="W6" s="49">
        <v>0.009009</v>
      </c>
      <c r="X6" s="49">
        <v>0.013137</v>
      </c>
      <c r="Y6" s="49">
        <v>0.520406</v>
      </c>
      <c r="Z6" s="49">
        <v>0.5</v>
      </c>
      <c r="AA6" s="49">
        <v>0</v>
      </c>
      <c r="AB6" s="98">
        <v>6</v>
      </c>
      <c r="AC6" s="98"/>
      <c r="AD6" s="99"/>
      <c r="AE6" s="64" t="s">
        <v>1602</v>
      </c>
      <c r="AF6" s="64">
        <v>5</v>
      </c>
      <c r="AG6" s="64">
        <v>6</v>
      </c>
      <c r="AH6" s="64">
        <v>1</v>
      </c>
      <c r="AI6" s="64">
        <v>1</v>
      </c>
      <c r="AJ6" s="64"/>
      <c r="AK6" s="64"/>
      <c r="AL6" s="64"/>
      <c r="AM6" s="64"/>
      <c r="AN6" s="64"/>
      <c r="AO6" s="66">
        <v>41244.7875</v>
      </c>
      <c r="AP6" s="64"/>
      <c r="AQ6" s="64" t="b">
        <v>0</v>
      </c>
      <c r="AR6" s="64" t="b">
        <v>0</v>
      </c>
      <c r="AS6" s="64" t="b">
        <v>0</v>
      </c>
      <c r="AT6" s="64"/>
      <c r="AU6" s="64">
        <v>0</v>
      </c>
      <c r="AV6" s="67" t="s">
        <v>289</v>
      </c>
      <c r="AW6" s="64" t="b">
        <v>0</v>
      </c>
      <c r="AX6" s="64" t="s">
        <v>219</v>
      </c>
      <c r="AY6" s="67" t="s">
        <v>1831</v>
      </c>
      <c r="AZ6" s="110" t="s">
        <v>66</v>
      </c>
      <c r="BA6" s="48"/>
      <c r="BB6" s="48"/>
      <c r="BC6" s="48"/>
      <c r="BD6" s="48"/>
      <c r="BE6" s="48"/>
      <c r="BF6" s="48"/>
      <c r="BG6" s="92" t="s">
        <v>2129</v>
      </c>
      <c r="BH6" s="92" t="s">
        <v>2129</v>
      </c>
      <c r="BI6" s="92" t="s">
        <v>2200</v>
      </c>
      <c r="BJ6" s="92" t="s">
        <v>2200</v>
      </c>
      <c r="BK6" s="48">
        <v>0</v>
      </c>
      <c r="BL6" s="49">
        <v>0</v>
      </c>
      <c r="BM6" s="48">
        <v>0</v>
      </c>
      <c r="BN6" s="49">
        <v>0</v>
      </c>
      <c r="BO6" s="48">
        <v>0</v>
      </c>
      <c r="BP6" s="49">
        <v>0</v>
      </c>
      <c r="BQ6" s="48">
        <v>40</v>
      </c>
      <c r="BR6" s="49">
        <v>100</v>
      </c>
      <c r="BS6" s="48">
        <v>40</v>
      </c>
      <c r="BT6" s="63" t="str">
        <f>REPLACE(INDEX(GroupVertices[Group],MATCH(Vertices[[#This Row],[Vertex]],GroupVertices[Vertex],0)),1,1,"")</f>
        <v>4</v>
      </c>
      <c r="BU6" s="2"/>
      <c r="BV6" s="3"/>
      <c r="BW6" s="3"/>
      <c r="BX6" s="3"/>
      <c r="BY6" s="3"/>
    </row>
    <row r="7" spans="1:77" ht="41.45" customHeight="1">
      <c r="A7" s="62" t="s">
        <v>781</v>
      </c>
      <c r="B7" s="64"/>
      <c r="C7" s="87"/>
      <c r="D7" s="87" t="s">
        <v>64</v>
      </c>
      <c r="E7" s="94">
        <v>162.06315645233119</v>
      </c>
      <c r="F7" s="105">
        <v>99.99999490755664</v>
      </c>
      <c r="G7" s="76" t="s">
        <v>1041</v>
      </c>
      <c r="H7" s="106"/>
      <c r="I7" s="77" t="s">
        <v>781</v>
      </c>
      <c r="J7" s="97"/>
      <c r="K7" s="107"/>
      <c r="L7" s="77" t="s">
        <v>1895</v>
      </c>
      <c r="M7" s="108">
        <v>1.0016971416223466</v>
      </c>
      <c r="N7" s="102">
        <v>8246.427734375</v>
      </c>
      <c r="O7" s="102">
        <v>5777.77001953125</v>
      </c>
      <c r="P7" s="103"/>
      <c r="Q7" s="104"/>
      <c r="R7" s="104"/>
      <c r="S7" s="109"/>
      <c r="T7" s="48">
        <v>1</v>
      </c>
      <c r="U7" s="48">
        <v>3</v>
      </c>
      <c r="V7" s="49">
        <v>13.133333</v>
      </c>
      <c r="W7" s="49">
        <v>0.010309</v>
      </c>
      <c r="X7" s="49">
        <v>0.032441</v>
      </c>
      <c r="Y7" s="49">
        <v>0.906019</v>
      </c>
      <c r="Z7" s="49">
        <v>0.4166666666666667</v>
      </c>
      <c r="AA7" s="49">
        <v>0</v>
      </c>
      <c r="AB7" s="98">
        <v>7</v>
      </c>
      <c r="AC7" s="98"/>
      <c r="AD7" s="99"/>
      <c r="AE7" s="64" t="s">
        <v>1603</v>
      </c>
      <c r="AF7" s="64">
        <v>48</v>
      </c>
      <c r="AG7" s="64">
        <v>11</v>
      </c>
      <c r="AH7" s="64">
        <v>12</v>
      </c>
      <c r="AI7" s="64">
        <v>39</v>
      </c>
      <c r="AJ7" s="64"/>
      <c r="AK7" s="64"/>
      <c r="AL7" s="64"/>
      <c r="AM7" s="64"/>
      <c r="AN7" s="64"/>
      <c r="AO7" s="66">
        <v>41788.863483796296</v>
      </c>
      <c r="AP7" s="64"/>
      <c r="AQ7" s="64" t="b">
        <v>1</v>
      </c>
      <c r="AR7" s="64" t="b">
        <v>0</v>
      </c>
      <c r="AS7" s="64" t="b">
        <v>0</v>
      </c>
      <c r="AT7" s="64"/>
      <c r="AU7" s="64">
        <v>0</v>
      </c>
      <c r="AV7" s="67" t="s">
        <v>289</v>
      </c>
      <c r="AW7" s="64" t="b">
        <v>0</v>
      </c>
      <c r="AX7" s="64" t="s">
        <v>219</v>
      </c>
      <c r="AY7" s="67" t="s">
        <v>1832</v>
      </c>
      <c r="AZ7" s="110" t="s">
        <v>66</v>
      </c>
      <c r="BA7" s="48"/>
      <c r="BB7" s="48"/>
      <c r="BC7" s="48"/>
      <c r="BD7" s="48"/>
      <c r="BE7" s="48" t="s">
        <v>963</v>
      </c>
      <c r="BF7" s="48" t="s">
        <v>961</v>
      </c>
      <c r="BG7" s="92" t="s">
        <v>2130</v>
      </c>
      <c r="BH7" s="92" t="s">
        <v>2178</v>
      </c>
      <c r="BI7" s="92" t="s">
        <v>2201</v>
      </c>
      <c r="BJ7" s="92" t="s">
        <v>2245</v>
      </c>
      <c r="BK7" s="48">
        <v>0</v>
      </c>
      <c r="BL7" s="49">
        <v>0</v>
      </c>
      <c r="BM7" s="48">
        <v>0</v>
      </c>
      <c r="BN7" s="49">
        <v>0</v>
      </c>
      <c r="BO7" s="48">
        <v>0</v>
      </c>
      <c r="BP7" s="49">
        <v>0</v>
      </c>
      <c r="BQ7" s="48">
        <v>170</v>
      </c>
      <c r="BR7" s="49">
        <v>100</v>
      </c>
      <c r="BS7" s="48">
        <v>170</v>
      </c>
      <c r="BT7" s="63" t="str">
        <f>REPLACE(INDEX(GroupVertices[Group],MATCH(Vertices[[#This Row],[Vertex]],GroupVertices[Vertex],0)),1,1,"")</f>
        <v>4</v>
      </c>
      <c r="BU7" s="2"/>
      <c r="BV7" s="3"/>
      <c r="BW7" s="3"/>
      <c r="BX7" s="3"/>
      <c r="BY7" s="3"/>
    </row>
    <row r="8" spans="1:77" ht="41.45" customHeight="1">
      <c r="A8" s="62" t="s">
        <v>812</v>
      </c>
      <c r="B8" s="64"/>
      <c r="C8" s="87"/>
      <c r="D8" s="87" t="s">
        <v>64</v>
      </c>
      <c r="E8" s="94">
        <v>385.06284813812476</v>
      </c>
      <c r="F8" s="105">
        <v>99.98201395301703</v>
      </c>
      <c r="G8" s="76" t="s">
        <v>1816</v>
      </c>
      <c r="H8" s="106"/>
      <c r="I8" s="77" t="s">
        <v>812</v>
      </c>
      <c r="J8" s="97"/>
      <c r="K8" s="107"/>
      <c r="L8" s="77" t="s">
        <v>1896</v>
      </c>
      <c r="M8" s="108">
        <v>6.994149924526131</v>
      </c>
      <c r="N8" s="102">
        <v>8781.0009765625</v>
      </c>
      <c r="O8" s="102">
        <v>7608.974609375</v>
      </c>
      <c r="P8" s="103"/>
      <c r="Q8" s="104"/>
      <c r="R8" s="104"/>
      <c r="S8" s="109"/>
      <c r="T8" s="48">
        <v>20</v>
      </c>
      <c r="U8" s="48">
        <v>0</v>
      </c>
      <c r="V8" s="49">
        <v>816.679365</v>
      </c>
      <c r="W8" s="49">
        <v>0.014493</v>
      </c>
      <c r="X8" s="49">
        <v>0.077052</v>
      </c>
      <c r="Y8" s="49">
        <v>4.185365</v>
      </c>
      <c r="Z8" s="49">
        <v>0.0868421052631579</v>
      </c>
      <c r="AA8" s="49">
        <v>0</v>
      </c>
      <c r="AB8" s="98">
        <v>8</v>
      </c>
      <c r="AC8" s="98"/>
      <c r="AD8" s="99"/>
      <c r="AE8" s="64" t="s">
        <v>1604</v>
      </c>
      <c r="AF8" s="64">
        <v>457</v>
      </c>
      <c r="AG8" s="64">
        <v>38851</v>
      </c>
      <c r="AH8" s="64">
        <v>21758</v>
      </c>
      <c r="AI8" s="64">
        <v>15384</v>
      </c>
      <c r="AJ8" s="64"/>
      <c r="AK8" s="64" t="s">
        <v>1664</v>
      </c>
      <c r="AL8" s="64" t="s">
        <v>1712</v>
      </c>
      <c r="AM8" s="67" t="s">
        <v>1737</v>
      </c>
      <c r="AN8" s="64"/>
      <c r="AO8" s="66">
        <v>39737.6625462963</v>
      </c>
      <c r="AP8" s="67" t="s">
        <v>1763</v>
      </c>
      <c r="AQ8" s="64" t="b">
        <v>0</v>
      </c>
      <c r="AR8" s="64" t="b">
        <v>0</v>
      </c>
      <c r="AS8" s="64" t="b">
        <v>0</v>
      </c>
      <c r="AT8" s="64"/>
      <c r="AU8" s="64">
        <v>342</v>
      </c>
      <c r="AV8" s="67" t="s">
        <v>290</v>
      </c>
      <c r="AW8" s="64" t="b">
        <v>1</v>
      </c>
      <c r="AX8" s="64" t="s">
        <v>219</v>
      </c>
      <c r="AY8" s="67" t="s">
        <v>1833</v>
      </c>
      <c r="AZ8" s="110"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4</v>
      </c>
      <c r="BU8" s="2"/>
      <c r="BV8" s="3"/>
      <c r="BW8" s="3"/>
      <c r="BX8" s="3"/>
      <c r="BY8" s="3"/>
    </row>
    <row r="9" spans="1:77" ht="41.45" customHeight="1">
      <c r="A9" s="62" t="s">
        <v>762</v>
      </c>
      <c r="B9" s="64"/>
      <c r="C9" s="87"/>
      <c r="D9" s="87" t="s">
        <v>64</v>
      </c>
      <c r="E9" s="94">
        <v>162.2526258093248</v>
      </c>
      <c r="F9" s="105">
        <v>99.99997963022658</v>
      </c>
      <c r="G9" s="76" t="s">
        <v>1027</v>
      </c>
      <c r="H9" s="106"/>
      <c r="I9" s="77" t="s">
        <v>762</v>
      </c>
      <c r="J9" s="97"/>
      <c r="K9" s="107"/>
      <c r="L9" s="77" t="s">
        <v>1897</v>
      </c>
      <c r="M9" s="108">
        <v>1.0067885664893863</v>
      </c>
      <c r="N9" s="102">
        <v>9515.05078125</v>
      </c>
      <c r="O9" s="102">
        <v>9191.1123046875</v>
      </c>
      <c r="P9" s="103"/>
      <c r="Q9" s="104"/>
      <c r="R9" s="104"/>
      <c r="S9" s="109"/>
      <c r="T9" s="48">
        <v>0</v>
      </c>
      <c r="U9" s="48">
        <v>2</v>
      </c>
      <c r="V9" s="49">
        <v>0</v>
      </c>
      <c r="W9" s="49">
        <v>0.01</v>
      </c>
      <c r="X9" s="49">
        <v>0.019987</v>
      </c>
      <c r="Y9" s="49">
        <v>0.50944</v>
      </c>
      <c r="Z9" s="49">
        <v>0.5</v>
      </c>
      <c r="AA9" s="49">
        <v>0</v>
      </c>
      <c r="AB9" s="98">
        <v>9</v>
      </c>
      <c r="AC9" s="98"/>
      <c r="AD9" s="99"/>
      <c r="AE9" s="64" t="s">
        <v>1605</v>
      </c>
      <c r="AF9" s="64">
        <v>196</v>
      </c>
      <c r="AG9" s="64">
        <v>44</v>
      </c>
      <c r="AH9" s="64">
        <v>67</v>
      </c>
      <c r="AI9" s="64">
        <v>46</v>
      </c>
      <c r="AJ9" s="64"/>
      <c r="AK9" s="64" t="s">
        <v>1665</v>
      </c>
      <c r="AL9" s="64" t="s">
        <v>1587</v>
      </c>
      <c r="AM9" s="67" t="s">
        <v>1738</v>
      </c>
      <c r="AN9" s="64"/>
      <c r="AO9" s="66">
        <v>43534.05908564815</v>
      </c>
      <c r="AP9" s="67" t="s">
        <v>1764</v>
      </c>
      <c r="AQ9" s="64" t="b">
        <v>1</v>
      </c>
      <c r="AR9" s="64" t="b">
        <v>0</v>
      </c>
      <c r="AS9" s="64" t="b">
        <v>0</v>
      </c>
      <c r="AT9" s="64"/>
      <c r="AU9" s="64">
        <v>0</v>
      </c>
      <c r="AV9" s="64"/>
      <c r="AW9" s="64" t="b">
        <v>0</v>
      </c>
      <c r="AX9" s="64" t="s">
        <v>219</v>
      </c>
      <c r="AY9" s="67" t="s">
        <v>1834</v>
      </c>
      <c r="AZ9" s="110" t="s">
        <v>66</v>
      </c>
      <c r="BA9" s="48"/>
      <c r="BB9" s="48"/>
      <c r="BC9" s="48"/>
      <c r="BD9" s="48"/>
      <c r="BE9" s="48" t="s">
        <v>959</v>
      </c>
      <c r="BF9" s="48" t="s">
        <v>959</v>
      </c>
      <c r="BG9" s="92" t="s">
        <v>2131</v>
      </c>
      <c r="BH9" s="92" t="s">
        <v>2131</v>
      </c>
      <c r="BI9" s="92" t="s">
        <v>2202</v>
      </c>
      <c r="BJ9" s="92" t="s">
        <v>2202</v>
      </c>
      <c r="BK9" s="48">
        <v>0</v>
      </c>
      <c r="BL9" s="49">
        <v>0</v>
      </c>
      <c r="BM9" s="48">
        <v>0</v>
      </c>
      <c r="BN9" s="49">
        <v>0</v>
      </c>
      <c r="BO9" s="48">
        <v>0</v>
      </c>
      <c r="BP9" s="49">
        <v>0</v>
      </c>
      <c r="BQ9" s="48">
        <v>18</v>
      </c>
      <c r="BR9" s="49">
        <v>100</v>
      </c>
      <c r="BS9" s="48">
        <v>18</v>
      </c>
      <c r="BT9" s="63" t="str">
        <f>REPLACE(INDEX(GroupVertices[Group],MATCH(Vertices[[#This Row],[Vertex]],GroupVertices[Vertex],0)),1,1,"")</f>
        <v>4</v>
      </c>
      <c r="BU9" s="2"/>
      <c r="BV9" s="3"/>
      <c r="BW9" s="3"/>
      <c r="BX9" s="3"/>
      <c r="BY9" s="3"/>
    </row>
    <row r="10" spans="1:77" ht="41.45" customHeight="1">
      <c r="A10" s="62" t="s">
        <v>763</v>
      </c>
      <c r="B10" s="64"/>
      <c r="C10" s="87"/>
      <c r="D10" s="87" t="s">
        <v>64</v>
      </c>
      <c r="E10" s="94">
        <v>163.11959165496214</v>
      </c>
      <c r="F10" s="105">
        <v>99.99990972486779</v>
      </c>
      <c r="G10" s="76" t="s">
        <v>1028</v>
      </c>
      <c r="H10" s="106"/>
      <c r="I10" s="77" t="s">
        <v>763</v>
      </c>
      <c r="J10" s="97"/>
      <c r="K10" s="107"/>
      <c r="L10" s="77" t="s">
        <v>1898</v>
      </c>
      <c r="M10" s="108">
        <v>1.0300856923961441</v>
      </c>
      <c r="N10" s="102">
        <v>7694.81298828125</v>
      </c>
      <c r="O10" s="102">
        <v>7967.7373046875</v>
      </c>
      <c r="P10" s="103"/>
      <c r="Q10" s="104"/>
      <c r="R10" s="104"/>
      <c r="S10" s="109"/>
      <c r="T10" s="48">
        <v>0</v>
      </c>
      <c r="U10" s="48">
        <v>2</v>
      </c>
      <c r="V10" s="49">
        <v>0</v>
      </c>
      <c r="W10" s="49">
        <v>0.01</v>
      </c>
      <c r="X10" s="49">
        <v>0.019987</v>
      </c>
      <c r="Y10" s="49">
        <v>0.50944</v>
      </c>
      <c r="Z10" s="49">
        <v>0.5</v>
      </c>
      <c r="AA10" s="49">
        <v>0</v>
      </c>
      <c r="AB10" s="98">
        <v>10</v>
      </c>
      <c r="AC10" s="98"/>
      <c r="AD10" s="99"/>
      <c r="AE10" s="64" t="s">
        <v>1606</v>
      </c>
      <c r="AF10" s="64">
        <v>627</v>
      </c>
      <c r="AG10" s="64">
        <v>195</v>
      </c>
      <c r="AH10" s="64">
        <v>604</v>
      </c>
      <c r="AI10" s="64">
        <v>1121</v>
      </c>
      <c r="AJ10" s="64"/>
      <c r="AK10" s="64" t="s">
        <v>1666</v>
      </c>
      <c r="AL10" s="64" t="s">
        <v>1587</v>
      </c>
      <c r="AM10" s="64"/>
      <c r="AN10" s="64"/>
      <c r="AO10" s="66">
        <v>42009.02820601852</v>
      </c>
      <c r="AP10" s="64"/>
      <c r="AQ10" s="64" t="b">
        <v>1</v>
      </c>
      <c r="AR10" s="64" t="b">
        <v>0</v>
      </c>
      <c r="AS10" s="64" t="b">
        <v>0</v>
      </c>
      <c r="AT10" s="64"/>
      <c r="AU10" s="64">
        <v>2</v>
      </c>
      <c r="AV10" s="67" t="s">
        <v>289</v>
      </c>
      <c r="AW10" s="64" t="b">
        <v>0</v>
      </c>
      <c r="AX10" s="64" t="s">
        <v>219</v>
      </c>
      <c r="AY10" s="67" t="s">
        <v>1835</v>
      </c>
      <c r="AZ10" s="110" t="s">
        <v>66</v>
      </c>
      <c r="BA10" s="48"/>
      <c r="BB10" s="48"/>
      <c r="BC10" s="48"/>
      <c r="BD10" s="48"/>
      <c r="BE10" s="48" t="s">
        <v>959</v>
      </c>
      <c r="BF10" s="48" t="s">
        <v>959</v>
      </c>
      <c r="BG10" s="92" t="s">
        <v>2131</v>
      </c>
      <c r="BH10" s="92" t="s">
        <v>2131</v>
      </c>
      <c r="BI10" s="92" t="s">
        <v>2202</v>
      </c>
      <c r="BJ10" s="92" t="s">
        <v>2202</v>
      </c>
      <c r="BK10" s="48">
        <v>0</v>
      </c>
      <c r="BL10" s="49">
        <v>0</v>
      </c>
      <c r="BM10" s="48">
        <v>0</v>
      </c>
      <c r="BN10" s="49">
        <v>0</v>
      </c>
      <c r="BO10" s="48">
        <v>0</v>
      </c>
      <c r="BP10" s="49">
        <v>0</v>
      </c>
      <c r="BQ10" s="48">
        <v>18</v>
      </c>
      <c r="BR10" s="49">
        <v>100</v>
      </c>
      <c r="BS10" s="48">
        <v>18</v>
      </c>
      <c r="BT10" s="63" t="str">
        <f>REPLACE(INDEX(GroupVertices[Group],MATCH(Vertices[[#This Row],[Vertex]],GroupVertices[Vertex],0)),1,1,"")</f>
        <v>4</v>
      </c>
      <c r="BU10" s="2"/>
      <c r="BV10" s="3"/>
      <c r="BW10" s="3"/>
      <c r="BX10" s="3"/>
      <c r="BY10" s="3"/>
    </row>
    <row r="11" spans="1:77" ht="41.45" customHeight="1">
      <c r="A11" s="62" t="s">
        <v>764</v>
      </c>
      <c r="B11" s="64"/>
      <c r="C11" s="87"/>
      <c r="D11" s="87" t="s">
        <v>64</v>
      </c>
      <c r="E11" s="94">
        <v>176.34799767051487</v>
      </c>
      <c r="F11" s="105">
        <v>99.99884308945946</v>
      </c>
      <c r="G11" s="76" t="s">
        <v>1029</v>
      </c>
      <c r="H11" s="106"/>
      <c r="I11" s="77" t="s">
        <v>764</v>
      </c>
      <c r="J11" s="97"/>
      <c r="K11" s="107"/>
      <c r="L11" s="77" t="s">
        <v>1899</v>
      </c>
      <c r="M11" s="108">
        <v>1.3855597194767393</v>
      </c>
      <c r="N11" s="102">
        <v>8434.240234375</v>
      </c>
      <c r="O11" s="102">
        <v>9685.2236328125</v>
      </c>
      <c r="P11" s="103"/>
      <c r="Q11" s="104"/>
      <c r="R11" s="104"/>
      <c r="S11" s="109"/>
      <c r="T11" s="48">
        <v>0</v>
      </c>
      <c r="U11" s="48">
        <v>2</v>
      </c>
      <c r="V11" s="49">
        <v>0</v>
      </c>
      <c r="W11" s="49">
        <v>0.01</v>
      </c>
      <c r="X11" s="49">
        <v>0.019987</v>
      </c>
      <c r="Y11" s="49">
        <v>0.50944</v>
      </c>
      <c r="Z11" s="49">
        <v>0.5</v>
      </c>
      <c r="AA11" s="49">
        <v>0</v>
      </c>
      <c r="AB11" s="98">
        <v>11</v>
      </c>
      <c r="AC11" s="98"/>
      <c r="AD11" s="99"/>
      <c r="AE11" s="64" t="s">
        <v>1607</v>
      </c>
      <c r="AF11" s="64">
        <v>4297</v>
      </c>
      <c r="AG11" s="64">
        <v>2499</v>
      </c>
      <c r="AH11" s="64">
        <v>113119</v>
      </c>
      <c r="AI11" s="64">
        <v>92301</v>
      </c>
      <c r="AJ11" s="64"/>
      <c r="AK11" s="64" t="s">
        <v>1667</v>
      </c>
      <c r="AL11" s="64" t="s">
        <v>1713</v>
      </c>
      <c r="AM11" s="64"/>
      <c r="AN11" s="64"/>
      <c r="AO11" s="66">
        <v>40443.38112268518</v>
      </c>
      <c r="AP11" s="67" t="s">
        <v>1765</v>
      </c>
      <c r="AQ11" s="64" t="b">
        <v>1</v>
      </c>
      <c r="AR11" s="64" t="b">
        <v>0</v>
      </c>
      <c r="AS11" s="64" t="b">
        <v>1</v>
      </c>
      <c r="AT11" s="64"/>
      <c r="AU11" s="64">
        <v>36</v>
      </c>
      <c r="AV11" s="67" t="s">
        <v>289</v>
      </c>
      <c r="AW11" s="64" t="b">
        <v>0</v>
      </c>
      <c r="AX11" s="64" t="s">
        <v>219</v>
      </c>
      <c r="AY11" s="67" t="s">
        <v>1836</v>
      </c>
      <c r="AZ11" s="110" t="s">
        <v>66</v>
      </c>
      <c r="BA11" s="48"/>
      <c r="BB11" s="48"/>
      <c r="BC11" s="48"/>
      <c r="BD11" s="48"/>
      <c r="BE11" s="48" t="s">
        <v>959</v>
      </c>
      <c r="BF11" s="48" t="s">
        <v>959</v>
      </c>
      <c r="BG11" s="92" t="s">
        <v>2131</v>
      </c>
      <c r="BH11" s="92" t="s">
        <v>2131</v>
      </c>
      <c r="BI11" s="92" t="s">
        <v>2202</v>
      </c>
      <c r="BJ11" s="92" t="s">
        <v>2202</v>
      </c>
      <c r="BK11" s="48">
        <v>0</v>
      </c>
      <c r="BL11" s="49">
        <v>0</v>
      </c>
      <c r="BM11" s="48">
        <v>0</v>
      </c>
      <c r="BN11" s="49">
        <v>0</v>
      </c>
      <c r="BO11" s="48">
        <v>0</v>
      </c>
      <c r="BP11" s="49">
        <v>0</v>
      </c>
      <c r="BQ11" s="48">
        <v>18</v>
      </c>
      <c r="BR11" s="49">
        <v>100</v>
      </c>
      <c r="BS11" s="48">
        <v>18</v>
      </c>
      <c r="BT11" s="63" t="str">
        <f>REPLACE(INDEX(GroupVertices[Group],MATCH(Vertices[[#This Row],[Vertex]],GroupVertices[Vertex],0)),1,1,"")</f>
        <v>4</v>
      </c>
      <c r="BU11" s="2"/>
      <c r="BV11" s="3"/>
      <c r="BW11" s="3"/>
      <c r="BX11" s="3"/>
      <c r="BY11" s="3"/>
    </row>
    <row r="12" spans="1:77" ht="41.45" customHeight="1">
      <c r="A12" s="62" t="s">
        <v>765</v>
      </c>
      <c r="B12" s="64"/>
      <c r="C12" s="87"/>
      <c r="D12" s="87" t="s">
        <v>64</v>
      </c>
      <c r="E12" s="94">
        <v>162.02870747833236</v>
      </c>
      <c r="F12" s="105">
        <v>99.99999768525302</v>
      </c>
      <c r="G12" s="76" t="s">
        <v>1817</v>
      </c>
      <c r="H12" s="106"/>
      <c r="I12" s="77" t="s">
        <v>765</v>
      </c>
      <c r="J12" s="97"/>
      <c r="K12" s="107"/>
      <c r="L12" s="77" t="s">
        <v>1900</v>
      </c>
      <c r="M12" s="108">
        <v>1.0007714280101576</v>
      </c>
      <c r="N12" s="102">
        <v>1195.3302001953125</v>
      </c>
      <c r="O12" s="102">
        <v>6873.78955078125</v>
      </c>
      <c r="P12" s="103"/>
      <c r="Q12" s="104"/>
      <c r="R12" s="104"/>
      <c r="S12" s="109"/>
      <c r="T12" s="48">
        <v>1</v>
      </c>
      <c r="U12" s="48">
        <v>1</v>
      </c>
      <c r="V12" s="49">
        <v>0</v>
      </c>
      <c r="W12" s="49">
        <v>0</v>
      </c>
      <c r="X12" s="49">
        <v>0</v>
      </c>
      <c r="Y12" s="49">
        <v>0.999992</v>
      </c>
      <c r="Z12" s="49">
        <v>0</v>
      </c>
      <c r="AA12" s="49" t="s">
        <v>416</v>
      </c>
      <c r="AB12" s="98">
        <v>12</v>
      </c>
      <c r="AC12" s="98"/>
      <c r="AD12" s="99"/>
      <c r="AE12" s="64" t="s">
        <v>1608</v>
      </c>
      <c r="AF12" s="64">
        <v>43</v>
      </c>
      <c r="AG12" s="64">
        <v>5</v>
      </c>
      <c r="AH12" s="64">
        <v>7</v>
      </c>
      <c r="AI12" s="64">
        <v>0</v>
      </c>
      <c r="AJ12" s="64"/>
      <c r="AK12" s="64"/>
      <c r="AL12" s="64"/>
      <c r="AM12" s="64"/>
      <c r="AN12" s="64"/>
      <c r="AO12" s="66">
        <v>40555.911307870374</v>
      </c>
      <c r="AP12" s="67" t="s">
        <v>1766</v>
      </c>
      <c r="AQ12" s="64" t="b">
        <v>0</v>
      </c>
      <c r="AR12" s="64" t="b">
        <v>0</v>
      </c>
      <c r="AS12" s="64" t="b">
        <v>0</v>
      </c>
      <c r="AT12" s="64"/>
      <c r="AU12" s="64">
        <v>0</v>
      </c>
      <c r="AV12" s="67" t="s">
        <v>290</v>
      </c>
      <c r="AW12" s="64" t="b">
        <v>0</v>
      </c>
      <c r="AX12" s="64" t="s">
        <v>219</v>
      </c>
      <c r="AY12" s="67" t="s">
        <v>1837</v>
      </c>
      <c r="AZ12" s="110" t="s">
        <v>66</v>
      </c>
      <c r="BA12" s="48"/>
      <c r="BB12" s="48"/>
      <c r="BC12" s="48"/>
      <c r="BD12" s="48"/>
      <c r="BE12" s="48" t="s">
        <v>959</v>
      </c>
      <c r="BF12" s="48" t="s">
        <v>959</v>
      </c>
      <c r="BG12" s="92" t="s">
        <v>2132</v>
      </c>
      <c r="BH12" s="92" t="s">
        <v>2132</v>
      </c>
      <c r="BI12" s="92" t="s">
        <v>2203</v>
      </c>
      <c r="BJ12" s="92" t="s">
        <v>2203</v>
      </c>
      <c r="BK12" s="48">
        <v>0</v>
      </c>
      <c r="BL12" s="49">
        <v>0</v>
      </c>
      <c r="BM12" s="48">
        <v>0</v>
      </c>
      <c r="BN12" s="49">
        <v>0</v>
      </c>
      <c r="BO12" s="48">
        <v>0</v>
      </c>
      <c r="BP12" s="49">
        <v>0</v>
      </c>
      <c r="BQ12" s="48">
        <v>30</v>
      </c>
      <c r="BR12" s="49">
        <v>100</v>
      </c>
      <c r="BS12" s="48">
        <v>30</v>
      </c>
      <c r="BT12" s="63" t="str">
        <f>REPLACE(INDEX(GroupVertices[Group],MATCH(Vertices[[#This Row],[Vertex]],GroupVertices[Vertex],0)),1,1,"")</f>
        <v>1</v>
      </c>
      <c r="BU12" s="2"/>
      <c r="BV12" s="3"/>
      <c r="BW12" s="3"/>
      <c r="BX12" s="3"/>
      <c r="BY12" s="3"/>
    </row>
    <row r="13" spans="1:77" ht="41.45" customHeight="1">
      <c r="A13" s="62" t="s">
        <v>766</v>
      </c>
      <c r="B13" s="64"/>
      <c r="C13" s="87"/>
      <c r="D13" s="87" t="s">
        <v>64</v>
      </c>
      <c r="E13" s="94">
        <v>168.90701928676646</v>
      </c>
      <c r="F13" s="105">
        <v>99.99944307187664</v>
      </c>
      <c r="G13" s="76" t="s">
        <v>1818</v>
      </c>
      <c r="H13" s="106"/>
      <c r="I13" s="77" t="s">
        <v>766</v>
      </c>
      <c r="J13" s="97"/>
      <c r="K13" s="107"/>
      <c r="L13" s="77" t="s">
        <v>1901</v>
      </c>
      <c r="M13" s="108">
        <v>1.1856055792439046</v>
      </c>
      <c r="N13" s="102">
        <v>1885.7879638671875</v>
      </c>
      <c r="O13" s="102">
        <v>1250.920654296875</v>
      </c>
      <c r="P13" s="103"/>
      <c r="Q13" s="104"/>
      <c r="R13" s="104"/>
      <c r="S13" s="109"/>
      <c r="T13" s="48">
        <v>1</v>
      </c>
      <c r="U13" s="48">
        <v>1</v>
      </c>
      <c r="V13" s="49">
        <v>0</v>
      </c>
      <c r="W13" s="49">
        <v>0</v>
      </c>
      <c r="X13" s="49">
        <v>0</v>
      </c>
      <c r="Y13" s="49">
        <v>0.999992</v>
      </c>
      <c r="Z13" s="49">
        <v>0</v>
      </c>
      <c r="AA13" s="49" t="s">
        <v>416</v>
      </c>
      <c r="AB13" s="98">
        <v>13</v>
      </c>
      <c r="AC13" s="98"/>
      <c r="AD13" s="99"/>
      <c r="AE13" s="64" t="s">
        <v>1609</v>
      </c>
      <c r="AF13" s="64">
        <v>1025</v>
      </c>
      <c r="AG13" s="64">
        <v>1203</v>
      </c>
      <c r="AH13" s="64">
        <v>3912</v>
      </c>
      <c r="AI13" s="64">
        <v>31399</v>
      </c>
      <c r="AJ13" s="64"/>
      <c r="AK13" s="64" t="s">
        <v>1668</v>
      </c>
      <c r="AL13" s="64"/>
      <c r="AM13" s="64"/>
      <c r="AN13" s="64"/>
      <c r="AO13" s="66">
        <v>41679.00869212963</v>
      </c>
      <c r="AP13" s="67" t="s">
        <v>1767</v>
      </c>
      <c r="AQ13" s="64" t="b">
        <v>1</v>
      </c>
      <c r="AR13" s="64" t="b">
        <v>0</v>
      </c>
      <c r="AS13" s="64" t="b">
        <v>1</v>
      </c>
      <c r="AT13" s="64"/>
      <c r="AU13" s="64">
        <v>3</v>
      </c>
      <c r="AV13" s="67" t="s">
        <v>289</v>
      </c>
      <c r="AW13" s="64" t="b">
        <v>0</v>
      </c>
      <c r="AX13" s="64" t="s">
        <v>219</v>
      </c>
      <c r="AY13" s="67" t="s">
        <v>1838</v>
      </c>
      <c r="AZ13" s="110" t="s">
        <v>66</v>
      </c>
      <c r="BA13" s="48"/>
      <c r="BB13" s="48"/>
      <c r="BC13" s="48"/>
      <c r="BD13" s="48"/>
      <c r="BE13" s="48" t="s">
        <v>959</v>
      </c>
      <c r="BF13" s="48" t="s">
        <v>959</v>
      </c>
      <c r="BG13" s="92" t="s">
        <v>2133</v>
      </c>
      <c r="BH13" s="92" t="s">
        <v>2133</v>
      </c>
      <c r="BI13" s="92" t="s">
        <v>2204</v>
      </c>
      <c r="BJ13" s="92" t="s">
        <v>2204</v>
      </c>
      <c r="BK13" s="48">
        <v>0</v>
      </c>
      <c r="BL13" s="49">
        <v>0</v>
      </c>
      <c r="BM13" s="48">
        <v>0</v>
      </c>
      <c r="BN13" s="49">
        <v>0</v>
      </c>
      <c r="BO13" s="48">
        <v>0</v>
      </c>
      <c r="BP13" s="49">
        <v>0</v>
      </c>
      <c r="BQ13" s="48">
        <v>7</v>
      </c>
      <c r="BR13" s="49">
        <v>100</v>
      </c>
      <c r="BS13" s="48">
        <v>7</v>
      </c>
      <c r="BT13" s="63" t="str">
        <f>REPLACE(INDEX(GroupVertices[Group],MATCH(Vertices[[#This Row],[Vertex]],GroupVertices[Vertex],0)),1,1,"")</f>
        <v>1</v>
      </c>
      <c r="BU13" s="2"/>
      <c r="BV13" s="3"/>
      <c r="BW13" s="3"/>
      <c r="BX13" s="3"/>
      <c r="BY13" s="3"/>
    </row>
    <row r="14" spans="1:77" ht="41.45" customHeight="1">
      <c r="A14" s="62" t="s">
        <v>767</v>
      </c>
      <c r="B14" s="64"/>
      <c r="C14" s="87"/>
      <c r="D14" s="87" t="s">
        <v>64</v>
      </c>
      <c r="E14" s="94">
        <v>162.01148299133294</v>
      </c>
      <c r="F14" s="105">
        <v>99.99999907410121</v>
      </c>
      <c r="G14" s="76" t="s">
        <v>1819</v>
      </c>
      <c r="H14" s="106"/>
      <c r="I14" s="77" t="s">
        <v>767</v>
      </c>
      <c r="J14" s="97"/>
      <c r="K14" s="107"/>
      <c r="L14" s="77" t="s">
        <v>1902</v>
      </c>
      <c r="M14" s="108">
        <v>1.000308571204063</v>
      </c>
      <c r="N14" s="102">
        <v>1885.7879638671875</v>
      </c>
      <c r="O14" s="102">
        <v>8748.0791015625</v>
      </c>
      <c r="P14" s="103"/>
      <c r="Q14" s="104"/>
      <c r="R14" s="104"/>
      <c r="S14" s="109"/>
      <c r="T14" s="48">
        <v>1</v>
      </c>
      <c r="U14" s="48">
        <v>1</v>
      </c>
      <c r="V14" s="49">
        <v>0</v>
      </c>
      <c r="W14" s="49">
        <v>0</v>
      </c>
      <c r="X14" s="49">
        <v>0</v>
      </c>
      <c r="Y14" s="49">
        <v>0.999992</v>
      </c>
      <c r="Z14" s="49">
        <v>0</v>
      </c>
      <c r="AA14" s="49" t="s">
        <v>416</v>
      </c>
      <c r="AB14" s="98">
        <v>14</v>
      </c>
      <c r="AC14" s="98"/>
      <c r="AD14" s="99"/>
      <c r="AE14" s="64" t="s">
        <v>1610</v>
      </c>
      <c r="AF14" s="64">
        <v>74</v>
      </c>
      <c r="AG14" s="64">
        <v>2</v>
      </c>
      <c r="AH14" s="64">
        <v>404</v>
      </c>
      <c r="AI14" s="64">
        <v>199</v>
      </c>
      <c r="AJ14" s="64"/>
      <c r="AK14" s="64" t="s">
        <v>1669</v>
      </c>
      <c r="AL14" s="64" t="s">
        <v>1714</v>
      </c>
      <c r="AM14" s="64"/>
      <c r="AN14" s="64"/>
      <c r="AO14" s="66">
        <v>42320.03364583333</v>
      </c>
      <c r="AP14" s="67" t="s">
        <v>1768</v>
      </c>
      <c r="AQ14" s="64" t="b">
        <v>0</v>
      </c>
      <c r="AR14" s="64" t="b">
        <v>0</v>
      </c>
      <c r="AS14" s="64" t="b">
        <v>0</v>
      </c>
      <c r="AT14" s="64"/>
      <c r="AU14" s="64">
        <v>0</v>
      </c>
      <c r="AV14" s="67" t="s">
        <v>289</v>
      </c>
      <c r="AW14" s="64" t="b">
        <v>0</v>
      </c>
      <c r="AX14" s="64" t="s">
        <v>219</v>
      </c>
      <c r="AY14" s="67" t="s">
        <v>1839</v>
      </c>
      <c r="AZ14" s="110" t="s">
        <v>66</v>
      </c>
      <c r="BA14" s="48"/>
      <c r="BB14" s="48"/>
      <c r="BC14" s="48"/>
      <c r="BD14" s="48"/>
      <c r="BE14" s="48" t="s">
        <v>960</v>
      </c>
      <c r="BF14" s="48" t="s">
        <v>960</v>
      </c>
      <c r="BG14" s="92" t="s">
        <v>2134</v>
      </c>
      <c r="BH14" s="92" t="s">
        <v>2134</v>
      </c>
      <c r="BI14" s="92" t="s">
        <v>2205</v>
      </c>
      <c r="BJ14" s="92" t="s">
        <v>2205</v>
      </c>
      <c r="BK14" s="48">
        <v>0</v>
      </c>
      <c r="BL14" s="49">
        <v>0</v>
      </c>
      <c r="BM14" s="48">
        <v>0</v>
      </c>
      <c r="BN14" s="49">
        <v>0</v>
      </c>
      <c r="BO14" s="48">
        <v>0</v>
      </c>
      <c r="BP14" s="49">
        <v>0</v>
      </c>
      <c r="BQ14" s="48">
        <v>5</v>
      </c>
      <c r="BR14" s="49">
        <v>100</v>
      </c>
      <c r="BS14" s="48">
        <v>5</v>
      </c>
      <c r="BT14" s="63" t="str">
        <f>REPLACE(INDEX(GroupVertices[Group],MATCH(Vertices[[#This Row],[Vertex]],GroupVertices[Vertex],0)),1,1,"")</f>
        <v>1</v>
      </c>
      <c r="BU14" s="2"/>
      <c r="BV14" s="3"/>
      <c r="BW14" s="3"/>
      <c r="BX14" s="3"/>
      <c r="BY14" s="3"/>
    </row>
    <row r="15" spans="1:77" ht="41.45" customHeight="1">
      <c r="A15" s="62" t="s">
        <v>768</v>
      </c>
      <c r="B15" s="64"/>
      <c r="C15" s="87"/>
      <c r="D15" s="87" t="s">
        <v>64</v>
      </c>
      <c r="E15" s="94">
        <v>168.57975403377753</v>
      </c>
      <c r="F15" s="105">
        <v>99.99946945999221</v>
      </c>
      <c r="G15" s="76" t="s">
        <v>1030</v>
      </c>
      <c r="H15" s="106"/>
      <c r="I15" s="77" t="s">
        <v>768</v>
      </c>
      <c r="J15" s="97"/>
      <c r="K15" s="107"/>
      <c r="L15" s="77" t="s">
        <v>1903</v>
      </c>
      <c r="M15" s="108">
        <v>1.1768112999281086</v>
      </c>
      <c r="N15" s="102">
        <v>4124.82470703125</v>
      </c>
      <c r="O15" s="102">
        <v>313.7761535644531</v>
      </c>
      <c r="P15" s="103"/>
      <c r="Q15" s="104"/>
      <c r="R15" s="104"/>
      <c r="S15" s="109"/>
      <c r="T15" s="48">
        <v>0</v>
      </c>
      <c r="U15" s="48">
        <v>1</v>
      </c>
      <c r="V15" s="49">
        <v>0</v>
      </c>
      <c r="W15" s="49">
        <v>0.008547</v>
      </c>
      <c r="X15" s="49">
        <v>0.010878</v>
      </c>
      <c r="Y15" s="49">
        <v>0.325407</v>
      </c>
      <c r="Z15" s="49">
        <v>0</v>
      </c>
      <c r="AA15" s="49">
        <v>0</v>
      </c>
      <c r="AB15" s="98">
        <v>15</v>
      </c>
      <c r="AC15" s="98"/>
      <c r="AD15" s="99"/>
      <c r="AE15" s="64" t="s">
        <v>1611</v>
      </c>
      <c r="AF15" s="64">
        <v>747</v>
      </c>
      <c r="AG15" s="64">
        <v>1146</v>
      </c>
      <c r="AH15" s="64">
        <v>28898</v>
      </c>
      <c r="AI15" s="64">
        <v>33900</v>
      </c>
      <c r="AJ15" s="64"/>
      <c r="AK15" s="64" t="s">
        <v>1670</v>
      </c>
      <c r="AL15" s="64"/>
      <c r="AM15" s="64"/>
      <c r="AN15" s="64"/>
      <c r="AO15" s="66">
        <v>41358.60019675926</v>
      </c>
      <c r="AP15" s="67" t="s">
        <v>1769</v>
      </c>
      <c r="AQ15" s="64" t="b">
        <v>1</v>
      </c>
      <c r="AR15" s="64" t="b">
        <v>0</v>
      </c>
      <c r="AS15" s="64" t="b">
        <v>0</v>
      </c>
      <c r="AT15" s="64"/>
      <c r="AU15" s="64">
        <v>557</v>
      </c>
      <c r="AV15" s="67" t="s">
        <v>289</v>
      </c>
      <c r="AW15" s="64" t="b">
        <v>0</v>
      </c>
      <c r="AX15" s="64" t="s">
        <v>219</v>
      </c>
      <c r="AY15" s="67" t="s">
        <v>1840</v>
      </c>
      <c r="AZ15" s="110" t="s">
        <v>66</v>
      </c>
      <c r="BA15" s="48" t="s">
        <v>927</v>
      </c>
      <c r="BB15" s="48" t="s">
        <v>927</v>
      </c>
      <c r="BC15" s="48" t="s">
        <v>949</v>
      </c>
      <c r="BD15" s="48" t="s">
        <v>949</v>
      </c>
      <c r="BE15" s="48" t="s">
        <v>959</v>
      </c>
      <c r="BF15" s="48" t="s">
        <v>959</v>
      </c>
      <c r="BG15" s="92" t="s">
        <v>2135</v>
      </c>
      <c r="BH15" s="92" t="s">
        <v>2135</v>
      </c>
      <c r="BI15" s="92" t="s">
        <v>2206</v>
      </c>
      <c r="BJ15" s="92" t="s">
        <v>2206</v>
      </c>
      <c r="BK15" s="48">
        <v>0</v>
      </c>
      <c r="BL15" s="49">
        <v>0</v>
      </c>
      <c r="BM15" s="48">
        <v>0</v>
      </c>
      <c r="BN15" s="49">
        <v>0</v>
      </c>
      <c r="BO15" s="48">
        <v>0</v>
      </c>
      <c r="BP15" s="49">
        <v>0</v>
      </c>
      <c r="BQ15" s="48">
        <v>11</v>
      </c>
      <c r="BR15" s="49">
        <v>100</v>
      </c>
      <c r="BS15" s="48">
        <v>11</v>
      </c>
      <c r="BT15" s="63" t="str">
        <f>REPLACE(INDEX(GroupVertices[Group],MATCH(Vertices[[#This Row],[Vertex]],GroupVertices[Vertex],0)),1,1,"")</f>
        <v>2</v>
      </c>
      <c r="BU15" s="2"/>
      <c r="BV15" s="3"/>
      <c r="BW15" s="3"/>
      <c r="BX15" s="3"/>
      <c r="BY15" s="3"/>
    </row>
    <row r="16" spans="1:77" ht="41.45" customHeight="1">
      <c r="A16" s="62" t="s">
        <v>808</v>
      </c>
      <c r="B16" s="64"/>
      <c r="C16" s="87"/>
      <c r="D16" s="87" t="s">
        <v>64</v>
      </c>
      <c r="E16" s="94">
        <v>167.71852968380665</v>
      </c>
      <c r="F16" s="105">
        <v>99.99953890240161</v>
      </c>
      <c r="G16" s="76" t="s">
        <v>1066</v>
      </c>
      <c r="H16" s="106"/>
      <c r="I16" s="77" t="s">
        <v>808</v>
      </c>
      <c r="J16" s="97"/>
      <c r="K16" s="107"/>
      <c r="L16" s="77" t="s">
        <v>1904</v>
      </c>
      <c r="M16" s="108">
        <v>1.1536684596233824</v>
      </c>
      <c r="N16" s="102">
        <v>4119.52197265625</v>
      </c>
      <c r="O16" s="102">
        <v>4281.892578125</v>
      </c>
      <c r="P16" s="103"/>
      <c r="Q16" s="104"/>
      <c r="R16" s="104"/>
      <c r="S16" s="109"/>
      <c r="T16" s="48">
        <v>12</v>
      </c>
      <c r="U16" s="48">
        <v>12</v>
      </c>
      <c r="V16" s="49">
        <v>472.528571</v>
      </c>
      <c r="W16" s="49">
        <v>0.013514</v>
      </c>
      <c r="X16" s="49">
        <v>0.090673</v>
      </c>
      <c r="Y16" s="49">
        <v>4.12722</v>
      </c>
      <c r="Z16" s="49">
        <v>0.09064327485380116</v>
      </c>
      <c r="AA16" s="49">
        <v>0.15789473684210525</v>
      </c>
      <c r="AB16" s="98">
        <v>16</v>
      </c>
      <c r="AC16" s="98"/>
      <c r="AD16" s="99"/>
      <c r="AE16" s="64" t="s">
        <v>1612</v>
      </c>
      <c r="AF16" s="64">
        <v>593</v>
      </c>
      <c r="AG16" s="64">
        <v>996</v>
      </c>
      <c r="AH16" s="64">
        <v>1263</v>
      </c>
      <c r="AI16" s="64">
        <v>843</v>
      </c>
      <c r="AJ16" s="64"/>
      <c r="AK16" s="64" t="s">
        <v>1671</v>
      </c>
      <c r="AL16" s="64" t="s">
        <v>1587</v>
      </c>
      <c r="AM16" s="67" t="s">
        <v>1739</v>
      </c>
      <c r="AN16" s="64"/>
      <c r="AO16" s="66">
        <v>41705.608715277776</v>
      </c>
      <c r="AP16" s="67" t="s">
        <v>1770</v>
      </c>
      <c r="AQ16" s="64" t="b">
        <v>1</v>
      </c>
      <c r="AR16" s="64" t="b">
        <v>0</v>
      </c>
      <c r="AS16" s="64" t="b">
        <v>1</v>
      </c>
      <c r="AT16" s="64"/>
      <c r="AU16" s="64">
        <v>42</v>
      </c>
      <c r="AV16" s="67" t="s">
        <v>289</v>
      </c>
      <c r="AW16" s="64" t="b">
        <v>0</v>
      </c>
      <c r="AX16" s="64" t="s">
        <v>219</v>
      </c>
      <c r="AY16" s="67" t="s">
        <v>1841</v>
      </c>
      <c r="AZ16" s="110" t="s">
        <v>66</v>
      </c>
      <c r="BA16" s="48" t="s">
        <v>2102</v>
      </c>
      <c r="BB16" s="48" t="s">
        <v>2102</v>
      </c>
      <c r="BC16" s="48" t="s">
        <v>2108</v>
      </c>
      <c r="BD16" s="48" t="s">
        <v>2108</v>
      </c>
      <c r="BE16" s="48" t="s">
        <v>2114</v>
      </c>
      <c r="BF16" s="48" t="s">
        <v>2120</v>
      </c>
      <c r="BG16" s="92" t="s">
        <v>2136</v>
      </c>
      <c r="BH16" s="92" t="s">
        <v>2179</v>
      </c>
      <c r="BI16" s="92" t="s">
        <v>2207</v>
      </c>
      <c r="BJ16" s="92" t="s">
        <v>2246</v>
      </c>
      <c r="BK16" s="48">
        <v>0</v>
      </c>
      <c r="BL16" s="49">
        <v>0</v>
      </c>
      <c r="BM16" s="48">
        <v>0</v>
      </c>
      <c r="BN16" s="49">
        <v>0</v>
      </c>
      <c r="BO16" s="48">
        <v>0</v>
      </c>
      <c r="BP16" s="49">
        <v>0</v>
      </c>
      <c r="BQ16" s="48">
        <v>207</v>
      </c>
      <c r="BR16" s="49">
        <v>100</v>
      </c>
      <c r="BS16" s="48">
        <v>207</v>
      </c>
      <c r="BT16" s="63" t="str">
        <f>REPLACE(INDEX(GroupVertices[Group],MATCH(Vertices[[#This Row],[Vertex]],GroupVertices[Vertex],0)),1,1,"")</f>
        <v>2</v>
      </c>
      <c r="BU16" s="2"/>
      <c r="BV16" s="3"/>
      <c r="BW16" s="3"/>
      <c r="BX16" s="3"/>
      <c r="BY16" s="3"/>
    </row>
    <row r="17" spans="1:77" ht="41.45" customHeight="1">
      <c r="A17" s="62" t="s">
        <v>769</v>
      </c>
      <c r="B17" s="64"/>
      <c r="C17" s="87"/>
      <c r="D17" s="87" t="s">
        <v>64</v>
      </c>
      <c r="E17" s="94">
        <v>164.35975471892021</v>
      </c>
      <c r="F17" s="105">
        <v>99.99980972779825</v>
      </c>
      <c r="G17" s="76" t="s">
        <v>1031</v>
      </c>
      <c r="H17" s="106"/>
      <c r="I17" s="77" t="s">
        <v>769</v>
      </c>
      <c r="J17" s="97"/>
      <c r="K17" s="107"/>
      <c r="L17" s="77" t="s">
        <v>1905</v>
      </c>
      <c r="M17" s="108">
        <v>1.06341138243495</v>
      </c>
      <c r="N17" s="102">
        <v>9839.357421875</v>
      </c>
      <c r="O17" s="102">
        <v>6987.3193359375</v>
      </c>
      <c r="P17" s="103"/>
      <c r="Q17" s="104"/>
      <c r="R17" s="104"/>
      <c r="S17" s="109"/>
      <c r="T17" s="48">
        <v>1</v>
      </c>
      <c r="U17" s="48">
        <v>3</v>
      </c>
      <c r="V17" s="49">
        <v>0</v>
      </c>
      <c r="W17" s="49">
        <v>0.009804</v>
      </c>
      <c r="X17" s="49">
        <v>0.022866</v>
      </c>
      <c r="Y17" s="49">
        <v>0.702257</v>
      </c>
      <c r="Z17" s="49">
        <v>0.5</v>
      </c>
      <c r="AA17" s="49">
        <v>0</v>
      </c>
      <c r="AB17" s="98">
        <v>17</v>
      </c>
      <c r="AC17" s="98"/>
      <c r="AD17" s="99"/>
      <c r="AE17" s="64" t="s">
        <v>1613</v>
      </c>
      <c r="AF17" s="64">
        <v>399</v>
      </c>
      <c r="AG17" s="64">
        <v>411</v>
      </c>
      <c r="AH17" s="64">
        <v>990</v>
      </c>
      <c r="AI17" s="64">
        <v>2347</v>
      </c>
      <c r="AJ17" s="64"/>
      <c r="AK17" s="64" t="s">
        <v>1672</v>
      </c>
      <c r="AL17" s="64" t="s">
        <v>1715</v>
      </c>
      <c r="AM17" s="67" t="s">
        <v>1740</v>
      </c>
      <c r="AN17" s="64"/>
      <c r="AO17" s="66">
        <v>41170.5949537037</v>
      </c>
      <c r="AP17" s="67" t="s">
        <v>1771</v>
      </c>
      <c r="AQ17" s="64" t="b">
        <v>0</v>
      </c>
      <c r="AR17" s="64" t="b">
        <v>0</v>
      </c>
      <c r="AS17" s="64" t="b">
        <v>1</v>
      </c>
      <c r="AT17" s="64"/>
      <c r="AU17" s="64">
        <v>1</v>
      </c>
      <c r="AV17" s="67" t="s">
        <v>1810</v>
      </c>
      <c r="AW17" s="64" t="b">
        <v>0</v>
      </c>
      <c r="AX17" s="64" t="s">
        <v>219</v>
      </c>
      <c r="AY17" s="67" t="s">
        <v>1842</v>
      </c>
      <c r="AZ17" s="110" t="s">
        <v>66</v>
      </c>
      <c r="BA17" s="48" t="s">
        <v>2103</v>
      </c>
      <c r="BB17" s="48" t="s">
        <v>2103</v>
      </c>
      <c r="BC17" s="48" t="s">
        <v>1970</v>
      </c>
      <c r="BD17" s="48" t="s">
        <v>2111</v>
      </c>
      <c r="BE17" s="48" t="s">
        <v>963</v>
      </c>
      <c r="BF17" s="48" t="s">
        <v>961</v>
      </c>
      <c r="BG17" s="92" t="s">
        <v>2137</v>
      </c>
      <c r="BH17" s="92" t="s">
        <v>2180</v>
      </c>
      <c r="BI17" s="92" t="s">
        <v>2208</v>
      </c>
      <c r="BJ17" s="92" t="s">
        <v>2247</v>
      </c>
      <c r="BK17" s="48">
        <v>0</v>
      </c>
      <c r="BL17" s="49">
        <v>0</v>
      </c>
      <c r="BM17" s="48">
        <v>0</v>
      </c>
      <c r="BN17" s="49">
        <v>0</v>
      </c>
      <c r="BO17" s="48">
        <v>0</v>
      </c>
      <c r="BP17" s="49">
        <v>0</v>
      </c>
      <c r="BQ17" s="48">
        <v>134</v>
      </c>
      <c r="BR17" s="49">
        <v>100</v>
      </c>
      <c r="BS17" s="48">
        <v>134</v>
      </c>
      <c r="BT17" s="63" t="str">
        <f>REPLACE(INDEX(GroupVertices[Group],MATCH(Vertices[[#This Row],[Vertex]],GroupVertices[Vertex],0)),1,1,"")</f>
        <v>4</v>
      </c>
      <c r="BU17" s="2"/>
      <c r="BV17" s="3"/>
      <c r="BW17" s="3"/>
      <c r="BX17" s="3"/>
      <c r="BY17" s="3"/>
    </row>
    <row r="18" spans="1:77" ht="41.45" customHeight="1">
      <c r="A18" s="62" t="s">
        <v>770</v>
      </c>
      <c r="B18" s="64"/>
      <c r="C18" s="87"/>
      <c r="D18" s="87" t="s">
        <v>64</v>
      </c>
      <c r="E18" s="94">
        <v>162.59137405364666</v>
      </c>
      <c r="F18" s="105">
        <v>99.99995231621222</v>
      </c>
      <c r="G18" s="76" t="s">
        <v>1033</v>
      </c>
      <c r="H18" s="106"/>
      <c r="I18" s="77" t="s">
        <v>770</v>
      </c>
      <c r="J18" s="97"/>
      <c r="K18" s="107"/>
      <c r="L18" s="77" t="s">
        <v>1906</v>
      </c>
      <c r="M18" s="108">
        <v>1.0158914170092455</v>
      </c>
      <c r="N18" s="102">
        <v>3788.2490234375</v>
      </c>
      <c r="O18" s="102">
        <v>7351.046875</v>
      </c>
      <c r="P18" s="103"/>
      <c r="Q18" s="104"/>
      <c r="R18" s="104"/>
      <c r="S18" s="109"/>
      <c r="T18" s="48">
        <v>0</v>
      </c>
      <c r="U18" s="48">
        <v>3</v>
      </c>
      <c r="V18" s="49">
        <v>0</v>
      </c>
      <c r="W18" s="49">
        <v>0.010204</v>
      </c>
      <c r="X18" s="49">
        <v>0.030865</v>
      </c>
      <c r="Y18" s="49">
        <v>0.684847</v>
      </c>
      <c r="Z18" s="49">
        <v>0.6666666666666666</v>
      </c>
      <c r="AA18" s="49">
        <v>0</v>
      </c>
      <c r="AB18" s="98">
        <v>18</v>
      </c>
      <c r="AC18" s="98"/>
      <c r="AD18" s="99"/>
      <c r="AE18" s="64" t="s">
        <v>1614</v>
      </c>
      <c r="AF18" s="64">
        <v>312</v>
      </c>
      <c r="AG18" s="64">
        <v>103</v>
      </c>
      <c r="AH18" s="64">
        <v>3243</v>
      </c>
      <c r="AI18" s="64">
        <v>39838</v>
      </c>
      <c r="AJ18" s="64"/>
      <c r="AK18" s="64"/>
      <c r="AL18" s="64"/>
      <c r="AM18" s="64"/>
      <c r="AN18" s="64"/>
      <c r="AO18" s="66">
        <v>41658.96695601852</v>
      </c>
      <c r="AP18" s="64"/>
      <c r="AQ18" s="64" t="b">
        <v>1</v>
      </c>
      <c r="AR18" s="64" t="b">
        <v>1</v>
      </c>
      <c r="AS18" s="64" t="b">
        <v>1</v>
      </c>
      <c r="AT18" s="64"/>
      <c r="AU18" s="64">
        <v>4</v>
      </c>
      <c r="AV18" s="67" t="s">
        <v>289</v>
      </c>
      <c r="AW18" s="64" t="b">
        <v>0</v>
      </c>
      <c r="AX18" s="64" t="s">
        <v>219</v>
      </c>
      <c r="AY18" s="67" t="s">
        <v>1843</v>
      </c>
      <c r="AZ18" s="110" t="s">
        <v>66</v>
      </c>
      <c r="BA18" s="48" t="s">
        <v>927</v>
      </c>
      <c r="BB18" s="48" t="s">
        <v>927</v>
      </c>
      <c r="BC18" s="48" t="s">
        <v>949</v>
      </c>
      <c r="BD18" s="48" t="s">
        <v>949</v>
      </c>
      <c r="BE18" s="48" t="s">
        <v>959</v>
      </c>
      <c r="BF18" s="48" t="s">
        <v>959</v>
      </c>
      <c r="BG18" s="92" t="s">
        <v>2138</v>
      </c>
      <c r="BH18" s="92" t="s">
        <v>2138</v>
      </c>
      <c r="BI18" s="92" t="s">
        <v>2209</v>
      </c>
      <c r="BJ18" s="92" t="s">
        <v>2209</v>
      </c>
      <c r="BK18" s="48">
        <v>0</v>
      </c>
      <c r="BL18" s="49">
        <v>0</v>
      </c>
      <c r="BM18" s="48">
        <v>0</v>
      </c>
      <c r="BN18" s="49">
        <v>0</v>
      </c>
      <c r="BO18" s="48">
        <v>0</v>
      </c>
      <c r="BP18" s="49">
        <v>0</v>
      </c>
      <c r="BQ18" s="48">
        <v>8</v>
      </c>
      <c r="BR18" s="49">
        <v>100</v>
      </c>
      <c r="BS18" s="48">
        <v>8</v>
      </c>
      <c r="BT18" s="63" t="str">
        <f>REPLACE(INDEX(GroupVertices[Group],MATCH(Vertices[[#This Row],[Vertex]],GroupVertices[Vertex],0)),1,1,"")</f>
        <v>2</v>
      </c>
      <c r="BU18" s="2"/>
      <c r="BV18" s="3"/>
      <c r="BW18" s="3"/>
      <c r="BX18" s="3"/>
      <c r="BY18" s="3"/>
    </row>
    <row r="19" spans="1:72" ht="41.45" customHeight="1">
      <c r="A19" s="62" t="s">
        <v>771</v>
      </c>
      <c r="B19" s="64"/>
      <c r="C19" s="87"/>
      <c r="D19" s="87" t="s">
        <v>64</v>
      </c>
      <c r="E19" s="94">
        <v>162.72342845397554</v>
      </c>
      <c r="F19" s="105">
        <v>99.99994166837611</v>
      </c>
      <c r="G19" s="76" t="s">
        <v>1032</v>
      </c>
      <c r="H19" s="106"/>
      <c r="I19" s="77" t="s">
        <v>771</v>
      </c>
      <c r="J19" s="97"/>
      <c r="K19" s="107"/>
      <c r="L19" s="77" t="s">
        <v>1907</v>
      </c>
      <c r="M19" s="108">
        <v>1.01943998585597</v>
      </c>
      <c r="N19" s="102">
        <v>504.8723449707031</v>
      </c>
      <c r="O19" s="102">
        <v>3125.210205078125</v>
      </c>
      <c r="P19" s="103"/>
      <c r="Q19" s="104"/>
      <c r="R19" s="104"/>
      <c r="S19" s="109"/>
      <c r="T19" s="48">
        <v>1</v>
      </c>
      <c r="U19" s="48">
        <v>1</v>
      </c>
      <c r="V19" s="49">
        <v>0</v>
      </c>
      <c r="W19" s="49">
        <v>0</v>
      </c>
      <c r="X19" s="49">
        <v>0</v>
      </c>
      <c r="Y19" s="49">
        <v>0.999992</v>
      </c>
      <c r="Z19" s="49">
        <v>0</v>
      </c>
      <c r="AA19" s="49" t="s">
        <v>416</v>
      </c>
      <c r="AB19" s="98">
        <v>19</v>
      </c>
      <c r="AC19" s="98"/>
      <c r="AD19" s="99"/>
      <c r="AE19" s="64" t="s">
        <v>1615</v>
      </c>
      <c r="AF19" s="64">
        <v>234</v>
      </c>
      <c r="AG19" s="64">
        <v>126</v>
      </c>
      <c r="AH19" s="64">
        <v>126</v>
      </c>
      <c r="AI19" s="64">
        <v>886</v>
      </c>
      <c r="AJ19" s="64"/>
      <c r="AK19" s="64" t="s">
        <v>1673</v>
      </c>
      <c r="AL19" s="64" t="s">
        <v>1715</v>
      </c>
      <c r="AM19" s="64"/>
      <c r="AN19" s="64"/>
      <c r="AO19" s="66">
        <v>42932.86640046296</v>
      </c>
      <c r="AP19" s="67" t="s">
        <v>1772</v>
      </c>
      <c r="AQ19" s="64" t="b">
        <v>0</v>
      </c>
      <c r="AR19" s="64" t="b">
        <v>0</v>
      </c>
      <c r="AS19" s="64" t="b">
        <v>0</v>
      </c>
      <c r="AT19" s="64"/>
      <c r="AU19" s="64">
        <v>3</v>
      </c>
      <c r="AV19" s="67" t="s">
        <v>289</v>
      </c>
      <c r="AW19" s="64" t="b">
        <v>0</v>
      </c>
      <c r="AX19" s="64" t="s">
        <v>219</v>
      </c>
      <c r="AY19" s="67" t="s">
        <v>1844</v>
      </c>
      <c r="AZ19" s="110" t="s">
        <v>66</v>
      </c>
      <c r="BA19" s="48"/>
      <c r="BB19" s="48"/>
      <c r="BC19" s="48"/>
      <c r="BD19" s="48"/>
      <c r="BE19" s="48" t="s">
        <v>959</v>
      </c>
      <c r="BF19" s="48" t="s">
        <v>959</v>
      </c>
      <c r="BG19" s="92" t="s">
        <v>2139</v>
      </c>
      <c r="BH19" s="92" t="s">
        <v>2139</v>
      </c>
      <c r="BI19" s="92" t="s">
        <v>2210</v>
      </c>
      <c r="BJ19" s="92" t="s">
        <v>2210</v>
      </c>
      <c r="BK19" s="48">
        <v>0</v>
      </c>
      <c r="BL19" s="49">
        <v>0</v>
      </c>
      <c r="BM19" s="48">
        <v>0</v>
      </c>
      <c r="BN19" s="49">
        <v>0</v>
      </c>
      <c r="BO19" s="48">
        <v>0</v>
      </c>
      <c r="BP19" s="49">
        <v>0</v>
      </c>
      <c r="BQ19" s="48">
        <v>6</v>
      </c>
      <c r="BR19" s="49">
        <v>100</v>
      </c>
      <c r="BS19" s="48">
        <v>6</v>
      </c>
      <c r="BT19" s="63" t="str">
        <f>REPLACE(INDEX(GroupVertices[Group],MATCH(Vertices[[#This Row],[Vertex]],GroupVertices[Vertex],0)),1,1,"")</f>
        <v>1</v>
      </c>
    </row>
    <row r="20" spans="1:72" ht="41.45" customHeight="1">
      <c r="A20" s="62" t="s">
        <v>772</v>
      </c>
      <c r="B20" s="64"/>
      <c r="C20" s="87"/>
      <c r="D20" s="87" t="s">
        <v>64</v>
      </c>
      <c r="E20" s="94">
        <v>162.36171422698777</v>
      </c>
      <c r="F20" s="105">
        <v>99.99997083418805</v>
      </c>
      <c r="G20" s="76" t="s">
        <v>1820</v>
      </c>
      <c r="H20" s="106"/>
      <c r="I20" s="77" t="s">
        <v>772</v>
      </c>
      <c r="J20" s="97"/>
      <c r="K20" s="107"/>
      <c r="L20" s="77" t="s">
        <v>1908</v>
      </c>
      <c r="M20" s="108">
        <v>1.009719992927985</v>
      </c>
      <c r="N20" s="102">
        <v>2576.245849609375</v>
      </c>
      <c r="O20" s="102">
        <v>4999.5</v>
      </c>
      <c r="P20" s="103"/>
      <c r="Q20" s="104"/>
      <c r="R20" s="104"/>
      <c r="S20" s="109"/>
      <c r="T20" s="48">
        <v>1</v>
      </c>
      <c r="U20" s="48">
        <v>1</v>
      </c>
      <c r="V20" s="49">
        <v>0</v>
      </c>
      <c r="W20" s="49">
        <v>0</v>
      </c>
      <c r="X20" s="49">
        <v>0</v>
      </c>
      <c r="Y20" s="49">
        <v>0.999992</v>
      </c>
      <c r="Z20" s="49">
        <v>0</v>
      </c>
      <c r="AA20" s="49" t="s">
        <v>416</v>
      </c>
      <c r="AB20" s="98">
        <v>20</v>
      </c>
      <c r="AC20" s="98"/>
      <c r="AD20" s="99"/>
      <c r="AE20" s="64" t="s">
        <v>1616</v>
      </c>
      <c r="AF20" s="64">
        <v>271</v>
      </c>
      <c r="AG20" s="64">
        <v>63</v>
      </c>
      <c r="AH20" s="64">
        <v>234</v>
      </c>
      <c r="AI20" s="64">
        <v>767</v>
      </c>
      <c r="AJ20" s="64"/>
      <c r="AK20" s="64"/>
      <c r="AL20" s="64"/>
      <c r="AM20" s="64"/>
      <c r="AN20" s="64"/>
      <c r="AO20" s="66">
        <v>39820.78569444444</v>
      </c>
      <c r="AP20" s="64"/>
      <c r="AQ20" s="64" t="b">
        <v>1</v>
      </c>
      <c r="AR20" s="64" t="b">
        <v>0</v>
      </c>
      <c r="AS20" s="64" t="b">
        <v>0</v>
      </c>
      <c r="AT20" s="64"/>
      <c r="AU20" s="64">
        <v>0</v>
      </c>
      <c r="AV20" s="67" t="s">
        <v>289</v>
      </c>
      <c r="AW20" s="64" t="b">
        <v>0</v>
      </c>
      <c r="AX20" s="64" t="s">
        <v>219</v>
      </c>
      <c r="AY20" s="67" t="s">
        <v>1845</v>
      </c>
      <c r="AZ20" s="110" t="s">
        <v>66</v>
      </c>
      <c r="BA20" s="48"/>
      <c r="BB20" s="48"/>
      <c r="BC20" s="48"/>
      <c r="BD20" s="48"/>
      <c r="BE20" s="48" t="s">
        <v>959</v>
      </c>
      <c r="BF20" s="48" t="s">
        <v>959</v>
      </c>
      <c r="BG20" s="92" t="s">
        <v>1995</v>
      </c>
      <c r="BH20" s="92" t="s">
        <v>1995</v>
      </c>
      <c r="BI20" s="92" t="s">
        <v>287</v>
      </c>
      <c r="BJ20" s="92" t="s">
        <v>287</v>
      </c>
      <c r="BK20" s="48">
        <v>0</v>
      </c>
      <c r="BL20" s="49">
        <v>0</v>
      </c>
      <c r="BM20" s="48">
        <v>0</v>
      </c>
      <c r="BN20" s="49">
        <v>0</v>
      </c>
      <c r="BO20" s="48">
        <v>0</v>
      </c>
      <c r="BP20" s="49">
        <v>0</v>
      </c>
      <c r="BQ20" s="48">
        <v>1</v>
      </c>
      <c r="BR20" s="49">
        <v>100</v>
      </c>
      <c r="BS20" s="48">
        <v>1</v>
      </c>
      <c r="BT20" s="63" t="str">
        <f>REPLACE(INDEX(GroupVertices[Group],MATCH(Vertices[[#This Row],[Vertex]],GroupVertices[Vertex],0)),1,1,"")</f>
        <v>1</v>
      </c>
    </row>
    <row r="21" spans="1:72" ht="41.45" customHeight="1">
      <c r="A21" s="62" t="s">
        <v>773</v>
      </c>
      <c r="B21" s="64"/>
      <c r="C21" s="87"/>
      <c r="D21" s="87" t="s">
        <v>64</v>
      </c>
      <c r="E21" s="94">
        <v>162.01148299133294</v>
      </c>
      <c r="F21" s="105">
        <v>99.99999907410121</v>
      </c>
      <c r="G21" s="76" t="s">
        <v>1033</v>
      </c>
      <c r="H21" s="106"/>
      <c r="I21" s="77" t="s">
        <v>773</v>
      </c>
      <c r="J21" s="97"/>
      <c r="K21" s="107"/>
      <c r="L21" s="77" t="s">
        <v>1909</v>
      </c>
      <c r="M21" s="108">
        <v>1.000308571204063</v>
      </c>
      <c r="N21" s="102">
        <v>1195.3302001953125</v>
      </c>
      <c r="O21" s="102">
        <v>8748.0791015625</v>
      </c>
      <c r="P21" s="103"/>
      <c r="Q21" s="104"/>
      <c r="R21" s="104"/>
      <c r="S21" s="109"/>
      <c r="T21" s="48">
        <v>1</v>
      </c>
      <c r="U21" s="48">
        <v>1</v>
      </c>
      <c r="V21" s="49">
        <v>0</v>
      </c>
      <c r="W21" s="49">
        <v>0</v>
      </c>
      <c r="X21" s="49">
        <v>0</v>
      </c>
      <c r="Y21" s="49">
        <v>0.999992</v>
      </c>
      <c r="Z21" s="49">
        <v>0</v>
      </c>
      <c r="AA21" s="49" t="s">
        <v>416</v>
      </c>
      <c r="AB21" s="98">
        <v>21</v>
      </c>
      <c r="AC21" s="98"/>
      <c r="AD21" s="99"/>
      <c r="AE21" s="64" t="s">
        <v>1617</v>
      </c>
      <c r="AF21" s="64">
        <v>16</v>
      </c>
      <c r="AG21" s="64">
        <v>2</v>
      </c>
      <c r="AH21" s="64">
        <v>49</v>
      </c>
      <c r="AI21" s="64">
        <v>7</v>
      </c>
      <c r="AJ21" s="64"/>
      <c r="AK21" s="64"/>
      <c r="AL21" s="64" t="s">
        <v>1587</v>
      </c>
      <c r="AM21" s="64"/>
      <c r="AN21" s="64"/>
      <c r="AO21" s="66">
        <v>43319.67864583333</v>
      </c>
      <c r="AP21" s="64"/>
      <c r="AQ21" s="64" t="b">
        <v>0</v>
      </c>
      <c r="AR21" s="64" t="b">
        <v>1</v>
      </c>
      <c r="AS21" s="64" t="b">
        <v>1</v>
      </c>
      <c r="AT21" s="64"/>
      <c r="AU21" s="64">
        <v>0</v>
      </c>
      <c r="AV21" s="67" t="s">
        <v>289</v>
      </c>
      <c r="AW21" s="64" t="b">
        <v>0</v>
      </c>
      <c r="AX21" s="64" t="s">
        <v>219</v>
      </c>
      <c r="AY21" s="67" t="s">
        <v>1846</v>
      </c>
      <c r="AZ21" s="110" t="s">
        <v>66</v>
      </c>
      <c r="BA21" s="48"/>
      <c r="BB21" s="48"/>
      <c r="BC21" s="48"/>
      <c r="BD21" s="48"/>
      <c r="BE21" s="48" t="s">
        <v>962</v>
      </c>
      <c r="BF21" s="48" t="s">
        <v>962</v>
      </c>
      <c r="BG21" s="92" t="s">
        <v>2140</v>
      </c>
      <c r="BH21" s="92" t="s">
        <v>2140</v>
      </c>
      <c r="BI21" s="92" t="s">
        <v>2211</v>
      </c>
      <c r="BJ21" s="92" t="s">
        <v>2211</v>
      </c>
      <c r="BK21" s="48">
        <v>0</v>
      </c>
      <c r="BL21" s="49">
        <v>0</v>
      </c>
      <c r="BM21" s="48">
        <v>0</v>
      </c>
      <c r="BN21" s="49">
        <v>0</v>
      </c>
      <c r="BO21" s="48">
        <v>0</v>
      </c>
      <c r="BP21" s="49">
        <v>0</v>
      </c>
      <c r="BQ21" s="48">
        <v>7</v>
      </c>
      <c r="BR21" s="49">
        <v>100</v>
      </c>
      <c r="BS21" s="48">
        <v>7</v>
      </c>
      <c r="BT21" s="63" t="str">
        <f>REPLACE(INDEX(GroupVertices[Group],MATCH(Vertices[[#This Row],[Vertex]],GroupVertices[Vertex],0)),1,1,"")</f>
        <v>1</v>
      </c>
    </row>
    <row r="22" spans="1:72" ht="41.45" customHeight="1">
      <c r="A22" s="62" t="s">
        <v>774</v>
      </c>
      <c r="B22" s="64"/>
      <c r="C22" s="87"/>
      <c r="D22" s="87" t="s">
        <v>64</v>
      </c>
      <c r="E22" s="94">
        <v>163.58465280394643</v>
      </c>
      <c r="F22" s="105">
        <v>99.99987222596671</v>
      </c>
      <c r="G22" s="76" t="s">
        <v>1034</v>
      </c>
      <c r="H22" s="106"/>
      <c r="I22" s="77" t="s">
        <v>774</v>
      </c>
      <c r="J22" s="97"/>
      <c r="K22" s="107"/>
      <c r="L22" s="77" t="s">
        <v>1910</v>
      </c>
      <c r="M22" s="108">
        <v>1.0425828261606962</v>
      </c>
      <c r="N22" s="102">
        <v>1885.7879638671875</v>
      </c>
      <c r="O22" s="102">
        <v>3125.210205078125</v>
      </c>
      <c r="P22" s="103"/>
      <c r="Q22" s="104"/>
      <c r="R22" s="104"/>
      <c r="S22" s="109"/>
      <c r="T22" s="48">
        <v>1</v>
      </c>
      <c r="U22" s="48">
        <v>1</v>
      </c>
      <c r="V22" s="49">
        <v>0</v>
      </c>
      <c r="W22" s="49">
        <v>0</v>
      </c>
      <c r="X22" s="49">
        <v>0</v>
      </c>
      <c r="Y22" s="49">
        <v>0.999992</v>
      </c>
      <c r="Z22" s="49">
        <v>0</v>
      </c>
      <c r="AA22" s="49" t="s">
        <v>416</v>
      </c>
      <c r="AB22" s="98">
        <v>22</v>
      </c>
      <c r="AC22" s="98"/>
      <c r="AD22" s="99"/>
      <c r="AE22" s="64" t="s">
        <v>1618</v>
      </c>
      <c r="AF22" s="64">
        <v>228</v>
      </c>
      <c r="AG22" s="64">
        <v>276</v>
      </c>
      <c r="AH22" s="64">
        <v>534</v>
      </c>
      <c r="AI22" s="64">
        <v>2332</v>
      </c>
      <c r="AJ22" s="64"/>
      <c r="AK22" s="64"/>
      <c r="AL22" s="64"/>
      <c r="AM22" s="64"/>
      <c r="AN22" s="64"/>
      <c r="AO22" s="66">
        <v>40823.105532407404</v>
      </c>
      <c r="AP22" s="67" t="s">
        <v>1773</v>
      </c>
      <c r="AQ22" s="64" t="b">
        <v>0</v>
      </c>
      <c r="AR22" s="64" t="b">
        <v>0</v>
      </c>
      <c r="AS22" s="64" t="b">
        <v>1</v>
      </c>
      <c r="AT22" s="64"/>
      <c r="AU22" s="64">
        <v>1</v>
      </c>
      <c r="AV22" s="67" t="s">
        <v>289</v>
      </c>
      <c r="AW22" s="64" t="b">
        <v>0</v>
      </c>
      <c r="AX22" s="64" t="s">
        <v>219</v>
      </c>
      <c r="AY22" s="67" t="s">
        <v>1847</v>
      </c>
      <c r="AZ22" s="110" t="s">
        <v>66</v>
      </c>
      <c r="BA22" s="48" t="s">
        <v>930</v>
      </c>
      <c r="BB22" s="48" t="s">
        <v>930</v>
      </c>
      <c r="BC22" s="48" t="s">
        <v>950</v>
      </c>
      <c r="BD22" s="48" t="s">
        <v>950</v>
      </c>
      <c r="BE22" s="48" t="s">
        <v>959</v>
      </c>
      <c r="BF22" s="48" t="s">
        <v>959</v>
      </c>
      <c r="BG22" s="92" t="s">
        <v>2141</v>
      </c>
      <c r="BH22" s="92" t="s">
        <v>2181</v>
      </c>
      <c r="BI22" s="92" t="s">
        <v>2212</v>
      </c>
      <c r="BJ22" s="92" t="s">
        <v>2212</v>
      </c>
      <c r="BK22" s="48">
        <v>0</v>
      </c>
      <c r="BL22" s="49">
        <v>0</v>
      </c>
      <c r="BM22" s="48">
        <v>0</v>
      </c>
      <c r="BN22" s="49">
        <v>0</v>
      </c>
      <c r="BO22" s="48">
        <v>0</v>
      </c>
      <c r="BP22" s="49">
        <v>0</v>
      </c>
      <c r="BQ22" s="48">
        <v>61</v>
      </c>
      <c r="BR22" s="49">
        <v>100</v>
      </c>
      <c r="BS22" s="48">
        <v>61</v>
      </c>
      <c r="BT22" s="63" t="str">
        <f>REPLACE(INDEX(GroupVertices[Group],MATCH(Vertices[[#This Row],[Vertex]],GroupVertices[Vertex],0)),1,1,"")</f>
        <v>1</v>
      </c>
    </row>
    <row r="23" spans="1:72" ht="41.45" customHeight="1">
      <c r="A23" s="62" t="s">
        <v>775</v>
      </c>
      <c r="B23" s="64"/>
      <c r="C23" s="87"/>
      <c r="D23" s="87" t="s">
        <v>64</v>
      </c>
      <c r="E23" s="94">
        <v>162.02870747833236</v>
      </c>
      <c r="F23" s="105">
        <v>99.99999768525302</v>
      </c>
      <c r="G23" s="76" t="s">
        <v>1035</v>
      </c>
      <c r="H23" s="106"/>
      <c r="I23" s="77" t="s">
        <v>775</v>
      </c>
      <c r="J23" s="97"/>
      <c r="K23" s="107"/>
      <c r="L23" s="77" t="s">
        <v>1911</v>
      </c>
      <c r="M23" s="108">
        <v>1.0007714280101576</v>
      </c>
      <c r="N23" s="102">
        <v>504.8723449707031</v>
      </c>
      <c r="O23" s="102">
        <v>6873.78955078125</v>
      </c>
      <c r="P23" s="103"/>
      <c r="Q23" s="104"/>
      <c r="R23" s="104"/>
      <c r="S23" s="109"/>
      <c r="T23" s="48">
        <v>1</v>
      </c>
      <c r="U23" s="48">
        <v>1</v>
      </c>
      <c r="V23" s="49">
        <v>0</v>
      </c>
      <c r="W23" s="49">
        <v>0</v>
      </c>
      <c r="X23" s="49">
        <v>0</v>
      </c>
      <c r="Y23" s="49">
        <v>0.999992</v>
      </c>
      <c r="Z23" s="49">
        <v>0</v>
      </c>
      <c r="AA23" s="49" t="s">
        <v>416</v>
      </c>
      <c r="AB23" s="98">
        <v>23</v>
      </c>
      <c r="AC23" s="98"/>
      <c r="AD23" s="99"/>
      <c r="AE23" s="64" t="s">
        <v>775</v>
      </c>
      <c r="AF23" s="64">
        <v>14</v>
      </c>
      <c r="AG23" s="64">
        <v>5</v>
      </c>
      <c r="AH23" s="64">
        <v>3</v>
      </c>
      <c r="AI23" s="64">
        <v>0</v>
      </c>
      <c r="AJ23" s="64"/>
      <c r="AK23" s="64"/>
      <c r="AL23" s="64"/>
      <c r="AM23" s="64"/>
      <c r="AN23" s="64"/>
      <c r="AO23" s="66">
        <v>43727.82065972222</v>
      </c>
      <c r="AP23" s="64"/>
      <c r="AQ23" s="64" t="b">
        <v>1</v>
      </c>
      <c r="AR23" s="64" t="b">
        <v>0</v>
      </c>
      <c r="AS23" s="64" t="b">
        <v>0</v>
      </c>
      <c r="AT23" s="64"/>
      <c r="AU23" s="64">
        <v>0</v>
      </c>
      <c r="AV23" s="64"/>
      <c r="AW23" s="64" t="b">
        <v>0</v>
      </c>
      <c r="AX23" s="64" t="s">
        <v>219</v>
      </c>
      <c r="AY23" s="67" t="s">
        <v>1848</v>
      </c>
      <c r="AZ23" s="110" t="s">
        <v>66</v>
      </c>
      <c r="BA23" s="48"/>
      <c r="BB23" s="48"/>
      <c r="BC23" s="48"/>
      <c r="BD23" s="48"/>
      <c r="BE23" s="48" t="s">
        <v>959</v>
      </c>
      <c r="BF23" s="48" t="s">
        <v>959</v>
      </c>
      <c r="BG23" s="92" t="s">
        <v>2142</v>
      </c>
      <c r="BH23" s="92" t="s">
        <v>2142</v>
      </c>
      <c r="BI23" s="92" t="s">
        <v>2213</v>
      </c>
      <c r="BJ23" s="92" t="s">
        <v>2213</v>
      </c>
      <c r="BK23" s="48">
        <v>0</v>
      </c>
      <c r="BL23" s="49">
        <v>0</v>
      </c>
      <c r="BM23" s="48">
        <v>0</v>
      </c>
      <c r="BN23" s="49">
        <v>0</v>
      </c>
      <c r="BO23" s="48">
        <v>0</v>
      </c>
      <c r="BP23" s="49">
        <v>0</v>
      </c>
      <c r="BQ23" s="48">
        <v>9</v>
      </c>
      <c r="BR23" s="49">
        <v>100</v>
      </c>
      <c r="BS23" s="48">
        <v>9</v>
      </c>
      <c r="BT23" s="63" t="str">
        <f>REPLACE(INDEX(GroupVertices[Group],MATCH(Vertices[[#This Row],[Vertex]],GroupVertices[Vertex],0)),1,1,"")</f>
        <v>1</v>
      </c>
    </row>
    <row r="24" spans="1:72" ht="41.45" customHeight="1">
      <c r="A24" s="62" t="s">
        <v>776</v>
      </c>
      <c r="B24" s="64"/>
      <c r="C24" s="87"/>
      <c r="D24" s="87" t="s">
        <v>64</v>
      </c>
      <c r="E24" s="94">
        <v>162.19521085266007</v>
      </c>
      <c r="F24" s="105">
        <v>99.99998425972053</v>
      </c>
      <c r="G24" s="76" t="s">
        <v>1036</v>
      </c>
      <c r="H24" s="106"/>
      <c r="I24" s="77" t="s">
        <v>776</v>
      </c>
      <c r="J24" s="97"/>
      <c r="K24" s="107"/>
      <c r="L24" s="77" t="s">
        <v>1912</v>
      </c>
      <c r="M24" s="108">
        <v>1.0052457104690713</v>
      </c>
      <c r="N24" s="102">
        <v>1195.3302001953125</v>
      </c>
      <c r="O24" s="102">
        <v>4999.5</v>
      </c>
      <c r="P24" s="103"/>
      <c r="Q24" s="104"/>
      <c r="R24" s="104"/>
      <c r="S24" s="109"/>
      <c r="T24" s="48">
        <v>1</v>
      </c>
      <c r="U24" s="48">
        <v>1</v>
      </c>
      <c r="V24" s="49">
        <v>0</v>
      </c>
      <c r="W24" s="49">
        <v>0</v>
      </c>
      <c r="X24" s="49">
        <v>0</v>
      </c>
      <c r="Y24" s="49">
        <v>0.999992</v>
      </c>
      <c r="Z24" s="49">
        <v>0</v>
      </c>
      <c r="AA24" s="49" t="s">
        <v>416</v>
      </c>
      <c r="AB24" s="98">
        <v>24</v>
      </c>
      <c r="AC24" s="98"/>
      <c r="AD24" s="99"/>
      <c r="AE24" s="64" t="s">
        <v>1619</v>
      </c>
      <c r="AF24" s="64">
        <v>166</v>
      </c>
      <c r="AG24" s="64">
        <v>34</v>
      </c>
      <c r="AH24" s="64">
        <v>54</v>
      </c>
      <c r="AI24" s="64">
        <v>31</v>
      </c>
      <c r="AJ24" s="64"/>
      <c r="AK24" s="64" t="s">
        <v>1674</v>
      </c>
      <c r="AL24" s="64"/>
      <c r="AM24" s="64"/>
      <c r="AN24" s="64"/>
      <c r="AO24" s="66">
        <v>40990.027025462965</v>
      </c>
      <c r="AP24" s="67" t="s">
        <v>1774</v>
      </c>
      <c r="AQ24" s="64" t="b">
        <v>0</v>
      </c>
      <c r="AR24" s="64" t="b">
        <v>0</v>
      </c>
      <c r="AS24" s="64" t="b">
        <v>0</v>
      </c>
      <c r="AT24" s="64"/>
      <c r="AU24" s="64">
        <v>0</v>
      </c>
      <c r="AV24" s="67" t="s">
        <v>289</v>
      </c>
      <c r="AW24" s="64" t="b">
        <v>0</v>
      </c>
      <c r="AX24" s="64" t="s">
        <v>219</v>
      </c>
      <c r="AY24" s="67" t="s">
        <v>1849</v>
      </c>
      <c r="AZ24" s="110" t="s">
        <v>66</v>
      </c>
      <c r="BA24" s="48"/>
      <c r="BB24" s="48"/>
      <c r="BC24" s="48"/>
      <c r="BD24" s="48"/>
      <c r="BE24" s="48" t="s">
        <v>959</v>
      </c>
      <c r="BF24" s="48" t="s">
        <v>959</v>
      </c>
      <c r="BG24" s="92" t="s">
        <v>2143</v>
      </c>
      <c r="BH24" s="92" t="s">
        <v>2143</v>
      </c>
      <c r="BI24" s="92" t="s">
        <v>2214</v>
      </c>
      <c r="BJ24" s="92" t="s">
        <v>2214</v>
      </c>
      <c r="BK24" s="48">
        <v>0</v>
      </c>
      <c r="BL24" s="49">
        <v>0</v>
      </c>
      <c r="BM24" s="48">
        <v>0</v>
      </c>
      <c r="BN24" s="49">
        <v>0</v>
      </c>
      <c r="BO24" s="48">
        <v>0</v>
      </c>
      <c r="BP24" s="49">
        <v>0</v>
      </c>
      <c r="BQ24" s="48">
        <v>26</v>
      </c>
      <c r="BR24" s="49">
        <v>100</v>
      </c>
      <c r="BS24" s="48">
        <v>26</v>
      </c>
      <c r="BT24" s="63" t="str">
        <f>REPLACE(INDEX(GroupVertices[Group],MATCH(Vertices[[#This Row],[Vertex]],GroupVertices[Vertex],0)),1,1,"")</f>
        <v>1</v>
      </c>
    </row>
    <row r="25" spans="1:72" ht="41.45" customHeight="1">
      <c r="A25" s="62" t="s">
        <v>777</v>
      </c>
      <c r="B25" s="64"/>
      <c r="C25" s="87"/>
      <c r="D25" s="87" t="s">
        <v>64</v>
      </c>
      <c r="E25" s="94">
        <v>165.54824432188002</v>
      </c>
      <c r="F25" s="105">
        <v>99.99971389727328</v>
      </c>
      <c r="G25" s="76" t="s">
        <v>1037</v>
      </c>
      <c r="H25" s="106"/>
      <c r="I25" s="77" t="s">
        <v>777</v>
      </c>
      <c r="J25" s="97"/>
      <c r="K25" s="107"/>
      <c r="L25" s="77" t="s">
        <v>1913</v>
      </c>
      <c r="M25" s="108">
        <v>1.095348502055472</v>
      </c>
      <c r="N25" s="102">
        <v>8620.7451171875</v>
      </c>
      <c r="O25" s="102">
        <v>1019.7724609375</v>
      </c>
      <c r="P25" s="103"/>
      <c r="Q25" s="104"/>
      <c r="R25" s="104"/>
      <c r="S25" s="109"/>
      <c r="T25" s="48">
        <v>2</v>
      </c>
      <c r="U25" s="48">
        <v>6</v>
      </c>
      <c r="V25" s="49">
        <v>188.430159</v>
      </c>
      <c r="W25" s="49">
        <v>0.010989</v>
      </c>
      <c r="X25" s="49">
        <v>0.031755</v>
      </c>
      <c r="Y25" s="49">
        <v>1.675783</v>
      </c>
      <c r="Z25" s="49">
        <v>0.13333333333333333</v>
      </c>
      <c r="AA25" s="49">
        <v>0</v>
      </c>
      <c r="AB25" s="98">
        <v>25</v>
      </c>
      <c r="AC25" s="98"/>
      <c r="AD25" s="99"/>
      <c r="AE25" s="64" t="s">
        <v>1620</v>
      </c>
      <c r="AF25" s="64">
        <v>1290</v>
      </c>
      <c r="AG25" s="64">
        <v>618</v>
      </c>
      <c r="AH25" s="64">
        <v>1752</v>
      </c>
      <c r="AI25" s="64">
        <v>397</v>
      </c>
      <c r="AJ25" s="64"/>
      <c r="AK25" s="64" t="s">
        <v>1675</v>
      </c>
      <c r="AL25" s="64" t="s">
        <v>1587</v>
      </c>
      <c r="AM25" s="67" t="s">
        <v>1741</v>
      </c>
      <c r="AN25" s="64"/>
      <c r="AO25" s="66">
        <v>41163.86059027778</v>
      </c>
      <c r="AP25" s="67" t="s">
        <v>1775</v>
      </c>
      <c r="AQ25" s="64" t="b">
        <v>1</v>
      </c>
      <c r="AR25" s="64" t="b">
        <v>0</v>
      </c>
      <c r="AS25" s="64" t="b">
        <v>1</v>
      </c>
      <c r="AT25" s="64"/>
      <c r="AU25" s="64">
        <v>28</v>
      </c>
      <c r="AV25" s="67" t="s">
        <v>289</v>
      </c>
      <c r="AW25" s="64" t="b">
        <v>0</v>
      </c>
      <c r="AX25" s="64" t="s">
        <v>219</v>
      </c>
      <c r="AY25" s="67" t="s">
        <v>1850</v>
      </c>
      <c r="AZ25" s="110" t="s">
        <v>66</v>
      </c>
      <c r="BA25" s="48"/>
      <c r="BB25" s="48"/>
      <c r="BC25" s="48"/>
      <c r="BD25" s="48"/>
      <c r="BE25" s="48" t="s">
        <v>959</v>
      </c>
      <c r="BF25" s="48" t="s">
        <v>959</v>
      </c>
      <c r="BG25" s="92" t="s">
        <v>2144</v>
      </c>
      <c r="BH25" s="92" t="s">
        <v>2182</v>
      </c>
      <c r="BI25" s="92" t="s">
        <v>2215</v>
      </c>
      <c r="BJ25" s="92" t="s">
        <v>2215</v>
      </c>
      <c r="BK25" s="48">
        <v>0</v>
      </c>
      <c r="BL25" s="49">
        <v>0</v>
      </c>
      <c r="BM25" s="48">
        <v>0</v>
      </c>
      <c r="BN25" s="49">
        <v>0</v>
      </c>
      <c r="BO25" s="48">
        <v>0</v>
      </c>
      <c r="BP25" s="49">
        <v>0</v>
      </c>
      <c r="BQ25" s="48">
        <v>112</v>
      </c>
      <c r="BR25" s="49">
        <v>100</v>
      </c>
      <c r="BS25" s="48">
        <v>112</v>
      </c>
      <c r="BT25" s="63" t="str">
        <f>REPLACE(INDEX(GroupVertices[Group],MATCH(Vertices[[#This Row],[Vertex]],GroupVertices[Vertex],0)),1,1,"")</f>
        <v>7</v>
      </c>
    </row>
    <row r="26" spans="1:72" ht="41.45" customHeight="1">
      <c r="A26" s="62" t="s">
        <v>813</v>
      </c>
      <c r="B26" s="64"/>
      <c r="C26" s="87"/>
      <c r="D26" s="87" t="s">
        <v>64</v>
      </c>
      <c r="E26" s="94">
        <v>221.32687472166077</v>
      </c>
      <c r="F26" s="105">
        <v>99.9952163438914</v>
      </c>
      <c r="G26" s="76" t="s">
        <v>1821</v>
      </c>
      <c r="H26" s="106"/>
      <c r="I26" s="77" t="s">
        <v>813</v>
      </c>
      <c r="J26" s="97"/>
      <c r="K26" s="107"/>
      <c r="L26" s="77" t="s">
        <v>1914</v>
      </c>
      <c r="M26" s="108">
        <v>2.5942331257915763</v>
      </c>
      <c r="N26" s="102">
        <v>9433.15234375</v>
      </c>
      <c r="O26" s="102">
        <v>1019.7724609375</v>
      </c>
      <c r="P26" s="103"/>
      <c r="Q26" s="104"/>
      <c r="R26" s="104"/>
      <c r="S26" s="109"/>
      <c r="T26" s="48">
        <v>1</v>
      </c>
      <c r="U26" s="48">
        <v>0</v>
      </c>
      <c r="V26" s="49">
        <v>0</v>
      </c>
      <c r="W26" s="49">
        <v>0.007463</v>
      </c>
      <c r="X26" s="49">
        <v>0.00381</v>
      </c>
      <c r="Y26" s="49">
        <v>0.353488</v>
      </c>
      <c r="Z26" s="49">
        <v>0</v>
      </c>
      <c r="AA26" s="49">
        <v>0</v>
      </c>
      <c r="AB26" s="98">
        <v>26</v>
      </c>
      <c r="AC26" s="98"/>
      <c r="AD26" s="99"/>
      <c r="AE26" s="64" t="s">
        <v>1621</v>
      </c>
      <c r="AF26" s="64">
        <v>362</v>
      </c>
      <c r="AG26" s="64">
        <v>10333</v>
      </c>
      <c r="AH26" s="64">
        <v>2394</v>
      </c>
      <c r="AI26" s="64">
        <v>148</v>
      </c>
      <c r="AJ26" s="64"/>
      <c r="AK26" s="64" t="s">
        <v>1676</v>
      </c>
      <c r="AL26" s="64" t="s">
        <v>1716</v>
      </c>
      <c r="AM26" s="67" t="s">
        <v>1742</v>
      </c>
      <c r="AN26" s="64"/>
      <c r="AO26" s="66">
        <v>41086.9074537037</v>
      </c>
      <c r="AP26" s="67" t="s">
        <v>1776</v>
      </c>
      <c r="AQ26" s="64" t="b">
        <v>0</v>
      </c>
      <c r="AR26" s="64" t="b">
        <v>0</v>
      </c>
      <c r="AS26" s="64" t="b">
        <v>0</v>
      </c>
      <c r="AT26" s="64"/>
      <c r="AU26" s="64">
        <v>127</v>
      </c>
      <c r="AV26" s="67" t="s">
        <v>1811</v>
      </c>
      <c r="AW26" s="64" t="b">
        <v>0</v>
      </c>
      <c r="AX26" s="64" t="s">
        <v>219</v>
      </c>
      <c r="AY26" s="67" t="s">
        <v>1851</v>
      </c>
      <c r="AZ26" s="110"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7</v>
      </c>
    </row>
    <row r="27" spans="1:72" ht="41.45" customHeight="1">
      <c r="A27" s="62" t="s">
        <v>778</v>
      </c>
      <c r="B27" s="64"/>
      <c r="C27" s="87"/>
      <c r="D27" s="87" t="s">
        <v>64</v>
      </c>
      <c r="E27" s="94">
        <v>171.39882840601555</v>
      </c>
      <c r="F27" s="105">
        <v>99.99924215183879</v>
      </c>
      <c r="G27" s="76" t="s">
        <v>1038</v>
      </c>
      <c r="H27" s="106"/>
      <c r="I27" s="77" t="s">
        <v>778</v>
      </c>
      <c r="J27" s="97"/>
      <c r="K27" s="107"/>
      <c r="L27" s="77" t="s">
        <v>1915</v>
      </c>
      <c r="M27" s="108">
        <v>1.2525655305255792</v>
      </c>
      <c r="N27" s="102">
        <v>6717.80810546875</v>
      </c>
      <c r="O27" s="102">
        <v>7433.83154296875</v>
      </c>
      <c r="P27" s="103"/>
      <c r="Q27" s="104"/>
      <c r="R27" s="104"/>
      <c r="S27" s="109"/>
      <c r="T27" s="48">
        <v>2</v>
      </c>
      <c r="U27" s="48">
        <v>8</v>
      </c>
      <c r="V27" s="49">
        <v>281.733333</v>
      </c>
      <c r="W27" s="49">
        <v>0.011111</v>
      </c>
      <c r="X27" s="49">
        <v>0.037604</v>
      </c>
      <c r="Y27" s="49">
        <v>2.193411</v>
      </c>
      <c r="Z27" s="49">
        <v>0.125</v>
      </c>
      <c r="AA27" s="49">
        <v>0</v>
      </c>
      <c r="AB27" s="98">
        <v>27</v>
      </c>
      <c r="AC27" s="98"/>
      <c r="AD27" s="99"/>
      <c r="AE27" s="64" t="s">
        <v>1622</v>
      </c>
      <c r="AF27" s="64">
        <v>3138</v>
      </c>
      <c r="AG27" s="64">
        <v>1637</v>
      </c>
      <c r="AH27" s="64">
        <v>6347</v>
      </c>
      <c r="AI27" s="64">
        <v>15640</v>
      </c>
      <c r="AJ27" s="64"/>
      <c r="AK27" s="64" t="s">
        <v>1677</v>
      </c>
      <c r="AL27" s="64" t="s">
        <v>1717</v>
      </c>
      <c r="AM27" s="67" t="s">
        <v>1743</v>
      </c>
      <c r="AN27" s="64"/>
      <c r="AO27" s="66">
        <v>39918.08679398148</v>
      </c>
      <c r="AP27" s="67" t="s">
        <v>1777</v>
      </c>
      <c r="AQ27" s="64" t="b">
        <v>0</v>
      </c>
      <c r="AR27" s="64" t="b">
        <v>0</v>
      </c>
      <c r="AS27" s="64" t="b">
        <v>1</v>
      </c>
      <c r="AT27" s="64"/>
      <c r="AU27" s="64">
        <v>52</v>
      </c>
      <c r="AV27" s="67" t="s">
        <v>1810</v>
      </c>
      <c r="AW27" s="64" t="b">
        <v>0</v>
      </c>
      <c r="AX27" s="64" t="s">
        <v>219</v>
      </c>
      <c r="AY27" s="67" t="s">
        <v>1852</v>
      </c>
      <c r="AZ27" s="110" t="s">
        <v>66</v>
      </c>
      <c r="BA27" s="48"/>
      <c r="BB27" s="48"/>
      <c r="BC27" s="48"/>
      <c r="BD27" s="48"/>
      <c r="BE27" s="48" t="s">
        <v>2115</v>
      </c>
      <c r="BF27" s="48" t="s">
        <v>2121</v>
      </c>
      <c r="BG27" s="92" t="s">
        <v>2145</v>
      </c>
      <c r="BH27" s="92" t="s">
        <v>2183</v>
      </c>
      <c r="BI27" s="92" t="s">
        <v>2216</v>
      </c>
      <c r="BJ27" s="92" t="s">
        <v>2216</v>
      </c>
      <c r="BK27" s="48">
        <v>0</v>
      </c>
      <c r="BL27" s="49">
        <v>0</v>
      </c>
      <c r="BM27" s="48">
        <v>0</v>
      </c>
      <c r="BN27" s="49">
        <v>0</v>
      </c>
      <c r="BO27" s="48">
        <v>0</v>
      </c>
      <c r="BP27" s="49">
        <v>0</v>
      </c>
      <c r="BQ27" s="48">
        <v>185</v>
      </c>
      <c r="BR27" s="49">
        <v>100</v>
      </c>
      <c r="BS27" s="48">
        <v>185</v>
      </c>
      <c r="BT27" s="63" t="str">
        <f>REPLACE(INDEX(GroupVertices[Group],MATCH(Vertices[[#This Row],[Vertex]],GroupVertices[Vertex],0)),1,1,"")</f>
        <v>5</v>
      </c>
    </row>
    <row r="28" spans="1:72" ht="41.45" customHeight="1">
      <c r="A28" s="62" t="s">
        <v>814</v>
      </c>
      <c r="B28" s="64"/>
      <c r="C28" s="87"/>
      <c r="D28" s="87" t="s">
        <v>64</v>
      </c>
      <c r="E28" s="94">
        <v>771.4942139700593</v>
      </c>
      <c r="F28" s="105">
        <v>99.95085514392102</v>
      </c>
      <c r="G28" s="76" t="s">
        <v>1822</v>
      </c>
      <c r="H28" s="106"/>
      <c r="I28" s="77" t="s">
        <v>814</v>
      </c>
      <c r="J28" s="97"/>
      <c r="K28" s="107"/>
      <c r="L28" s="77" t="s">
        <v>1916</v>
      </c>
      <c r="M28" s="108">
        <v>17.378342369256803</v>
      </c>
      <c r="N28" s="102">
        <v>7535.169921875</v>
      </c>
      <c r="O28" s="102">
        <v>6743.220703125</v>
      </c>
      <c r="P28" s="103"/>
      <c r="Q28" s="104"/>
      <c r="R28" s="104"/>
      <c r="S28" s="109"/>
      <c r="T28" s="48">
        <v>1</v>
      </c>
      <c r="U28" s="48">
        <v>0</v>
      </c>
      <c r="V28" s="49">
        <v>0</v>
      </c>
      <c r="W28" s="49">
        <v>0.007519</v>
      </c>
      <c r="X28" s="49">
        <v>0.004512</v>
      </c>
      <c r="Y28" s="49">
        <v>0.357155</v>
      </c>
      <c r="Z28" s="49">
        <v>0</v>
      </c>
      <c r="AA28" s="49">
        <v>0</v>
      </c>
      <c r="AB28" s="98">
        <v>28</v>
      </c>
      <c r="AC28" s="98"/>
      <c r="AD28" s="99"/>
      <c r="AE28" s="64" t="s">
        <v>1623</v>
      </c>
      <c r="AF28" s="64">
        <v>38</v>
      </c>
      <c r="AG28" s="64">
        <v>106156</v>
      </c>
      <c r="AH28" s="64">
        <v>8757</v>
      </c>
      <c r="AI28" s="64">
        <v>6</v>
      </c>
      <c r="AJ28" s="64"/>
      <c r="AK28" s="64" t="s">
        <v>1678</v>
      </c>
      <c r="AL28" s="64" t="s">
        <v>369</v>
      </c>
      <c r="AM28" s="67" t="s">
        <v>1744</v>
      </c>
      <c r="AN28" s="64"/>
      <c r="AO28" s="66">
        <v>39985.523356481484</v>
      </c>
      <c r="AP28" s="67" t="s">
        <v>1778</v>
      </c>
      <c r="AQ28" s="64" t="b">
        <v>0</v>
      </c>
      <c r="AR28" s="64" t="b">
        <v>0</v>
      </c>
      <c r="AS28" s="64" t="b">
        <v>1</v>
      </c>
      <c r="AT28" s="64"/>
      <c r="AU28" s="64">
        <v>2714</v>
      </c>
      <c r="AV28" s="67" t="s">
        <v>289</v>
      </c>
      <c r="AW28" s="64" t="b">
        <v>1</v>
      </c>
      <c r="AX28" s="64" t="s">
        <v>219</v>
      </c>
      <c r="AY28" s="67" t="s">
        <v>1853</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5</v>
      </c>
    </row>
    <row r="29" spans="1:72" ht="41.45" customHeight="1">
      <c r="A29" s="62" t="s">
        <v>815</v>
      </c>
      <c r="B29" s="64"/>
      <c r="C29" s="87"/>
      <c r="D29" s="87" t="s">
        <v>64</v>
      </c>
      <c r="E29" s="94">
        <v>1000</v>
      </c>
      <c r="F29" s="105">
        <v>99.93243022091066</v>
      </c>
      <c r="G29" s="76" t="s">
        <v>1823</v>
      </c>
      <c r="H29" s="106"/>
      <c r="I29" s="77" t="s">
        <v>815</v>
      </c>
      <c r="J29" s="97"/>
      <c r="K29" s="107"/>
      <c r="L29" s="77" t="s">
        <v>1917</v>
      </c>
      <c r="M29" s="108">
        <v>23.518755044508804</v>
      </c>
      <c r="N29" s="102">
        <v>7361.00927734375</v>
      </c>
      <c r="O29" s="102">
        <v>8854.4560546875</v>
      </c>
      <c r="P29" s="103"/>
      <c r="Q29" s="104"/>
      <c r="R29" s="104"/>
      <c r="S29" s="109"/>
      <c r="T29" s="48">
        <v>1</v>
      </c>
      <c r="U29" s="48">
        <v>0</v>
      </c>
      <c r="V29" s="49">
        <v>0</v>
      </c>
      <c r="W29" s="49">
        <v>0.007519</v>
      </c>
      <c r="X29" s="49">
        <v>0.004512</v>
      </c>
      <c r="Y29" s="49">
        <v>0.357155</v>
      </c>
      <c r="Z29" s="49">
        <v>0</v>
      </c>
      <c r="AA29" s="49">
        <v>0</v>
      </c>
      <c r="AB29" s="98">
        <v>29</v>
      </c>
      <c r="AC29" s="98"/>
      <c r="AD29" s="99"/>
      <c r="AE29" s="64" t="s">
        <v>1624</v>
      </c>
      <c r="AF29" s="64">
        <v>10347</v>
      </c>
      <c r="AG29" s="64">
        <v>145955</v>
      </c>
      <c r="AH29" s="64">
        <v>151230</v>
      </c>
      <c r="AI29" s="64">
        <v>1504</v>
      </c>
      <c r="AJ29" s="64"/>
      <c r="AK29" s="64" t="s">
        <v>1679</v>
      </c>
      <c r="AL29" s="64" t="s">
        <v>1718</v>
      </c>
      <c r="AM29" s="67" t="s">
        <v>1745</v>
      </c>
      <c r="AN29" s="64"/>
      <c r="AO29" s="66">
        <v>39617.962592592594</v>
      </c>
      <c r="AP29" s="67" t="s">
        <v>1779</v>
      </c>
      <c r="AQ29" s="64" t="b">
        <v>0</v>
      </c>
      <c r="AR29" s="64" t="b">
        <v>0</v>
      </c>
      <c r="AS29" s="64" t="b">
        <v>1</v>
      </c>
      <c r="AT29" s="64"/>
      <c r="AU29" s="64">
        <v>1384</v>
      </c>
      <c r="AV29" s="67" t="s">
        <v>289</v>
      </c>
      <c r="AW29" s="64" t="b">
        <v>1</v>
      </c>
      <c r="AX29" s="64" t="s">
        <v>219</v>
      </c>
      <c r="AY29" s="67" t="s">
        <v>1854</v>
      </c>
      <c r="AZ29" s="110"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5</v>
      </c>
    </row>
    <row r="30" spans="1:72" ht="41.45" customHeight="1">
      <c r="A30" s="62" t="s">
        <v>803</v>
      </c>
      <c r="B30" s="64"/>
      <c r="C30" s="87"/>
      <c r="D30" s="87" t="s">
        <v>64</v>
      </c>
      <c r="E30" s="94">
        <v>169.56729128841081</v>
      </c>
      <c r="F30" s="105">
        <v>99.99938983269611</v>
      </c>
      <c r="G30" s="76" t="s">
        <v>1061</v>
      </c>
      <c r="H30" s="106"/>
      <c r="I30" s="77" t="s">
        <v>803</v>
      </c>
      <c r="J30" s="97"/>
      <c r="K30" s="107"/>
      <c r="L30" s="77" t="s">
        <v>1918</v>
      </c>
      <c r="M30" s="108">
        <v>1.203348423477528</v>
      </c>
      <c r="N30" s="102">
        <v>9121.833984375</v>
      </c>
      <c r="O30" s="102">
        <v>4969.5078125</v>
      </c>
      <c r="P30" s="103"/>
      <c r="Q30" s="104"/>
      <c r="R30" s="104"/>
      <c r="S30" s="109"/>
      <c r="T30" s="48">
        <v>5</v>
      </c>
      <c r="U30" s="48">
        <v>2</v>
      </c>
      <c r="V30" s="49">
        <v>58.565079</v>
      </c>
      <c r="W30" s="49">
        <v>0.009709</v>
      </c>
      <c r="X30" s="49">
        <v>0.019453</v>
      </c>
      <c r="Y30" s="49">
        <v>1.412603</v>
      </c>
      <c r="Z30" s="49">
        <v>0.25</v>
      </c>
      <c r="AA30" s="49">
        <v>0</v>
      </c>
      <c r="AB30" s="98">
        <v>30</v>
      </c>
      <c r="AC30" s="98"/>
      <c r="AD30" s="99"/>
      <c r="AE30" s="64" t="s">
        <v>1625</v>
      </c>
      <c r="AF30" s="64">
        <v>146</v>
      </c>
      <c r="AG30" s="64">
        <v>1318</v>
      </c>
      <c r="AH30" s="64">
        <v>10022</v>
      </c>
      <c r="AI30" s="64">
        <v>2202</v>
      </c>
      <c r="AJ30" s="64"/>
      <c r="AK30" s="64" t="s">
        <v>1680</v>
      </c>
      <c r="AL30" s="64" t="s">
        <v>1719</v>
      </c>
      <c r="AM30" s="67" t="s">
        <v>1746</v>
      </c>
      <c r="AN30" s="64"/>
      <c r="AO30" s="66">
        <v>41162.66043981481</v>
      </c>
      <c r="AP30" s="67" t="s">
        <v>1780</v>
      </c>
      <c r="AQ30" s="64" t="b">
        <v>0</v>
      </c>
      <c r="AR30" s="64" t="b">
        <v>0</v>
      </c>
      <c r="AS30" s="64" t="b">
        <v>1</v>
      </c>
      <c r="AT30" s="64"/>
      <c r="AU30" s="64">
        <v>21</v>
      </c>
      <c r="AV30" s="67" t="s">
        <v>289</v>
      </c>
      <c r="AW30" s="64" t="b">
        <v>0</v>
      </c>
      <c r="AX30" s="64" t="s">
        <v>219</v>
      </c>
      <c r="AY30" s="67" t="s">
        <v>1855</v>
      </c>
      <c r="AZ30" s="110" t="s">
        <v>66</v>
      </c>
      <c r="BA30" s="48"/>
      <c r="BB30" s="48"/>
      <c r="BC30" s="48"/>
      <c r="BD30" s="48"/>
      <c r="BE30" s="48" t="s">
        <v>974</v>
      </c>
      <c r="BF30" s="48" t="s">
        <v>2122</v>
      </c>
      <c r="BG30" s="92" t="s">
        <v>2146</v>
      </c>
      <c r="BH30" s="92" t="s">
        <v>2184</v>
      </c>
      <c r="BI30" s="92" t="s">
        <v>2217</v>
      </c>
      <c r="BJ30" s="92" t="s">
        <v>2217</v>
      </c>
      <c r="BK30" s="48">
        <v>0</v>
      </c>
      <c r="BL30" s="49">
        <v>0</v>
      </c>
      <c r="BM30" s="48">
        <v>0</v>
      </c>
      <c r="BN30" s="49">
        <v>0</v>
      </c>
      <c r="BO30" s="48">
        <v>0</v>
      </c>
      <c r="BP30" s="49">
        <v>0</v>
      </c>
      <c r="BQ30" s="48">
        <v>54</v>
      </c>
      <c r="BR30" s="49">
        <v>100</v>
      </c>
      <c r="BS30" s="48">
        <v>54</v>
      </c>
      <c r="BT30" s="63" t="str">
        <f>REPLACE(INDEX(GroupVertices[Group],MATCH(Vertices[[#This Row],[Vertex]],GroupVertices[Vertex],0)),1,1,"")</f>
        <v>6</v>
      </c>
    </row>
    <row r="31" spans="1:72" ht="41.45" customHeight="1">
      <c r="A31" s="62" t="s">
        <v>801</v>
      </c>
      <c r="B31" s="64"/>
      <c r="C31" s="87"/>
      <c r="D31" s="87" t="s">
        <v>64</v>
      </c>
      <c r="E31" s="94">
        <v>163.0277277242986</v>
      </c>
      <c r="F31" s="105">
        <v>99.99991713205812</v>
      </c>
      <c r="G31" s="76" t="s">
        <v>1059</v>
      </c>
      <c r="H31" s="106"/>
      <c r="I31" s="77" t="s">
        <v>801</v>
      </c>
      <c r="J31" s="97"/>
      <c r="K31" s="107"/>
      <c r="L31" s="77" t="s">
        <v>1919</v>
      </c>
      <c r="M31" s="108">
        <v>1.02761712276364</v>
      </c>
      <c r="N31" s="102">
        <v>7808.33740234375</v>
      </c>
      <c r="O31" s="102">
        <v>1019.7724609375</v>
      </c>
      <c r="P31" s="103"/>
      <c r="Q31" s="104"/>
      <c r="R31" s="104"/>
      <c r="S31" s="109"/>
      <c r="T31" s="48">
        <v>2</v>
      </c>
      <c r="U31" s="48">
        <v>1</v>
      </c>
      <c r="V31" s="49">
        <v>0</v>
      </c>
      <c r="W31" s="49">
        <v>0.007463</v>
      </c>
      <c r="X31" s="49">
        <v>0.004329</v>
      </c>
      <c r="Y31" s="49">
        <v>0.614761</v>
      </c>
      <c r="Z31" s="49">
        <v>0</v>
      </c>
      <c r="AA31" s="49">
        <v>0</v>
      </c>
      <c r="AB31" s="98">
        <v>31</v>
      </c>
      <c r="AC31" s="98"/>
      <c r="AD31" s="99"/>
      <c r="AE31" s="64" t="s">
        <v>1626</v>
      </c>
      <c r="AF31" s="64">
        <v>663</v>
      </c>
      <c r="AG31" s="64">
        <v>179</v>
      </c>
      <c r="AH31" s="64">
        <v>1803</v>
      </c>
      <c r="AI31" s="64">
        <v>3206</v>
      </c>
      <c r="AJ31" s="64"/>
      <c r="AK31" s="64" t="s">
        <v>1681</v>
      </c>
      <c r="AL31" s="64" t="s">
        <v>1720</v>
      </c>
      <c r="AM31" s="64"/>
      <c r="AN31" s="64"/>
      <c r="AO31" s="66">
        <v>42182.7475</v>
      </c>
      <c r="AP31" s="67" t="s">
        <v>1781</v>
      </c>
      <c r="AQ31" s="64" t="b">
        <v>0</v>
      </c>
      <c r="AR31" s="64" t="b">
        <v>0</v>
      </c>
      <c r="AS31" s="64" t="b">
        <v>1</v>
      </c>
      <c r="AT31" s="64"/>
      <c r="AU31" s="64">
        <v>6</v>
      </c>
      <c r="AV31" s="67" t="s">
        <v>289</v>
      </c>
      <c r="AW31" s="64" t="b">
        <v>0</v>
      </c>
      <c r="AX31" s="64" t="s">
        <v>219</v>
      </c>
      <c r="AY31" s="67" t="s">
        <v>1856</v>
      </c>
      <c r="AZ31" s="110" t="s">
        <v>66</v>
      </c>
      <c r="BA31" s="48" t="s">
        <v>932</v>
      </c>
      <c r="BB31" s="48" t="s">
        <v>932</v>
      </c>
      <c r="BC31" s="48" t="s">
        <v>950</v>
      </c>
      <c r="BD31" s="48" t="s">
        <v>950</v>
      </c>
      <c r="BE31" s="48" t="s">
        <v>966</v>
      </c>
      <c r="BF31" s="48" t="s">
        <v>966</v>
      </c>
      <c r="BG31" s="92" t="s">
        <v>2147</v>
      </c>
      <c r="BH31" s="92" t="s">
        <v>2147</v>
      </c>
      <c r="BI31" s="92" t="s">
        <v>2218</v>
      </c>
      <c r="BJ31" s="92" t="s">
        <v>2218</v>
      </c>
      <c r="BK31" s="48">
        <v>0</v>
      </c>
      <c r="BL31" s="49">
        <v>0</v>
      </c>
      <c r="BM31" s="48">
        <v>0</v>
      </c>
      <c r="BN31" s="49">
        <v>0</v>
      </c>
      <c r="BO31" s="48">
        <v>0</v>
      </c>
      <c r="BP31" s="49">
        <v>0</v>
      </c>
      <c r="BQ31" s="48">
        <v>14</v>
      </c>
      <c r="BR31" s="49">
        <v>100</v>
      </c>
      <c r="BS31" s="48">
        <v>14</v>
      </c>
      <c r="BT31" s="63" t="str">
        <f>REPLACE(INDEX(GroupVertices[Group],MATCH(Vertices[[#This Row],[Vertex]],GroupVertices[Vertex],0)),1,1,"")</f>
        <v>7</v>
      </c>
    </row>
    <row r="32" spans="1:72" ht="41.45" customHeight="1">
      <c r="A32" s="62" t="s">
        <v>779</v>
      </c>
      <c r="B32" s="64"/>
      <c r="C32" s="87"/>
      <c r="D32" s="87" t="s">
        <v>64</v>
      </c>
      <c r="E32" s="94">
        <v>162.10334692199652</v>
      </c>
      <c r="F32" s="105">
        <v>99.99999166691087</v>
      </c>
      <c r="G32" s="76" t="s">
        <v>1039</v>
      </c>
      <c r="H32" s="106"/>
      <c r="I32" s="77" t="s">
        <v>779</v>
      </c>
      <c r="J32" s="97"/>
      <c r="K32" s="107"/>
      <c r="L32" s="77" t="s">
        <v>1920</v>
      </c>
      <c r="M32" s="108">
        <v>1.002777140836567</v>
      </c>
      <c r="N32" s="102">
        <v>6634.9052734375</v>
      </c>
      <c r="O32" s="102">
        <v>5480.62353515625</v>
      </c>
      <c r="P32" s="103"/>
      <c r="Q32" s="104"/>
      <c r="R32" s="104"/>
      <c r="S32" s="109"/>
      <c r="T32" s="48">
        <v>2</v>
      </c>
      <c r="U32" s="48">
        <v>1</v>
      </c>
      <c r="V32" s="49">
        <v>0</v>
      </c>
      <c r="W32" s="49">
        <v>0.007519</v>
      </c>
      <c r="X32" s="49">
        <v>0.005127</v>
      </c>
      <c r="Y32" s="49">
        <v>0.621139</v>
      </c>
      <c r="Z32" s="49">
        <v>0</v>
      </c>
      <c r="AA32" s="49">
        <v>0</v>
      </c>
      <c r="AB32" s="98">
        <v>32</v>
      </c>
      <c r="AC32" s="98"/>
      <c r="AD32" s="99"/>
      <c r="AE32" s="64" t="s">
        <v>1627</v>
      </c>
      <c r="AF32" s="64">
        <v>39</v>
      </c>
      <c r="AG32" s="64">
        <v>18</v>
      </c>
      <c r="AH32" s="64">
        <v>37</v>
      </c>
      <c r="AI32" s="64">
        <v>7</v>
      </c>
      <c r="AJ32" s="64"/>
      <c r="AK32" s="64" t="s">
        <v>1682</v>
      </c>
      <c r="AL32" s="64" t="s">
        <v>1587</v>
      </c>
      <c r="AM32" s="64"/>
      <c r="AN32" s="64"/>
      <c r="AO32" s="66">
        <v>42768.01751157407</v>
      </c>
      <c r="AP32" s="67" t="s">
        <v>1782</v>
      </c>
      <c r="AQ32" s="64" t="b">
        <v>1</v>
      </c>
      <c r="AR32" s="64" t="b">
        <v>0</v>
      </c>
      <c r="AS32" s="64" t="b">
        <v>0</v>
      </c>
      <c r="AT32" s="64"/>
      <c r="AU32" s="64">
        <v>0</v>
      </c>
      <c r="AV32" s="64"/>
      <c r="AW32" s="64" t="b">
        <v>0</v>
      </c>
      <c r="AX32" s="64" t="s">
        <v>219</v>
      </c>
      <c r="AY32" s="67" t="s">
        <v>1857</v>
      </c>
      <c r="AZ32" s="110" t="s">
        <v>66</v>
      </c>
      <c r="BA32" s="48"/>
      <c r="BB32" s="48"/>
      <c r="BC32" s="48"/>
      <c r="BD32" s="48"/>
      <c r="BE32" s="48" t="s">
        <v>959</v>
      </c>
      <c r="BF32" s="48" t="s">
        <v>959</v>
      </c>
      <c r="BG32" s="92" t="s">
        <v>2148</v>
      </c>
      <c r="BH32" s="92" t="s">
        <v>2185</v>
      </c>
      <c r="BI32" s="92" t="s">
        <v>2219</v>
      </c>
      <c r="BJ32" s="92" t="s">
        <v>2219</v>
      </c>
      <c r="BK32" s="48">
        <v>0</v>
      </c>
      <c r="BL32" s="49">
        <v>0</v>
      </c>
      <c r="BM32" s="48">
        <v>0</v>
      </c>
      <c r="BN32" s="49">
        <v>0</v>
      </c>
      <c r="BO32" s="48">
        <v>0</v>
      </c>
      <c r="BP32" s="49">
        <v>0</v>
      </c>
      <c r="BQ32" s="48">
        <v>35</v>
      </c>
      <c r="BR32" s="49">
        <v>100</v>
      </c>
      <c r="BS32" s="48">
        <v>35</v>
      </c>
      <c r="BT32" s="63" t="str">
        <f>REPLACE(INDEX(GroupVertices[Group],MATCH(Vertices[[#This Row],[Vertex]],GroupVertices[Vertex],0)),1,1,"")</f>
        <v>5</v>
      </c>
    </row>
    <row r="33" spans="1:72" ht="41.45" customHeight="1">
      <c r="A33" s="62" t="s">
        <v>780</v>
      </c>
      <c r="B33" s="64"/>
      <c r="C33" s="87"/>
      <c r="D33" s="87" t="s">
        <v>64</v>
      </c>
      <c r="E33" s="94">
        <v>167.2534685348224</v>
      </c>
      <c r="F33" s="105">
        <v>99.99957640130269</v>
      </c>
      <c r="G33" s="76" t="s">
        <v>1040</v>
      </c>
      <c r="H33" s="106"/>
      <c r="I33" s="77" t="s">
        <v>780</v>
      </c>
      <c r="J33" s="97"/>
      <c r="K33" s="107"/>
      <c r="L33" s="77" t="s">
        <v>1921</v>
      </c>
      <c r="M33" s="108">
        <v>1.14117132585883</v>
      </c>
      <c r="N33" s="102">
        <v>3425.89697265625</v>
      </c>
      <c r="O33" s="102">
        <v>9220.8984375</v>
      </c>
      <c r="P33" s="103"/>
      <c r="Q33" s="104"/>
      <c r="R33" s="104"/>
      <c r="S33" s="109"/>
      <c r="T33" s="48">
        <v>1</v>
      </c>
      <c r="U33" s="48">
        <v>2</v>
      </c>
      <c r="V33" s="49">
        <v>0</v>
      </c>
      <c r="W33" s="49">
        <v>0.008333</v>
      </c>
      <c r="X33" s="49">
        <v>0.012207</v>
      </c>
      <c r="Y33" s="49">
        <v>0.57663</v>
      </c>
      <c r="Z33" s="49">
        <v>0</v>
      </c>
      <c r="AA33" s="49">
        <v>0</v>
      </c>
      <c r="AB33" s="98">
        <v>33</v>
      </c>
      <c r="AC33" s="98"/>
      <c r="AD33" s="99"/>
      <c r="AE33" s="64" t="s">
        <v>1628</v>
      </c>
      <c r="AF33" s="64">
        <v>107</v>
      </c>
      <c r="AG33" s="64">
        <v>915</v>
      </c>
      <c r="AH33" s="64">
        <v>1935</v>
      </c>
      <c r="AI33" s="64">
        <v>11931</v>
      </c>
      <c r="AJ33" s="64"/>
      <c r="AK33" s="64" t="s">
        <v>1683</v>
      </c>
      <c r="AL33" s="64" t="s">
        <v>1721</v>
      </c>
      <c r="AM33" s="67" t="s">
        <v>1747</v>
      </c>
      <c r="AN33" s="64"/>
      <c r="AO33" s="66">
        <v>40312.67545138889</v>
      </c>
      <c r="AP33" s="67" t="s">
        <v>1783</v>
      </c>
      <c r="AQ33" s="64" t="b">
        <v>0</v>
      </c>
      <c r="AR33" s="64" t="b">
        <v>0</v>
      </c>
      <c r="AS33" s="64" t="b">
        <v>1</v>
      </c>
      <c r="AT33" s="64"/>
      <c r="AU33" s="64">
        <v>13</v>
      </c>
      <c r="AV33" s="67" t="s">
        <v>372</v>
      </c>
      <c r="AW33" s="64" t="b">
        <v>0</v>
      </c>
      <c r="AX33" s="64" t="s">
        <v>219</v>
      </c>
      <c r="AY33" s="67" t="s">
        <v>1858</v>
      </c>
      <c r="AZ33" s="110" t="s">
        <v>66</v>
      </c>
      <c r="BA33" s="48"/>
      <c r="BB33" s="48"/>
      <c r="BC33" s="48"/>
      <c r="BD33" s="48"/>
      <c r="BE33" s="48" t="s">
        <v>959</v>
      </c>
      <c r="BF33" s="48" t="s">
        <v>959</v>
      </c>
      <c r="BG33" s="92" t="s">
        <v>2149</v>
      </c>
      <c r="BH33" s="92" t="s">
        <v>2186</v>
      </c>
      <c r="BI33" s="92" t="s">
        <v>2220</v>
      </c>
      <c r="BJ33" s="92" t="s">
        <v>2248</v>
      </c>
      <c r="BK33" s="48">
        <v>0</v>
      </c>
      <c r="BL33" s="49">
        <v>0</v>
      </c>
      <c r="BM33" s="48">
        <v>0</v>
      </c>
      <c r="BN33" s="49">
        <v>0</v>
      </c>
      <c r="BO33" s="48">
        <v>0</v>
      </c>
      <c r="BP33" s="49">
        <v>0</v>
      </c>
      <c r="BQ33" s="48">
        <v>94</v>
      </c>
      <c r="BR33" s="49">
        <v>100</v>
      </c>
      <c r="BS33" s="48">
        <v>94</v>
      </c>
      <c r="BT33" s="63" t="str">
        <f>REPLACE(INDEX(GroupVertices[Group],MATCH(Vertices[[#This Row],[Vertex]],GroupVertices[Vertex],0)),1,1,"")</f>
        <v>2</v>
      </c>
    </row>
    <row r="34" spans="1:72" ht="41.45" customHeight="1">
      <c r="A34" s="62" t="s">
        <v>782</v>
      </c>
      <c r="B34" s="64"/>
      <c r="C34" s="87"/>
      <c r="D34" s="87" t="s">
        <v>64</v>
      </c>
      <c r="E34" s="94">
        <v>168.67161796444108</v>
      </c>
      <c r="F34" s="105">
        <v>99.99946205280187</v>
      </c>
      <c r="G34" s="76" t="s">
        <v>1042</v>
      </c>
      <c r="H34" s="106"/>
      <c r="I34" s="77" t="s">
        <v>782</v>
      </c>
      <c r="J34" s="97"/>
      <c r="K34" s="107"/>
      <c r="L34" s="77" t="s">
        <v>1922</v>
      </c>
      <c r="M34" s="108">
        <v>1.1792798695606128</v>
      </c>
      <c r="N34" s="102">
        <v>4749.255859375</v>
      </c>
      <c r="O34" s="102">
        <v>2825.59912109375</v>
      </c>
      <c r="P34" s="103"/>
      <c r="Q34" s="104"/>
      <c r="R34" s="104"/>
      <c r="S34" s="109"/>
      <c r="T34" s="48">
        <v>0</v>
      </c>
      <c r="U34" s="48">
        <v>4</v>
      </c>
      <c r="V34" s="49">
        <v>3.677778</v>
      </c>
      <c r="W34" s="49">
        <v>0.010309</v>
      </c>
      <c r="X34" s="49">
        <v>0.035671</v>
      </c>
      <c r="Y34" s="49">
        <v>0.860322</v>
      </c>
      <c r="Z34" s="49">
        <v>0.5</v>
      </c>
      <c r="AA34" s="49">
        <v>0</v>
      </c>
      <c r="AB34" s="98">
        <v>34</v>
      </c>
      <c r="AC34" s="98"/>
      <c r="AD34" s="99"/>
      <c r="AE34" s="64" t="s">
        <v>1629</v>
      </c>
      <c r="AF34" s="64">
        <v>889</v>
      </c>
      <c r="AG34" s="64">
        <v>1162</v>
      </c>
      <c r="AH34" s="64">
        <v>4300</v>
      </c>
      <c r="AI34" s="64">
        <v>7334</v>
      </c>
      <c r="AJ34" s="64"/>
      <c r="AK34" s="64" t="s">
        <v>1684</v>
      </c>
      <c r="AL34" s="64" t="s">
        <v>1722</v>
      </c>
      <c r="AM34" s="64"/>
      <c r="AN34" s="64"/>
      <c r="AO34" s="66">
        <v>41302.055138888885</v>
      </c>
      <c r="AP34" s="67" t="s">
        <v>1784</v>
      </c>
      <c r="AQ34" s="64" t="b">
        <v>0</v>
      </c>
      <c r="AR34" s="64" t="b">
        <v>0</v>
      </c>
      <c r="AS34" s="64" t="b">
        <v>1</v>
      </c>
      <c r="AT34" s="64"/>
      <c r="AU34" s="64">
        <v>2</v>
      </c>
      <c r="AV34" s="67" t="s">
        <v>289</v>
      </c>
      <c r="AW34" s="64" t="b">
        <v>0</v>
      </c>
      <c r="AX34" s="64" t="s">
        <v>219</v>
      </c>
      <c r="AY34" s="67" t="s">
        <v>1859</v>
      </c>
      <c r="AZ34" s="110" t="s">
        <v>66</v>
      </c>
      <c r="BA34" s="48"/>
      <c r="BB34" s="48"/>
      <c r="BC34" s="48"/>
      <c r="BD34" s="48"/>
      <c r="BE34" s="48" t="s">
        <v>2116</v>
      </c>
      <c r="BF34" s="48" t="s">
        <v>2123</v>
      </c>
      <c r="BG34" s="92" t="s">
        <v>2150</v>
      </c>
      <c r="BH34" s="92" t="s">
        <v>2187</v>
      </c>
      <c r="BI34" s="92" t="s">
        <v>2221</v>
      </c>
      <c r="BJ34" s="92" t="s">
        <v>2249</v>
      </c>
      <c r="BK34" s="48">
        <v>0</v>
      </c>
      <c r="BL34" s="49">
        <v>0</v>
      </c>
      <c r="BM34" s="48">
        <v>0</v>
      </c>
      <c r="BN34" s="49">
        <v>0</v>
      </c>
      <c r="BO34" s="48">
        <v>0</v>
      </c>
      <c r="BP34" s="49">
        <v>0</v>
      </c>
      <c r="BQ34" s="48">
        <v>66</v>
      </c>
      <c r="BR34" s="49">
        <v>100</v>
      </c>
      <c r="BS34" s="48">
        <v>66</v>
      </c>
      <c r="BT34" s="63" t="str">
        <f>REPLACE(INDEX(GroupVertices[Group],MATCH(Vertices[[#This Row],[Vertex]],GroupVertices[Vertex],0)),1,1,"")</f>
        <v>2</v>
      </c>
    </row>
    <row r="35" spans="1:72" ht="41.45" customHeight="1">
      <c r="A35" s="62" t="s">
        <v>807</v>
      </c>
      <c r="B35" s="64"/>
      <c r="C35" s="87"/>
      <c r="D35" s="87" t="s">
        <v>64</v>
      </c>
      <c r="E35" s="94">
        <v>162.40190469665308</v>
      </c>
      <c r="F35" s="105">
        <v>99.99996759354228</v>
      </c>
      <c r="G35" s="76" t="s">
        <v>1065</v>
      </c>
      <c r="H35" s="106"/>
      <c r="I35" s="77" t="s">
        <v>807</v>
      </c>
      <c r="J35" s="97"/>
      <c r="K35" s="107"/>
      <c r="L35" s="77" t="s">
        <v>1923</v>
      </c>
      <c r="M35" s="108">
        <v>1.0107999921422055</v>
      </c>
      <c r="N35" s="102">
        <v>5045.783203125</v>
      </c>
      <c r="O35" s="102">
        <v>3895.39208984375</v>
      </c>
      <c r="P35" s="103"/>
      <c r="Q35" s="104"/>
      <c r="R35" s="104"/>
      <c r="S35" s="109"/>
      <c r="T35" s="48">
        <v>6</v>
      </c>
      <c r="U35" s="48">
        <v>1</v>
      </c>
      <c r="V35" s="49">
        <v>4.266667</v>
      </c>
      <c r="W35" s="49">
        <v>0.009804</v>
      </c>
      <c r="X35" s="49">
        <v>0.040056</v>
      </c>
      <c r="Y35" s="49">
        <v>1.238654</v>
      </c>
      <c r="Z35" s="49">
        <v>0.5</v>
      </c>
      <c r="AA35" s="49">
        <v>0</v>
      </c>
      <c r="AB35" s="98">
        <v>35</v>
      </c>
      <c r="AC35" s="98"/>
      <c r="AD35" s="99"/>
      <c r="AE35" s="64" t="s">
        <v>1630</v>
      </c>
      <c r="AF35" s="64">
        <v>494</v>
      </c>
      <c r="AG35" s="64">
        <v>70</v>
      </c>
      <c r="AH35" s="64">
        <v>1585</v>
      </c>
      <c r="AI35" s="64">
        <v>389</v>
      </c>
      <c r="AJ35" s="64"/>
      <c r="AK35" s="64" t="s">
        <v>1685</v>
      </c>
      <c r="AL35" s="64" t="s">
        <v>1723</v>
      </c>
      <c r="AM35" s="64"/>
      <c r="AN35" s="64"/>
      <c r="AO35" s="66">
        <v>40593.060532407406</v>
      </c>
      <c r="AP35" s="67" t="s">
        <v>1785</v>
      </c>
      <c r="AQ35" s="64" t="b">
        <v>0</v>
      </c>
      <c r="AR35" s="64" t="b">
        <v>0</v>
      </c>
      <c r="AS35" s="64" t="b">
        <v>0</v>
      </c>
      <c r="AT35" s="64"/>
      <c r="AU35" s="64">
        <v>0</v>
      </c>
      <c r="AV35" s="67" t="s">
        <v>1812</v>
      </c>
      <c r="AW35" s="64" t="b">
        <v>0</v>
      </c>
      <c r="AX35" s="64" t="s">
        <v>219</v>
      </c>
      <c r="AY35" s="67" t="s">
        <v>1860</v>
      </c>
      <c r="AZ35" s="110" t="s">
        <v>66</v>
      </c>
      <c r="BA35" s="48" t="s">
        <v>933</v>
      </c>
      <c r="BB35" s="48" t="s">
        <v>933</v>
      </c>
      <c r="BC35" s="48" t="s">
        <v>950</v>
      </c>
      <c r="BD35" s="48" t="s">
        <v>950</v>
      </c>
      <c r="BE35" s="48" t="s">
        <v>975</v>
      </c>
      <c r="BF35" s="48" t="s">
        <v>2124</v>
      </c>
      <c r="BG35" s="92" t="s">
        <v>2151</v>
      </c>
      <c r="BH35" s="92" t="s">
        <v>2188</v>
      </c>
      <c r="BI35" s="92" t="s">
        <v>2222</v>
      </c>
      <c r="BJ35" s="92" t="s">
        <v>2222</v>
      </c>
      <c r="BK35" s="48">
        <v>0</v>
      </c>
      <c r="BL35" s="49">
        <v>0</v>
      </c>
      <c r="BM35" s="48">
        <v>0</v>
      </c>
      <c r="BN35" s="49">
        <v>0</v>
      </c>
      <c r="BO35" s="48">
        <v>0</v>
      </c>
      <c r="BP35" s="49">
        <v>0</v>
      </c>
      <c r="BQ35" s="48">
        <v>83</v>
      </c>
      <c r="BR35" s="49">
        <v>100</v>
      </c>
      <c r="BS35" s="48">
        <v>83</v>
      </c>
      <c r="BT35" s="63" t="str">
        <f>REPLACE(INDEX(GroupVertices[Group],MATCH(Vertices[[#This Row],[Vertex]],GroupVertices[Vertex],0)),1,1,"")</f>
        <v>2</v>
      </c>
    </row>
    <row r="36" spans="1:72" ht="41.45" customHeight="1">
      <c r="A36" s="62" t="s">
        <v>783</v>
      </c>
      <c r="B36" s="64"/>
      <c r="C36" s="87"/>
      <c r="D36" s="87" t="s">
        <v>64</v>
      </c>
      <c r="E36" s="94">
        <v>162.17798636566064</v>
      </c>
      <c r="F36" s="105">
        <v>99.99998564856872</v>
      </c>
      <c r="G36" s="76" t="s">
        <v>1033</v>
      </c>
      <c r="H36" s="106"/>
      <c r="I36" s="77" t="s">
        <v>783</v>
      </c>
      <c r="J36" s="97"/>
      <c r="K36" s="107"/>
      <c r="L36" s="77" t="s">
        <v>1924</v>
      </c>
      <c r="M36" s="108">
        <v>1.0047828536629768</v>
      </c>
      <c r="N36" s="102">
        <v>3081.1181640625</v>
      </c>
      <c r="O36" s="102">
        <v>4885.6279296875</v>
      </c>
      <c r="P36" s="103"/>
      <c r="Q36" s="104"/>
      <c r="R36" s="104"/>
      <c r="S36" s="109"/>
      <c r="T36" s="48">
        <v>0</v>
      </c>
      <c r="U36" s="48">
        <v>3</v>
      </c>
      <c r="V36" s="49">
        <v>0</v>
      </c>
      <c r="W36" s="49">
        <v>0.010204</v>
      </c>
      <c r="X36" s="49">
        <v>0.030865</v>
      </c>
      <c r="Y36" s="49">
        <v>0.684847</v>
      </c>
      <c r="Z36" s="49">
        <v>0.6666666666666666</v>
      </c>
      <c r="AA36" s="49">
        <v>0</v>
      </c>
      <c r="AB36" s="98">
        <v>36</v>
      </c>
      <c r="AC36" s="98"/>
      <c r="AD36" s="99"/>
      <c r="AE36" s="64" t="s">
        <v>1631</v>
      </c>
      <c r="AF36" s="64">
        <v>99</v>
      </c>
      <c r="AG36" s="64">
        <v>31</v>
      </c>
      <c r="AH36" s="64">
        <v>140</v>
      </c>
      <c r="AI36" s="64">
        <v>167</v>
      </c>
      <c r="AJ36" s="64"/>
      <c r="AK36" s="64" t="s">
        <v>1686</v>
      </c>
      <c r="AL36" s="64" t="s">
        <v>1724</v>
      </c>
      <c r="AM36" s="64"/>
      <c r="AN36" s="64"/>
      <c r="AO36" s="66">
        <v>40898.7140625</v>
      </c>
      <c r="AP36" s="64"/>
      <c r="AQ36" s="64" t="b">
        <v>0</v>
      </c>
      <c r="AR36" s="64" t="b">
        <v>1</v>
      </c>
      <c r="AS36" s="64" t="b">
        <v>0</v>
      </c>
      <c r="AT36" s="64"/>
      <c r="AU36" s="64">
        <v>0</v>
      </c>
      <c r="AV36" s="67" t="s">
        <v>289</v>
      </c>
      <c r="AW36" s="64" t="b">
        <v>0</v>
      </c>
      <c r="AX36" s="64" t="s">
        <v>219</v>
      </c>
      <c r="AY36" s="67" t="s">
        <v>1861</v>
      </c>
      <c r="AZ36" s="110" t="s">
        <v>66</v>
      </c>
      <c r="BA36" s="48"/>
      <c r="BB36" s="48"/>
      <c r="BC36" s="48"/>
      <c r="BD36" s="48"/>
      <c r="BE36" s="48" t="s">
        <v>959</v>
      </c>
      <c r="BF36" s="48" t="s">
        <v>959</v>
      </c>
      <c r="BG36" s="92" t="s">
        <v>2152</v>
      </c>
      <c r="BH36" s="92" t="s">
        <v>2152</v>
      </c>
      <c r="BI36" s="92" t="s">
        <v>2223</v>
      </c>
      <c r="BJ36" s="92" t="s">
        <v>2223</v>
      </c>
      <c r="BK36" s="48">
        <v>0</v>
      </c>
      <c r="BL36" s="49">
        <v>0</v>
      </c>
      <c r="BM36" s="48">
        <v>0</v>
      </c>
      <c r="BN36" s="49">
        <v>0</v>
      </c>
      <c r="BO36" s="48">
        <v>0</v>
      </c>
      <c r="BP36" s="49">
        <v>0</v>
      </c>
      <c r="BQ36" s="48">
        <v>14</v>
      </c>
      <c r="BR36" s="49">
        <v>100</v>
      </c>
      <c r="BS36" s="48">
        <v>14</v>
      </c>
      <c r="BT36" s="63" t="str">
        <f>REPLACE(INDEX(GroupVertices[Group],MATCH(Vertices[[#This Row],[Vertex]],GroupVertices[Vertex],0)),1,1,"")</f>
        <v>2</v>
      </c>
    </row>
    <row r="37" spans="1:72" ht="41.45" customHeight="1">
      <c r="A37" s="62" t="s">
        <v>784</v>
      </c>
      <c r="B37" s="64"/>
      <c r="C37" s="87"/>
      <c r="D37" s="87" t="s">
        <v>64</v>
      </c>
      <c r="E37" s="94">
        <v>163.8659860916036</v>
      </c>
      <c r="F37" s="105">
        <v>99.99984954144631</v>
      </c>
      <c r="G37" s="76" t="s">
        <v>1043</v>
      </c>
      <c r="H37" s="106"/>
      <c r="I37" s="77" t="s">
        <v>784</v>
      </c>
      <c r="J37" s="97"/>
      <c r="K37" s="107"/>
      <c r="L37" s="77" t="s">
        <v>1925</v>
      </c>
      <c r="M37" s="108">
        <v>1.0501428206602401</v>
      </c>
      <c r="N37" s="102">
        <v>2576.245849609375</v>
      </c>
      <c r="O37" s="102">
        <v>3125.210205078125</v>
      </c>
      <c r="P37" s="103"/>
      <c r="Q37" s="104"/>
      <c r="R37" s="104"/>
      <c r="S37" s="109"/>
      <c r="T37" s="48">
        <v>1</v>
      </c>
      <c r="U37" s="48">
        <v>1</v>
      </c>
      <c r="V37" s="49">
        <v>0</v>
      </c>
      <c r="W37" s="49">
        <v>0</v>
      </c>
      <c r="X37" s="49">
        <v>0</v>
      </c>
      <c r="Y37" s="49">
        <v>0.999992</v>
      </c>
      <c r="Z37" s="49">
        <v>0</v>
      </c>
      <c r="AA37" s="49" t="s">
        <v>416</v>
      </c>
      <c r="AB37" s="98">
        <v>37</v>
      </c>
      <c r="AC37" s="98"/>
      <c r="AD37" s="99"/>
      <c r="AE37" s="64" t="s">
        <v>1632</v>
      </c>
      <c r="AF37" s="64">
        <v>412</v>
      </c>
      <c r="AG37" s="64">
        <v>325</v>
      </c>
      <c r="AH37" s="64">
        <v>2711</v>
      </c>
      <c r="AI37" s="64">
        <v>9360</v>
      </c>
      <c r="AJ37" s="64"/>
      <c r="AK37" s="64"/>
      <c r="AL37" s="64" t="s">
        <v>1725</v>
      </c>
      <c r="AM37" s="64"/>
      <c r="AN37" s="64"/>
      <c r="AO37" s="66">
        <v>41275.942511574074</v>
      </c>
      <c r="AP37" s="67" t="s">
        <v>1786</v>
      </c>
      <c r="AQ37" s="64" t="b">
        <v>0</v>
      </c>
      <c r="AR37" s="64" t="b">
        <v>0</v>
      </c>
      <c r="AS37" s="64" t="b">
        <v>0</v>
      </c>
      <c r="AT37" s="64"/>
      <c r="AU37" s="64">
        <v>0</v>
      </c>
      <c r="AV37" s="67" t="s">
        <v>290</v>
      </c>
      <c r="AW37" s="64" t="b">
        <v>0</v>
      </c>
      <c r="AX37" s="64" t="s">
        <v>219</v>
      </c>
      <c r="AY37" s="67" t="s">
        <v>1862</v>
      </c>
      <c r="AZ37" s="110" t="s">
        <v>66</v>
      </c>
      <c r="BA37" s="48"/>
      <c r="BB37" s="48"/>
      <c r="BC37" s="48"/>
      <c r="BD37" s="48"/>
      <c r="BE37" s="48" t="s">
        <v>965</v>
      </c>
      <c r="BF37" s="48" t="s">
        <v>965</v>
      </c>
      <c r="BG37" s="92" t="s">
        <v>2153</v>
      </c>
      <c r="BH37" s="92" t="s">
        <v>2153</v>
      </c>
      <c r="BI37" s="92" t="s">
        <v>2224</v>
      </c>
      <c r="BJ37" s="92" t="s">
        <v>2224</v>
      </c>
      <c r="BK37" s="48">
        <v>0</v>
      </c>
      <c r="BL37" s="49">
        <v>0</v>
      </c>
      <c r="BM37" s="48">
        <v>0</v>
      </c>
      <c r="BN37" s="49">
        <v>0</v>
      </c>
      <c r="BO37" s="48">
        <v>0</v>
      </c>
      <c r="BP37" s="49">
        <v>0</v>
      </c>
      <c r="BQ37" s="48">
        <v>18</v>
      </c>
      <c r="BR37" s="49">
        <v>100</v>
      </c>
      <c r="BS37" s="48">
        <v>18</v>
      </c>
      <c r="BT37" s="63" t="str">
        <f>REPLACE(INDEX(GroupVertices[Group],MATCH(Vertices[[#This Row],[Vertex]],GroupVertices[Vertex],0)),1,1,"")</f>
        <v>1</v>
      </c>
    </row>
    <row r="38" spans="1:72" ht="41.45" customHeight="1">
      <c r="A38" s="62" t="s">
        <v>785</v>
      </c>
      <c r="B38" s="64"/>
      <c r="C38" s="87"/>
      <c r="D38" s="87" t="s">
        <v>64</v>
      </c>
      <c r="E38" s="94">
        <v>162.01148299133294</v>
      </c>
      <c r="F38" s="105">
        <v>99.99999907410121</v>
      </c>
      <c r="G38" s="76" t="s">
        <v>1044</v>
      </c>
      <c r="H38" s="106"/>
      <c r="I38" s="77" t="s">
        <v>785</v>
      </c>
      <c r="J38" s="97"/>
      <c r="K38" s="107"/>
      <c r="L38" s="77" t="s">
        <v>1926</v>
      </c>
      <c r="M38" s="108">
        <v>1.000308571204063</v>
      </c>
      <c r="N38" s="102">
        <v>7242.490234375</v>
      </c>
      <c r="O38" s="102">
        <v>4764.28955078125</v>
      </c>
      <c r="P38" s="103"/>
      <c r="Q38" s="104"/>
      <c r="R38" s="104"/>
      <c r="S38" s="109"/>
      <c r="T38" s="48">
        <v>2</v>
      </c>
      <c r="U38" s="48">
        <v>1</v>
      </c>
      <c r="V38" s="49">
        <v>0</v>
      </c>
      <c r="W38" s="49">
        <v>0.006993</v>
      </c>
      <c r="X38" s="49">
        <v>0.002284</v>
      </c>
      <c r="Y38" s="49">
        <v>0.634003</v>
      </c>
      <c r="Z38" s="49">
        <v>0</v>
      </c>
      <c r="AA38" s="49">
        <v>0</v>
      </c>
      <c r="AB38" s="98">
        <v>38</v>
      </c>
      <c r="AC38" s="98"/>
      <c r="AD38" s="99"/>
      <c r="AE38" s="64" t="s">
        <v>1633</v>
      </c>
      <c r="AF38" s="64">
        <v>1</v>
      </c>
      <c r="AG38" s="64">
        <v>2</v>
      </c>
      <c r="AH38" s="64">
        <v>5</v>
      </c>
      <c r="AI38" s="64">
        <v>3</v>
      </c>
      <c r="AJ38" s="64"/>
      <c r="AK38" s="64" t="s">
        <v>1687</v>
      </c>
      <c r="AL38" s="64"/>
      <c r="AM38" s="67" t="s">
        <v>1748</v>
      </c>
      <c r="AN38" s="64"/>
      <c r="AO38" s="66">
        <v>43725.874606481484</v>
      </c>
      <c r="AP38" s="64"/>
      <c r="AQ38" s="64" t="b">
        <v>1</v>
      </c>
      <c r="AR38" s="64" t="b">
        <v>0</v>
      </c>
      <c r="AS38" s="64" t="b">
        <v>0</v>
      </c>
      <c r="AT38" s="64"/>
      <c r="AU38" s="64">
        <v>0</v>
      </c>
      <c r="AV38" s="64"/>
      <c r="AW38" s="64" t="b">
        <v>0</v>
      </c>
      <c r="AX38" s="64" t="s">
        <v>219</v>
      </c>
      <c r="AY38" s="67" t="s">
        <v>1863</v>
      </c>
      <c r="AZ38" s="110" t="s">
        <v>66</v>
      </c>
      <c r="BA38" s="48" t="s">
        <v>2104</v>
      </c>
      <c r="BB38" s="48" t="s">
        <v>2104</v>
      </c>
      <c r="BC38" s="48" t="s">
        <v>2109</v>
      </c>
      <c r="BD38" s="48" t="s">
        <v>2109</v>
      </c>
      <c r="BE38" s="48" t="s">
        <v>965</v>
      </c>
      <c r="BF38" s="48" t="s">
        <v>965</v>
      </c>
      <c r="BG38" s="92" t="s">
        <v>2154</v>
      </c>
      <c r="BH38" s="92" t="s">
        <v>2189</v>
      </c>
      <c r="BI38" s="92" t="s">
        <v>2225</v>
      </c>
      <c r="BJ38" s="92" t="s">
        <v>2225</v>
      </c>
      <c r="BK38" s="48">
        <v>0</v>
      </c>
      <c r="BL38" s="49">
        <v>0</v>
      </c>
      <c r="BM38" s="48">
        <v>0</v>
      </c>
      <c r="BN38" s="49">
        <v>0</v>
      </c>
      <c r="BO38" s="48">
        <v>0</v>
      </c>
      <c r="BP38" s="49">
        <v>0</v>
      </c>
      <c r="BQ38" s="48">
        <v>90</v>
      </c>
      <c r="BR38" s="49">
        <v>100</v>
      </c>
      <c r="BS38" s="48">
        <v>90</v>
      </c>
      <c r="BT38" s="63" t="str">
        <f>REPLACE(INDEX(GroupVertices[Group],MATCH(Vertices[[#This Row],[Vertex]],GroupVertices[Vertex],0)),1,1,"")</f>
        <v>3</v>
      </c>
    </row>
    <row r="39" spans="1:72" ht="41.45" customHeight="1">
      <c r="A39" s="62" t="s">
        <v>786</v>
      </c>
      <c r="B39" s="64"/>
      <c r="C39" s="87"/>
      <c r="D39" s="87" t="s">
        <v>64</v>
      </c>
      <c r="E39" s="94">
        <v>175.14802507622213</v>
      </c>
      <c r="F39" s="105">
        <v>99.99893984588321</v>
      </c>
      <c r="G39" s="76" t="s">
        <v>1045</v>
      </c>
      <c r="H39" s="106"/>
      <c r="I39" s="77" t="s">
        <v>786</v>
      </c>
      <c r="J39" s="97"/>
      <c r="K39" s="107"/>
      <c r="L39" s="77" t="s">
        <v>1927</v>
      </c>
      <c r="M39" s="108">
        <v>1.353314028652154</v>
      </c>
      <c r="N39" s="102">
        <v>6446.33642578125</v>
      </c>
      <c r="O39" s="102">
        <v>4017.294921875</v>
      </c>
      <c r="P39" s="103"/>
      <c r="Q39" s="104"/>
      <c r="R39" s="104"/>
      <c r="S39" s="109"/>
      <c r="T39" s="48">
        <v>0</v>
      </c>
      <c r="U39" s="48">
        <v>5</v>
      </c>
      <c r="V39" s="49">
        <v>213.08254</v>
      </c>
      <c r="W39" s="49">
        <v>0.01</v>
      </c>
      <c r="X39" s="49">
        <v>0.016753</v>
      </c>
      <c r="Y39" s="49">
        <v>1.262071</v>
      </c>
      <c r="Z39" s="49">
        <v>0.05</v>
      </c>
      <c r="AA39" s="49">
        <v>0</v>
      </c>
      <c r="AB39" s="98">
        <v>39</v>
      </c>
      <c r="AC39" s="98"/>
      <c r="AD39" s="99"/>
      <c r="AE39" s="64" t="s">
        <v>1634</v>
      </c>
      <c r="AF39" s="64">
        <v>4999</v>
      </c>
      <c r="AG39" s="64">
        <v>2290</v>
      </c>
      <c r="AH39" s="64">
        <v>46285</v>
      </c>
      <c r="AI39" s="64">
        <v>23419</v>
      </c>
      <c r="AJ39" s="64"/>
      <c r="AK39" s="64" t="s">
        <v>1688</v>
      </c>
      <c r="AL39" s="64" t="s">
        <v>1726</v>
      </c>
      <c r="AM39" s="64"/>
      <c r="AN39" s="64"/>
      <c r="AO39" s="66">
        <v>40051.9903587963</v>
      </c>
      <c r="AP39" s="67" t="s">
        <v>1787</v>
      </c>
      <c r="AQ39" s="64" t="b">
        <v>0</v>
      </c>
      <c r="AR39" s="64" t="b">
        <v>0</v>
      </c>
      <c r="AS39" s="64" t="b">
        <v>1</v>
      </c>
      <c r="AT39" s="64"/>
      <c r="AU39" s="64">
        <v>94</v>
      </c>
      <c r="AV39" s="67" t="s">
        <v>1812</v>
      </c>
      <c r="AW39" s="64" t="b">
        <v>0</v>
      </c>
      <c r="AX39" s="64" t="s">
        <v>219</v>
      </c>
      <c r="AY39" s="67" t="s">
        <v>1864</v>
      </c>
      <c r="AZ39" s="110" t="s">
        <v>66</v>
      </c>
      <c r="BA39" s="48"/>
      <c r="BB39" s="48"/>
      <c r="BC39" s="48"/>
      <c r="BD39" s="48"/>
      <c r="BE39" s="48" t="s">
        <v>959</v>
      </c>
      <c r="BF39" s="48" t="s">
        <v>959</v>
      </c>
      <c r="BG39" s="92" t="s">
        <v>2155</v>
      </c>
      <c r="BH39" s="92" t="s">
        <v>2190</v>
      </c>
      <c r="BI39" s="92" t="s">
        <v>2226</v>
      </c>
      <c r="BJ39" s="92" t="s">
        <v>2226</v>
      </c>
      <c r="BK39" s="48">
        <v>0</v>
      </c>
      <c r="BL39" s="49">
        <v>0</v>
      </c>
      <c r="BM39" s="48">
        <v>0</v>
      </c>
      <c r="BN39" s="49">
        <v>0</v>
      </c>
      <c r="BO39" s="48">
        <v>0</v>
      </c>
      <c r="BP39" s="49">
        <v>0</v>
      </c>
      <c r="BQ39" s="48">
        <v>150</v>
      </c>
      <c r="BR39" s="49">
        <v>100</v>
      </c>
      <c r="BS39" s="48">
        <v>150</v>
      </c>
      <c r="BT39" s="63" t="str">
        <f>REPLACE(INDEX(GroupVertices[Group],MATCH(Vertices[[#This Row],[Vertex]],GroupVertices[Vertex],0)),1,1,"")</f>
        <v>3</v>
      </c>
    </row>
    <row r="40" spans="1:72" ht="41.45" customHeight="1">
      <c r="A40" s="62" t="s">
        <v>787</v>
      </c>
      <c r="B40" s="64"/>
      <c r="C40" s="87"/>
      <c r="D40" s="87" t="s">
        <v>64</v>
      </c>
      <c r="E40" s="94">
        <v>162</v>
      </c>
      <c r="F40" s="105">
        <v>100</v>
      </c>
      <c r="G40" s="76" t="s">
        <v>1046</v>
      </c>
      <c r="H40" s="106"/>
      <c r="I40" s="77" t="s">
        <v>787</v>
      </c>
      <c r="J40" s="97"/>
      <c r="K40" s="107"/>
      <c r="L40" s="77" t="s">
        <v>1928</v>
      </c>
      <c r="M40" s="108">
        <v>1</v>
      </c>
      <c r="N40" s="102">
        <v>5853.22998046875</v>
      </c>
      <c r="O40" s="102">
        <v>5166.84716796875</v>
      </c>
      <c r="P40" s="103"/>
      <c r="Q40" s="104"/>
      <c r="R40" s="104"/>
      <c r="S40" s="109"/>
      <c r="T40" s="48">
        <v>2</v>
      </c>
      <c r="U40" s="48">
        <v>1</v>
      </c>
      <c r="V40" s="49">
        <v>0</v>
      </c>
      <c r="W40" s="49">
        <v>0.006993</v>
      </c>
      <c r="X40" s="49">
        <v>0.002284</v>
      </c>
      <c r="Y40" s="49">
        <v>0.634003</v>
      </c>
      <c r="Z40" s="49">
        <v>0</v>
      </c>
      <c r="AA40" s="49">
        <v>0</v>
      </c>
      <c r="AB40" s="98">
        <v>40</v>
      </c>
      <c r="AC40" s="98"/>
      <c r="AD40" s="99"/>
      <c r="AE40" s="64" t="s">
        <v>1635</v>
      </c>
      <c r="AF40" s="64">
        <v>0</v>
      </c>
      <c r="AG40" s="64">
        <v>0</v>
      </c>
      <c r="AH40" s="64">
        <v>1</v>
      </c>
      <c r="AI40" s="64">
        <v>0</v>
      </c>
      <c r="AJ40" s="64"/>
      <c r="AK40" s="64"/>
      <c r="AL40" s="64"/>
      <c r="AM40" s="64"/>
      <c r="AN40" s="64"/>
      <c r="AO40" s="66">
        <v>43728.087164351855</v>
      </c>
      <c r="AP40" s="64"/>
      <c r="AQ40" s="64" t="b">
        <v>1</v>
      </c>
      <c r="AR40" s="64" t="b">
        <v>0</v>
      </c>
      <c r="AS40" s="64" t="b">
        <v>0</v>
      </c>
      <c r="AT40" s="64"/>
      <c r="AU40" s="64">
        <v>0</v>
      </c>
      <c r="AV40" s="64"/>
      <c r="AW40" s="64" t="b">
        <v>0</v>
      </c>
      <c r="AX40" s="64" t="s">
        <v>219</v>
      </c>
      <c r="AY40" s="67" t="s">
        <v>1865</v>
      </c>
      <c r="AZ40" s="110" t="s">
        <v>66</v>
      </c>
      <c r="BA40" s="48"/>
      <c r="BB40" s="48"/>
      <c r="BC40" s="48"/>
      <c r="BD40" s="48"/>
      <c r="BE40" s="48" t="s">
        <v>959</v>
      </c>
      <c r="BF40" s="48" t="s">
        <v>959</v>
      </c>
      <c r="BG40" s="92" t="s">
        <v>2156</v>
      </c>
      <c r="BH40" s="92" t="s">
        <v>2156</v>
      </c>
      <c r="BI40" s="92" t="s">
        <v>2227</v>
      </c>
      <c r="BJ40" s="92" t="s">
        <v>2227</v>
      </c>
      <c r="BK40" s="48">
        <v>0</v>
      </c>
      <c r="BL40" s="49">
        <v>0</v>
      </c>
      <c r="BM40" s="48">
        <v>0</v>
      </c>
      <c r="BN40" s="49">
        <v>0</v>
      </c>
      <c r="BO40" s="48">
        <v>0</v>
      </c>
      <c r="BP40" s="49">
        <v>0</v>
      </c>
      <c r="BQ40" s="48">
        <v>47</v>
      </c>
      <c r="BR40" s="49">
        <v>100</v>
      </c>
      <c r="BS40" s="48">
        <v>47</v>
      </c>
      <c r="BT40" s="63" t="str">
        <f>REPLACE(INDEX(GroupVertices[Group],MATCH(Vertices[[#This Row],[Vertex]],GroupVertices[Vertex],0)),1,1,"")</f>
        <v>3</v>
      </c>
    </row>
    <row r="41" spans="1:72" ht="41.45" customHeight="1">
      <c r="A41" s="62" t="s">
        <v>810</v>
      </c>
      <c r="B41" s="64"/>
      <c r="C41" s="87"/>
      <c r="D41" s="87" t="s">
        <v>64</v>
      </c>
      <c r="E41" s="94">
        <v>170.79597136103592</v>
      </c>
      <c r="F41" s="105">
        <v>99.99929076152537</v>
      </c>
      <c r="G41" s="76" t="s">
        <v>1068</v>
      </c>
      <c r="H41" s="106"/>
      <c r="I41" s="77" t="s">
        <v>810</v>
      </c>
      <c r="J41" s="97"/>
      <c r="K41" s="107"/>
      <c r="L41" s="77" t="s">
        <v>1929</v>
      </c>
      <c r="M41" s="108">
        <v>1.2363655423122708</v>
      </c>
      <c r="N41" s="102">
        <v>6325.982421875</v>
      </c>
      <c r="O41" s="102">
        <v>2578.2197265625</v>
      </c>
      <c r="P41" s="103"/>
      <c r="Q41" s="104"/>
      <c r="R41" s="104"/>
      <c r="S41" s="109"/>
      <c r="T41" s="48">
        <v>3</v>
      </c>
      <c r="U41" s="48">
        <v>2</v>
      </c>
      <c r="V41" s="49">
        <v>17.415873</v>
      </c>
      <c r="W41" s="49">
        <v>0.007874</v>
      </c>
      <c r="X41" s="49">
        <v>0.006509</v>
      </c>
      <c r="Y41" s="49">
        <v>1.012988</v>
      </c>
      <c r="Z41" s="49">
        <v>0.16666666666666666</v>
      </c>
      <c r="AA41" s="49">
        <v>0</v>
      </c>
      <c r="AB41" s="98">
        <v>41</v>
      </c>
      <c r="AC41" s="98"/>
      <c r="AD41" s="99"/>
      <c r="AE41" s="64" t="s">
        <v>1636</v>
      </c>
      <c r="AF41" s="64">
        <v>1411</v>
      </c>
      <c r="AG41" s="64">
        <v>1532</v>
      </c>
      <c r="AH41" s="64">
        <v>103590</v>
      </c>
      <c r="AI41" s="64">
        <v>65289</v>
      </c>
      <c r="AJ41" s="64"/>
      <c r="AK41" s="64" t="s">
        <v>1689</v>
      </c>
      <c r="AL41" s="64" t="s">
        <v>1727</v>
      </c>
      <c r="AM41" s="67" t="s">
        <v>1749</v>
      </c>
      <c r="AN41" s="64"/>
      <c r="AO41" s="66">
        <v>40825.85753472222</v>
      </c>
      <c r="AP41" s="67" t="s">
        <v>1788</v>
      </c>
      <c r="AQ41" s="64" t="b">
        <v>0</v>
      </c>
      <c r="AR41" s="64" t="b">
        <v>0</v>
      </c>
      <c r="AS41" s="64" t="b">
        <v>0</v>
      </c>
      <c r="AT41" s="64"/>
      <c r="AU41" s="64">
        <v>24</v>
      </c>
      <c r="AV41" s="67" t="s">
        <v>1813</v>
      </c>
      <c r="AW41" s="64" t="b">
        <v>0</v>
      </c>
      <c r="AX41" s="64" t="s">
        <v>219</v>
      </c>
      <c r="AY41" s="67" t="s">
        <v>1866</v>
      </c>
      <c r="AZ41" s="110" t="s">
        <v>66</v>
      </c>
      <c r="BA41" s="48" t="s">
        <v>948</v>
      </c>
      <c r="BB41" s="48" t="s">
        <v>948</v>
      </c>
      <c r="BC41" s="48" t="s">
        <v>957</v>
      </c>
      <c r="BD41" s="48" t="s">
        <v>957</v>
      </c>
      <c r="BE41" s="48" t="s">
        <v>959</v>
      </c>
      <c r="BF41" s="48" t="s">
        <v>959</v>
      </c>
      <c r="BG41" s="92" t="s">
        <v>2157</v>
      </c>
      <c r="BH41" s="92" t="s">
        <v>2176</v>
      </c>
      <c r="BI41" s="92" t="s">
        <v>2228</v>
      </c>
      <c r="BJ41" s="92" t="s">
        <v>2228</v>
      </c>
      <c r="BK41" s="48">
        <v>0</v>
      </c>
      <c r="BL41" s="49">
        <v>0</v>
      </c>
      <c r="BM41" s="48">
        <v>0</v>
      </c>
      <c r="BN41" s="49">
        <v>0</v>
      </c>
      <c r="BO41" s="48">
        <v>0</v>
      </c>
      <c r="BP41" s="49">
        <v>0</v>
      </c>
      <c r="BQ41" s="48">
        <v>87</v>
      </c>
      <c r="BR41" s="49">
        <v>100</v>
      </c>
      <c r="BS41" s="48">
        <v>87</v>
      </c>
      <c r="BT41" s="63" t="str">
        <f>REPLACE(INDEX(GroupVertices[Group],MATCH(Vertices[[#This Row],[Vertex]],GroupVertices[Vertex],0)),1,1,"")</f>
        <v>3</v>
      </c>
    </row>
    <row r="42" spans="1:72" ht="41.45" customHeight="1">
      <c r="A42" s="62" t="s">
        <v>802</v>
      </c>
      <c r="B42" s="64"/>
      <c r="C42" s="87"/>
      <c r="D42" s="87" t="s">
        <v>64</v>
      </c>
      <c r="E42" s="94">
        <v>162.40764619231956</v>
      </c>
      <c r="F42" s="105">
        <v>99.99996713059289</v>
      </c>
      <c r="G42" s="76" t="s">
        <v>1060</v>
      </c>
      <c r="H42" s="106"/>
      <c r="I42" s="77" t="s">
        <v>802</v>
      </c>
      <c r="J42" s="97"/>
      <c r="K42" s="107"/>
      <c r="L42" s="77" t="s">
        <v>1930</v>
      </c>
      <c r="M42" s="108">
        <v>1.010954277744237</v>
      </c>
      <c r="N42" s="102">
        <v>6024.7509765625</v>
      </c>
      <c r="O42" s="102">
        <v>8542.052734375</v>
      </c>
      <c r="P42" s="103"/>
      <c r="Q42" s="104"/>
      <c r="R42" s="104"/>
      <c r="S42" s="109"/>
      <c r="T42" s="48">
        <v>5</v>
      </c>
      <c r="U42" s="48">
        <v>7</v>
      </c>
      <c r="V42" s="49">
        <v>146.401587</v>
      </c>
      <c r="W42" s="49">
        <v>0.011628</v>
      </c>
      <c r="X42" s="49">
        <v>0.051505</v>
      </c>
      <c r="Y42" s="49">
        <v>1.906227</v>
      </c>
      <c r="Z42" s="49">
        <v>0.19642857142857142</v>
      </c>
      <c r="AA42" s="49">
        <v>0.25</v>
      </c>
      <c r="AB42" s="98">
        <v>42</v>
      </c>
      <c r="AC42" s="98"/>
      <c r="AD42" s="99"/>
      <c r="AE42" s="64" t="s">
        <v>1637</v>
      </c>
      <c r="AF42" s="64">
        <v>314</v>
      </c>
      <c r="AG42" s="64">
        <v>71</v>
      </c>
      <c r="AH42" s="64">
        <v>144</v>
      </c>
      <c r="AI42" s="64">
        <v>124</v>
      </c>
      <c r="AJ42" s="64"/>
      <c r="AK42" s="64" t="s">
        <v>1690</v>
      </c>
      <c r="AL42" s="64" t="s">
        <v>1728</v>
      </c>
      <c r="AM42" s="64"/>
      <c r="AN42" s="64"/>
      <c r="AO42" s="66">
        <v>39914.32326388889</v>
      </c>
      <c r="AP42" s="67" t="s">
        <v>1789</v>
      </c>
      <c r="AQ42" s="64" t="b">
        <v>0</v>
      </c>
      <c r="AR42" s="64" t="b">
        <v>0</v>
      </c>
      <c r="AS42" s="64" t="b">
        <v>0</v>
      </c>
      <c r="AT42" s="64"/>
      <c r="AU42" s="64">
        <v>0</v>
      </c>
      <c r="AV42" s="67" t="s">
        <v>1814</v>
      </c>
      <c r="AW42" s="64" t="b">
        <v>0</v>
      </c>
      <c r="AX42" s="64" t="s">
        <v>219</v>
      </c>
      <c r="AY42" s="67" t="s">
        <v>1867</v>
      </c>
      <c r="AZ42" s="110" t="s">
        <v>66</v>
      </c>
      <c r="BA42" s="48" t="s">
        <v>2105</v>
      </c>
      <c r="BB42" s="48" t="s">
        <v>2105</v>
      </c>
      <c r="BC42" s="48" t="s">
        <v>1971</v>
      </c>
      <c r="BD42" s="48" t="s">
        <v>2112</v>
      </c>
      <c r="BE42" s="48" t="s">
        <v>2117</v>
      </c>
      <c r="BF42" s="48" t="s">
        <v>2125</v>
      </c>
      <c r="BG42" s="92" t="s">
        <v>2158</v>
      </c>
      <c r="BH42" s="92" t="s">
        <v>2191</v>
      </c>
      <c r="BI42" s="92" t="s">
        <v>2229</v>
      </c>
      <c r="BJ42" s="92" t="s">
        <v>2250</v>
      </c>
      <c r="BK42" s="48">
        <v>0</v>
      </c>
      <c r="BL42" s="49">
        <v>0</v>
      </c>
      <c r="BM42" s="48">
        <v>0</v>
      </c>
      <c r="BN42" s="49">
        <v>0</v>
      </c>
      <c r="BO42" s="48">
        <v>0</v>
      </c>
      <c r="BP42" s="49">
        <v>0</v>
      </c>
      <c r="BQ42" s="48">
        <v>282</v>
      </c>
      <c r="BR42" s="49">
        <v>100</v>
      </c>
      <c r="BS42" s="48">
        <v>282</v>
      </c>
      <c r="BT42" s="63" t="str">
        <f>REPLACE(INDEX(GroupVertices[Group],MATCH(Vertices[[#This Row],[Vertex]],GroupVertices[Vertex],0)),1,1,"")</f>
        <v>5</v>
      </c>
    </row>
    <row r="43" spans="1:72" ht="41.45" customHeight="1">
      <c r="A43" s="62" t="s">
        <v>788</v>
      </c>
      <c r="B43" s="64"/>
      <c r="C43" s="87"/>
      <c r="D43" s="87" t="s">
        <v>64</v>
      </c>
      <c r="E43" s="94">
        <v>174.74612037956905</v>
      </c>
      <c r="F43" s="105">
        <v>99.99897225234093</v>
      </c>
      <c r="G43" s="76" t="s">
        <v>1047</v>
      </c>
      <c r="H43" s="106"/>
      <c r="I43" s="77" t="s">
        <v>788</v>
      </c>
      <c r="J43" s="97"/>
      <c r="K43" s="107"/>
      <c r="L43" s="77" t="s">
        <v>1931</v>
      </c>
      <c r="M43" s="108">
        <v>1.3425140365099486</v>
      </c>
      <c r="N43" s="102">
        <v>5385.30517578125</v>
      </c>
      <c r="O43" s="102">
        <v>9685.2236328125</v>
      </c>
      <c r="P43" s="103"/>
      <c r="Q43" s="104"/>
      <c r="R43" s="104"/>
      <c r="S43" s="109"/>
      <c r="T43" s="48">
        <v>0</v>
      </c>
      <c r="U43" s="48">
        <v>2</v>
      </c>
      <c r="V43" s="49">
        <v>0</v>
      </c>
      <c r="W43" s="49">
        <v>0.009174</v>
      </c>
      <c r="X43" s="49">
        <v>0.015424</v>
      </c>
      <c r="Y43" s="49">
        <v>0.50791</v>
      </c>
      <c r="Z43" s="49">
        <v>0.5</v>
      </c>
      <c r="AA43" s="49">
        <v>0</v>
      </c>
      <c r="AB43" s="98">
        <v>43</v>
      </c>
      <c r="AC43" s="98"/>
      <c r="AD43" s="99"/>
      <c r="AE43" s="64" t="s">
        <v>1638</v>
      </c>
      <c r="AF43" s="64">
        <v>1932</v>
      </c>
      <c r="AG43" s="64">
        <v>2220</v>
      </c>
      <c r="AH43" s="64">
        <v>23705</v>
      </c>
      <c r="AI43" s="64">
        <v>15598</v>
      </c>
      <c r="AJ43" s="64"/>
      <c r="AK43" s="64" t="s">
        <v>1691</v>
      </c>
      <c r="AL43" s="64"/>
      <c r="AM43" s="64"/>
      <c r="AN43" s="64"/>
      <c r="AO43" s="66">
        <v>40711.08090277778</v>
      </c>
      <c r="AP43" s="67" t="s">
        <v>1790</v>
      </c>
      <c r="AQ43" s="64" t="b">
        <v>0</v>
      </c>
      <c r="AR43" s="64" t="b">
        <v>0</v>
      </c>
      <c r="AS43" s="64" t="b">
        <v>1</v>
      </c>
      <c r="AT43" s="64"/>
      <c r="AU43" s="64">
        <v>74</v>
      </c>
      <c r="AV43" s="67" t="s">
        <v>1813</v>
      </c>
      <c r="AW43" s="64" t="b">
        <v>0</v>
      </c>
      <c r="AX43" s="64" t="s">
        <v>219</v>
      </c>
      <c r="AY43" s="67" t="s">
        <v>1868</v>
      </c>
      <c r="AZ43" s="110" t="s">
        <v>66</v>
      </c>
      <c r="BA43" s="48"/>
      <c r="BB43" s="48"/>
      <c r="BC43" s="48"/>
      <c r="BD43" s="48"/>
      <c r="BE43" s="48" t="s">
        <v>959</v>
      </c>
      <c r="BF43" s="48" t="s">
        <v>959</v>
      </c>
      <c r="BG43" s="92" t="s">
        <v>2159</v>
      </c>
      <c r="BH43" s="92" t="s">
        <v>2159</v>
      </c>
      <c r="BI43" s="92" t="s">
        <v>2226</v>
      </c>
      <c r="BJ43" s="92" t="s">
        <v>2226</v>
      </c>
      <c r="BK43" s="48">
        <v>0</v>
      </c>
      <c r="BL43" s="49">
        <v>0</v>
      </c>
      <c r="BM43" s="48">
        <v>0</v>
      </c>
      <c r="BN43" s="49">
        <v>0</v>
      </c>
      <c r="BO43" s="48">
        <v>0</v>
      </c>
      <c r="BP43" s="49">
        <v>0</v>
      </c>
      <c r="BQ43" s="48">
        <v>19</v>
      </c>
      <c r="BR43" s="49">
        <v>100</v>
      </c>
      <c r="BS43" s="48">
        <v>19</v>
      </c>
      <c r="BT43" s="63" t="str">
        <f>REPLACE(INDEX(GroupVertices[Group],MATCH(Vertices[[#This Row],[Vertex]],GroupVertices[Vertex],0)),1,1,"")</f>
        <v>5</v>
      </c>
    </row>
    <row r="44" spans="1:72" ht="41.45" customHeight="1">
      <c r="A44" s="62" t="s">
        <v>789</v>
      </c>
      <c r="B44" s="64"/>
      <c r="C44" s="87"/>
      <c r="D44" s="87" t="s">
        <v>64</v>
      </c>
      <c r="E44" s="94">
        <v>167.5807337878113</v>
      </c>
      <c r="F44" s="105">
        <v>99.99955001318712</v>
      </c>
      <c r="G44" s="76" t="s">
        <v>1048</v>
      </c>
      <c r="H44" s="106"/>
      <c r="I44" s="77" t="s">
        <v>789</v>
      </c>
      <c r="J44" s="97"/>
      <c r="K44" s="107"/>
      <c r="L44" s="77" t="s">
        <v>1932</v>
      </c>
      <c r="M44" s="108">
        <v>1.149965605174626</v>
      </c>
      <c r="N44" s="102">
        <v>1195.3302001953125</v>
      </c>
      <c r="O44" s="102">
        <v>1250.920654296875</v>
      </c>
      <c r="P44" s="103"/>
      <c r="Q44" s="104"/>
      <c r="R44" s="104"/>
      <c r="S44" s="109"/>
      <c r="T44" s="48">
        <v>1</v>
      </c>
      <c r="U44" s="48">
        <v>1</v>
      </c>
      <c r="V44" s="49">
        <v>0</v>
      </c>
      <c r="W44" s="49">
        <v>0</v>
      </c>
      <c r="X44" s="49">
        <v>0</v>
      </c>
      <c r="Y44" s="49">
        <v>0.999992</v>
      </c>
      <c r="Z44" s="49">
        <v>0</v>
      </c>
      <c r="AA44" s="49" t="s">
        <v>416</v>
      </c>
      <c r="AB44" s="98">
        <v>44</v>
      </c>
      <c r="AC44" s="98"/>
      <c r="AD44" s="99"/>
      <c r="AE44" s="64" t="s">
        <v>1639</v>
      </c>
      <c r="AF44" s="64">
        <v>496</v>
      </c>
      <c r="AG44" s="64">
        <v>972</v>
      </c>
      <c r="AH44" s="64">
        <v>27620</v>
      </c>
      <c r="AI44" s="64">
        <v>4346</v>
      </c>
      <c r="AJ44" s="64"/>
      <c r="AK44" s="64" t="s">
        <v>1692</v>
      </c>
      <c r="AL44" s="64" t="s">
        <v>1720</v>
      </c>
      <c r="AM44" s="67" t="s">
        <v>1750</v>
      </c>
      <c r="AN44" s="64"/>
      <c r="AO44" s="66">
        <v>41089.77763888889</v>
      </c>
      <c r="AP44" s="67" t="s">
        <v>1791</v>
      </c>
      <c r="AQ44" s="64" t="b">
        <v>0</v>
      </c>
      <c r="AR44" s="64" t="b">
        <v>0</v>
      </c>
      <c r="AS44" s="64" t="b">
        <v>1</v>
      </c>
      <c r="AT44" s="64"/>
      <c r="AU44" s="64">
        <v>10</v>
      </c>
      <c r="AV44" s="67" t="s">
        <v>289</v>
      </c>
      <c r="AW44" s="64" t="b">
        <v>0</v>
      </c>
      <c r="AX44" s="64" t="s">
        <v>219</v>
      </c>
      <c r="AY44" s="67" t="s">
        <v>1869</v>
      </c>
      <c r="AZ44" s="110" t="s">
        <v>66</v>
      </c>
      <c r="BA44" s="48"/>
      <c r="BB44" s="48"/>
      <c r="BC44" s="48"/>
      <c r="BD44" s="48"/>
      <c r="BE44" s="48" t="s">
        <v>965</v>
      </c>
      <c r="BF44" s="48" t="s">
        <v>965</v>
      </c>
      <c r="BG44" s="92" t="s">
        <v>2160</v>
      </c>
      <c r="BH44" s="92" t="s">
        <v>2160</v>
      </c>
      <c r="BI44" s="92" t="s">
        <v>2230</v>
      </c>
      <c r="BJ44" s="92" t="s">
        <v>2230</v>
      </c>
      <c r="BK44" s="48">
        <v>0</v>
      </c>
      <c r="BL44" s="49">
        <v>0</v>
      </c>
      <c r="BM44" s="48">
        <v>0</v>
      </c>
      <c r="BN44" s="49">
        <v>0</v>
      </c>
      <c r="BO44" s="48">
        <v>0</v>
      </c>
      <c r="BP44" s="49">
        <v>0</v>
      </c>
      <c r="BQ44" s="48">
        <v>34</v>
      </c>
      <c r="BR44" s="49">
        <v>100</v>
      </c>
      <c r="BS44" s="48">
        <v>34</v>
      </c>
      <c r="BT44" s="63" t="str">
        <f>REPLACE(INDEX(GroupVertices[Group],MATCH(Vertices[[#This Row],[Vertex]],GroupVertices[Vertex],0)),1,1,"")</f>
        <v>1</v>
      </c>
    </row>
    <row r="45" spans="1:72" ht="41.45" customHeight="1">
      <c r="A45" s="62" t="s">
        <v>790</v>
      </c>
      <c r="B45" s="64"/>
      <c r="C45" s="87"/>
      <c r="D45" s="87" t="s">
        <v>64</v>
      </c>
      <c r="E45" s="94">
        <v>162.06315645233119</v>
      </c>
      <c r="F45" s="105">
        <v>99.99999490755664</v>
      </c>
      <c r="G45" s="76" t="s">
        <v>1049</v>
      </c>
      <c r="H45" s="106"/>
      <c r="I45" s="77" t="s">
        <v>790</v>
      </c>
      <c r="J45" s="97"/>
      <c r="K45" s="107"/>
      <c r="L45" s="77" t="s">
        <v>1933</v>
      </c>
      <c r="M45" s="108">
        <v>1.0016971416223466</v>
      </c>
      <c r="N45" s="102">
        <v>2576.245849609375</v>
      </c>
      <c r="O45" s="102">
        <v>6873.78955078125</v>
      </c>
      <c r="P45" s="103"/>
      <c r="Q45" s="104"/>
      <c r="R45" s="104"/>
      <c r="S45" s="109"/>
      <c r="T45" s="48">
        <v>1</v>
      </c>
      <c r="U45" s="48">
        <v>1</v>
      </c>
      <c r="V45" s="49">
        <v>0</v>
      </c>
      <c r="W45" s="49">
        <v>0</v>
      </c>
      <c r="X45" s="49">
        <v>0</v>
      </c>
      <c r="Y45" s="49">
        <v>0.999992</v>
      </c>
      <c r="Z45" s="49">
        <v>0</v>
      </c>
      <c r="AA45" s="49" t="s">
        <v>416</v>
      </c>
      <c r="AB45" s="98">
        <v>45</v>
      </c>
      <c r="AC45" s="98"/>
      <c r="AD45" s="99"/>
      <c r="AE45" s="64" t="s">
        <v>1640</v>
      </c>
      <c r="AF45" s="64">
        <v>39</v>
      </c>
      <c r="AG45" s="64">
        <v>11</v>
      </c>
      <c r="AH45" s="64">
        <v>118</v>
      </c>
      <c r="AI45" s="64">
        <v>19</v>
      </c>
      <c r="AJ45" s="64"/>
      <c r="AK45" s="64" t="s">
        <v>1693</v>
      </c>
      <c r="AL45" s="64"/>
      <c r="AM45" s="64"/>
      <c r="AN45" s="64"/>
      <c r="AO45" s="66">
        <v>41697.873877314814</v>
      </c>
      <c r="AP45" s="67" t="s">
        <v>1792</v>
      </c>
      <c r="AQ45" s="64" t="b">
        <v>1</v>
      </c>
      <c r="AR45" s="64" t="b">
        <v>0</v>
      </c>
      <c r="AS45" s="64" t="b">
        <v>0</v>
      </c>
      <c r="AT45" s="64"/>
      <c r="AU45" s="64">
        <v>0</v>
      </c>
      <c r="AV45" s="67" t="s">
        <v>289</v>
      </c>
      <c r="AW45" s="64" t="b">
        <v>0</v>
      </c>
      <c r="AX45" s="64" t="s">
        <v>219</v>
      </c>
      <c r="AY45" s="67" t="s">
        <v>1870</v>
      </c>
      <c r="AZ45" s="110" t="s">
        <v>66</v>
      </c>
      <c r="BA45" s="48"/>
      <c r="BB45" s="48"/>
      <c r="BC45" s="48"/>
      <c r="BD45" s="48"/>
      <c r="BE45" s="48" t="s">
        <v>965</v>
      </c>
      <c r="BF45" s="48" t="s">
        <v>965</v>
      </c>
      <c r="BG45" s="92" t="s">
        <v>2161</v>
      </c>
      <c r="BH45" s="92" t="s">
        <v>2161</v>
      </c>
      <c r="BI45" s="92" t="s">
        <v>2231</v>
      </c>
      <c r="BJ45" s="92" t="s">
        <v>2231</v>
      </c>
      <c r="BK45" s="48">
        <v>0</v>
      </c>
      <c r="BL45" s="49">
        <v>0</v>
      </c>
      <c r="BM45" s="48">
        <v>0</v>
      </c>
      <c r="BN45" s="49">
        <v>0</v>
      </c>
      <c r="BO45" s="48">
        <v>0</v>
      </c>
      <c r="BP45" s="49">
        <v>0</v>
      </c>
      <c r="BQ45" s="48">
        <v>21</v>
      </c>
      <c r="BR45" s="49">
        <v>100</v>
      </c>
      <c r="BS45" s="48">
        <v>21</v>
      </c>
      <c r="BT45" s="63" t="str">
        <f>REPLACE(INDEX(GroupVertices[Group],MATCH(Vertices[[#This Row],[Vertex]],GroupVertices[Vertex],0)),1,1,"")</f>
        <v>1</v>
      </c>
    </row>
    <row r="46" spans="1:72" ht="41.45" customHeight="1">
      <c r="A46" s="62" t="s">
        <v>791</v>
      </c>
      <c r="B46" s="64"/>
      <c r="C46" s="87"/>
      <c r="D46" s="87" t="s">
        <v>64</v>
      </c>
      <c r="E46" s="94">
        <v>162.01722448699942</v>
      </c>
      <c r="F46" s="105">
        <v>99.99999861115181</v>
      </c>
      <c r="G46" s="76" t="s">
        <v>1050</v>
      </c>
      <c r="H46" s="106"/>
      <c r="I46" s="77" t="s">
        <v>791</v>
      </c>
      <c r="J46" s="97"/>
      <c r="K46" s="107"/>
      <c r="L46" s="77" t="s">
        <v>1934</v>
      </c>
      <c r="M46" s="108">
        <v>1.0004628568060945</v>
      </c>
      <c r="N46" s="102">
        <v>2576.245849609375</v>
      </c>
      <c r="O46" s="102">
        <v>8748.0791015625</v>
      </c>
      <c r="P46" s="103"/>
      <c r="Q46" s="104"/>
      <c r="R46" s="104"/>
      <c r="S46" s="109"/>
      <c r="T46" s="48">
        <v>1</v>
      </c>
      <c r="U46" s="48">
        <v>1</v>
      </c>
      <c r="V46" s="49">
        <v>0</v>
      </c>
      <c r="W46" s="49">
        <v>0</v>
      </c>
      <c r="X46" s="49">
        <v>0</v>
      </c>
      <c r="Y46" s="49">
        <v>0.999992</v>
      </c>
      <c r="Z46" s="49">
        <v>0</v>
      </c>
      <c r="AA46" s="49" t="s">
        <v>416</v>
      </c>
      <c r="AB46" s="98">
        <v>46</v>
      </c>
      <c r="AC46" s="98"/>
      <c r="AD46" s="99"/>
      <c r="AE46" s="64" t="s">
        <v>1641</v>
      </c>
      <c r="AF46" s="64">
        <v>15</v>
      </c>
      <c r="AG46" s="64">
        <v>3</v>
      </c>
      <c r="AH46" s="64">
        <v>66</v>
      </c>
      <c r="AI46" s="64">
        <v>2</v>
      </c>
      <c r="AJ46" s="64"/>
      <c r="AK46" s="64"/>
      <c r="AL46" s="64" t="s">
        <v>1587</v>
      </c>
      <c r="AM46" s="64"/>
      <c r="AN46" s="64"/>
      <c r="AO46" s="66">
        <v>43135.96797453704</v>
      </c>
      <c r="AP46" s="64"/>
      <c r="AQ46" s="64" t="b">
        <v>1</v>
      </c>
      <c r="AR46" s="64" t="b">
        <v>0</v>
      </c>
      <c r="AS46" s="64" t="b">
        <v>0</v>
      </c>
      <c r="AT46" s="64"/>
      <c r="AU46" s="64">
        <v>0</v>
      </c>
      <c r="AV46" s="64"/>
      <c r="AW46" s="64" t="b">
        <v>0</v>
      </c>
      <c r="AX46" s="64" t="s">
        <v>219</v>
      </c>
      <c r="AY46" s="67" t="s">
        <v>1871</v>
      </c>
      <c r="AZ46" s="110" t="s">
        <v>66</v>
      </c>
      <c r="BA46" s="48"/>
      <c r="BB46" s="48"/>
      <c r="BC46" s="48"/>
      <c r="BD46" s="48"/>
      <c r="BE46" s="48" t="s">
        <v>965</v>
      </c>
      <c r="BF46" s="48" t="s">
        <v>965</v>
      </c>
      <c r="BG46" s="92" t="s">
        <v>2162</v>
      </c>
      <c r="BH46" s="92" t="s">
        <v>2162</v>
      </c>
      <c r="BI46" s="92" t="s">
        <v>2232</v>
      </c>
      <c r="BJ46" s="92" t="s">
        <v>2232</v>
      </c>
      <c r="BK46" s="48">
        <v>0</v>
      </c>
      <c r="BL46" s="49">
        <v>0</v>
      </c>
      <c r="BM46" s="48">
        <v>0</v>
      </c>
      <c r="BN46" s="49">
        <v>0</v>
      </c>
      <c r="BO46" s="48">
        <v>0</v>
      </c>
      <c r="BP46" s="49">
        <v>0</v>
      </c>
      <c r="BQ46" s="48">
        <v>23</v>
      </c>
      <c r="BR46" s="49">
        <v>100</v>
      </c>
      <c r="BS46" s="48">
        <v>23</v>
      </c>
      <c r="BT46" s="63" t="str">
        <f>REPLACE(INDEX(GroupVertices[Group],MATCH(Vertices[[#This Row],[Vertex]],GroupVertices[Vertex],0)),1,1,"")</f>
        <v>1</v>
      </c>
    </row>
    <row r="47" spans="1:72" ht="41.45" customHeight="1">
      <c r="A47" s="62" t="s">
        <v>792</v>
      </c>
      <c r="B47" s="64"/>
      <c r="C47" s="87"/>
      <c r="D47" s="87" t="s">
        <v>64</v>
      </c>
      <c r="E47" s="94">
        <v>162.28133328765716</v>
      </c>
      <c r="F47" s="105">
        <v>99.9999773154796</v>
      </c>
      <c r="G47" s="76" t="s">
        <v>1051</v>
      </c>
      <c r="H47" s="106"/>
      <c r="I47" s="77" t="s">
        <v>792</v>
      </c>
      <c r="J47" s="97"/>
      <c r="K47" s="107"/>
      <c r="L47" s="77" t="s">
        <v>1935</v>
      </c>
      <c r="M47" s="108">
        <v>1.007559994499544</v>
      </c>
      <c r="N47" s="102">
        <v>1885.7879638671875</v>
      </c>
      <c r="O47" s="102">
        <v>4999.5</v>
      </c>
      <c r="P47" s="103"/>
      <c r="Q47" s="104"/>
      <c r="R47" s="104"/>
      <c r="S47" s="109"/>
      <c r="T47" s="48">
        <v>1</v>
      </c>
      <c r="U47" s="48">
        <v>1</v>
      </c>
      <c r="V47" s="49">
        <v>0</v>
      </c>
      <c r="W47" s="49">
        <v>0</v>
      </c>
      <c r="X47" s="49">
        <v>0</v>
      </c>
      <c r="Y47" s="49">
        <v>0.999992</v>
      </c>
      <c r="Z47" s="49">
        <v>0</v>
      </c>
      <c r="AA47" s="49" t="s">
        <v>416</v>
      </c>
      <c r="AB47" s="98">
        <v>47</v>
      </c>
      <c r="AC47" s="98"/>
      <c r="AD47" s="99"/>
      <c r="AE47" s="64" t="s">
        <v>1642</v>
      </c>
      <c r="AF47" s="64">
        <v>70</v>
      </c>
      <c r="AG47" s="64">
        <v>49</v>
      </c>
      <c r="AH47" s="64">
        <v>256</v>
      </c>
      <c r="AI47" s="64">
        <v>263</v>
      </c>
      <c r="AJ47" s="64"/>
      <c r="AK47" s="64"/>
      <c r="AL47" s="64"/>
      <c r="AM47" s="64"/>
      <c r="AN47" s="64"/>
      <c r="AO47" s="66">
        <v>43501.69605324074</v>
      </c>
      <c r="AP47" s="67" t="s">
        <v>1793</v>
      </c>
      <c r="AQ47" s="64" t="b">
        <v>1</v>
      </c>
      <c r="AR47" s="64" t="b">
        <v>0</v>
      </c>
      <c r="AS47" s="64" t="b">
        <v>0</v>
      </c>
      <c r="AT47" s="64"/>
      <c r="AU47" s="64">
        <v>0</v>
      </c>
      <c r="AV47" s="64"/>
      <c r="AW47" s="64" t="b">
        <v>0</v>
      </c>
      <c r="AX47" s="64" t="s">
        <v>219</v>
      </c>
      <c r="AY47" s="67" t="s">
        <v>1872</v>
      </c>
      <c r="AZ47" s="110" t="s">
        <v>66</v>
      </c>
      <c r="BA47" s="48"/>
      <c r="BB47" s="48"/>
      <c r="BC47" s="48"/>
      <c r="BD47" s="48"/>
      <c r="BE47" s="48" t="s">
        <v>965</v>
      </c>
      <c r="BF47" s="48" t="s">
        <v>965</v>
      </c>
      <c r="BG47" s="92" t="s">
        <v>2163</v>
      </c>
      <c r="BH47" s="92" t="s">
        <v>2163</v>
      </c>
      <c r="BI47" s="92" t="s">
        <v>2233</v>
      </c>
      <c r="BJ47" s="92" t="s">
        <v>2233</v>
      </c>
      <c r="BK47" s="48">
        <v>0</v>
      </c>
      <c r="BL47" s="49">
        <v>0</v>
      </c>
      <c r="BM47" s="48">
        <v>0</v>
      </c>
      <c r="BN47" s="49">
        <v>0</v>
      </c>
      <c r="BO47" s="48">
        <v>0</v>
      </c>
      <c r="BP47" s="49">
        <v>0</v>
      </c>
      <c r="BQ47" s="48">
        <v>33</v>
      </c>
      <c r="BR47" s="49">
        <v>100</v>
      </c>
      <c r="BS47" s="48">
        <v>33</v>
      </c>
      <c r="BT47" s="63" t="str">
        <f>REPLACE(INDEX(GroupVertices[Group],MATCH(Vertices[[#This Row],[Vertex]],GroupVertices[Vertex],0)),1,1,"")</f>
        <v>1</v>
      </c>
    </row>
    <row r="48" spans="1:72" ht="41.45" customHeight="1">
      <c r="A48" s="62" t="s">
        <v>793</v>
      </c>
      <c r="B48" s="64"/>
      <c r="C48" s="87"/>
      <c r="D48" s="87" t="s">
        <v>64</v>
      </c>
      <c r="E48" s="94">
        <v>162.00574149566648</v>
      </c>
      <c r="F48" s="105">
        <v>99.9999995370506</v>
      </c>
      <c r="G48" s="76" t="s">
        <v>1033</v>
      </c>
      <c r="H48" s="106"/>
      <c r="I48" s="77" t="s">
        <v>793</v>
      </c>
      <c r="J48" s="97"/>
      <c r="K48" s="107"/>
      <c r="L48" s="77" t="s">
        <v>1936</v>
      </c>
      <c r="M48" s="108">
        <v>1.0001542856020316</v>
      </c>
      <c r="N48" s="102">
        <v>504.8723449707031</v>
      </c>
      <c r="O48" s="102">
        <v>8748.0791015625</v>
      </c>
      <c r="P48" s="103"/>
      <c r="Q48" s="104"/>
      <c r="R48" s="104"/>
      <c r="S48" s="109"/>
      <c r="T48" s="48">
        <v>1</v>
      </c>
      <c r="U48" s="48">
        <v>1</v>
      </c>
      <c r="V48" s="49">
        <v>0</v>
      </c>
      <c r="W48" s="49">
        <v>0</v>
      </c>
      <c r="X48" s="49">
        <v>0</v>
      </c>
      <c r="Y48" s="49">
        <v>0.999992</v>
      </c>
      <c r="Z48" s="49">
        <v>0</v>
      </c>
      <c r="AA48" s="49" t="s">
        <v>416</v>
      </c>
      <c r="AB48" s="98">
        <v>48</v>
      </c>
      <c r="AC48" s="98"/>
      <c r="AD48" s="99"/>
      <c r="AE48" s="64" t="s">
        <v>1643</v>
      </c>
      <c r="AF48" s="64">
        <v>0</v>
      </c>
      <c r="AG48" s="64">
        <v>1</v>
      </c>
      <c r="AH48" s="64">
        <v>1</v>
      </c>
      <c r="AI48" s="64">
        <v>0</v>
      </c>
      <c r="AJ48" s="64"/>
      <c r="AK48" s="64"/>
      <c r="AL48" s="64"/>
      <c r="AM48" s="64"/>
      <c r="AN48" s="64"/>
      <c r="AO48" s="66">
        <v>43728.889375</v>
      </c>
      <c r="AP48" s="64"/>
      <c r="AQ48" s="64" t="b">
        <v>1</v>
      </c>
      <c r="AR48" s="64" t="b">
        <v>1</v>
      </c>
      <c r="AS48" s="64" t="b">
        <v>0</v>
      </c>
      <c r="AT48" s="64"/>
      <c r="AU48" s="64">
        <v>0</v>
      </c>
      <c r="AV48" s="64"/>
      <c r="AW48" s="64" t="b">
        <v>0</v>
      </c>
      <c r="AX48" s="64" t="s">
        <v>219</v>
      </c>
      <c r="AY48" s="67" t="s">
        <v>1873</v>
      </c>
      <c r="AZ48" s="110" t="s">
        <v>66</v>
      </c>
      <c r="BA48" s="48"/>
      <c r="BB48" s="48"/>
      <c r="BC48" s="48"/>
      <c r="BD48" s="48"/>
      <c r="BE48" s="48" t="s">
        <v>959</v>
      </c>
      <c r="BF48" s="48" t="s">
        <v>959</v>
      </c>
      <c r="BG48" s="92" t="s">
        <v>2164</v>
      </c>
      <c r="BH48" s="92" t="s">
        <v>2164</v>
      </c>
      <c r="BI48" s="92" t="s">
        <v>2234</v>
      </c>
      <c r="BJ48" s="92" t="s">
        <v>2234</v>
      </c>
      <c r="BK48" s="48">
        <v>0</v>
      </c>
      <c r="BL48" s="49">
        <v>0</v>
      </c>
      <c r="BM48" s="48">
        <v>0</v>
      </c>
      <c r="BN48" s="49">
        <v>0</v>
      </c>
      <c r="BO48" s="48">
        <v>0</v>
      </c>
      <c r="BP48" s="49">
        <v>0</v>
      </c>
      <c r="BQ48" s="48">
        <v>49</v>
      </c>
      <c r="BR48" s="49">
        <v>100</v>
      </c>
      <c r="BS48" s="48">
        <v>49</v>
      </c>
      <c r="BT48" s="63" t="str">
        <f>REPLACE(INDEX(GroupVertices[Group],MATCH(Vertices[[#This Row],[Vertex]],GroupVertices[Vertex],0)),1,1,"")</f>
        <v>1</v>
      </c>
    </row>
    <row r="49" spans="1:72" ht="41.45" customHeight="1">
      <c r="A49" s="62" t="s">
        <v>794</v>
      </c>
      <c r="B49" s="64"/>
      <c r="C49" s="87"/>
      <c r="D49" s="87" t="s">
        <v>64</v>
      </c>
      <c r="E49" s="94">
        <v>165.1750471035593</v>
      </c>
      <c r="F49" s="105">
        <v>99.99974398898402</v>
      </c>
      <c r="G49" s="76" t="s">
        <v>1052</v>
      </c>
      <c r="H49" s="106"/>
      <c r="I49" s="77" t="s">
        <v>794</v>
      </c>
      <c r="J49" s="97"/>
      <c r="K49" s="107"/>
      <c r="L49" s="77" t="s">
        <v>1937</v>
      </c>
      <c r="M49" s="108">
        <v>1.0853199379234242</v>
      </c>
      <c r="N49" s="102">
        <v>504.8723449707031</v>
      </c>
      <c r="O49" s="102">
        <v>1250.920654296875</v>
      </c>
      <c r="P49" s="103"/>
      <c r="Q49" s="104"/>
      <c r="R49" s="104"/>
      <c r="S49" s="109"/>
      <c r="T49" s="48">
        <v>1</v>
      </c>
      <c r="U49" s="48">
        <v>1</v>
      </c>
      <c r="V49" s="49">
        <v>0</v>
      </c>
      <c r="W49" s="49">
        <v>0</v>
      </c>
      <c r="X49" s="49">
        <v>0</v>
      </c>
      <c r="Y49" s="49">
        <v>0.999992</v>
      </c>
      <c r="Z49" s="49">
        <v>0</v>
      </c>
      <c r="AA49" s="49" t="s">
        <v>416</v>
      </c>
      <c r="AB49" s="98">
        <v>49</v>
      </c>
      <c r="AC49" s="98"/>
      <c r="AD49" s="99"/>
      <c r="AE49" s="64" t="s">
        <v>1644</v>
      </c>
      <c r="AF49" s="64">
        <v>238</v>
      </c>
      <c r="AG49" s="64">
        <v>553</v>
      </c>
      <c r="AH49" s="64">
        <v>6818</v>
      </c>
      <c r="AI49" s="64">
        <v>25301</v>
      </c>
      <c r="AJ49" s="64"/>
      <c r="AK49" s="64" t="s">
        <v>1694</v>
      </c>
      <c r="AL49" s="64" t="s">
        <v>1729</v>
      </c>
      <c r="AM49" s="64"/>
      <c r="AN49" s="64"/>
      <c r="AO49" s="66">
        <v>41419.12744212963</v>
      </c>
      <c r="AP49" s="67" t="s">
        <v>1794</v>
      </c>
      <c r="AQ49" s="64" t="b">
        <v>0</v>
      </c>
      <c r="AR49" s="64" t="b">
        <v>0</v>
      </c>
      <c r="AS49" s="64" t="b">
        <v>1</v>
      </c>
      <c r="AT49" s="64"/>
      <c r="AU49" s="64">
        <v>6</v>
      </c>
      <c r="AV49" s="67" t="s">
        <v>289</v>
      </c>
      <c r="AW49" s="64" t="b">
        <v>0</v>
      </c>
      <c r="AX49" s="64" t="s">
        <v>219</v>
      </c>
      <c r="AY49" s="67" t="s">
        <v>1874</v>
      </c>
      <c r="AZ49" s="110" t="s">
        <v>66</v>
      </c>
      <c r="BA49" s="48"/>
      <c r="BB49" s="48"/>
      <c r="BC49" s="48"/>
      <c r="BD49" s="48"/>
      <c r="BE49" s="48" t="s">
        <v>965</v>
      </c>
      <c r="BF49" s="48" t="s">
        <v>965</v>
      </c>
      <c r="BG49" s="92" t="s">
        <v>2165</v>
      </c>
      <c r="BH49" s="92" t="s">
        <v>2165</v>
      </c>
      <c r="BI49" s="92" t="s">
        <v>2235</v>
      </c>
      <c r="BJ49" s="92" t="s">
        <v>2235</v>
      </c>
      <c r="BK49" s="48">
        <v>0</v>
      </c>
      <c r="BL49" s="49">
        <v>0</v>
      </c>
      <c r="BM49" s="48">
        <v>0</v>
      </c>
      <c r="BN49" s="49">
        <v>0</v>
      </c>
      <c r="BO49" s="48">
        <v>0</v>
      </c>
      <c r="BP49" s="49">
        <v>0</v>
      </c>
      <c r="BQ49" s="48">
        <v>23</v>
      </c>
      <c r="BR49" s="49">
        <v>100</v>
      </c>
      <c r="BS49" s="48">
        <v>23</v>
      </c>
      <c r="BT49" s="63" t="str">
        <f>REPLACE(INDEX(GroupVertices[Group],MATCH(Vertices[[#This Row],[Vertex]],GroupVertices[Vertex],0)),1,1,"")</f>
        <v>1</v>
      </c>
    </row>
    <row r="50" spans="1:72" ht="41.45" customHeight="1">
      <c r="A50" s="62" t="s">
        <v>795</v>
      </c>
      <c r="B50" s="64"/>
      <c r="C50" s="87"/>
      <c r="D50" s="87" t="s">
        <v>64</v>
      </c>
      <c r="E50" s="94">
        <v>162.05741495666473</v>
      </c>
      <c r="F50" s="105">
        <v>99.99999537050604</v>
      </c>
      <c r="G50" s="76" t="s">
        <v>1053</v>
      </c>
      <c r="H50" s="106"/>
      <c r="I50" s="77" t="s">
        <v>795</v>
      </c>
      <c r="J50" s="97"/>
      <c r="K50" s="107"/>
      <c r="L50" s="77" t="s">
        <v>1938</v>
      </c>
      <c r="M50" s="108">
        <v>1.001542856020315</v>
      </c>
      <c r="N50" s="102">
        <v>1885.7879638671875</v>
      </c>
      <c r="O50" s="102">
        <v>6873.78955078125</v>
      </c>
      <c r="P50" s="103"/>
      <c r="Q50" s="104"/>
      <c r="R50" s="104"/>
      <c r="S50" s="109"/>
      <c r="T50" s="48">
        <v>1</v>
      </c>
      <c r="U50" s="48">
        <v>1</v>
      </c>
      <c r="V50" s="49">
        <v>0</v>
      </c>
      <c r="W50" s="49">
        <v>0</v>
      </c>
      <c r="X50" s="49">
        <v>0</v>
      </c>
      <c r="Y50" s="49">
        <v>0.999992</v>
      </c>
      <c r="Z50" s="49">
        <v>0</v>
      </c>
      <c r="AA50" s="49" t="s">
        <v>416</v>
      </c>
      <c r="AB50" s="98">
        <v>50</v>
      </c>
      <c r="AC50" s="98"/>
      <c r="AD50" s="99"/>
      <c r="AE50" s="64" t="s">
        <v>1645</v>
      </c>
      <c r="AF50" s="64">
        <v>14</v>
      </c>
      <c r="AG50" s="64">
        <v>10</v>
      </c>
      <c r="AH50" s="64">
        <v>56</v>
      </c>
      <c r="AI50" s="64">
        <v>26</v>
      </c>
      <c r="AJ50" s="64"/>
      <c r="AK50" s="64" t="s">
        <v>1695</v>
      </c>
      <c r="AL50" s="64"/>
      <c r="AM50" s="64"/>
      <c r="AN50" s="64"/>
      <c r="AO50" s="66">
        <v>43410.97224537037</v>
      </c>
      <c r="AP50" s="64"/>
      <c r="AQ50" s="64" t="b">
        <v>1</v>
      </c>
      <c r="AR50" s="64" t="b">
        <v>0</v>
      </c>
      <c r="AS50" s="64" t="b">
        <v>1</v>
      </c>
      <c r="AT50" s="64"/>
      <c r="AU50" s="64">
        <v>0</v>
      </c>
      <c r="AV50" s="64"/>
      <c r="AW50" s="64" t="b">
        <v>0</v>
      </c>
      <c r="AX50" s="64" t="s">
        <v>219</v>
      </c>
      <c r="AY50" s="67" t="s">
        <v>1875</v>
      </c>
      <c r="AZ50" s="110" t="s">
        <v>66</v>
      </c>
      <c r="BA50" s="48"/>
      <c r="BB50" s="48"/>
      <c r="BC50" s="48"/>
      <c r="BD50" s="48"/>
      <c r="BE50" s="48" t="s">
        <v>965</v>
      </c>
      <c r="BF50" s="48" t="s">
        <v>965</v>
      </c>
      <c r="BG50" s="92" t="s">
        <v>2166</v>
      </c>
      <c r="BH50" s="92" t="s">
        <v>2166</v>
      </c>
      <c r="BI50" s="92" t="s">
        <v>2236</v>
      </c>
      <c r="BJ50" s="92" t="s">
        <v>2236</v>
      </c>
      <c r="BK50" s="48">
        <v>0</v>
      </c>
      <c r="BL50" s="49">
        <v>0</v>
      </c>
      <c r="BM50" s="48">
        <v>0</v>
      </c>
      <c r="BN50" s="49">
        <v>0</v>
      </c>
      <c r="BO50" s="48">
        <v>0</v>
      </c>
      <c r="BP50" s="49">
        <v>0</v>
      </c>
      <c r="BQ50" s="48">
        <v>26</v>
      </c>
      <c r="BR50" s="49">
        <v>100</v>
      </c>
      <c r="BS50" s="48">
        <v>26</v>
      </c>
      <c r="BT50" s="63" t="str">
        <f>REPLACE(INDEX(GroupVertices[Group],MATCH(Vertices[[#This Row],[Vertex]],GroupVertices[Vertex],0)),1,1,"")</f>
        <v>1</v>
      </c>
    </row>
    <row r="51" spans="1:72" ht="41.45" customHeight="1">
      <c r="A51" s="62" t="s">
        <v>796</v>
      </c>
      <c r="B51" s="64"/>
      <c r="C51" s="87"/>
      <c r="D51" s="87" t="s">
        <v>64</v>
      </c>
      <c r="E51" s="94">
        <v>162.78084341064027</v>
      </c>
      <c r="F51" s="105">
        <v>99.99993703888215</v>
      </c>
      <c r="G51" s="76" t="s">
        <v>1054</v>
      </c>
      <c r="H51" s="106"/>
      <c r="I51" s="77" t="s">
        <v>796</v>
      </c>
      <c r="J51" s="97"/>
      <c r="K51" s="107"/>
      <c r="L51" s="77" t="s">
        <v>1939</v>
      </c>
      <c r="M51" s="108">
        <v>1.0209828418762852</v>
      </c>
      <c r="N51" s="102">
        <v>8105.859375</v>
      </c>
      <c r="O51" s="102">
        <v>5166.84716796875</v>
      </c>
      <c r="P51" s="103"/>
      <c r="Q51" s="104"/>
      <c r="R51" s="104"/>
      <c r="S51" s="109"/>
      <c r="T51" s="48">
        <v>0</v>
      </c>
      <c r="U51" s="48">
        <v>3</v>
      </c>
      <c r="V51" s="49">
        <v>0</v>
      </c>
      <c r="W51" s="49">
        <v>0.009346</v>
      </c>
      <c r="X51" s="49">
        <v>0.013511</v>
      </c>
      <c r="Y51" s="49">
        <v>0.752028</v>
      </c>
      <c r="Z51" s="49">
        <v>0.5</v>
      </c>
      <c r="AA51" s="49">
        <v>0</v>
      </c>
      <c r="AB51" s="98">
        <v>51</v>
      </c>
      <c r="AC51" s="98"/>
      <c r="AD51" s="99"/>
      <c r="AE51" s="64" t="s">
        <v>1646</v>
      </c>
      <c r="AF51" s="64">
        <v>387</v>
      </c>
      <c r="AG51" s="64">
        <v>136</v>
      </c>
      <c r="AH51" s="64">
        <v>997</v>
      </c>
      <c r="AI51" s="64">
        <v>3788</v>
      </c>
      <c r="AJ51" s="64"/>
      <c r="AK51" s="64" t="s">
        <v>1696</v>
      </c>
      <c r="AL51" s="64"/>
      <c r="AM51" s="64"/>
      <c r="AN51" s="64"/>
      <c r="AO51" s="66">
        <v>42269.86282407407</v>
      </c>
      <c r="AP51" s="67" t="s">
        <v>1795</v>
      </c>
      <c r="AQ51" s="64" t="b">
        <v>1</v>
      </c>
      <c r="AR51" s="64" t="b">
        <v>0</v>
      </c>
      <c r="AS51" s="64" t="b">
        <v>0</v>
      </c>
      <c r="AT51" s="64"/>
      <c r="AU51" s="64">
        <v>0</v>
      </c>
      <c r="AV51" s="67" t="s">
        <v>289</v>
      </c>
      <c r="AW51" s="64" t="b">
        <v>0</v>
      </c>
      <c r="AX51" s="64" t="s">
        <v>219</v>
      </c>
      <c r="AY51" s="67" t="s">
        <v>1876</v>
      </c>
      <c r="AZ51" s="110" t="s">
        <v>66</v>
      </c>
      <c r="BA51" s="48"/>
      <c r="BB51" s="48"/>
      <c r="BC51" s="48"/>
      <c r="BD51" s="48"/>
      <c r="BE51" s="48"/>
      <c r="BF51" s="48"/>
      <c r="BG51" s="92" t="s">
        <v>2167</v>
      </c>
      <c r="BH51" s="92" t="s">
        <v>2192</v>
      </c>
      <c r="BI51" s="92" t="s">
        <v>2237</v>
      </c>
      <c r="BJ51" s="92" t="s">
        <v>2251</v>
      </c>
      <c r="BK51" s="48">
        <v>0</v>
      </c>
      <c r="BL51" s="49">
        <v>0</v>
      </c>
      <c r="BM51" s="48">
        <v>0</v>
      </c>
      <c r="BN51" s="49">
        <v>0</v>
      </c>
      <c r="BO51" s="48">
        <v>0</v>
      </c>
      <c r="BP51" s="49">
        <v>0</v>
      </c>
      <c r="BQ51" s="48">
        <v>65</v>
      </c>
      <c r="BR51" s="49">
        <v>100</v>
      </c>
      <c r="BS51" s="48">
        <v>65</v>
      </c>
      <c r="BT51" s="63" t="str">
        <f>REPLACE(INDEX(GroupVertices[Group],MATCH(Vertices[[#This Row],[Vertex]],GroupVertices[Vertex],0)),1,1,"")</f>
        <v>6</v>
      </c>
    </row>
    <row r="52" spans="1:72" ht="41.45" customHeight="1">
      <c r="A52" s="62" t="s">
        <v>804</v>
      </c>
      <c r="B52" s="64"/>
      <c r="C52" s="87"/>
      <c r="D52" s="87" t="s">
        <v>64</v>
      </c>
      <c r="E52" s="94">
        <v>164.18750984892603</v>
      </c>
      <c r="F52" s="105">
        <v>99.99982361628014</v>
      </c>
      <c r="G52" s="76" t="s">
        <v>1062</v>
      </c>
      <c r="H52" s="106"/>
      <c r="I52" s="77" t="s">
        <v>804</v>
      </c>
      <c r="J52" s="97"/>
      <c r="K52" s="107"/>
      <c r="L52" s="77" t="s">
        <v>1940</v>
      </c>
      <c r="M52" s="108">
        <v>1.0587828143740048</v>
      </c>
      <c r="N52" s="102">
        <v>8600.587890625</v>
      </c>
      <c r="O52" s="102">
        <v>3638.39208984375</v>
      </c>
      <c r="P52" s="103"/>
      <c r="Q52" s="104"/>
      <c r="R52" s="104"/>
      <c r="S52" s="109"/>
      <c r="T52" s="48">
        <v>5</v>
      </c>
      <c r="U52" s="48">
        <v>3</v>
      </c>
      <c r="V52" s="49">
        <v>203.434921</v>
      </c>
      <c r="W52" s="49">
        <v>0.009615</v>
      </c>
      <c r="X52" s="49">
        <v>0.016107</v>
      </c>
      <c r="Y52" s="49">
        <v>1.844969</v>
      </c>
      <c r="Z52" s="49">
        <v>0.13333333333333333</v>
      </c>
      <c r="AA52" s="49">
        <v>0</v>
      </c>
      <c r="AB52" s="98">
        <v>52</v>
      </c>
      <c r="AC52" s="98"/>
      <c r="AD52" s="99"/>
      <c r="AE52" s="64" t="s">
        <v>1647</v>
      </c>
      <c r="AF52" s="64">
        <v>432</v>
      </c>
      <c r="AG52" s="64">
        <v>381</v>
      </c>
      <c r="AH52" s="64">
        <v>9725</v>
      </c>
      <c r="AI52" s="64">
        <v>66527</v>
      </c>
      <c r="AJ52" s="64"/>
      <c r="AK52" s="64" t="s">
        <v>1697</v>
      </c>
      <c r="AL52" s="64" t="s">
        <v>1587</v>
      </c>
      <c r="AM52" s="64"/>
      <c r="AN52" s="64"/>
      <c r="AO52" s="66">
        <v>41077.8172337963</v>
      </c>
      <c r="AP52" s="67" t="s">
        <v>1796</v>
      </c>
      <c r="AQ52" s="64" t="b">
        <v>0</v>
      </c>
      <c r="AR52" s="64" t="b">
        <v>0</v>
      </c>
      <c r="AS52" s="64" t="b">
        <v>0</v>
      </c>
      <c r="AT52" s="64"/>
      <c r="AU52" s="64">
        <v>1</v>
      </c>
      <c r="AV52" s="67" t="s">
        <v>289</v>
      </c>
      <c r="AW52" s="64" t="b">
        <v>0</v>
      </c>
      <c r="AX52" s="64" t="s">
        <v>219</v>
      </c>
      <c r="AY52" s="67" t="s">
        <v>1877</v>
      </c>
      <c r="AZ52" s="110" t="s">
        <v>66</v>
      </c>
      <c r="BA52" s="48"/>
      <c r="BB52" s="48"/>
      <c r="BC52" s="48"/>
      <c r="BD52" s="48"/>
      <c r="BE52" s="48" t="s">
        <v>959</v>
      </c>
      <c r="BF52" s="48" t="s">
        <v>959</v>
      </c>
      <c r="BG52" s="92" t="s">
        <v>2168</v>
      </c>
      <c r="BH52" s="92" t="s">
        <v>2193</v>
      </c>
      <c r="BI52" s="92" t="s">
        <v>2238</v>
      </c>
      <c r="BJ52" s="92" t="s">
        <v>2238</v>
      </c>
      <c r="BK52" s="48">
        <v>0</v>
      </c>
      <c r="BL52" s="49">
        <v>0</v>
      </c>
      <c r="BM52" s="48">
        <v>0</v>
      </c>
      <c r="BN52" s="49">
        <v>0</v>
      </c>
      <c r="BO52" s="48">
        <v>0</v>
      </c>
      <c r="BP52" s="49">
        <v>0</v>
      </c>
      <c r="BQ52" s="48">
        <v>222</v>
      </c>
      <c r="BR52" s="49">
        <v>100</v>
      </c>
      <c r="BS52" s="48">
        <v>222</v>
      </c>
      <c r="BT52" s="63" t="str">
        <f>REPLACE(INDEX(GroupVertices[Group],MATCH(Vertices[[#This Row],[Vertex]],GroupVertices[Vertex],0)),1,1,"")</f>
        <v>6</v>
      </c>
    </row>
    <row r="53" spans="1:72" ht="41.45" customHeight="1">
      <c r="A53" s="62" t="s">
        <v>797</v>
      </c>
      <c r="B53" s="64"/>
      <c r="C53" s="87"/>
      <c r="D53" s="87" t="s">
        <v>64</v>
      </c>
      <c r="E53" s="94">
        <v>162.14353739166182</v>
      </c>
      <c r="F53" s="105">
        <v>99.9999884262651</v>
      </c>
      <c r="G53" s="76" t="s">
        <v>1055</v>
      </c>
      <c r="H53" s="106"/>
      <c r="I53" s="77" t="s">
        <v>797</v>
      </c>
      <c r="J53" s="97"/>
      <c r="K53" s="107"/>
      <c r="L53" s="77" t="s">
        <v>1941</v>
      </c>
      <c r="M53" s="108">
        <v>1.0038571400507876</v>
      </c>
      <c r="N53" s="102">
        <v>504.8723449707031</v>
      </c>
      <c r="O53" s="102">
        <v>4999.5</v>
      </c>
      <c r="P53" s="103"/>
      <c r="Q53" s="104"/>
      <c r="R53" s="104"/>
      <c r="S53" s="109"/>
      <c r="T53" s="48">
        <v>1</v>
      </c>
      <c r="U53" s="48">
        <v>1</v>
      </c>
      <c r="V53" s="49">
        <v>0</v>
      </c>
      <c r="W53" s="49">
        <v>0</v>
      </c>
      <c r="X53" s="49">
        <v>0</v>
      </c>
      <c r="Y53" s="49">
        <v>0.999992</v>
      </c>
      <c r="Z53" s="49">
        <v>0</v>
      </c>
      <c r="AA53" s="49" t="s">
        <v>416</v>
      </c>
      <c r="AB53" s="98">
        <v>53</v>
      </c>
      <c r="AC53" s="98"/>
      <c r="AD53" s="99"/>
      <c r="AE53" s="64" t="s">
        <v>1648</v>
      </c>
      <c r="AF53" s="64">
        <v>217</v>
      </c>
      <c r="AG53" s="64">
        <v>25</v>
      </c>
      <c r="AH53" s="64">
        <v>10328</v>
      </c>
      <c r="AI53" s="64">
        <v>1857</v>
      </c>
      <c r="AJ53" s="64"/>
      <c r="AK53" s="64" t="s">
        <v>1698</v>
      </c>
      <c r="AL53" s="64" t="s">
        <v>1720</v>
      </c>
      <c r="AM53" s="64"/>
      <c r="AN53" s="64"/>
      <c r="AO53" s="66">
        <v>42897.80925925926</v>
      </c>
      <c r="AP53" s="67" t="s">
        <v>1797</v>
      </c>
      <c r="AQ53" s="64" t="b">
        <v>0</v>
      </c>
      <c r="AR53" s="64" t="b">
        <v>0</v>
      </c>
      <c r="AS53" s="64" t="b">
        <v>0</v>
      </c>
      <c r="AT53" s="64"/>
      <c r="AU53" s="64">
        <v>0</v>
      </c>
      <c r="AV53" s="67" t="s">
        <v>289</v>
      </c>
      <c r="AW53" s="64" t="b">
        <v>0</v>
      </c>
      <c r="AX53" s="64" t="s">
        <v>219</v>
      </c>
      <c r="AY53" s="67" t="s">
        <v>1878</v>
      </c>
      <c r="AZ53" s="110" t="s">
        <v>66</v>
      </c>
      <c r="BA53" s="48"/>
      <c r="BB53" s="48"/>
      <c r="BC53" s="48"/>
      <c r="BD53" s="48"/>
      <c r="BE53" s="48" t="s">
        <v>965</v>
      </c>
      <c r="BF53" s="48" t="s">
        <v>965</v>
      </c>
      <c r="BG53" s="92" t="s">
        <v>2169</v>
      </c>
      <c r="BH53" s="92" t="s">
        <v>2169</v>
      </c>
      <c r="BI53" s="92" t="s">
        <v>2239</v>
      </c>
      <c r="BJ53" s="92" t="s">
        <v>2239</v>
      </c>
      <c r="BK53" s="48">
        <v>0</v>
      </c>
      <c r="BL53" s="49">
        <v>0</v>
      </c>
      <c r="BM53" s="48">
        <v>0</v>
      </c>
      <c r="BN53" s="49">
        <v>0</v>
      </c>
      <c r="BO53" s="48">
        <v>0</v>
      </c>
      <c r="BP53" s="49">
        <v>0</v>
      </c>
      <c r="BQ53" s="48">
        <v>25</v>
      </c>
      <c r="BR53" s="49">
        <v>100</v>
      </c>
      <c r="BS53" s="48">
        <v>25</v>
      </c>
      <c r="BT53" s="63" t="str">
        <f>REPLACE(INDEX(GroupVertices[Group],MATCH(Vertices[[#This Row],[Vertex]],GroupVertices[Vertex],0)),1,1,"")</f>
        <v>1</v>
      </c>
    </row>
    <row r="54" spans="1:72" ht="41.45" customHeight="1">
      <c r="A54" s="62" t="s">
        <v>798</v>
      </c>
      <c r="B54" s="64"/>
      <c r="C54" s="87"/>
      <c r="D54" s="87" t="s">
        <v>64</v>
      </c>
      <c r="E54" s="94">
        <v>163.26312904662396</v>
      </c>
      <c r="F54" s="105">
        <v>99.99989815113288</v>
      </c>
      <c r="G54" s="76" t="s">
        <v>1056</v>
      </c>
      <c r="H54" s="106"/>
      <c r="I54" s="77" t="s">
        <v>798</v>
      </c>
      <c r="J54" s="97"/>
      <c r="K54" s="107"/>
      <c r="L54" s="77" t="s">
        <v>1942</v>
      </c>
      <c r="M54" s="108">
        <v>1.0339428324469317</v>
      </c>
      <c r="N54" s="102">
        <v>1195.3302001953125</v>
      </c>
      <c r="O54" s="102">
        <v>3125.210205078125</v>
      </c>
      <c r="P54" s="103"/>
      <c r="Q54" s="104"/>
      <c r="R54" s="104"/>
      <c r="S54" s="109"/>
      <c r="T54" s="48">
        <v>1</v>
      </c>
      <c r="U54" s="48">
        <v>1</v>
      </c>
      <c r="V54" s="49">
        <v>0</v>
      </c>
      <c r="W54" s="49">
        <v>0</v>
      </c>
      <c r="X54" s="49">
        <v>0</v>
      </c>
      <c r="Y54" s="49">
        <v>0.999992</v>
      </c>
      <c r="Z54" s="49">
        <v>0</v>
      </c>
      <c r="AA54" s="49" t="s">
        <v>416</v>
      </c>
      <c r="AB54" s="98">
        <v>54</v>
      </c>
      <c r="AC54" s="98"/>
      <c r="AD54" s="99"/>
      <c r="AE54" s="64" t="s">
        <v>1649</v>
      </c>
      <c r="AF54" s="64">
        <v>448</v>
      </c>
      <c r="AG54" s="64">
        <v>220</v>
      </c>
      <c r="AH54" s="64">
        <v>11279</v>
      </c>
      <c r="AI54" s="64">
        <v>16169</v>
      </c>
      <c r="AJ54" s="64"/>
      <c r="AK54" s="64" t="s">
        <v>1699</v>
      </c>
      <c r="AL54" s="64" t="s">
        <v>1730</v>
      </c>
      <c r="AM54" s="67" t="s">
        <v>1751</v>
      </c>
      <c r="AN54" s="64"/>
      <c r="AO54" s="66">
        <v>39906.85469907407</v>
      </c>
      <c r="AP54" s="67" t="s">
        <v>1798</v>
      </c>
      <c r="AQ54" s="64" t="b">
        <v>0</v>
      </c>
      <c r="AR54" s="64" t="b">
        <v>0</v>
      </c>
      <c r="AS54" s="64" t="b">
        <v>1</v>
      </c>
      <c r="AT54" s="64"/>
      <c r="AU54" s="64">
        <v>20</v>
      </c>
      <c r="AV54" s="67" t="s">
        <v>289</v>
      </c>
      <c r="AW54" s="64" t="b">
        <v>0</v>
      </c>
      <c r="AX54" s="64" t="s">
        <v>219</v>
      </c>
      <c r="AY54" s="67" t="s">
        <v>1879</v>
      </c>
      <c r="AZ54" s="110" t="s">
        <v>66</v>
      </c>
      <c r="BA54" s="48"/>
      <c r="BB54" s="48"/>
      <c r="BC54" s="48"/>
      <c r="BD54" s="48"/>
      <c r="BE54" s="48" t="s">
        <v>965</v>
      </c>
      <c r="BF54" s="48" t="s">
        <v>965</v>
      </c>
      <c r="BG54" s="92" t="s">
        <v>2170</v>
      </c>
      <c r="BH54" s="92" t="s">
        <v>2170</v>
      </c>
      <c r="BI54" s="92" t="s">
        <v>2240</v>
      </c>
      <c r="BJ54" s="92" t="s">
        <v>2240</v>
      </c>
      <c r="BK54" s="48">
        <v>0</v>
      </c>
      <c r="BL54" s="49">
        <v>0</v>
      </c>
      <c r="BM54" s="48">
        <v>0</v>
      </c>
      <c r="BN54" s="49">
        <v>0</v>
      </c>
      <c r="BO54" s="48">
        <v>0</v>
      </c>
      <c r="BP54" s="49">
        <v>0</v>
      </c>
      <c r="BQ54" s="48">
        <v>16</v>
      </c>
      <c r="BR54" s="49">
        <v>100</v>
      </c>
      <c r="BS54" s="48">
        <v>16</v>
      </c>
      <c r="BT54" s="63" t="str">
        <f>REPLACE(INDEX(GroupVertices[Group],MATCH(Vertices[[#This Row],[Vertex]],GroupVertices[Vertex],0)),1,1,"")</f>
        <v>1</v>
      </c>
    </row>
    <row r="55" spans="1:72" ht="41.45" customHeight="1">
      <c r="A55" s="62" t="s">
        <v>799</v>
      </c>
      <c r="B55" s="64"/>
      <c r="C55" s="87"/>
      <c r="D55" s="87" t="s">
        <v>64</v>
      </c>
      <c r="E55" s="94">
        <v>165.74919667020657</v>
      </c>
      <c r="F55" s="105">
        <v>99.99969769404443</v>
      </c>
      <c r="G55" s="76" t="s">
        <v>1057</v>
      </c>
      <c r="H55" s="106"/>
      <c r="I55" s="77" t="s">
        <v>799</v>
      </c>
      <c r="J55" s="97"/>
      <c r="K55" s="107"/>
      <c r="L55" s="77" t="s">
        <v>1943</v>
      </c>
      <c r="M55" s="108">
        <v>1.100748498126575</v>
      </c>
      <c r="N55" s="102">
        <v>7402.1337890625</v>
      </c>
      <c r="O55" s="102">
        <v>3073.7373046875</v>
      </c>
      <c r="P55" s="103"/>
      <c r="Q55" s="104"/>
      <c r="R55" s="104"/>
      <c r="S55" s="109"/>
      <c r="T55" s="48">
        <v>0</v>
      </c>
      <c r="U55" s="48">
        <v>1</v>
      </c>
      <c r="V55" s="49">
        <v>0</v>
      </c>
      <c r="W55" s="49">
        <v>0.006803</v>
      </c>
      <c r="X55" s="49">
        <v>0.001932</v>
      </c>
      <c r="Y55" s="49">
        <v>0.374032</v>
      </c>
      <c r="Z55" s="49">
        <v>0</v>
      </c>
      <c r="AA55" s="49">
        <v>0</v>
      </c>
      <c r="AB55" s="98">
        <v>55</v>
      </c>
      <c r="AC55" s="98"/>
      <c r="AD55" s="99"/>
      <c r="AE55" s="64" t="s">
        <v>1650</v>
      </c>
      <c r="AF55" s="64">
        <v>1323</v>
      </c>
      <c r="AG55" s="64">
        <v>653</v>
      </c>
      <c r="AH55" s="64">
        <v>10351</v>
      </c>
      <c r="AI55" s="64">
        <v>21827</v>
      </c>
      <c r="AJ55" s="64"/>
      <c r="AK55" s="64" t="s">
        <v>1700</v>
      </c>
      <c r="AL55" s="64" t="s">
        <v>1587</v>
      </c>
      <c r="AM55" s="67" t="s">
        <v>1752</v>
      </c>
      <c r="AN55" s="64"/>
      <c r="AO55" s="66">
        <v>42059.68790509259</v>
      </c>
      <c r="AP55" s="67" t="s">
        <v>1799</v>
      </c>
      <c r="AQ55" s="64" t="b">
        <v>1</v>
      </c>
      <c r="AR55" s="64" t="b">
        <v>0</v>
      </c>
      <c r="AS55" s="64" t="b">
        <v>1</v>
      </c>
      <c r="AT55" s="64"/>
      <c r="AU55" s="64">
        <v>7</v>
      </c>
      <c r="AV55" s="67" t="s">
        <v>289</v>
      </c>
      <c r="AW55" s="64" t="b">
        <v>0</v>
      </c>
      <c r="AX55" s="64" t="s">
        <v>219</v>
      </c>
      <c r="AY55" s="67" t="s">
        <v>1880</v>
      </c>
      <c r="AZ55" s="110" t="s">
        <v>66</v>
      </c>
      <c r="BA55" s="48"/>
      <c r="BB55" s="48"/>
      <c r="BC55" s="48"/>
      <c r="BD55" s="48"/>
      <c r="BE55" s="48"/>
      <c r="BF55" s="48"/>
      <c r="BG55" s="92" t="s">
        <v>2171</v>
      </c>
      <c r="BH55" s="92" t="s">
        <v>2194</v>
      </c>
      <c r="BI55" s="92" t="s">
        <v>2241</v>
      </c>
      <c r="BJ55" s="92" t="s">
        <v>2241</v>
      </c>
      <c r="BK55" s="48">
        <v>0</v>
      </c>
      <c r="BL55" s="49">
        <v>0</v>
      </c>
      <c r="BM55" s="48">
        <v>0</v>
      </c>
      <c r="BN55" s="49">
        <v>0</v>
      </c>
      <c r="BO55" s="48">
        <v>0</v>
      </c>
      <c r="BP55" s="49">
        <v>0</v>
      </c>
      <c r="BQ55" s="48">
        <v>92</v>
      </c>
      <c r="BR55" s="49">
        <v>100</v>
      </c>
      <c r="BS55" s="48">
        <v>92</v>
      </c>
      <c r="BT55" s="63" t="str">
        <f>REPLACE(INDEX(GroupVertices[Group],MATCH(Vertices[[#This Row],[Vertex]],GroupVertices[Vertex],0)),1,1,"")</f>
        <v>6</v>
      </c>
    </row>
    <row r="56" spans="1:72" ht="41.45" customHeight="1">
      <c r="A56" s="62" t="s">
        <v>800</v>
      </c>
      <c r="B56" s="64"/>
      <c r="C56" s="87"/>
      <c r="D56" s="87" t="s">
        <v>64</v>
      </c>
      <c r="E56" s="94">
        <v>164.01526497893187</v>
      </c>
      <c r="F56" s="105">
        <v>99.99983750476201</v>
      </c>
      <c r="G56" s="76" t="s">
        <v>1058</v>
      </c>
      <c r="H56" s="106"/>
      <c r="I56" s="77" t="s">
        <v>800</v>
      </c>
      <c r="J56" s="97"/>
      <c r="K56" s="107"/>
      <c r="L56" s="77" t="s">
        <v>1944</v>
      </c>
      <c r="M56" s="108">
        <v>1.0541542463130595</v>
      </c>
      <c r="N56" s="102">
        <v>9839.357421875</v>
      </c>
      <c r="O56" s="102">
        <v>4010.005126953125</v>
      </c>
      <c r="P56" s="103"/>
      <c r="Q56" s="104"/>
      <c r="R56" s="104"/>
      <c r="S56" s="109"/>
      <c r="T56" s="48">
        <v>0</v>
      </c>
      <c r="U56" s="48">
        <v>2</v>
      </c>
      <c r="V56" s="49">
        <v>0</v>
      </c>
      <c r="W56" s="49">
        <v>0.006993</v>
      </c>
      <c r="X56" s="49">
        <v>0.004266</v>
      </c>
      <c r="Y56" s="49">
        <v>0.57415</v>
      </c>
      <c r="Z56" s="49">
        <v>0.5</v>
      </c>
      <c r="AA56" s="49">
        <v>0</v>
      </c>
      <c r="AB56" s="98">
        <v>56</v>
      </c>
      <c r="AC56" s="98"/>
      <c r="AD56" s="99"/>
      <c r="AE56" s="64" t="s">
        <v>1651</v>
      </c>
      <c r="AF56" s="64">
        <v>664</v>
      </c>
      <c r="AG56" s="64">
        <v>351</v>
      </c>
      <c r="AH56" s="64">
        <v>363</v>
      </c>
      <c r="AI56" s="64">
        <v>15783</v>
      </c>
      <c r="AJ56" s="64"/>
      <c r="AK56" s="64" t="s">
        <v>1701</v>
      </c>
      <c r="AL56" s="64" t="s">
        <v>1731</v>
      </c>
      <c r="AM56" s="67" t="s">
        <v>1753</v>
      </c>
      <c r="AN56" s="64"/>
      <c r="AO56" s="66">
        <v>41901.90638888889</v>
      </c>
      <c r="AP56" s="67" t="s">
        <v>1800</v>
      </c>
      <c r="AQ56" s="64" t="b">
        <v>1</v>
      </c>
      <c r="AR56" s="64" t="b">
        <v>0</v>
      </c>
      <c r="AS56" s="64" t="b">
        <v>0</v>
      </c>
      <c r="AT56" s="64"/>
      <c r="AU56" s="64">
        <v>0</v>
      </c>
      <c r="AV56" s="67" t="s">
        <v>289</v>
      </c>
      <c r="AW56" s="64" t="b">
        <v>0</v>
      </c>
      <c r="AX56" s="64" t="s">
        <v>219</v>
      </c>
      <c r="AY56" s="67" t="s">
        <v>1881</v>
      </c>
      <c r="AZ56" s="110" t="s">
        <v>66</v>
      </c>
      <c r="BA56" s="48"/>
      <c r="BB56" s="48"/>
      <c r="BC56" s="48"/>
      <c r="BD56" s="48"/>
      <c r="BE56" s="48"/>
      <c r="BF56" s="48"/>
      <c r="BG56" s="92" t="s">
        <v>2172</v>
      </c>
      <c r="BH56" s="92" t="s">
        <v>2195</v>
      </c>
      <c r="BI56" s="92" t="s">
        <v>2241</v>
      </c>
      <c r="BJ56" s="92" t="s">
        <v>2241</v>
      </c>
      <c r="BK56" s="48">
        <v>0</v>
      </c>
      <c r="BL56" s="49">
        <v>0</v>
      </c>
      <c r="BM56" s="48">
        <v>0</v>
      </c>
      <c r="BN56" s="49">
        <v>0</v>
      </c>
      <c r="BO56" s="48">
        <v>0</v>
      </c>
      <c r="BP56" s="49">
        <v>0</v>
      </c>
      <c r="BQ56" s="48">
        <v>81</v>
      </c>
      <c r="BR56" s="49">
        <v>100</v>
      </c>
      <c r="BS56" s="48">
        <v>81</v>
      </c>
      <c r="BT56" s="63" t="str">
        <f>REPLACE(INDEX(GroupVertices[Group],MATCH(Vertices[[#This Row],[Vertex]],GroupVertices[Vertex],0)),1,1,"")</f>
        <v>6</v>
      </c>
    </row>
    <row r="57" spans="1:72" ht="41.45" customHeight="1">
      <c r="A57" s="62" t="s">
        <v>816</v>
      </c>
      <c r="B57" s="64"/>
      <c r="C57" s="87"/>
      <c r="D57" s="87" t="s">
        <v>64</v>
      </c>
      <c r="E57" s="94">
        <v>181.75648658833202</v>
      </c>
      <c r="F57" s="105">
        <v>99.99840699112845</v>
      </c>
      <c r="G57" s="76" t="s">
        <v>1824</v>
      </c>
      <c r="H57" s="106"/>
      <c r="I57" s="77" t="s">
        <v>816</v>
      </c>
      <c r="J57" s="97"/>
      <c r="K57" s="107"/>
      <c r="L57" s="77" t="s">
        <v>1945</v>
      </c>
      <c r="M57" s="108">
        <v>1.5308967565904203</v>
      </c>
      <c r="N57" s="102">
        <v>5883.12060546875</v>
      </c>
      <c r="O57" s="102">
        <v>7157.2470703125</v>
      </c>
      <c r="P57" s="103"/>
      <c r="Q57" s="104"/>
      <c r="R57" s="104"/>
      <c r="S57" s="109"/>
      <c r="T57" s="48">
        <v>2</v>
      </c>
      <c r="U57" s="48">
        <v>0</v>
      </c>
      <c r="V57" s="49">
        <v>0</v>
      </c>
      <c r="W57" s="49">
        <v>0.008197</v>
      </c>
      <c r="X57" s="49">
        <v>0.010691</v>
      </c>
      <c r="Y57" s="49">
        <v>0.537187</v>
      </c>
      <c r="Z57" s="49">
        <v>0.5</v>
      </c>
      <c r="AA57" s="49">
        <v>0</v>
      </c>
      <c r="AB57" s="98">
        <v>57</v>
      </c>
      <c r="AC57" s="98"/>
      <c r="AD57" s="99"/>
      <c r="AE57" s="64" t="s">
        <v>1652</v>
      </c>
      <c r="AF57" s="64">
        <v>879</v>
      </c>
      <c r="AG57" s="64">
        <v>3441</v>
      </c>
      <c r="AH57" s="64">
        <v>3206</v>
      </c>
      <c r="AI57" s="64">
        <v>636</v>
      </c>
      <c r="AJ57" s="64"/>
      <c r="AK57" s="64" t="s">
        <v>1702</v>
      </c>
      <c r="AL57" s="64" t="s">
        <v>1720</v>
      </c>
      <c r="AM57" s="67" t="s">
        <v>1754</v>
      </c>
      <c r="AN57" s="64"/>
      <c r="AO57" s="66">
        <v>41559.73967592593</v>
      </c>
      <c r="AP57" s="67" t="s">
        <v>1801</v>
      </c>
      <c r="AQ57" s="64" t="b">
        <v>0</v>
      </c>
      <c r="AR57" s="64" t="b">
        <v>0</v>
      </c>
      <c r="AS57" s="64" t="b">
        <v>1</v>
      </c>
      <c r="AT57" s="64"/>
      <c r="AU57" s="64">
        <v>81</v>
      </c>
      <c r="AV57" s="67" t="s">
        <v>289</v>
      </c>
      <c r="AW57" s="64" t="b">
        <v>1</v>
      </c>
      <c r="AX57" s="64" t="s">
        <v>219</v>
      </c>
      <c r="AY57" s="67" t="s">
        <v>1882</v>
      </c>
      <c r="AZ57" s="110"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5</v>
      </c>
    </row>
    <row r="58" spans="1:72" ht="41.45" customHeight="1">
      <c r="A58" s="62" t="s">
        <v>805</v>
      </c>
      <c r="B58" s="64"/>
      <c r="C58" s="87"/>
      <c r="D58" s="87" t="s">
        <v>64</v>
      </c>
      <c r="E58" s="94">
        <v>162.73491144530848</v>
      </c>
      <c r="F58" s="105">
        <v>99.99994074247732</v>
      </c>
      <c r="G58" s="76" t="s">
        <v>1063</v>
      </c>
      <c r="H58" s="106"/>
      <c r="I58" s="77" t="s">
        <v>805</v>
      </c>
      <c r="J58" s="97"/>
      <c r="K58" s="107"/>
      <c r="L58" s="77" t="s">
        <v>1946</v>
      </c>
      <c r="M58" s="108">
        <v>1.019748557060033</v>
      </c>
      <c r="N58" s="102">
        <v>8951.84375</v>
      </c>
      <c r="O58" s="102">
        <v>2039.544921875</v>
      </c>
      <c r="P58" s="103"/>
      <c r="Q58" s="104"/>
      <c r="R58" s="104"/>
      <c r="S58" s="109"/>
      <c r="T58" s="48">
        <v>0</v>
      </c>
      <c r="U58" s="48">
        <v>1</v>
      </c>
      <c r="V58" s="49">
        <v>0</v>
      </c>
      <c r="W58" s="49">
        <v>0.006803</v>
      </c>
      <c r="X58" s="49">
        <v>0.001932</v>
      </c>
      <c r="Y58" s="49">
        <v>0.374032</v>
      </c>
      <c r="Z58" s="49">
        <v>0</v>
      </c>
      <c r="AA58" s="49">
        <v>0</v>
      </c>
      <c r="AB58" s="98">
        <v>58</v>
      </c>
      <c r="AC58" s="98"/>
      <c r="AD58" s="99"/>
      <c r="AE58" s="64" t="s">
        <v>1653</v>
      </c>
      <c r="AF58" s="64">
        <v>428</v>
      </c>
      <c r="AG58" s="64">
        <v>128</v>
      </c>
      <c r="AH58" s="64">
        <v>6274</v>
      </c>
      <c r="AI58" s="64">
        <v>7945</v>
      </c>
      <c r="AJ58" s="64"/>
      <c r="AK58" s="64" t="s">
        <v>1703</v>
      </c>
      <c r="AL58" s="64" t="s">
        <v>1732</v>
      </c>
      <c r="AM58" s="64"/>
      <c r="AN58" s="64"/>
      <c r="AO58" s="66">
        <v>41348.92199074074</v>
      </c>
      <c r="AP58" s="67" t="s">
        <v>1802</v>
      </c>
      <c r="AQ58" s="64" t="b">
        <v>1</v>
      </c>
      <c r="AR58" s="64" t="b">
        <v>0</v>
      </c>
      <c r="AS58" s="64" t="b">
        <v>0</v>
      </c>
      <c r="AT58" s="64"/>
      <c r="AU58" s="64">
        <v>2</v>
      </c>
      <c r="AV58" s="67" t="s">
        <v>289</v>
      </c>
      <c r="AW58" s="64" t="b">
        <v>0</v>
      </c>
      <c r="AX58" s="64" t="s">
        <v>219</v>
      </c>
      <c r="AY58" s="67" t="s">
        <v>1883</v>
      </c>
      <c r="AZ58" s="110" t="s">
        <v>66</v>
      </c>
      <c r="BA58" s="48"/>
      <c r="BB58" s="48"/>
      <c r="BC58" s="48"/>
      <c r="BD58" s="48"/>
      <c r="BE58" s="48"/>
      <c r="BF58" s="48"/>
      <c r="BG58" s="92" t="s">
        <v>2173</v>
      </c>
      <c r="BH58" s="92" t="s">
        <v>2196</v>
      </c>
      <c r="BI58" s="92" t="s">
        <v>2242</v>
      </c>
      <c r="BJ58" s="92" t="s">
        <v>2242</v>
      </c>
      <c r="BK58" s="48">
        <v>0</v>
      </c>
      <c r="BL58" s="49">
        <v>0</v>
      </c>
      <c r="BM58" s="48">
        <v>0</v>
      </c>
      <c r="BN58" s="49">
        <v>0</v>
      </c>
      <c r="BO58" s="48">
        <v>0</v>
      </c>
      <c r="BP58" s="49">
        <v>0</v>
      </c>
      <c r="BQ58" s="48">
        <v>168</v>
      </c>
      <c r="BR58" s="49">
        <v>100</v>
      </c>
      <c r="BS58" s="48">
        <v>168</v>
      </c>
      <c r="BT58" s="63" t="str">
        <f>REPLACE(INDEX(GroupVertices[Group],MATCH(Vertices[[#This Row],[Vertex]],GroupVertices[Vertex],0)),1,1,"")</f>
        <v>6</v>
      </c>
    </row>
    <row r="59" spans="1:72" ht="41.45" customHeight="1">
      <c r="A59" s="62" t="s">
        <v>806</v>
      </c>
      <c r="B59" s="64"/>
      <c r="C59" s="87"/>
      <c r="D59" s="87" t="s">
        <v>64</v>
      </c>
      <c r="E59" s="94">
        <v>162.43061217498544</v>
      </c>
      <c r="F59" s="105">
        <v>99.9999652787953</v>
      </c>
      <c r="G59" s="76" t="s">
        <v>1064</v>
      </c>
      <c r="H59" s="106"/>
      <c r="I59" s="77" t="s">
        <v>806</v>
      </c>
      <c r="J59" s="97"/>
      <c r="K59" s="107"/>
      <c r="L59" s="77" t="s">
        <v>1947</v>
      </c>
      <c r="M59" s="108">
        <v>1.0115714201523631</v>
      </c>
      <c r="N59" s="102">
        <v>5225.66162109375</v>
      </c>
      <c r="O59" s="102">
        <v>5192.01025390625</v>
      </c>
      <c r="P59" s="103"/>
      <c r="Q59" s="104"/>
      <c r="R59" s="104"/>
      <c r="S59" s="109"/>
      <c r="T59" s="48">
        <v>2</v>
      </c>
      <c r="U59" s="48">
        <v>1</v>
      </c>
      <c r="V59" s="49">
        <v>0</v>
      </c>
      <c r="W59" s="49">
        <v>0.009174</v>
      </c>
      <c r="X59" s="49">
        <v>0.026427</v>
      </c>
      <c r="Y59" s="49">
        <v>0.682445</v>
      </c>
      <c r="Z59" s="49">
        <v>0.6666666666666666</v>
      </c>
      <c r="AA59" s="49">
        <v>0</v>
      </c>
      <c r="AB59" s="98">
        <v>59</v>
      </c>
      <c r="AC59" s="98"/>
      <c r="AD59" s="99"/>
      <c r="AE59" s="64" t="s">
        <v>1654</v>
      </c>
      <c r="AF59" s="64">
        <v>42</v>
      </c>
      <c r="AG59" s="64">
        <v>75</v>
      </c>
      <c r="AH59" s="64">
        <v>235</v>
      </c>
      <c r="AI59" s="64">
        <v>724</v>
      </c>
      <c r="AJ59" s="64"/>
      <c r="AK59" s="64"/>
      <c r="AL59" s="64"/>
      <c r="AM59" s="64"/>
      <c r="AN59" s="64"/>
      <c r="AO59" s="66">
        <v>42300.076736111114</v>
      </c>
      <c r="AP59" s="67" t="s">
        <v>1803</v>
      </c>
      <c r="AQ59" s="64" t="b">
        <v>1</v>
      </c>
      <c r="AR59" s="64" t="b">
        <v>0</v>
      </c>
      <c r="AS59" s="64" t="b">
        <v>1</v>
      </c>
      <c r="AT59" s="64"/>
      <c r="AU59" s="64">
        <v>0</v>
      </c>
      <c r="AV59" s="67" t="s">
        <v>289</v>
      </c>
      <c r="AW59" s="64" t="b">
        <v>0</v>
      </c>
      <c r="AX59" s="64" t="s">
        <v>219</v>
      </c>
      <c r="AY59" s="67" t="s">
        <v>1884</v>
      </c>
      <c r="AZ59" s="110" t="s">
        <v>66</v>
      </c>
      <c r="BA59" s="48"/>
      <c r="BB59" s="48"/>
      <c r="BC59" s="48"/>
      <c r="BD59" s="48"/>
      <c r="BE59" s="48" t="s">
        <v>959</v>
      </c>
      <c r="BF59" s="48" t="s">
        <v>959</v>
      </c>
      <c r="BG59" s="92" t="s">
        <v>2174</v>
      </c>
      <c r="BH59" s="92" t="s">
        <v>2174</v>
      </c>
      <c r="BI59" s="92" t="s">
        <v>2243</v>
      </c>
      <c r="BJ59" s="92" t="s">
        <v>2243</v>
      </c>
      <c r="BK59" s="48">
        <v>0</v>
      </c>
      <c r="BL59" s="49">
        <v>0</v>
      </c>
      <c r="BM59" s="48">
        <v>0</v>
      </c>
      <c r="BN59" s="49">
        <v>0</v>
      </c>
      <c r="BO59" s="48">
        <v>0</v>
      </c>
      <c r="BP59" s="49">
        <v>0</v>
      </c>
      <c r="BQ59" s="48">
        <v>16</v>
      </c>
      <c r="BR59" s="49">
        <v>100</v>
      </c>
      <c r="BS59" s="48">
        <v>16</v>
      </c>
      <c r="BT59" s="63" t="str">
        <f>REPLACE(INDEX(GroupVertices[Group],MATCH(Vertices[[#This Row],[Vertex]],GroupVertices[Vertex],0)),1,1,"")</f>
        <v>2</v>
      </c>
    </row>
    <row r="60" spans="1:72" ht="41.45" customHeight="1">
      <c r="A60" s="62" t="s">
        <v>809</v>
      </c>
      <c r="B60" s="64"/>
      <c r="C60" s="87"/>
      <c r="D60" s="87" t="s">
        <v>64</v>
      </c>
      <c r="E60" s="94">
        <v>165.94440752286664</v>
      </c>
      <c r="F60" s="105">
        <v>99.99968195376496</v>
      </c>
      <c r="G60" s="76" t="s">
        <v>1067</v>
      </c>
      <c r="H60" s="106"/>
      <c r="I60" s="77" t="s">
        <v>809</v>
      </c>
      <c r="J60" s="97"/>
      <c r="K60" s="107"/>
      <c r="L60" s="77" t="s">
        <v>1948</v>
      </c>
      <c r="M60" s="108">
        <v>1.1059942085956462</v>
      </c>
      <c r="N60" s="102">
        <v>5385.30517578125</v>
      </c>
      <c r="O60" s="102">
        <v>313.7761535644531</v>
      </c>
      <c r="P60" s="103"/>
      <c r="Q60" s="104"/>
      <c r="R60" s="104"/>
      <c r="S60" s="109"/>
      <c r="T60" s="48">
        <v>2</v>
      </c>
      <c r="U60" s="48">
        <v>4</v>
      </c>
      <c r="V60" s="49">
        <v>9.168254</v>
      </c>
      <c r="W60" s="49">
        <v>0.010526</v>
      </c>
      <c r="X60" s="49">
        <v>0.034102</v>
      </c>
      <c r="Y60" s="49">
        <v>0.879893</v>
      </c>
      <c r="Z60" s="49">
        <v>0.5</v>
      </c>
      <c r="AA60" s="49">
        <v>0.5</v>
      </c>
      <c r="AB60" s="98">
        <v>60</v>
      </c>
      <c r="AC60" s="98"/>
      <c r="AD60" s="99"/>
      <c r="AE60" s="64" t="s">
        <v>1655</v>
      </c>
      <c r="AF60" s="64">
        <v>230</v>
      </c>
      <c r="AG60" s="64">
        <v>687</v>
      </c>
      <c r="AH60" s="64">
        <v>770</v>
      </c>
      <c r="AI60" s="64">
        <v>395</v>
      </c>
      <c r="AJ60" s="64"/>
      <c r="AK60" s="64" t="s">
        <v>1704</v>
      </c>
      <c r="AL60" s="64"/>
      <c r="AM60" s="67" t="s">
        <v>1755</v>
      </c>
      <c r="AN60" s="64"/>
      <c r="AO60" s="66">
        <v>40200.727118055554</v>
      </c>
      <c r="AP60" s="67" t="s">
        <v>1804</v>
      </c>
      <c r="AQ60" s="64" t="b">
        <v>0</v>
      </c>
      <c r="AR60" s="64" t="b">
        <v>0</v>
      </c>
      <c r="AS60" s="64" t="b">
        <v>0</v>
      </c>
      <c r="AT60" s="64"/>
      <c r="AU60" s="64">
        <v>31</v>
      </c>
      <c r="AV60" s="67" t="s">
        <v>289</v>
      </c>
      <c r="AW60" s="64" t="b">
        <v>0</v>
      </c>
      <c r="AX60" s="64" t="s">
        <v>219</v>
      </c>
      <c r="AY60" s="67" t="s">
        <v>1885</v>
      </c>
      <c r="AZ60" s="110" t="s">
        <v>66</v>
      </c>
      <c r="BA60" s="48" t="s">
        <v>2106</v>
      </c>
      <c r="BB60" s="48" t="s">
        <v>2106</v>
      </c>
      <c r="BC60" s="48" t="s">
        <v>2110</v>
      </c>
      <c r="BD60" s="48" t="s">
        <v>2110</v>
      </c>
      <c r="BE60" s="48" t="s">
        <v>2118</v>
      </c>
      <c r="BF60" s="48" t="s">
        <v>2126</v>
      </c>
      <c r="BG60" s="92" t="s">
        <v>2175</v>
      </c>
      <c r="BH60" s="92" t="s">
        <v>2197</v>
      </c>
      <c r="BI60" s="92" t="s">
        <v>2244</v>
      </c>
      <c r="BJ60" s="92" t="s">
        <v>2252</v>
      </c>
      <c r="BK60" s="48">
        <v>0</v>
      </c>
      <c r="BL60" s="49">
        <v>0</v>
      </c>
      <c r="BM60" s="48">
        <v>0</v>
      </c>
      <c r="BN60" s="49">
        <v>0</v>
      </c>
      <c r="BO60" s="48">
        <v>0</v>
      </c>
      <c r="BP60" s="49">
        <v>0</v>
      </c>
      <c r="BQ60" s="48">
        <v>108</v>
      </c>
      <c r="BR60" s="49">
        <v>100</v>
      </c>
      <c r="BS60" s="48">
        <v>108</v>
      </c>
      <c r="BT60" s="63" t="str">
        <f>REPLACE(INDEX(GroupVertices[Group],MATCH(Vertices[[#This Row],[Vertex]],GroupVertices[Vertex],0)),1,1,"")</f>
        <v>3</v>
      </c>
    </row>
    <row r="61" spans="1:72" ht="41.45" customHeight="1">
      <c r="A61" s="62" t="s">
        <v>817</v>
      </c>
      <c r="B61" s="64"/>
      <c r="C61" s="87"/>
      <c r="D61" s="87" t="s">
        <v>64</v>
      </c>
      <c r="E61" s="94">
        <v>167.66111472714192</v>
      </c>
      <c r="F61" s="105">
        <v>99.99954353189557</v>
      </c>
      <c r="G61" s="76" t="s">
        <v>1825</v>
      </c>
      <c r="H61" s="106"/>
      <c r="I61" s="77" t="s">
        <v>817</v>
      </c>
      <c r="J61" s="97"/>
      <c r="K61" s="107"/>
      <c r="L61" s="77" t="s">
        <v>1949</v>
      </c>
      <c r="M61" s="108">
        <v>1.1521256036030674</v>
      </c>
      <c r="N61" s="102">
        <v>5940.94921875</v>
      </c>
      <c r="O61" s="102">
        <v>1359.9239501953125</v>
      </c>
      <c r="P61" s="103"/>
      <c r="Q61" s="104"/>
      <c r="R61" s="104"/>
      <c r="S61" s="109"/>
      <c r="T61" s="48">
        <v>5</v>
      </c>
      <c r="U61" s="48">
        <v>0</v>
      </c>
      <c r="V61" s="49">
        <v>112.91746</v>
      </c>
      <c r="W61" s="49">
        <v>0.009804</v>
      </c>
      <c r="X61" s="49">
        <v>0.026975</v>
      </c>
      <c r="Y61" s="49">
        <v>1.147336</v>
      </c>
      <c r="Z61" s="49">
        <v>0.35</v>
      </c>
      <c r="AA61" s="49">
        <v>0</v>
      </c>
      <c r="AB61" s="98">
        <v>61</v>
      </c>
      <c r="AC61" s="98"/>
      <c r="AD61" s="99"/>
      <c r="AE61" s="64" t="s">
        <v>1656</v>
      </c>
      <c r="AF61" s="64">
        <v>478</v>
      </c>
      <c r="AG61" s="64">
        <v>986</v>
      </c>
      <c r="AH61" s="64">
        <v>3428</v>
      </c>
      <c r="AI61" s="64">
        <v>304</v>
      </c>
      <c r="AJ61" s="64"/>
      <c r="AK61" s="64" t="s">
        <v>1705</v>
      </c>
      <c r="AL61" s="64" t="s">
        <v>1587</v>
      </c>
      <c r="AM61" s="67" t="s">
        <v>1756</v>
      </c>
      <c r="AN61" s="64"/>
      <c r="AO61" s="66">
        <v>41164.77851851852</v>
      </c>
      <c r="AP61" s="67" t="s">
        <v>1805</v>
      </c>
      <c r="AQ61" s="64" t="b">
        <v>0</v>
      </c>
      <c r="AR61" s="64" t="b">
        <v>0</v>
      </c>
      <c r="AS61" s="64" t="b">
        <v>0</v>
      </c>
      <c r="AT61" s="64"/>
      <c r="AU61" s="64">
        <v>28</v>
      </c>
      <c r="AV61" s="67" t="s">
        <v>290</v>
      </c>
      <c r="AW61" s="64" t="b">
        <v>0</v>
      </c>
      <c r="AX61" s="64" t="s">
        <v>219</v>
      </c>
      <c r="AY61" s="67" t="s">
        <v>1886</v>
      </c>
      <c r="AZ61" s="110"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3</v>
      </c>
    </row>
    <row r="62" spans="1:72" ht="41.45" customHeight="1">
      <c r="A62" s="62" t="s">
        <v>818</v>
      </c>
      <c r="B62" s="64"/>
      <c r="C62" s="87"/>
      <c r="D62" s="87" t="s">
        <v>64</v>
      </c>
      <c r="E62" s="94">
        <v>533.3369737247782</v>
      </c>
      <c r="F62" s="105">
        <v>99.970058284866</v>
      </c>
      <c r="G62" s="76" t="s">
        <v>1826</v>
      </c>
      <c r="H62" s="106"/>
      <c r="I62" s="77" t="s">
        <v>818</v>
      </c>
      <c r="J62" s="97"/>
      <c r="K62" s="107"/>
      <c r="L62" s="77" t="s">
        <v>1950</v>
      </c>
      <c r="M62" s="108">
        <v>10.978575596989835</v>
      </c>
      <c r="N62" s="102">
        <v>3283.115234375</v>
      </c>
      <c r="O62" s="102">
        <v>3339.791748046875</v>
      </c>
      <c r="P62" s="103"/>
      <c r="Q62" s="104"/>
      <c r="R62" s="104"/>
      <c r="S62" s="109"/>
      <c r="T62" s="48">
        <v>2</v>
      </c>
      <c r="U62" s="48">
        <v>0</v>
      </c>
      <c r="V62" s="49">
        <v>0</v>
      </c>
      <c r="W62" s="49">
        <v>0.009091</v>
      </c>
      <c r="X62" s="49">
        <v>0.021621</v>
      </c>
      <c r="Y62" s="49">
        <v>0.506969</v>
      </c>
      <c r="Z62" s="49">
        <v>1</v>
      </c>
      <c r="AA62" s="49">
        <v>0</v>
      </c>
      <c r="AB62" s="98">
        <v>62</v>
      </c>
      <c r="AC62" s="98"/>
      <c r="AD62" s="99"/>
      <c r="AE62" s="64" t="s">
        <v>1657</v>
      </c>
      <c r="AF62" s="64">
        <v>406</v>
      </c>
      <c r="AG62" s="64">
        <v>64676</v>
      </c>
      <c r="AH62" s="64">
        <v>113860</v>
      </c>
      <c r="AI62" s="64">
        <v>773</v>
      </c>
      <c r="AJ62" s="64"/>
      <c r="AK62" s="64" t="s">
        <v>1706</v>
      </c>
      <c r="AL62" s="64" t="s">
        <v>1733</v>
      </c>
      <c r="AM62" s="67" t="s">
        <v>1757</v>
      </c>
      <c r="AN62" s="64"/>
      <c r="AO62" s="66">
        <v>39696.067777777775</v>
      </c>
      <c r="AP62" s="67" t="s">
        <v>1806</v>
      </c>
      <c r="AQ62" s="64" t="b">
        <v>0</v>
      </c>
      <c r="AR62" s="64" t="b">
        <v>0</v>
      </c>
      <c r="AS62" s="64" t="b">
        <v>0</v>
      </c>
      <c r="AT62" s="64"/>
      <c r="AU62" s="64">
        <v>691</v>
      </c>
      <c r="AV62" s="67" t="s">
        <v>289</v>
      </c>
      <c r="AW62" s="64" t="b">
        <v>0</v>
      </c>
      <c r="AX62" s="64" t="s">
        <v>219</v>
      </c>
      <c r="AY62" s="67" t="s">
        <v>1887</v>
      </c>
      <c r="AZ62" s="110"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2</v>
      </c>
    </row>
    <row r="63" spans="1:72" ht="41.45" customHeight="1">
      <c r="A63" s="62" t="s">
        <v>428</v>
      </c>
      <c r="B63" s="64"/>
      <c r="C63" s="87"/>
      <c r="D63" s="87" t="s">
        <v>64</v>
      </c>
      <c r="E63" s="94">
        <v>163.89469356993595</v>
      </c>
      <c r="F63" s="105">
        <v>99.99984722669933</v>
      </c>
      <c r="G63" s="76" t="s">
        <v>458</v>
      </c>
      <c r="H63" s="106"/>
      <c r="I63" s="77" t="s">
        <v>428</v>
      </c>
      <c r="J63" s="97"/>
      <c r="K63" s="107"/>
      <c r="L63" s="77" t="s">
        <v>461</v>
      </c>
      <c r="M63" s="108">
        <v>1.0509142486703977</v>
      </c>
      <c r="N63" s="102">
        <v>3828.849609375</v>
      </c>
      <c r="O63" s="102">
        <v>2588.74853515625</v>
      </c>
      <c r="P63" s="103"/>
      <c r="Q63" s="104"/>
      <c r="R63" s="104"/>
      <c r="S63" s="109"/>
      <c r="T63" s="48">
        <v>2</v>
      </c>
      <c r="U63" s="48">
        <v>0</v>
      </c>
      <c r="V63" s="49">
        <v>0</v>
      </c>
      <c r="W63" s="49">
        <v>0.009091</v>
      </c>
      <c r="X63" s="49">
        <v>0.021621</v>
      </c>
      <c r="Y63" s="49">
        <v>0.506969</v>
      </c>
      <c r="Z63" s="49">
        <v>1</v>
      </c>
      <c r="AA63" s="49">
        <v>0</v>
      </c>
      <c r="AB63" s="98">
        <v>63</v>
      </c>
      <c r="AC63" s="98"/>
      <c r="AD63" s="99"/>
      <c r="AE63" s="64" t="s">
        <v>450</v>
      </c>
      <c r="AF63" s="64">
        <v>6</v>
      </c>
      <c r="AG63" s="64">
        <v>330</v>
      </c>
      <c r="AH63" s="64">
        <v>10</v>
      </c>
      <c r="AI63" s="64">
        <v>3</v>
      </c>
      <c r="AJ63" s="64"/>
      <c r="AK63" s="64" t="s">
        <v>451</v>
      </c>
      <c r="AL63" s="64" t="s">
        <v>452</v>
      </c>
      <c r="AM63" s="67" t="s">
        <v>454</v>
      </c>
      <c r="AN63" s="64"/>
      <c r="AO63" s="66">
        <v>41593.50206018519</v>
      </c>
      <c r="AP63" s="67" t="s">
        <v>456</v>
      </c>
      <c r="AQ63" s="64" t="b">
        <v>0</v>
      </c>
      <c r="AR63" s="64" t="b">
        <v>0</v>
      </c>
      <c r="AS63" s="64" t="b">
        <v>0</v>
      </c>
      <c r="AT63" s="64"/>
      <c r="AU63" s="64">
        <v>11</v>
      </c>
      <c r="AV63" s="67" t="s">
        <v>372</v>
      </c>
      <c r="AW63" s="64" t="b">
        <v>0</v>
      </c>
      <c r="AX63" s="64" t="s">
        <v>219</v>
      </c>
      <c r="AY63" s="67" t="s">
        <v>460</v>
      </c>
      <c r="AZ63" s="110"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2</v>
      </c>
    </row>
    <row r="64" spans="1:72" ht="41.45" customHeight="1">
      <c r="A64" s="62" t="s">
        <v>819</v>
      </c>
      <c r="B64" s="64"/>
      <c r="C64" s="87"/>
      <c r="D64" s="87" t="s">
        <v>64</v>
      </c>
      <c r="E64" s="94">
        <v>1000</v>
      </c>
      <c r="F64" s="105">
        <v>70</v>
      </c>
      <c r="G64" s="76" t="s">
        <v>1827</v>
      </c>
      <c r="H64" s="106"/>
      <c r="I64" s="77" t="s">
        <v>819</v>
      </c>
      <c r="J64" s="97"/>
      <c r="K64" s="107"/>
      <c r="L64" s="77" t="s">
        <v>1951</v>
      </c>
      <c r="M64" s="108">
        <v>9999</v>
      </c>
      <c r="N64" s="102">
        <v>4902.0341796875</v>
      </c>
      <c r="O64" s="102">
        <v>6753.78515625</v>
      </c>
      <c r="P64" s="103"/>
      <c r="Q64" s="104"/>
      <c r="R64" s="104"/>
      <c r="S64" s="109"/>
      <c r="T64" s="48">
        <v>2</v>
      </c>
      <c r="U64" s="48">
        <v>0</v>
      </c>
      <c r="V64" s="49">
        <v>0</v>
      </c>
      <c r="W64" s="49">
        <v>0.009091</v>
      </c>
      <c r="X64" s="49">
        <v>0.021621</v>
      </c>
      <c r="Y64" s="49">
        <v>0.506969</v>
      </c>
      <c r="Z64" s="49">
        <v>1</v>
      </c>
      <c r="AA64" s="49">
        <v>0</v>
      </c>
      <c r="AB64" s="98">
        <v>64</v>
      </c>
      <c r="AC64" s="98"/>
      <c r="AD64" s="99"/>
      <c r="AE64" s="64" t="s">
        <v>1658</v>
      </c>
      <c r="AF64" s="64">
        <v>47</v>
      </c>
      <c r="AG64" s="64">
        <v>64801899</v>
      </c>
      <c r="AH64" s="64">
        <v>44498</v>
      </c>
      <c r="AI64" s="64">
        <v>7</v>
      </c>
      <c r="AJ64" s="64"/>
      <c r="AK64" s="64" t="s">
        <v>1707</v>
      </c>
      <c r="AL64" s="64" t="s">
        <v>1734</v>
      </c>
      <c r="AM64" s="67" t="s">
        <v>1758</v>
      </c>
      <c r="AN64" s="64"/>
      <c r="AO64" s="66">
        <v>39890.57405092593</v>
      </c>
      <c r="AP64" s="67" t="s">
        <v>1807</v>
      </c>
      <c r="AQ64" s="64" t="b">
        <v>0</v>
      </c>
      <c r="AR64" s="64" t="b">
        <v>0</v>
      </c>
      <c r="AS64" s="64" t="b">
        <v>1</v>
      </c>
      <c r="AT64" s="64"/>
      <c r="AU64" s="64">
        <v>108875</v>
      </c>
      <c r="AV64" s="67" t="s">
        <v>289</v>
      </c>
      <c r="AW64" s="64" t="b">
        <v>1</v>
      </c>
      <c r="AX64" s="64" t="s">
        <v>219</v>
      </c>
      <c r="AY64" s="67" t="s">
        <v>1888</v>
      </c>
      <c r="AZ64" s="110"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2</v>
      </c>
    </row>
    <row r="65" spans="1:72" ht="41.45" customHeight="1">
      <c r="A65" s="62" t="s">
        <v>820</v>
      </c>
      <c r="B65" s="64"/>
      <c r="C65" s="87"/>
      <c r="D65" s="87" t="s">
        <v>64</v>
      </c>
      <c r="E65" s="94">
        <v>215.44184166352642</v>
      </c>
      <c r="F65" s="105">
        <v>99.99569086702228</v>
      </c>
      <c r="G65" s="76" t="s">
        <v>1828</v>
      </c>
      <c r="H65" s="106"/>
      <c r="I65" s="77" t="s">
        <v>820</v>
      </c>
      <c r="J65" s="97"/>
      <c r="K65" s="107"/>
      <c r="L65" s="77" t="s">
        <v>1952</v>
      </c>
      <c r="M65" s="108">
        <v>2.4360903837092795</v>
      </c>
      <c r="N65" s="102">
        <v>3160.746826171875</v>
      </c>
      <c r="O65" s="102">
        <v>6505.44140625</v>
      </c>
      <c r="P65" s="103"/>
      <c r="Q65" s="104"/>
      <c r="R65" s="104"/>
      <c r="S65" s="109"/>
      <c r="T65" s="48">
        <v>2</v>
      </c>
      <c r="U65" s="48">
        <v>0</v>
      </c>
      <c r="V65" s="49">
        <v>0</v>
      </c>
      <c r="W65" s="49">
        <v>0.009091</v>
      </c>
      <c r="X65" s="49">
        <v>0.021621</v>
      </c>
      <c r="Y65" s="49">
        <v>0.506969</v>
      </c>
      <c r="Z65" s="49">
        <v>1</v>
      </c>
      <c r="AA65" s="49">
        <v>0</v>
      </c>
      <c r="AB65" s="98">
        <v>65</v>
      </c>
      <c r="AC65" s="98"/>
      <c r="AD65" s="99"/>
      <c r="AE65" s="64" t="s">
        <v>1659</v>
      </c>
      <c r="AF65" s="64">
        <v>3906</v>
      </c>
      <c r="AG65" s="64">
        <v>9308</v>
      </c>
      <c r="AH65" s="64">
        <v>8714</v>
      </c>
      <c r="AI65" s="64">
        <v>34346</v>
      </c>
      <c r="AJ65" s="64"/>
      <c r="AK65" s="64" t="s">
        <v>1708</v>
      </c>
      <c r="AL65" s="64" t="s">
        <v>1735</v>
      </c>
      <c r="AM65" s="67" t="s">
        <v>1759</v>
      </c>
      <c r="AN65" s="64"/>
      <c r="AO65" s="66">
        <v>40122.1453587963</v>
      </c>
      <c r="AP65" s="67" t="s">
        <v>1808</v>
      </c>
      <c r="AQ65" s="64" t="b">
        <v>0</v>
      </c>
      <c r="AR65" s="64" t="b">
        <v>0</v>
      </c>
      <c r="AS65" s="64" t="b">
        <v>1</v>
      </c>
      <c r="AT65" s="64"/>
      <c r="AU65" s="64">
        <v>861</v>
      </c>
      <c r="AV65" s="67" t="s">
        <v>1815</v>
      </c>
      <c r="AW65" s="64" t="b">
        <v>1</v>
      </c>
      <c r="AX65" s="64" t="s">
        <v>219</v>
      </c>
      <c r="AY65" s="67" t="s">
        <v>1889</v>
      </c>
      <c r="AZ65" s="110" t="s">
        <v>65</v>
      </c>
      <c r="BA65" s="48"/>
      <c r="BB65" s="48"/>
      <c r="BC65" s="48"/>
      <c r="BD65" s="48"/>
      <c r="BE65" s="48"/>
      <c r="BF65" s="48"/>
      <c r="BG65" s="48"/>
      <c r="BH65" s="48"/>
      <c r="BI65" s="48"/>
      <c r="BJ65" s="48"/>
      <c r="BK65" s="48"/>
      <c r="BL65" s="49"/>
      <c r="BM65" s="48"/>
      <c r="BN65" s="49"/>
      <c r="BO65" s="48"/>
      <c r="BP65" s="49"/>
      <c r="BQ65" s="48"/>
      <c r="BR65" s="49"/>
      <c r="BS65" s="48"/>
      <c r="BT65" s="63" t="str">
        <f>REPLACE(INDEX(GroupVertices[Group],MATCH(Vertices[[#This Row],[Vertex]],GroupVertices[Vertex],0)),1,1,"")</f>
        <v>2</v>
      </c>
    </row>
    <row r="66" spans="1:72" ht="41.45" customHeight="1">
      <c r="A66" s="86" t="s">
        <v>811</v>
      </c>
      <c r="B66" s="119"/>
      <c r="C66" s="120"/>
      <c r="D66" s="120" t="s">
        <v>64</v>
      </c>
      <c r="E66" s="121">
        <v>169.03333219142885</v>
      </c>
      <c r="F66" s="122">
        <v>99.99943288698994</v>
      </c>
      <c r="G66" s="134" t="s">
        <v>1069</v>
      </c>
      <c r="H66" s="120"/>
      <c r="I66" s="123" t="s">
        <v>811</v>
      </c>
      <c r="J66" s="124"/>
      <c r="K66" s="124"/>
      <c r="L66" s="123" t="s">
        <v>1953</v>
      </c>
      <c r="M66" s="125">
        <v>1.1889998624885978</v>
      </c>
      <c r="N66" s="126">
        <v>6734.9814453125</v>
      </c>
      <c r="O66" s="126">
        <v>1350.1337890625</v>
      </c>
      <c r="P66" s="127"/>
      <c r="Q66" s="128"/>
      <c r="R66" s="128"/>
      <c r="S66" s="129"/>
      <c r="T66" s="48">
        <v>0</v>
      </c>
      <c r="U66" s="48">
        <v>2</v>
      </c>
      <c r="V66" s="49">
        <v>0</v>
      </c>
      <c r="W66" s="49">
        <v>0.007092</v>
      </c>
      <c r="X66" s="49">
        <v>0.004017</v>
      </c>
      <c r="Y66" s="49">
        <v>0.560306</v>
      </c>
      <c r="Z66" s="49">
        <v>0.5</v>
      </c>
      <c r="AA66" s="49">
        <v>0</v>
      </c>
      <c r="AB66" s="130">
        <v>66</v>
      </c>
      <c r="AC66" s="130"/>
      <c r="AD66" s="131"/>
      <c r="AE66" s="119" t="s">
        <v>1660</v>
      </c>
      <c r="AF66" s="119">
        <v>300</v>
      </c>
      <c r="AG66" s="119">
        <v>1225</v>
      </c>
      <c r="AH66" s="119">
        <v>8818</v>
      </c>
      <c r="AI66" s="119">
        <v>4856</v>
      </c>
      <c r="AJ66" s="119"/>
      <c r="AK66" s="119" t="s">
        <v>1709</v>
      </c>
      <c r="AL66" s="119" t="s">
        <v>1718</v>
      </c>
      <c r="AM66" s="133" t="s">
        <v>1760</v>
      </c>
      <c r="AN66" s="119"/>
      <c r="AO66" s="132">
        <v>39552.77521990741</v>
      </c>
      <c r="AP66" s="133" t="s">
        <v>1809</v>
      </c>
      <c r="AQ66" s="119" t="b">
        <v>0</v>
      </c>
      <c r="AR66" s="119" t="b">
        <v>0</v>
      </c>
      <c r="AS66" s="119" t="b">
        <v>1</v>
      </c>
      <c r="AT66" s="119"/>
      <c r="AU66" s="119">
        <v>79</v>
      </c>
      <c r="AV66" s="133" t="s">
        <v>289</v>
      </c>
      <c r="AW66" s="119" t="b">
        <v>0</v>
      </c>
      <c r="AX66" s="119" t="s">
        <v>219</v>
      </c>
      <c r="AY66" s="133" t="s">
        <v>1890</v>
      </c>
      <c r="AZ66" s="110" t="s">
        <v>66</v>
      </c>
      <c r="BA66" s="48"/>
      <c r="BB66" s="48"/>
      <c r="BC66" s="48"/>
      <c r="BD66" s="48"/>
      <c r="BE66" s="48"/>
      <c r="BF66" s="48"/>
      <c r="BG66" s="92" t="s">
        <v>2176</v>
      </c>
      <c r="BH66" s="92" t="s">
        <v>2176</v>
      </c>
      <c r="BI66" s="92" t="s">
        <v>2228</v>
      </c>
      <c r="BJ66" s="92" t="s">
        <v>2228</v>
      </c>
      <c r="BK66" s="48">
        <v>0</v>
      </c>
      <c r="BL66" s="49">
        <v>0</v>
      </c>
      <c r="BM66" s="48">
        <v>0</v>
      </c>
      <c r="BN66" s="49">
        <v>0</v>
      </c>
      <c r="BO66" s="48">
        <v>0</v>
      </c>
      <c r="BP66" s="49">
        <v>0</v>
      </c>
      <c r="BQ66" s="48">
        <v>19</v>
      </c>
      <c r="BR66" s="49">
        <v>100</v>
      </c>
      <c r="BS66" s="48">
        <v>19</v>
      </c>
      <c r="BT66" s="63" t="str">
        <f>REPLACE(INDEX(GroupVertices[Group],MATCH(Vertices[[#This Row],[Vertex]],GroupVertices[Vertex],0)),1,1,"")</f>
        <v>3</v>
      </c>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6"/>
    <dataValidation allowBlank="1" showInputMessage="1" promptTitle="Vertex Tooltip" prompt="Enter optional text that will pop up when the mouse is hovered over the vertex." errorTitle="Invalid Vertex Image Key" sqref="L3:L6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6"/>
    <dataValidation allowBlank="1" showInputMessage="1" promptTitle="Vertex Label Fill Color" prompt="To select an optional fill color for the Label shape, right-click and select Select Color on the right-click menu." sqref="J3:J66"/>
    <dataValidation allowBlank="1" showInputMessage="1" promptTitle="Vertex Image File" prompt="Enter the path to an image file.  Hover over the column header for examples." errorTitle="Invalid Vertex Image Key" sqref="G3:G66"/>
    <dataValidation allowBlank="1" showInputMessage="1" promptTitle="Vertex Color" prompt="To select an optional vertex color, right-click and select Select Color on the right-click menu." sqref="C3:C66"/>
    <dataValidation allowBlank="1" showInputMessage="1" promptTitle="Vertex Opacity" prompt="Enter an optional vertex opacity between 0 (transparent) and 100 (opaque)." errorTitle="Invalid Vertex Opacity" error="The optional vertex opacity must be a whole number between 0 and 10." sqref="F3:F66"/>
    <dataValidation type="list" allowBlank="1" showInputMessage="1" showErrorMessage="1" promptTitle="Vertex Shape" prompt="Select an optional vertex shape." errorTitle="Invalid Vertex Shape" error="You have entered an invalid vertex shape.  Try selecting from the drop-down list instead." sqref="D3:D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6">
      <formula1>ValidVertexLabelPositions</formula1>
    </dataValidation>
    <dataValidation allowBlank="1" showInputMessage="1" showErrorMessage="1" promptTitle="Vertex Name" prompt="Enter the name of the vertex." sqref="A3:A66"/>
  </dataValidations>
  <hyperlinks>
    <hyperlink ref="AM4" r:id="rId1" display="https://t.co/ol1K3QeP3F"/>
    <hyperlink ref="AM5" r:id="rId2" display="https://t.co/Fp7rJa0RIv"/>
    <hyperlink ref="AM8" r:id="rId3" display="https://t.co/C0t8R0Wawg"/>
    <hyperlink ref="AM9" r:id="rId4" display="https://t.co/j7CNgjnkbR"/>
    <hyperlink ref="AM16" r:id="rId5" display="https://t.co/CfxAVeXDad"/>
    <hyperlink ref="AM17" r:id="rId6" display="https://t.co/eBffyin6Ru"/>
    <hyperlink ref="AM25" r:id="rId7" display="https://t.co/HxxKx1erAb"/>
    <hyperlink ref="AM26" r:id="rId8" display="http://t.co/WJ2Q4h7nZG"/>
    <hyperlink ref="AM27" r:id="rId9" display="https://t.co/MtmXUxu29p"/>
    <hyperlink ref="AM28" r:id="rId10" display="https://t.co/2QmQWtmJc7"/>
    <hyperlink ref="AM29" r:id="rId11" display="http://t.co/OycB5C1GFS"/>
    <hyperlink ref="AM30" r:id="rId12" display="https://t.co/pu3CijuSI9"/>
    <hyperlink ref="AM33" r:id="rId13" display="https://t.co/xwkKuurs7m"/>
    <hyperlink ref="AM38" r:id="rId14" display="https://t.co/XPlEybcHtk"/>
    <hyperlink ref="AM41" r:id="rId15" display="https://t.co/j11sj6g5Ye"/>
    <hyperlink ref="AM44" r:id="rId16" display="https://t.co/qH1pxi8QKX"/>
    <hyperlink ref="AM54" r:id="rId17" display="https://t.co/CMj2clDtX4"/>
    <hyperlink ref="AM55" r:id="rId18" display="https://t.co/OTri68JdjG"/>
    <hyperlink ref="AM56" r:id="rId19" display="https://t.co/0wh9NJ7W6i"/>
    <hyperlink ref="AM57" r:id="rId20" display="https://t.co/7zF2qX1Xqm"/>
    <hyperlink ref="AM60" r:id="rId21" display="https://t.co/k87tYgdm2x"/>
    <hyperlink ref="AM61" r:id="rId22" display="https://t.co/NV0do0qLBY"/>
    <hyperlink ref="AM62" r:id="rId23" display="http://t.co/DeZjdhzbQ0"/>
    <hyperlink ref="AM63" r:id="rId24" display="http://t.co/660fx3pBvn"/>
    <hyperlink ref="AM64" r:id="rId25" display="https://t.co/OMxB0x7xC5"/>
    <hyperlink ref="AM65" r:id="rId26" display="https://t.co/eUJLtrtePs"/>
    <hyperlink ref="AM66" r:id="rId27" display="https://t.co/2NVd54MxXw"/>
    <hyperlink ref="AP3" r:id="rId28" display="https://pbs.twimg.com/profile_banners/14863907/1565621872"/>
    <hyperlink ref="AP4" r:id="rId29" display="https://pbs.twimg.com/profile_banners/12006842/1559145689"/>
    <hyperlink ref="AP5" r:id="rId30" display="https://pbs.twimg.com/profile_banners/1091434038554955777/1549398939"/>
    <hyperlink ref="AP8" r:id="rId31" display="https://pbs.twimg.com/profile_banners/16809032/1566422096"/>
    <hyperlink ref="AP9" r:id="rId32" display="https://pbs.twimg.com/profile_banners/1104553728001085441/1561752625"/>
    <hyperlink ref="AP11" r:id="rId33" display="https://pbs.twimg.com/profile_banners/193626921/1494783939"/>
    <hyperlink ref="AP12" r:id="rId34" display="https://pbs.twimg.com/profile_banners/237453761/1418181505"/>
    <hyperlink ref="AP13" r:id="rId35" display="https://pbs.twimg.com/profile_banners/2334270433/1564356146"/>
    <hyperlink ref="AP14" r:id="rId36" display="https://pbs.twimg.com/profile_banners/4206958514/1558659204"/>
    <hyperlink ref="AP15" r:id="rId37" display="https://pbs.twimg.com/profile_banners/1299673800/1474472530"/>
    <hyperlink ref="AP16" r:id="rId38" display="https://pbs.twimg.com/profile_banners/2377200630/1525824099"/>
    <hyperlink ref="AP17" r:id="rId39" display="https://pbs.twimg.com/profile_banners/831152840/1481478486"/>
    <hyperlink ref="AP19" r:id="rId40" display="https://pbs.twimg.com/profile_banners/886688795130826753/1500238678"/>
    <hyperlink ref="AP22" r:id="rId41" display="https://pbs.twimg.com/profile_banners/386336674/1549338565"/>
    <hyperlink ref="AP24" r:id="rId42" display="https://pbs.twimg.com/profile_banners/532773609/1557020478"/>
    <hyperlink ref="AP25" r:id="rId43" display="https://pbs.twimg.com/profile_banners/818140476/1568631551"/>
    <hyperlink ref="AP26" r:id="rId44" display="https://pbs.twimg.com/profile_banners/619447274/1535115489"/>
    <hyperlink ref="AP27" r:id="rId45" display="https://pbs.twimg.com/profile_banners/31305344/1550669488"/>
    <hyperlink ref="AP28" r:id="rId46" display="https://pbs.twimg.com/profile_banners/49304503/1492809012"/>
    <hyperlink ref="AP29" r:id="rId47" display="https://pbs.twimg.com/profile_banners/15163577/1514681803"/>
    <hyperlink ref="AP30" r:id="rId48" display="https://pbs.twimg.com/profile_banners/815485908/1565131439"/>
    <hyperlink ref="AP31" r:id="rId49" display="https://pbs.twimg.com/profile_banners/3347839828/1435430525"/>
    <hyperlink ref="AP32" r:id="rId50" display="https://pbs.twimg.com/profile_banners/826949556382351365/1485999301"/>
    <hyperlink ref="AP33" r:id="rId51" display="https://pbs.twimg.com/profile_banners/143858255/1519964271"/>
    <hyperlink ref="AP34" r:id="rId52" display="https://pbs.twimg.com/profile_banners/1126687495/1550034648"/>
    <hyperlink ref="AP35" r:id="rId53" display="https://pbs.twimg.com/profile_banners/254302791/1524328295"/>
    <hyperlink ref="AP37" r:id="rId54" display="https://pbs.twimg.com/profile_banners/1053629442/1510476320"/>
    <hyperlink ref="AP39" r:id="rId55" display="https://pbs.twimg.com/profile_banners/69136365/1401391661"/>
    <hyperlink ref="AP41" r:id="rId56" display="https://pbs.twimg.com/profile_banners/387885930/1569085568"/>
    <hyperlink ref="AP42" r:id="rId57" display="https://pbs.twimg.com/profile_banners/30418793/1567135567"/>
    <hyperlink ref="AP43" r:id="rId58" display="https://pbs.twimg.com/profile_banners/318790271/1549030056"/>
    <hyperlink ref="AP44" r:id="rId59" display="https://pbs.twimg.com/profile_banners/622141435/1511354403"/>
    <hyperlink ref="AP45" r:id="rId60" display="https://pbs.twimg.com/profile_banners/2369762163/1421263464"/>
    <hyperlink ref="AP47" r:id="rId61" display="https://pbs.twimg.com/profile_banners/1092825760610598917/1549482255"/>
    <hyperlink ref="AP49" r:id="rId62" display="https://pbs.twimg.com/profile_banners/1455837672/1554040721"/>
    <hyperlink ref="AP51" r:id="rId63" display="https://pbs.twimg.com/profile_banners/3742431562/1528405723"/>
    <hyperlink ref="AP52" r:id="rId64" display="https://pbs.twimg.com/profile_banners/611064890/1541974030"/>
    <hyperlink ref="AP53" r:id="rId65" display="https://pbs.twimg.com/profile_banners/873984513692618753/1541575839"/>
    <hyperlink ref="AP54" r:id="rId66" display="https://pbs.twimg.com/profile_banners/28645903/1449360941"/>
    <hyperlink ref="AP55" r:id="rId67" display="https://pbs.twimg.com/profile_banners/3059354805/1555303358"/>
    <hyperlink ref="AP56" r:id="rId68" display="https://pbs.twimg.com/profile_banners/2820482046/1568775442"/>
    <hyperlink ref="AP57" r:id="rId69" display="https://pbs.twimg.com/profile_banners/1957187125/1452180613"/>
    <hyperlink ref="AP58" r:id="rId70" display="https://pbs.twimg.com/profile_banners/1270829815/1518398602"/>
    <hyperlink ref="AP59" r:id="rId71" display="https://pbs.twimg.com/profile_banners/3986241614/1445638384"/>
    <hyperlink ref="AP60" r:id="rId72" display="https://pbs.twimg.com/profile_banners/107470796/1511241499"/>
    <hyperlink ref="AP61" r:id="rId73" display="https://pbs.twimg.com/profile_banners/820129550/1557110174"/>
    <hyperlink ref="AP62" r:id="rId74" display="https://pbs.twimg.com/profile_banners/16138559/1517954498"/>
    <hyperlink ref="AP63" r:id="rId75" display="https://pbs.twimg.com/profile_banners/2195872195/1384736544"/>
    <hyperlink ref="AP64" r:id="rId76" display="https://pbs.twimg.com/profile_banners/25073877/1560920145"/>
    <hyperlink ref="AP65" r:id="rId77" display="https://pbs.twimg.com/profile_banners/87606674/1405285356"/>
    <hyperlink ref="AP66" r:id="rId78" display="https://pbs.twimg.com/profile_banners/14388746/1367329447"/>
    <hyperlink ref="AV3" r:id="rId79" display="http://abs.twimg.com/images/themes/theme1/bg.png"/>
    <hyperlink ref="AV4" r:id="rId80" display="http://abs.twimg.com/images/themes/theme14/bg.gif"/>
    <hyperlink ref="AV5" r:id="rId81" display="http://abs.twimg.com/images/themes/theme1/bg.png"/>
    <hyperlink ref="AV6" r:id="rId82" display="http://abs.twimg.com/images/themes/theme1/bg.png"/>
    <hyperlink ref="AV7" r:id="rId83" display="http://abs.twimg.com/images/themes/theme1/bg.png"/>
    <hyperlink ref="AV8" r:id="rId84" display="http://abs.twimg.com/images/themes/theme14/bg.gif"/>
    <hyperlink ref="AV10" r:id="rId85" display="http://abs.twimg.com/images/themes/theme1/bg.png"/>
    <hyperlink ref="AV11" r:id="rId86" display="http://abs.twimg.com/images/themes/theme1/bg.png"/>
    <hyperlink ref="AV12" r:id="rId87" display="http://abs.twimg.com/images/themes/theme14/bg.gif"/>
    <hyperlink ref="AV13" r:id="rId88" display="http://abs.twimg.com/images/themes/theme1/bg.png"/>
    <hyperlink ref="AV14" r:id="rId89" display="http://abs.twimg.com/images/themes/theme1/bg.png"/>
    <hyperlink ref="AV15" r:id="rId90" display="http://abs.twimg.com/images/themes/theme1/bg.png"/>
    <hyperlink ref="AV16" r:id="rId91" display="http://abs.twimg.com/images/themes/theme1/bg.png"/>
    <hyperlink ref="AV17" r:id="rId92" display="http://abs.twimg.com/images/themes/theme15/bg.png"/>
    <hyperlink ref="AV18" r:id="rId93" display="http://abs.twimg.com/images/themes/theme1/bg.png"/>
    <hyperlink ref="AV19" r:id="rId94" display="http://abs.twimg.com/images/themes/theme1/bg.png"/>
    <hyperlink ref="AV20" r:id="rId95" display="http://abs.twimg.com/images/themes/theme1/bg.png"/>
    <hyperlink ref="AV21" r:id="rId96" display="http://abs.twimg.com/images/themes/theme1/bg.png"/>
    <hyperlink ref="AV22" r:id="rId97" display="http://abs.twimg.com/images/themes/theme1/bg.png"/>
    <hyperlink ref="AV24" r:id="rId98" display="http://abs.twimg.com/images/themes/theme1/bg.png"/>
    <hyperlink ref="AV25" r:id="rId99" display="http://abs.twimg.com/images/themes/theme1/bg.png"/>
    <hyperlink ref="AV26" r:id="rId100" display="http://abs.twimg.com/images/themes/theme16/bg.gif"/>
    <hyperlink ref="AV27" r:id="rId101" display="http://abs.twimg.com/images/themes/theme15/bg.png"/>
    <hyperlink ref="AV28" r:id="rId102" display="http://abs.twimg.com/images/themes/theme1/bg.png"/>
    <hyperlink ref="AV29" r:id="rId103" display="http://abs.twimg.com/images/themes/theme1/bg.png"/>
    <hyperlink ref="AV30" r:id="rId104" display="http://abs.twimg.com/images/themes/theme1/bg.png"/>
    <hyperlink ref="AV31" r:id="rId105" display="http://abs.twimg.com/images/themes/theme1/bg.png"/>
    <hyperlink ref="AV33" r:id="rId106" display="http://abs.twimg.com/images/themes/theme17/bg.gif"/>
    <hyperlink ref="AV34" r:id="rId107" display="http://abs.twimg.com/images/themes/theme1/bg.png"/>
    <hyperlink ref="AV35" r:id="rId108" display="http://abs.twimg.com/images/themes/theme9/bg.gif"/>
    <hyperlink ref="AV36" r:id="rId109" display="http://abs.twimg.com/images/themes/theme1/bg.png"/>
    <hyperlink ref="AV37" r:id="rId110" display="http://abs.twimg.com/images/themes/theme14/bg.gif"/>
    <hyperlink ref="AV39" r:id="rId111" display="http://abs.twimg.com/images/themes/theme9/bg.gif"/>
    <hyperlink ref="AV41" r:id="rId112" display="http://abs.twimg.com/images/themes/theme18/bg.gif"/>
    <hyperlink ref="AV42" r:id="rId113" display="http://abs.twimg.com/images/themes/theme11/bg.gif"/>
    <hyperlink ref="AV43" r:id="rId114" display="http://abs.twimg.com/images/themes/theme18/bg.gif"/>
    <hyperlink ref="AV44" r:id="rId115" display="http://abs.twimg.com/images/themes/theme1/bg.png"/>
    <hyperlink ref="AV45" r:id="rId116" display="http://abs.twimg.com/images/themes/theme1/bg.png"/>
    <hyperlink ref="AV49" r:id="rId117" display="http://abs.twimg.com/images/themes/theme1/bg.png"/>
    <hyperlink ref="AV51" r:id="rId118" display="http://abs.twimg.com/images/themes/theme1/bg.png"/>
    <hyperlink ref="AV52" r:id="rId119" display="http://abs.twimg.com/images/themes/theme1/bg.png"/>
    <hyperlink ref="AV53" r:id="rId120" display="http://abs.twimg.com/images/themes/theme1/bg.png"/>
    <hyperlink ref="AV54" r:id="rId121" display="http://abs.twimg.com/images/themes/theme1/bg.png"/>
    <hyperlink ref="AV55" r:id="rId122" display="http://abs.twimg.com/images/themes/theme1/bg.png"/>
    <hyperlink ref="AV56" r:id="rId123" display="http://abs.twimg.com/images/themes/theme1/bg.png"/>
    <hyperlink ref="AV57" r:id="rId124" display="http://abs.twimg.com/images/themes/theme1/bg.png"/>
    <hyperlink ref="AV58" r:id="rId125" display="http://abs.twimg.com/images/themes/theme1/bg.png"/>
    <hyperlink ref="AV59" r:id="rId126" display="http://abs.twimg.com/images/themes/theme1/bg.png"/>
    <hyperlink ref="AV60" r:id="rId127" display="http://abs.twimg.com/images/themes/theme1/bg.png"/>
    <hyperlink ref="AV61" r:id="rId128" display="http://abs.twimg.com/images/themes/theme14/bg.gif"/>
    <hyperlink ref="AV62" r:id="rId129" display="http://abs.twimg.com/images/themes/theme1/bg.png"/>
    <hyperlink ref="AV63" r:id="rId130" display="http://abs.twimg.com/images/themes/theme17/bg.gif"/>
    <hyperlink ref="AV64" r:id="rId131" display="http://abs.twimg.com/images/themes/theme1/bg.png"/>
    <hyperlink ref="AV65" r:id="rId132" display="http://abs.twimg.com/images/themes/theme19/bg.gif"/>
    <hyperlink ref="AV66" r:id="rId133" display="http://abs.twimg.com/images/themes/theme1/bg.png"/>
    <hyperlink ref="G3" r:id="rId134" display="http://pbs.twimg.com/profile_images/822293930335092737/HmFuSRJ7_normal.jpg"/>
    <hyperlink ref="G4" r:id="rId135" display="http://pbs.twimg.com/profile_images/912667889395798022/pMoB2qc8_normal.jpg"/>
    <hyperlink ref="G5" r:id="rId136" display="http://pbs.twimg.com/profile_images/1092882371811131392/OJIhTrpS_normal.jpg"/>
    <hyperlink ref="G6" r:id="rId137" display="http://pbs.twimg.com/profile_images/572104999251132416/15F5He83_normal.jpeg"/>
    <hyperlink ref="G7" r:id="rId138" display="http://pbs.twimg.com/profile_images/718763676312973312/I28w82mR_normal.jpg"/>
    <hyperlink ref="G8" r:id="rId139" display="http://pbs.twimg.com/profile_images/1087719846605979648/HRHFp3Nq_normal.jpg"/>
    <hyperlink ref="G9" r:id="rId140" display="http://pbs.twimg.com/profile_images/1144702222636331010/urhl86xW_normal.jpg"/>
    <hyperlink ref="G10" r:id="rId141" display="http://pbs.twimg.com/profile_images/1051907326305656840/k-IQf24y_normal.jpg"/>
    <hyperlink ref="G11" r:id="rId142" display="http://pbs.twimg.com/profile_images/1160965249912188932/0DZohz0b_normal.jpg"/>
    <hyperlink ref="G12" r:id="rId143" display="http://pbs.twimg.com/profile_images/770348120790044672/kQXRl5kg_normal.jpg"/>
    <hyperlink ref="G13" r:id="rId144" display="http://pbs.twimg.com/profile_images/1108217158172053504/LnDTNyz7_normal.jpg"/>
    <hyperlink ref="G14" r:id="rId145" display="http://pbs.twimg.com/profile_images/1164669216282353664/GSrI2Ta3_normal.jpg"/>
    <hyperlink ref="G15" r:id="rId146" display="http://pbs.twimg.com/profile_images/875946540715659264/FDOf-UKL_normal.jpg"/>
    <hyperlink ref="G16" r:id="rId147" display="http://pbs.twimg.com/profile_images/1061744570344517633/fKDfFqhQ_normal.jpg"/>
    <hyperlink ref="G17" r:id="rId148" display="http://pbs.twimg.com/profile_images/651505277326331904/FhPZNUyV_normal.jpg"/>
    <hyperlink ref="G18" r:id="rId149" display="http://abs.twimg.com/sticky/default_profile_images/default_profile_normal.png"/>
    <hyperlink ref="G19" r:id="rId150" display="http://pbs.twimg.com/profile_images/886690706223267840/WCzWnLDm_normal.jpg"/>
    <hyperlink ref="G20" r:id="rId151" display="http://pbs.twimg.com/profile_images/1670343976/ohcrap_normal.jpg"/>
    <hyperlink ref="G21" r:id="rId152" display="http://abs.twimg.com/sticky/default_profile_images/default_profile_normal.png"/>
    <hyperlink ref="G22" r:id="rId153" display="http://pbs.twimg.com/profile_images/1175906909473452033/0V8qYmG2_normal.jpg"/>
    <hyperlink ref="G23" r:id="rId154" display="http://pbs.twimg.com/profile_images/1174770760684048385/x1qjGLQ8_normal.jpg"/>
    <hyperlink ref="G24" r:id="rId155" display="http://pbs.twimg.com/profile_images/1124851528001642497/WNXWfapv_normal.jpg"/>
    <hyperlink ref="G25" r:id="rId156" display="http://pbs.twimg.com/profile_images/559972208538161152/ZBaP6rVl_normal.jpeg"/>
    <hyperlink ref="G26" r:id="rId157" display="http://pbs.twimg.com/profile_images/742046064945987585/qWP9DtQI_normal.jpg"/>
    <hyperlink ref="G27" r:id="rId158" display="http://pbs.twimg.com/profile_images/677951382775709696/azMKWnDc_normal.jpg"/>
    <hyperlink ref="G28" r:id="rId159" display="http://pbs.twimg.com/profile_images/636220339513655296/vqjefC3B_normal.png"/>
    <hyperlink ref="G29" r:id="rId160" display="http://pbs.twimg.com/profile_images/875387893711159296/HWctzy0p_normal.jpg"/>
    <hyperlink ref="G30" r:id="rId161" display="http://pbs.twimg.com/profile_images/1129944670988132352/LYEHUdAX_normal.jpg"/>
    <hyperlink ref="G31" r:id="rId162" display="http://pbs.twimg.com/profile_images/643080831544762368/sfrt4w5H_normal.jpg"/>
    <hyperlink ref="G32" r:id="rId163" display="http://pbs.twimg.com/profile_images/850941099581599745/_l0X97mZ_normal.jpg"/>
    <hyperlink ref="G33" r:id="rId164" display="http://pbs.twimg.com/profile_images/1019460893590147074/fwEWSq1z_normal.jpg"/>
    <hyperlink ref="G34" r:id="rId165" display="http://pbs.twimg.com/profile_images/1168368989866737664/Smh6qiOc_normal.jpg"/>
    <hyperlink ref="G35" r:id="rId166" display="http://pbs.twimg.com/profile_images/1174772278095241216/54tU8sIZ_normal.jpg"/>
    <hyperlink ref="G36" r:id="rId167" display="http://abs.twimg.com/sticky/default_profile_images/default_profile_normal.png"/>
    <hyperlink ref="G37" r:id="rId168" display="http://pbs.twimg.com/profile_images/896238807527211008/VD0AGnrO_normal.jpg"/>
    <hyperlink ref="G38" r:id="rId169" display="http://pbs.twimg.com/profile_images/1174767693976616960/Sk9xAS_U_normal.jpg"/>
    <hyperlink ref="G39" r:id="rId170" display="http://pbs.twimg.com/profile_images/943167209479819264/NzUPkf7w_normal.jpg"/>
    <hyperlink ref="G40" r:id="rId171" display="http://pbs.twimg.com/profile_images/1174882732134096896/PG5nO1y6_normal.jpg"/>
    <hyperlink ref="G41" r:id="rId172" display="http://pbs.twimg.com/profile_images/1124176275722125312/lyn4nKwU_normal.jpg"/>
    <hyperlink ref="G42" r:id="rId173" display="http://pbs.twimg.com/profile_images/2761713408/6329c1d5a241ca23457c0db374bee56b_normal.jpeg"/>
    <hyperlink ref="G43" r:id="rId174" display="http://pbs.twimg.com/profile_images/1094965130138451968/Dg15YV9S_normal.jpg"/>
    <hyperlink ref="G44" r:id="rId175" display="http://pbs.twimg.com/profile_images/1056537755000496129/QXSpLvje_normal.jpg"/>
    <hyperlink ref="G45" r:id="rId176" display="http://pbs.twimg.com/profile_images/555448415140577280/5ufHRfbn_normal.jpeg"/>
    <hyperlink ref="G46" r:id="rId177" display="http://pbs.twimg.com/profile_images/1121470375261556738/QYAnj-kV_normal.jpg"/>
    <hyperlink ref="G47" r:id="rId178" display="http://pbs.twimg.com/profile_images/1169241079868219392/QOUGrsKk_normal.jpg"/>
    <hyperlink ref="G48" r:id="rId179" display="http://abs.twimg.com/sticky/default_profile_images/default_profile_normal.png"/>
    <hyperlink ref="G49" r:id="rId180" display="http://pbs.twimg.com/profile_images/1112351910928044034/9ZJqM4x0_normal.jpg"/>
    <hyperlink ref="G50" r:id="rId181" display="http://pbs.twimg.com/profile_images/1060004557755887618/01ZysPAd_normal.jpg"/>
    <hyperlink ref="G51" r:id="rId182" display="http://pbs.twimg.com/profile_images/1123374378455117824/75bno-CM_normal.jpg"/>
    <hyperlink ref="G52" r:id="rId183" display="http://pbs.twimg.com/profile_images/1150860543730868227/QCJmB2x5_normal.jpg"/>
    <hyperlink ref="G53" r:id="rId184" display="http://pbs.twimg.com/profile_images/1057702656314167296/spXddUVU_normal.jpg"/>
    <hyperlink ref="G54" r:id="rId185" display="http://pbs.twimg.com/profile_images/1160480587632668674/1JcxzMZe_normal.jpg"/>
    <hyperlink ref="G55" r:id="rId186" display="http://pbs.twimg.com/profile_images/1137811365492641792/d16_WYxz_normal.jpg"/>
    <hyperlink ref="G56" r:id="rId187" display="http://pbs.twimg.com/profile_images/1174154920863371265/M_OVrsk-_normal.jpg"/>
    <hyperlink ref="G57" r:id="rId188" display="http://pbs.twimg.com/profile_images/940971450231488512/c7QtFFKz_normal.jpg"/>
    <hyperlink ref="G58" r:id="rId189" display="http://pbs.twimg.com/profile_images/691486428253958144/rRbwW0C1_normal.jpg"/>
    <hyperlink ref="G59" r:id="rId190" display="http://pbs.twimg.com/profile_images/714624519365910529/E1YMh4IC_normal.jpg"/>
    <hyperlink ref="G60" r:id="rId191" display="http://pbs.twimg.com/profile_images/923243414425976832/GWZwBnhE_normal.jpg"/>
    <hyperlink ref="G61" r:id="rId192" display="http://pbs.twimg.com/profile_images/1125227694403280898/eAwq83rQ_normal.png"/>
    <hyperlink ref="G62" r:id="rId193" display="http://pbs.twimg.com/profile_images/699410282649665536/-muaL9lo_normal.png"/>
    <hyperlink ref="G63" r:id="rId194" display="http://pbs.twimg.com/profile_images/378800000754954602/01aa41b9c84ef01d5b84503fa22af522_normal.png"/>
    <hyperlink ref="G64" r:id="rId195" display="http://pbs.twimg.com/profile_images/874276197357596672/kUuht00m_normal.jpg"/>
    <hyperlink ref="G65" r:id="rId196" display="http://pbs.twimg.com/profile_images/849132774661308416/pa2Uplq1_normal.jpg"/>
    <hyperlink ref="G66" r:id="rId197" display="http://pbs.twimg.com/profile_images/567439567360245760/t7pyr8Ah_normal.jpeg"/>
    <hyperlink ref="AY3" r:id="rId198" display="https://twitter.com/in_fieri"/>
    <hyperlink ref="AY4" r:id="rId199" display="https://twitter.com/jeremyhl"/>
    <hyperlink ref="AY5" r:id="rId200" display="https://twitter.com/careerlink4jobs"/>
    <hyperlink ref="AY6" r:id="rId201" display="https://twitter.com/gillescuster"/>
    <hyperlink ref="AY7" r:id="rId202" display="https://twitter.com/yvescuster"/>
    <hyperlink ref="AY8" r:id="rId203" display="https://twitter.com/unomaha"/>
    <hyperlink ref="AY9" r:id="rId204" display="https://twitter.com/dr_mblack"/>
    <hyperlink ref="AY10" r:id="rId205" display="https://twitter.com/romasubramanian"/>
    <hyperlink ref="AY11" r:id="rId206" display="https://twitter.com/cletushusker"/>
    <hyperlink ref="AY12" r:id="rId207" display="https://twitter.com/david_todd95"/>
    <hyperlink ref="AY13" r:id="rId208" display="https://twitter.com/jackzipay"/>
    <hyperlink ref="AY14" r:id="rId209" display="https://twitter.com/vladlopez06"/>
    <hyperlink ref="AY15" r:id="rId210" display="https://twitter.com/thartman2u"/>
    <hyperlink ref="AY16" r:id="rId211" display="https://twitter.com/unosml"/>
    <hyperlink ref="AY17" r:id="rId212" display="https://twitter.com/simonrogerstow"/>
    <hyperlink ref="AY18" r:id="rId213" display="https://twitter.com/kathyschwarz2"/>
    <hyperlink ref="AY19" r:id="rId214" display="https://twitter.com/mousewhoroars42"/>
    <hyperlink ref="AY20" r:id="rId215" display="https://twitter.com/omahagirl45"/>
    <hyperlink ref="AY21" r:id="rId216" display="https://twitter.com/shaneth92068024"/>
    <hyperlink ref="AY22" r:id="rId217" display="https://twitter.com/hannachristine_"/>
    <hyperlink ref="AY23" r:id="rId218" display="https://twitter.com/agraff1127"/>
    <hyperlink ref="AY24" r:id="rId219" display="https://twitter.com/benaddisonnews"/>
    <hyperlink ref="AY25" r:id="rId220" display="https://twitter.com/derekesullivan"/>
    <hyperlink ref="AY26" r:id="rId221" display="https://twitter.com/jean_stothert"/>
    <hyperlink ref="AY27" r:id="rId222" display="https://twitter.com/crishm"/>
    <hyperlink ref="AY28" r:id="rId223" display="https://twitter.com/associatedpress"/>
    <hyperlink ref="AY29" r:id="rId224" display="https://twitter.com/owhnews"/>
    <hyperlink ref="AY30" r:id="rId225" display="https://twitter.com/mavradiouno"/>
    <hyperlink ref="AY31" r:id="rId226" display="https://twitter.com/jneatherycastro"/>
    <hyperlink ref="AY32" r:id="rId227" display="https://twitter.com/jesse033181"/>
    <hyperlink ref="AY33" r:id="rId228" display="https://twitter.com/alyssasiebken"/>
    <hyperlink ref="AY34" r:id="rId229" display="https://twitter.com/brooke_wegner"/>
    <hyperlink ref="AY35" r:id="rId230" display="https://twitter.com/jared_e_barton"/>
    <hyperlink ref="AY36" r:id="rId231" display="https://twitter.com/dkruse89"/>
    <hyperlink ref="AY37" r:id="rId232" display="https://twitter.com/mikayladyell"/>
    <hyperlink ref="AY38" r:id="rId233" display="https://twitter.com/marsnevada"/>
    <hyperlink ref="AY39" r:id="rId234" display="https://twitter.com/nebraskasower"/>
    <hyperlink ref="AY40" r:id="rId235" display="https://twitter.com/kamifox21576450"/>
    <hyperlink ref="AY41" r:id="rId236" display="https://twitter.com/thekamrinbaker"/>
    <hyperlink ref="AY42" r:id="rId237" display="https://twitter.com/larissagrace"/>
    <hyperlink ref="AY43" r:id="rId238" display="https://twitter.com/janet_chung"/>
    <hyperlink ref="AY44" r:id="rId239" display="https://twitter.com/elisabet_tckr"/>
    <hyperlink ref="AY45" r:id="rId240" display="https://twitter.com/realleta"/>
    <hyperlink ref="AY46" r:id="rId241" display="https://twitter.com/jack_hovajmc"/>
    <hyperlink ref="AY47" r:id="rId242" display="https://twitter.com/emmacosty"/>
    <hyperlink ref="AY48" r:id="rId243" display="https://twitter.com/rebeccaweis4"/>
    <hyperlink ref="AY49" r:id="rId244" display="https://twitter.com/claire_redinger"/>
    <hyperlink ref="AY50" r:id="rId245" display="https://twitter.com/hpoppunomahaed1"/>
    <hyperlink ref="AY51" r:id="rId246" display="https://twitter.com/benji_gordon"/>
    <hyperlink ref="AY52" r:id="rId247" display="https://twitter.com/ethan_wolbach"/>
    <hyperlink ref="AY53" r:id="rId248" display="https://twitter.com/ryanjaeckel"/>
    <hyperlink ref="AY54" r:id="rId249" display="https://twitter.com/advntrbuddy01"/>
    <hyperlink ref="AY55" r:id="rId250" display="https://twitter.com/owen_godberson"/>
    <hyperlink ref="AY56" r:id="rId251" display="https://twitter.com/take_a_chance88"/>
    <hyperlink ref="AY57" r:id="rId252" display="https://twitter.com/acluofne"/>
    <hyperlink ref="AY58" r:id="rId253" display="https://twitter.com/coliver405"/>
    <hyperlink ref="AY59" r:id="rId254" display="https://twitter.com/deborahsmithho2"/>
    <hyperlink ref="AY60" r:id="rId255" display="https://twitter.com/communo"/>
    <hyperlink ref="AY61" r:id="rId256" display="https://twitter.com/unothegateway"/>
    <hyperlink ref="AY62" r:id="rId257" display="https://twitter.com/wspa7"/>
    <hyperlink ref="AY63" r:id="rId258" display="https://twitter.com/tweetrootapp"/>
    <hyperlink ref="AY64" r:id="rId259" display="https://twitter.com/realdonaldtrump"/>
    <hyperlink ref="AY65" r:id="rId260" display="https://twitter.com/nodexl"/>
    <hyperlink ref="AY66" r:id="rId261" display="https://twitter.com/chrismachian"/>
  </hyperlinks>
  <printOptions/>
  <pageMargins left="0.7" right="0.7" top="0.75" bottom="0.75" header="0.3" footer="0.3"/>
  <pageSetup horizontalDpi="600" verticalDpi="600" orientation="portrait" r:id="rId266"/>
  <drawing r:id="rId265"/>
  <legacyDrawing r:id="rId263"/>
  <tableParts>
    <tablePart r:id="rId2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6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305</v>
      </c>
      <c r="AH2" s="52" t="s">
        <v>306</v>
      </c>
      <c r="AI2" s="52" t="s">
        <v>307</v>
      </c>
      <c r="AJ2" s="52" t="s">
        <v>308</v>
      </c>
      <c r="AK2" s="52" t="s">
        <v>309</v>
      </c>
      <c r="AL2" s="52" t="s">
        <v>310</v>
      </c>
      <c r="AM2" s="52" t="s">
        <v>311</v>
      </c>
      <c r="AN2" s="52" t="s">
        <v>312</v>
      </c>
      <c r="AO2" s="52" t="s">
        <v>315</v>
      </c>
    </row>
    <row r="3" spans="1:41" ht="15">
      <c r="A3" s="86" t="s">
        <v>221</v>
      </c>
      <c r="B3" s="87" t="s">
        <v>223</v>
      </c>
      <c r="C3" s="87" t="s">
        <v>56</v>
      </c>
      <c r="D3" s="79"/>
      <c r="E3" s="78"/>
      <c r="F3" s="80" t="s">
        <v>2514</v>
      </c>
      <c r="G3" s="81"/>
      <c r="H3" s="81"/>
      <c r="I3" s="82">
        <v>3</v>
      </c>
      <c r="J3" s="83"/>
      <c r="K3" s="48">
        <v>19</v>
      </c>
      <c r="L3" s="48">
        <v>18</v>
      </c>
      <c r="M3" s="48">
        <v>2</v>
      </c>
      <c r="N3" s="48">
        <v>20</v>
      </c>
      <c r="O3" s="48">
        <v>20</v>
      </c>
      <c r="P3" s="49" t="s">
        <v>416</v>
      </c>
      <c r="Q3" s="49" t="s">
        <v>416</v>
      </c>
      <c r="R3" s="48">
        <v>19</v>
      </c>
      <c r="S3" s="48">
        <v>19</v>
      </c>
      <c r="T3" s="48">
        <v>1</v>
      </c>
      <c r="U3" s="48">
        <v>2</v>
      </c>
      <c r="V3" s="48">
        <v>0</v>
      </c>
      <c r="W3" s="49">
        <v>0</v>
      </c>
      <c r="X3" s="49">
        <v>0</v>
      </c>
      <c r="Y3" s="63" t="s">
        <v>930</v>
      </c>
      <c r="Z3" s="63" t="s">
        <v>950</v>
      </c>
      <c r="AA3" s="63" t="s">
        <v>1990</v>
      </c>
      <c r="AB3" s="69" t="s">
        <v>2025</v>
      </c>
      <c r="AC3" s="69" t="s">
        <v>2076</v>
      </c>
      <c r="AD3" s="69"/>
      <c r="AE3" s="69"/>
      <c r="AF3" s="69" t="s">
        <v>2094</v>
      </c>
      <c r="AG3" s="92">
        <v>0</v>
      </c>
      <c r="AH3" s="114">
        <v>0</v>
      </c>
      <c r="AI3" s="92">
        <v>0</v>
      </c>
      <c r="AJ3" s="114">
        <v>0</v>
      </c>
      <c r="AK3" s="92">
        <v>0</v>
      </c>
      <c r="AL3" s="114">
        <v>0</v>
      </c>
      <c r="AM3" s="92">
        <v>420</v>
      </c>
      <c r="AN3" s="114">
        <v>100</v>
      </c>
      <c r="AO3" s="92">
        <v>420</v>
      </c>
    </row>
    <row r="4" spans="1:41" ht="15">
      <c r="A4" s="118" t="s">
        <v>222</v>
      </c>
      <c r="B4" s="87" t="s">
        <v>224</v>
      </c>
      <c r="C4" s="87" t="s">
        <v>56</v>
      </c>
      <c r="D4" s="84"/>
      <c r="E4" s="72"/>
      <c r="F4" s="73" t="s">
        <v>2515</v>
      </c>
      <c r="G4" s="74"/>
      <c r="H4" s="74"/>
      <c r="I4" s="85">
        <v>4</v>
      </c>
      <c r="J4" s="75"/>
      <c r="K4" s="48">
        <v>15</v>
      </c>
      <c r="L4" s="48">
        <v>20</v>
      </c>
      <c r="M4" s="48">
        <v>47</v>
      </c>
      <c r="N4" s="48">
        <v>67</v>
      </c>
      <c r="O4" s="48">
        <v>19</v>
      </c>
      <c r="P4" s="49">
        <v>0.04</v>
      </c>
      <c r="Q4" s="49">
        <v>0.07692307692307693</v>
      </c>
      <c r="R4" s="48">
        <v>1</v>
      </c>
      <c r="S4" s="48">
        <v>0</v>
      </c>
      <c r="T4" s="48">
        <v>15</v>
      </c>
      <c r="U4" s="48">
        <v>67</v>
      </c>
      <c r="V4" s="48">
        <v>3</v>
      </c>
      <c r="W4" s="49">
        <v>1.671111</v>
      </c>
      <c r="X4" s="49">
        <v>0.12380952380952381</v>
      </c>
      <c r="Y4" s="63" t="s">
        <v>1962</v>
      </c>
      <c r="Z4" s="63" t="s">
        <v>1968</v>
      </c>
      <c r="AA4" s="63" t="s">
        <v>1991</v>
      </c>
      <c r="AB4" s="69" t="s">
        <v>2026</v>
      </c>
      <c r="AC4" s="69" t="s">
        <v>2077</v>
      </c>
      <c r="AD4" s="63"/>
      <c r="AE4" s="63" t="s">
        <v>2087</v>
      </c>
      <c r="AF4" s="63" t="s">
        <v>2095</v>
      </c>
      <c r="AG4" s="48">
        <v>0</v>
      </c>
      <c r="AH4" s="49">
        <v>0</v>
      </c>
      <c r="AI4" s="48">
        <v>0</v>
      </c>
      <c r="AJ4" s="49">
        <v>0</v>
      </c>
      <c r="AK4" s="48">
        <v>0</v>
      </c>
      <c r="AL4" s="49">
        <v>0</v>
      </c>
      <c r="AM4" s="48">
        <v>835</v>
      </c>
      <c r="AN4" s="49">
        <v>100</v>
      </c>
      <c r="AO4" s="48">
        <v>835</v>
      </c>
    </row>
    <row r="5" spans="1:41" ht="15">
      <c r="A5" s="118" t="s">
        <v>354</v>
      </c>
      <c r="B5" s="87" t="s">
        <v>355</v>
      </c>
      <c r="C5" s="87" t="s">
        <v>56</v>
      </c>
      <c r="D5" s="84"/>
      <c r="E5" s="72"/>
      <c r="F5" s="73" t="s">
        <v>2516</v>
      </c>
      <c r="G5" s="74"/>
      <c r="H5" s="74"/>
      <c r="I5" s="85">
        <v>5</v>
      </c>
      <c r="J5" s="75"/>
      <c r="K5" s="48">
        <v>7</v>
      </c>
      <c r="L5" s="48">
        <v>7</v>
      </c>
      <c r="M5" s="48">
        <v>9</v>
      </c>
      <c r="N5" s="48">
        <v>16</v>
      </c>
      <c r="O5" s="48">
        <v>8</v>
      </c>
      <c r="P5" s="49">
        <v>0</v>
      </c>
      <c r="Q5" s="49">
        <v>0</v>
      </c>
      <c r="R5" s="48">
        <v>1</v>
      </c>
      <c r="S5" s="48">
        <v>0</v>
      </c>
      <c r="T5" s="48">
        <v>7</v>
      </c>
      <c r="U5" s="48">
        <v>16</v>
      </c>
      <c r="V5" s="48">
        <v>4</v>
      </c>
      <c r="W5" s="49">
        <v>1.795918</v>
      </c>
      <c r="X5" s="49">
        <v>0.16666666666666666</v>
      </c>
      <c r="Y5" s="63" t="s">
        <v>1963</v>
      </c>
      <c r="Z5" s="63" t="s">
        <v>1969</v>
      </c>
      <c r="AA5" s="63" t="s">
        <v>1992</v>
      </c>
      <c r="AB5" s="69" t="s">
        <v>2027</v>
      </c>
      <c r="AC5" s="69" t="s">
        <v>2078</v>
      </c>
      <c r="AD5" s="63"/>
      <c r="AE5" s="63" t="s">
        <v>2088</v>
      </c>
      <c r="AF5" s="63" t="s">
        <v>2096</v>
      </c>
      <c r="AG5" s="48">
        <v>0</v>
      </c>
      <c r="AH5" s="49">
        <v>0</v>
      </c>
      <c r="AI5" s="48">
        <v>0</v>
      </c>
      <c r="AJ5" s="49">
        <v>0</v>
      </c>
      <c r="AK5" s="48">
        <v>0</v>
      </c>
      <c r="AL5" s="49">
        <v>0</v>
      </c>
      <c r="AM5" s="48">
        <v>501</v>
      </c>
      <c r="AN5" s="49">
        <v>100</v>
      </c>
      <c r="AO5" s="48">
        <v>501</v>
      </c>
    </row>
    <row r="6" spans="1:41" ht="15">
      <c r="A6" s="118" t="s">
        <v>373</v>
      </c>
      <c r="B6" s="87" t="s">
        <v>375</v>
      </c>
      <c r="C6" s="87" t="s">
        <v>56</v>
      </c>
      <c r="D6" s="84"/>
      <c r="E6" s="72"/>
      <c r="F6" s="73" t="s">
        <v>2517</v>
      </c>
      <c r="G6" s="74"/>
      <c r="H6" s="74"/>
      <c r="I6" s="85">
        <v>6</v>
      </c>
      <c r="J6" s="75"/>
      <c r="K6" s="48">
        <v>7</v>
      </c>
      <c r="L6" s="48">
        <v>6</v>
      </c>
      <c r="M6" s="48">
        <v>9</v>
      </c>
      <c r="N6" s="48">
        <v>15</v>
      </c>
      <c r="O6" s="48">
        <v>2</v>
      </c>
      <c r="P6" s="49">
        <v>0</v>
      </c>
      <c r="Q6" s="49">
        <v>0</v>
      </c>
      <c r="R6" s="48">
        <v>1</v>
      </c>
      <c r="S6" s="48">
        <v>0</v>
      </c>
      <c r="T6" s="48">
        <v>7</v>
      </c>
      <c r="U6" s="48">
        <v>15</v>
      </c>
      <c r="V6" s="48">
        <v>2</v>
      </c>
      <c r="W6" s="49">
        <v>1.428571</v>
      </c>
      <c r="X6" s="49">
        <v>0.16666666666666666</v>
      </c>
      <c r="Y6" s="63" t="s">
        <v>1964</v>
      </c>
      <c r="Z6" s="63" t="s">
        <v>1970</v>
      </c>
      <c r="AA6" s="63" t="s">
        <v>963</v>
      </c>
      <c r="AB6" s="69" t="s">
        <v>2028</v>
      </c>
      <c r="AC6" s="69" t="s">
        <v>2079</v>
      </c>
      <c r="AD6" s="63"/>
      <c r="AE6" s="63" t="s">
        <v>2089</v>
      </c>
      <c r="AF6" s="63" t="s">
        <v>2097</v>
      </c>
      <c r="AG6" s="48">
        <v>0</v>
      </c>
      <c r="AH6" s="49">
        <v>0</v>
      </c>
      <c r="AI6" s="48">
        <v>0</v>
      </c>
      <c r="AJ6" s="49">
        <v>0</v>
      </c>
      <c r="AK6" s="48">
        <v>0</v>
      </c>
      <c r="AL6" s="49">
        <v>0</v>
      </c>
      <c r="AM6" s="48">
        <v>398</v>
      </c>
      <c r="AN6" s="49">
        <v>100</v>
      </c>
      <c r="AO6" s="48">
        <v>398</v>
      </c>
    </row>
    <row r="7" spans="1:41" ht="15">
      <c r="A7" s="118" t="s">
        <v>374</v>
      </c>
      <c r="B7" s="87" t="s">
        <v>376</v>
      </c>
      <c r="C7" s="87" t="s">
        <v>56</v>
      </c>
      <c r="D7" s="84"/>
      <c r="E7" s="72"/>
      <c r="F7" s="73" t="s">
        <v>2518</v>
      </c>
      <c r="G7" s="74"/>
      <c r="H7" s="74"/>
      <c r="I7" s="85">
        <v>7</v>
      </c>
      <c r="J7" s="75"/>
      <c r="K7" s="48">
        <v>7</v>
      </c>
      <c r="L7" s="48">
        <v>6</v>
      </c>
      <c r="M7" s="48">
        <v>16</v>
      </c>
      <c r="N7" s="48">
        <v>22</v>
      </c>
      <c r="O7" s="48">
        <v>13</v>
      </c>
      <c r="P7" s="49">
        <v>0</v>
      </c>
      <c r="Q7" s="49">
        <v>0</v>
      </c>
      <c r="R7" s="48">
        <v>1</v>
      </c>
      <c r="S7" s="48">
        <v>0</v>
      </c>
      <c r="T7" s="48">
        <v>7</v>
      </c>
      <c r="U7" s="48">
        <v>22</v>
      </c>
      <c r="V7" s="48">
        <v>3</v>
      </c>
      <c r="W7" s="49">
        <v>1.55102</v>
      </c>
      <c r="X7" s="49">
        <v>0.16666666666666666</v>
      </c>
      <c r="Y7" s="63" t="s">
        <v>1965</v>
      </c>
      <c r="Z7" s="63" t="s">
        <v>1971</v>
      </c>
      <c r="AA7" s="63" t="s">
        <v>1993</v>
      </c>
      <c r="AB7" s="69" t="s">
        <v>2029</v>
      </c>
      <c r="AC7" s="69" t="s">
        <v>2080</v>
      </c>
      <c r="AD7" s="63" t="s">
        <v>779</v>
      </c>
      <c r="AE7" s="63" t="s">
        <v>2090</v>
      </c>
      <c r="AF7" s="63" t="s">
        <v>2098</v>
      </c>
      <c r="AG7" s="48">
        <v>0</v>
      </c>
      <c r="AH7" s="49">
        <v>0</v>
      </c>
      <c r="AI7" s="48">
        <v>0</v>
      </c>
      <c r="AJ7" s="49">
        <v>0</v>
      </c>
      <c r="AK7" s="48">
        <v>0</v>
      </c>
      <c r="AL7" s="49">
        <v>0</v>
      </c>
      <c r="AM7" s="48">
        <v>521</v>
      </c>
      <c r="AN7" s="49">
        <v>100</v>
      </c>
      <c r="AO7" s="48">
        <v>521</v>
      </c>
    </row>
    <row r="8" spans="1:41" ht="15">
      <c r="A8" s="118" t="s">
        <v>1954</v>
      </c>
      <c r="B8" s="87" t="s">
        <v>1956</v>
      </c>
      <c r="C8" s="87" t="s">
        <v>56</v>
      </c>
      <c r="D8" s="84"/>
      <c r="E8" s="72"/>
      <c r="F8" s="73" t="s">
        <v>2519</v>
      </c>
      <c r="G8" s="74"/>
      <c r="H8" s="74"/>
      <c r="I8" s="85">
        <v>8</v>
      </c>
      <c r="J8" s="75"/>
      <c r="K8" s="48">
        <v>6</v>
      </c>
      <c r="L8" s="48">
        <v>5</v>
      </c>
      <c r="M8" s="48">
        <v>12</v>
      </c>
      <c r="N8" s="48">
        <v>17</v>
      </c>
      <c r="O8" s="48">
        <v>5</v>
      </c>
      <c r="P8" s="49">
        <v>0</v>
      </c>
      <c r="Q8" s="49">
        <v>0</v>
      </c>
      <c r="R8" s="48">
        <v>1</v>
      </c>
      <c r="S8" s="48">
        <v>0</v>
      </c>
      <c r="T8" s="48">
        <v>6</v>
      </c>
      <c r="U8" s="48">
        <v>17</v>
      </c>
      <c r="V8" s="48">
        <v>2</v>
      </c>
      <c r="W8" s="49">
        <v>1.277778</v>
      </c>
      <c r="X8" s="49">
        <v>0.23333333333333334</v>
      </c>
      <c r="Y8" s="63"/>
      <c r="Z8" s="63"/>
      <c r="AA8" s="63" t="s">
        <v>974</v>
      </c>
      <c r="AB8" s="69" t="s">
        <v>2030</v>
      </c>
      <c r="AC8" s="69" t="s">
        <v>2081</v>
      </c>
      <c r="AD8" s="63"/>
      <c r="AE8" s="63" t="s">
        <v>812</v>
      </c>
      <c r="AF8" s="63" t="s">
        <v>2099</v>
      </c>
      <c r="AG8" s="48">
        <v>0</v>
      </c>
      <c r="AH8" s="49">
        <v>0</v>
      </c>
      <c r="AI8" s="48">
        <v>0</v>
      </c>
      <c r="AJ8" s="49">
        <v>0</v>
      </c>
      <c r="AK8" s="48">
        <v>0</v>
      </c>
      <c r="AL8" s="49">
        <v>0</v>
      </c>
      <c r="AM8" s="48">
        <v>682</v>
      </c>
      <c r="AN8" s="49">
        <v>100</v>
      </c>
      <c r="AO8" s="48">
        <v>682</v>
      </c>
    </row>
    <row r="9" spans="1:41" ht="15">
      <c r="A9" s="118" t="s">
        <v>1955</v>
      </c>
      <c r="B9" s="87" t="s">
        <v>1957</v>
      </c>
      <c r="C9" s="87" t="s">
        <v>56</v>
      </c>
      <c r="D9" s="84"/>
      <c r="E9" s="72"/>
      <c r="F9" s="73" t="s">
        <v>2520</v>
      </c>
      <c r="G9" s="74"/>
      <c r="H9" s="74"/>
      <c r="I9" s="85">
        <v>9</v>
      </c>
      <c r="J9" s="75"/>
      <c r="K9" s="48">
        <v>3</v>
      </c>
      <c r="L9" s="48">
        <v>3</v>
      </c>
      <c r="M9" s="48">
        <v>2</v>
      </c>
      <c r="N9" s="48">
        <v>5</v>
      </c>
      <c r="O9" s="48">
        <v>3</v>
      </c>
      <c r="P9" s="49">
        <v>0</v>
      </c>
      <c r="Q9" s="49">
        <v>0</v>
      </c>
      <c r="R9" s="48">
        <v>1</v>
      </c>
      <c r="S9" s="48">
        <v>0</v>
      </c>
      <c r="T9" s="48">
        <v>3</v>
      </c>
      <c r="U9" s="48">
        <v>5</v>
      </c>
      <c r="V9" s="48">
        <v>2</v>
      </c>
      <c r="W9" s="49">
        <v>0.888889</v>
      </c>
      <c r="X9" s="49">
        <v>0.3333333333333333</v>
      </c>
      <c r="Y9" s="63" t="s">
        <v>932</v>
      </c>
      <c r="Z9" s="63" t="s">
        <v>950</v>
      </c>
      <c r="AA9" s="63" t="s">
        <v>1994</v>
      </c>
      <c r="AB9" s="69" t="s">
        <v>2031</v>
      </c>
      <c r="AC9" s="69" t="s">
        <v>2082</v>
      </c>
      <c r="AD9" s="63"/>
      <c r="AE9" s="63" t="s">
        <v>2091</v>
      </c>
      <c r="AF9" s="63" t="s">
        <v>2100</v>
      </c>
      <c r="AG9" s="48">
        <v>0</v>
      </c>
      <c r="AH9" s="49">
        <v>0</v>
      </c>
      <c r="AI9" s="48">
        <v>0</v>
      </c>
      <c r="AJ9" s="49">
        <v>0</v>
      </c>
      <c r="AK9" s="48">
        <v>0</v>
      </c>
      <c r="AL9" s="49">
        <v>0</v>
      </c>
      <c r="AM9" s="48">
        <v>126</v>
      </c>
      <c r="AN9" s="49">
        <v>100</v>
      </c>
      <c r="AO9" s="48">
        <v>126</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sheetData>
  <dataValidations count="8">
    <dataValidation allowBlank="1" showInputMessage="1" promptTitle="Group Vertex Color" prompt="To select a color to use for all vertices in the group, right-click and select Select Color on the right-click menu." sqref="B1269:B1394 B952:B1028 B761:B942 B439:B630 B109:B143 B3:B23 B104:B10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69:C1394 C952:C1028 C761:C942 C439:C630 C109:C143 C3:C23 C104:C107">
      <formula1>ValidGroupShapes</formula1>
    </dataValidation>
    <dataValidation allowBlank="1" showInputMessage="1" showErrorMessage="1" promptTitle="Group Name" prompt="Enter the name of the group." sqref="A1269:A1394 A952:A1028 A761:A942 A439:A630 A109:A143 A3:A23 A104:A10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765</v>
      </c>
      <c r="C2" s="63">
        <f>VLOOKUP(GroupVertices[[#This Row],[Vertex]],Vertices[],MATCH("ID",Vertices[[#Headers],[Vertex]:[Vertex Group]],0),FALSE)</f>
        <v>12</v>
      </c>
    </row>
    <row r="3" spans="1:3" ht="15">
      <c r="A3" s="63" t="s">
        <v>221</v>
      </c>
      <c r="B3" s="69" t="s">
        <v>766</v>
      </c>
      <c r="C3" s="63">
        <f>VLOOKUP(GroupVertices[[#This Row],[Vertex]],Vertices[],MATCH("ID",Vertices[[#Headers],[Vertex]:[Vertex Group]],0),FALSE)</f>
        <v>13</v>
      </c>
    </row>
    <row r="4" spans="1:3" ht="15">
      <c r="A4" s="63" t="s">
        <v>221</v>
      </c>
      <c r="B4" s="69" t="s">
        <v>767</v>
      </c>
      <c r="C4" s="63">
        <f>VLOOKUP(GroupVertices[[#This Row],[Vertex]],Vertices[],MATCH("ID",Vertices[[#Headers],[Vertex]:[Vertex Group]],0),FALSE)</f>
        <v>14</v>
      </c>
    </row>
    <row r="5" spans="1:3" ht="15">
      <c r="A5" s="63" t="s">
        <v>221</v>
      </c>
      <c r="B5" s="69" t="s">
        <v>771</v>
      </c>
      <c r="C5" s="63">
        <f>VLOOKUP(GroupVertices[[#This Row],[Vertex]],Vertices[],MATCH("ID",Vertices[[#Headers],[Vertex]:[Vertex Group]],0),FALSE)</f>
        <v>19</v>
      </c>
    </row>
    <row r="6" spans="1:3" ht="15">
      <c r="A6" s="63" t="s">
        <v>221</v>
      </c>
      <c r="B6" s="69" t="s">
        <v>772</v>
      </c>
      <c r="C6" s="63">
        <f>VLOOKUP(GroupVertices[[#This Row],[Vertex]],Vertices[],MATCH("ID",Vertices[[#Headers],[Vertex]:[Vertex Group]],0),FALSE)</f>
        <v>20</v>
      </c>
    </row>
    <row r="7" spans="1:3" ht="15">
      <c r="A7" s="63" t="s">
        <v>221</v>
      </c>
      <c r="B7" s="69" t="s">
        <v>773</v>
      </c>
      <c r="C7" s="63">
        <f>VLOOKUP(GroupVertices[[#This Row],[Vertex]],Vertices[],MATCH("ID",Vertices[[#Headers],[Vertex]:[Vertex Group]],0),FALSE)</f>
        <v>21</v>
      </c>
    </row>
    <row r="8" spans="1:3" ht="15">
      <c r="A8" s="63" t="s">
        <v>221</v>
      </c>
      <c r="B8" s="69" t="s">
        <v>774</v>
      </c>
      <c r="C8" s="63">
        <f>VLOOKUP(GroupVertices[[#This Row],[Vertex]],Vertices[],MATCH("ID",Vertices[[#Headers],[Vertex]:[Vertex Group]],0),FALSE)</f>
        <v>22</v>
      </c>
    </row>
    <row r="9" spans="1:3" ht="15">
      <c r="A9" s="63" t="s">
        <v>221</v>
      </c>
      <c r="B9" s="69" t="s">
        <v>775</v>
      </c>
      <c r="C9" s="63">
        <f>VLOOKUP(GroupVertices[[#This Row],[Vertex]],Vertices[],MATCH("ID",Vertices[[#Headers],[Vertex]:[Vertex Group]],0),FALSE)</f>
        <v>23</v>
      </c>
    </row>
    <row r="10" spans="1:3" ht="15">
      <c r="A10" s="63" t="s">
        <v>221</v>
      </c>
      <c r="B10" s="69" t="s">
        <v>776</v>
      </c>
      <c r="C10" s="63">
        <f>VLOOKUP(GroupVertices[[#This Row],[Vertex]],Vertices[],MATCH("ID",Vertices[[#Headers],[Vertex]:[Vertex Group]],0),FALSE)</f>
        <v>24</v>
      </c>
    </row>
    <row r="11" spans="1:3" ht="15">
      <c r="A11" s="63" t="s">
        <v>221</v>
      </c>
      <c r="B11" s="69" t="s">
        <v>784</v>
      </c>
      <c r="C11" s="63">
        <f>VLOOKUP(GroupVertices[[#This Row],[Vertex]],Vertices[],MATCH("ID",Vertices[[#Headers],[Vertex]:[Vertex Group]],0),FALSE)</f>
        <v>37</v>
      </c>
    </row>
    <row r="12" spans="1:3" ht="15">
      <c r="A12" s="63" t="s">
        <v>221</v>
      </c>
      <c r="B12" s="69" t="s">
        <v>789</v>
      </c>
      <c r="C12" s="63">
        <f>VLOOKUP(GroupVertices[[#This Row],[Vertex]],Vertices[],MATCH("ID",Vertices[[#Headers],[Vertex]:[Vertex Group]],0),FALSE)</f>
        <v>44</v>
      </c>
    </row>
    <row r="13" spans="1:3" ht="15">
      <c r="A13" s="63" t="s">
        <v>221</v>
      </c>
      <c r="B13" s="69" t="s">
        <v>790</v>
      </c>
      <c r="C13" s="63">
        <f>VLOOKUP(GroupVertices[[#This Row],[Vertex]],Vertices[],MATCH("ID",Vertices[[#Headers],[Vertex]:[Vertex Group]],0),FALSE)</f>
        <v>45</v>
      </c>
    </row>
    <row r="14" spans="1:3" ht="15">
      <c r="A14" s="63" t="s">
        <v>221</v>
      </c>
      <c r="B14" s="69" t="s">
        <v>791</v>
      </c>
      <c r="C14" s="63">
        <f>VLOOKUP(GroupVertices[[#This Row],[Vertex]],Vertices[],MATCH("ID",Vertices[[#Headers],[Vertex]:[Vertex Group]],0),FALSE)</f>
        <v>46</v>
      </c>
    </row>
    <row r="15" spans="1:3" ht="15">
      <c r="A15" s="63" t="s">
        <v>221</v>
      </c>
      <c r="B15" s="69" t="s">
        <v>792</v>
      </c>
      <c r="C15" s="63">
        <f>VLOOKUP(GroupVertices[[#This Row],[Vertex]],Vertices[],MATCH("ID",Vertices[[#Headers],[Vertex]:[Vertex Group]],0),FALSE)</f>
        <v>47</v>
      </c>
    </row>
    <row r="16" spans="1:3" ht="15">
      <c r="A16" s="63" t="s">
        <v>221</v>
      </c>
      <c r="B16" s="69" t="s">
        <v>793</v>
      </c>
      <c r="C16" s="63">
        <f>VLOOKUP(GroupVertices[[#This Row],[Vertex]],Vertices[],MATCH("ID",Vertices[[#Headers],[Vertex]:[Vertex Group]],0),FALSE)</f>
        <v>48</v>
      </c>
    </row>
    <row r="17" spans="1:3" ht="15">
      <c r="A17" s="63" t="s">
        <v>221</v>
      </c>
      <c r="B17" s="69" t="s">
        <v>794</v>
      </c>
      <c r="C17" s="63">
        <f>VLOOKUP(GroupVertices[[#This Row],[Vertex]],Vertices[],MATCH("ID",Vertices[[#Headers],[Vertex]:[Vertex Group]],0),FALSE)</f>
        <v>49</v>
      </c>
    </row>
    <row r="18" spans="1:3" ht="15">
      <c r="A18" s="63" t="s">
        <v>221</v>
      </c>
      <c r="B18" s="69" t="s">
        <v>795</v>
      </c>
      <c r="C18" s="63">
        <f>VLOOKUP(GroupVertices[[#This Row],[Vertex]],Vertices[],MATCH("ID",Vertices[[#Headers],[Vertex]:[Vertex Group]],0),FALSE)</f>
        <v>50</v>
      </c>
    </row>
    <row r="19" spans="1:3" ht="15">
      <c r="A19" s="63" t="s">
        <v>221</v>
      </c>
      <c r="B19" s="69" t="s">
        <v>797</v>
      </c>
      <c r="C19" s="63">
        <f>VLOOKUP(GroupVertices[[#This Row],[Vertex]],Vertices[],MATCH("ID",Vertices[[#Headers],[Vertex]:[Vertex Group]],0),FALSE)</f>
        <v>53</v>
      </c>
    </row>
    <row r="20" spans="1:3" ht="15">
      <c r="A20" s="63" t="s">
        <v>221</v>
      </c>
      <c r="B20" s="69" t="s">
        <v>798</v>
      </c>
      <c r="C20" s="63">
        <f>VLOOKUP(GroupVertices[[#This Row],[Vertex]],Vertices[],MATCH("ID",Vertices[[#Headers],[Vertex]:[Vertex Group]],0),FALSE)</f>
        <v>54</v>
      </c>
    </row>
    <row r="21" spans="1:3" ht="15">
      <c r="A21" s="63" t="s">
        <v>222</v>
      </c>
      <c r="B21" s="69" t="s">
        <v>423</v>
      </c>
      <c r="C21" s="63">
        <f>VLOOKUP(GroupVertices[[#This Row],[Vertex]],Vertices[],MATCH("ID",Vertices[[#Headers],[Vertex]:[Vertex Group]],0),FALSE)</f>
        <v>4</v>
      </c>
    </row>
    <row r="22" spans="1:3" ht="15">
      <c r="A22" s="63" t="s">
        <v>222</v>
      </c>
      <c r="B22" s="69" t="s">
        <v>820</v>
      </c>
      <c r="C22" s="63">
        <f>VLOOKUP(GroupVertices[[#This Row],[Vertex]],Vertices[],MATCH("ID",Vertices[[#Headers],[Vertex]:[Vertex Group]],0),FALSE)</f>
        <v>65</v>
      </c>
    </row>
    <row r="23" spans="1:3" ht="15">
      <c r="A23" s="63" t="s">
        <v>222</v>
      </c>
      <c r="B23" s="69" t="s">
        <v>808</v>
      </c>
      <c r="C23" s="63">
        <f>VLOOKUP(GroupVertices[[#This Row],[Vertex]],Vertices[],MATCH("ID",Vertices[[#Headers],[Vertex]:[Vertex Group]],0),FALSE)</f>
        <v>16</v>
      </c>
    </row>
    <row r="24" spans="1:3" ht="15">
      <c r="A24" s="63" t="s">
        <v>222</v>
      </c>
      <c r="B24" s="69" t="s">
        <v>819</v>
      </c>
      <c r="C24" s="63">
        <f>VLOOKUP(GroupVertices[[#This Row],[Vertex]],Vertices[],MATCH("ID",Vertices[[#Headers],[Vertex]:[Vertex Group]],0),FALSE)</f>
        <v>64</v>
      </c>
    </row>
    <row r="25" spans="1:3" ht="15">
      <c r="A25" s="63" t="s">
        <v>222</v>
      </c>
      <c r="B25" s="69" t="s">
        <v>428</v>
      </c>
      <c r="C25" s="63">
        <f>VLOOKUP(GroupVertices[[#This Row],[Vertex]],Vertices[],MATCH("ID",Vertices[[#Headers],[Vertex]:[Vertex Group]],0),FALSE)</f>
        <v>63</v>
      </c>
    </row>
    <row r="26" spans="1:3" ht="15">
      <c r="A26" s="63" t="s">
        <v>222</v>
      </c>
      <c r="B26" s="69" t="s">
        <v>818</v>
      </c>
      <c r="C26" s="63">
        <f>VLOOKUP(GroupVertices[[#This Row],[Vertex]],Vertices[],MATCH("ID",Vertices[[#Headers],[Vertex]:[Vertex Group]],0),FALSE)</f>
        <v>62</v>
      </c>
    </row>
    <row r="27" spans="1:3" ht="15">
      <c r="A27" s="63" t="s">
        <v>222</v>
      </c>
      <c r="B27" s="69" t="s">
        <v>806</v>
      </c>
      <c r="C27" s="63">
        <f>VLOOKUP(GroupVertices[[#This Row],[Vertex]],Vertices[],MATCH("ID",Vertices[[#Headers],[Vertex]:[Vertex Group]],0),FALSE)</f>
        <v>59</v>
      </c>
    </row>
    <row r="28" spans="1:3" ht="15">
      <c r="A28" s="63" t="s">
        <v>222</v>
      </c>
      <c r="B28" s="69" t="s">
        <v>807</v>
      </c>
      <c r="C28" s="63">
        <f>VLOOKUP(GroupVertices[[#This Row],[Vertex]],Vertices[],MATCH("ID",Vertices[[#Headers],[Vertex]:[Vertex Group]],0),FALSE)</f>
        <v>35</v>
      </c>
    </row>
    <row r="29" spans="1:3" ht="15">
      <c r="A29" s="63" t="s">
        <v>222</v>
      </c>
      <c r="B29" s="69" t="s">
        <v>783</v>
      </c>
      <c r="C29" s="63">
        <f>VLOOKUP(GroupVertices[[#This Row],[Vertex]],Vertices[],MATCH("ID",Vertices[[#Headers],[Vertex]:[Vertex Group]],0),FALSE)</f>
        <v>36</v>
      </c>
    </row>
    <row r="30" spans="1:3" ht="15">
      <c r="A30" s="63" t="s">
        <v>222</v>
      </c>
      <c r="B30" s="69" t="s">
        <v>782</v>
      </c>
      <c r="C30" s="63">
        <f>VLOOKUP(GroupVertices[[#This Row],[Vertex]],Vertices[],MATCH("ID",Vertices[[#Headers],[Vertex]:[Vertex Group]],0),FALSE)</f>
        <v>34</v>
      </c>
    </row>
    <row r="31" spans="1:3" ht="15">
      <c r="A31" s="63" t="s">
        <v>222</v>
      </c>
      <c r="B31" s="69" t="s">
        <v>780</v>
      </c>
      <c r="C31" s="63">
        <f>VLOOKUP(GroupVertices[[#This Row],[Vertex]],Vertices[],MATCH("ID",Vertices[[#Headers],[Vertex]:[Vertex Group]],0),FALSE)</f>
        <v>33</v>
      </c>
    </row>
    <row r="32" spans="1:3" ht="15">
      <c r="A32" s="63" t="s">
        <v>222</v>
      </c>
      <c r="B32" s="69" t="s">
        <v>770</v>
      </c>
      <c r="C32" s="63">
        <f>VLOOKUP(GroupVertices[[#This Row],[Vertex]],Vertices[],MATCH("ID",Vertices[[#Headers],[Vertex]:[Vertex Group]],0),FALSE)</f>
        <v>18</v>
      </c>
    </row>
    <row r="33" spans="1:3" ht="15">
      <c r="A33" s="63" t="s">
        <v>222</v>
      </c>
      <c r="B33" s="69" t="s">
        <v>768</v>
      </c>
      <c r="C33" s="63">
        <f>VLOOKUP(GroupVertices[[#This Row],[Vertex]],Vertices[],MATCH("ID",Vertices[[#Headers],[Vertex]:[Vertex Group]],0),FALSE)</f>
        <v>15</v>
      </c>
    </row>
    <row r="34" spans="1:3" ht="15">
      <c r="A34" s="63" t="s">
        <v>222</v>
      </c>
      <c r="B34" s="69" t="s">
        <v>760</v>
      </c>
      <c r="C34" s="63">
        <f>VLOOKUP(GroupVertices[[#This Row],[Vertex]],Vertices[],MATCH("ID",Vertices[[#Headers],[Vertex]:[Vertex Group]],0),FALSE)</f>
        <v>5</v>
      </c>
    </row>
    <row r="35" spans="1:3" ht="15">
      <c r="A35" s="63" t="s">
        <v>222</v>
      </c>
      <c r="B35" s="69" t="s">
        <v>759</v>
      </c>
      <c r="C35" s="63">
        <f>VLOOKUP(GroupVertices[[#This Row],[Vertex]],Vertices[],MATCH("ID",Vertices[[#Headers],[Vertex]:[Vertex Group]],0),FALSE)</f>
        <v>3</v>
      </c>
    </row>
    <row r="36" spans="1:3" ht="15">
      <c r="A36" s="63" t="s">
        <v>354</v>
      </c>
      <c r="B36" s="69" t="s">
        <v>811</v>
      </c>
      <c r="C36" s="63">
        <f>VLOOKUP(GroupVertices[[#This Row],[Vertex]],Vertices[],MATCH("ID",Vertices[[#Headers],[Vertex]:[Vertex Group]],0),FALSE)</f>
        <v>66</v>
      </c>
    </row>
    <row r="37" spans="1:3" ht="15">
      <c r="A37" s="63" t="s">
        <v>354</v>
      </c>
      <c r="B37" s="69" t="s">
        <v>817</v>
      </c>
      <c r="C37" s="63">
        <f>VLOOKUP(GroupVertices[[#This Row],[Vertex]],Vertices[],MATCH("ID",Vertices[[#Headers],[Vertex]:[Vertex Group]],0),FALSE)</f>
        <v>61</v>
      </c>
    </row>
    <row r="38" spans="1:3" ht="15">
      <c r="A38" s="63" t="s">
        <v>354</v>
      </c>
      <c r="B38" s="69" t="s">
        <v>810</v>
      </c>
      <c r="C38" s="63">
        <f>VLOOKUP(GroupVertices[[#This Row],[Vertex]],Vertices[],MATCH("ID",Vertices[[#Headers],[Vertex]:[Vertex Group]],0),FALSE)</f>
        <v>41</v>
      </c>
    </row>
    <row r="39" spans="1:3" ht="15">
      <c r="A39" s="63" t="s">
        <v>354</v>
      </c>
      <c r="B39" s="69" t="s">
        <v>809</v>
      </c>
      <c r="C39" s="63">
        <f>VLOOKUP(GroupVertices[[#This Row],[Vertex]],Vertices[],MATCH("ID",Vertices[[#Headers],[Vertex]:[Vertex Group]],0),FALSE)</f>
        <v>60</v>
      </c>
    </row>
    <row r="40" spans="1:3" ht="15">
      <c r="A40" s="63" t="s">
        <v>354</v>
      </c>
      <c r="B40" s="69" t="s">
        <v>786</v>
      </c>
      <c r="C40" s="63">
        <f>VLOOKUP(GroupVertices[[#This Row],[Vertex]],Vertices[],MATCH("ID",Vertices[[#Headers],[Vertex]:[Vertex Group]],0),FALSE)</f>
        <v>39</v>
      </c>
    </row>
    <row r="41" spans="1:3" ht="15">
      <c r="A41" s="63" t="s">
        <v>354</v>
      </c>
      <c r="B41" s="69" t="s">
        <v>787</v>
      </c>
      <c r="C41" s="63">
        <f>VLOOKUP(GroupVertices[[#This Row],[Vertex]],Vertices[],MATCH("ID",Vertices[[#Headers],[Vertex]:[Vertex Group]],0),FALSE)</f>
        <v>40</v>
      </c>
    </row>
    <row r="42" spans="1:3" ht="15">
      <c r="A42" s="63" t="s">
        <v>354</v>
      </c>
      <c r="B42" s="69" t="s">
        <v>785</v>
      </c>
      <c r="C42" s="63">
        <f>VLOOKUP(GroupVertices[[#This Row],[Vertex]],Vertices[],MATCH("ID",Vertices[[#Headers],[Vertex]:[Vertex Group]],0),FALSE)</f>
        <v>38</v>
      </c>
    </row>
    <row r="43" spans="1:3" ht="15">
      <c r="A43" s="63" t="s">
        <v>373</v>
      </c>
      <c r="B43" s="69" t="s">
        <v>812</v>
      </c>
      <c r="C43" s="63">
        <f>VLOOKUP(GroupVertices[[#This Row],[Vertex]],Vertices[],MATCH("ID",Vertices[[#Headers],[Vertex]:[Vertex Group]],0),FALSE)</f>
        <v>8</v>
      </c>
    </row>
    <row r="44" spans="1:3" ht="15">
      <c r="A44" s="63" t="s">
        <v>373</v>
      </c>
      <c r="B44" s="69" t="s">
        <v>769</v>
      </c>
      <c r="C44" s="63">
        <f>VLOOKUP(GroupVertices[[#This Row],[Vertex]],Vertices[],MATCH("ID",Vertices[[#Headers],[Vertex]:[Vertex Group]],0),FALSE)</f>
        <v>17</v>
      </c>
    </row>
    <row r="45" spans="1:3" ht="15">
      <c r="A45" s="63" t="s">
        <v>373</v>
      </c>
      <c r="B45" s="69" t="s">
        <v>781</v>
      </c>
      <c r="C45" s="63">
        <f>VLOOKUP(GroupVertices[[#This Row],[Vertex]],Vertices[],MATCH("ID",Vertices[[#Headers],[Vertex]:[Vertex Group]],0),FALSE)</f>
        <v>7</v>
      </c>
    </row>
    <row r="46" spans="1:3" ht="15">
      <c r="A46" s="63" t="s">
        <v>373</v>
      </c>
      <c r="B46" s="69" t="s">
        <v>764</v>
      </c>
      <c r="C46" s="63">
        <f>VLOOKUP(GroupVertices[[#This Row],[Vertex]],Vertices[],MATCH("ID",Vertices[[#Headers],[Vertex]:[Vertex Group]],0),FALSE)</f>
        <v>11</v>
      </c>
    </row>
    <row r="47" spans="1:3" ht="15">
      <c r="A47" s="63" t="s">
        <v>373</v>
      </c>
      <c r="B47" s="69" t="s">
        <v>763</v>
      </c>
      <c r="C47" s="63">
        <f>VLOOKUP(GroupVertices[[#This Row],[Vertex]],Vertices[],MATCH("ID",Vertices[[#Headers],[Vertex]:[Vertex Group]],0),FALSE)</f>
        <v>10</v>
      </c>
    </row>
    <row r="48" spans="1:3" ht="15">
      <c r="A48" s="63" t="s">
        <v>373</v>
      </c>
      <c r="B48" s="69" t="s">
        <v>762</v>
      </c>
      <c r="C48" s="63">
        <f>VLOOKUP(GroupVertices[[#This Row],[Vertex]],Vertices[],MATCH("ID",Vertices[[#Headers],[Vertex]:[Vertex Group]],0),FALSE)</f>
        <v>9</v>
      </c>
    </row>
    <row r="49" spans="1:3" ht="15">
      <c r="A49" s="63" t="s">
        <v>373</v>
      </c>
      <c r="B49" s="69" t="s">
        <v>761</v>
      </c>
      <c r="C49" s="63">
        <f>VLOOKUP(GroupVertices[[#This Row],[Vertex]],Vertices[],MATCH("ID",Vertices[[#Headers],[Vertex]:[Vertex Group]],0),FALSE)</f>
        <v>6</v>
      </c>
    </row>
    <row r="50" spans="1:3" ht="15">
      <c r="A50" s="63" t="s">
        <v>374</v>
      </c>
      <c r="B50" s="69" t="s">
        <v>802</v>
      </c>
      <c r="C50" s="63">
        <f>VLOOKUP(GroupVertices[[#This Row],[Vertex]],Vertices[],MATCH("ID",Vertices[[#Headers],[Vertex]:[Vertex Group]],0),FALSE)</f>
        <v>42</v>
      </c>
    </row>
    <row r="51" spans="1:3" ht="15">
      <c r="A51" s="63" t="s">
        <v>374</v>
      </c>
      <c r="B51" s="69" t="s">
        <v>816</v>
      </c>
      <c r="C51" s="63">
        <f>VLOOKUP(GroupVertices[[#This Row],[Vertex]],Vertices[],MATCH("ID",Vertices[[#Headers],[Vertex]:[Vertex Group]],0),FALSE)</f>
        <v>57</v>
      </c>
    </row>
    <row r="52" spans="1:3" ht="15">
      <c r="A52" s="63" t="s">
        <v>374</v>
      </c>
      <c r="B52" s="69" t="s">
        <v>778</v>
      </c>
      <c r="C52" s="63">
        <f>VLOOKUP(GroupVertices[[#This Row],[Vertex]],Vertices[],MATCH("ID",Vertices[[#Headers],[Vertex]:[Vertex Group]],0),FALSE)</f>
        <v>27</v>
      </c>
    </row>
    <row r="53" spans="1:3" ht="15">
      <c r="A53" s="63" t="s">
        <v>374</v>
      </c>
      <c r="B53" s="69" t="s">
        <v>788</v>
      </c>
      <c r="C53" s="63">
        <f>VLOOKUP(GroupVertices[[#This Row],[Vertex]],Vertices[],MATCH("ID",Vertices[[#Headers],[Vertex]:[Vertex Group]],0),FALSE)</f>
        <v>43</v>
      </c>
    </row>
    <row r="54" spans="1:3" ht="15">
      <c r="A54" s="63" t="s">
        <v>374</v>
      </c>
      <c r="B54" s="69" t="s">
        <v>779</v>
      </c>
      <c r="C54" s="63">
        <f>VLOOKUP(GroupVertices[[#This Row],[Vertex]],Vertices[],MATCH("ID",Vertices[[#Headers],[Vertex]:[Vertex Group]],0),FALSE)</f>
        <v>32</v>
      </c>
    </row>
    <row r="55" spans="1:3" ht="15">
      <c r="A55" s="63" t="s">
        <v>374</v>
      </c>
      <c r="B55" s="69" t="s">
        <v>815</v>
      </c>
      <c r="C55" s="63">
        <f>VLOOKUP(GroupVertices[[#This Row],[Vertex]],Vertices[],MATCH("ID",Vertices[[#Headers],[Vertex]:[Vertex Group]],0),FALSE)</f>
        <v>29</v>
      </c>
    </row>
    <row r="56" spans="1:3" ht="15">
      <c r="A56" s="63" t="s">
        <v>374</v>
      </c>
      <c r="B56" s="69" t="s">
        <v>814</v>
      </c>
      <c r="C56" s="63">
        <f>VLOOKUP(GroupVertices[[#This Row],[Vertex]],Vertices[],MATCH("ID",Vertices[[#Headers],[Vertex]:[Vertex Group]],0),FALSE)</f>
        <v>28</v>
      </c>
    </row>
    <row r="57" spans="1:3" ht="15">
      <c r="A57" s="63" t="s">
        <v>1954</v>
      </c>
      <c r="B57" s="69" t="s">
        <v>805</v>
      </c>
      <c r="C57" s="63">
        <f>VLOOKUP(GroupVertices[[#This Row],[Vertex]],Vertices[],MATCH("ID",Vertices[[#Headers],[Vertex]:[Vertex Group]],0),FALSE)</f>
        <v>58</v>
      </c>
    </row>
    <row r="58" spans="1:3" ht="15">
      <c r="A58" s="63" t="s">
        <v>1954</v>
      </c>
      <c r="B58" s="69" t="s">
        <v>804</v>
      </c>
      <c r="C58" s="63">
        <f>VLOOKUP(GroupVertices[[#This Row],[Vertex]],Vertices[],MATCH("ID",Vertices[[#Headers],[Vertex]:[Vertex Group]],0),FALSE)</f>
        <v>52</v>
      </c>
    </row>
    <row r="59" spans="1:3" ht="15">
      <c r="A59" s="63" t="s">
        <v>1954</v>
      </c>
      <c r="B59" s="69" t="s">
        <v>800</v>
      </c>
      <c r="C59" s="63">
        <f>VLOOKUP(GroupVertices[[#This Row],[Vertex]],Vertices[],MATCH("ID",Vertices[[#Headers],[Vertex]:[Vertex Group]],0),FALSE)</f>
        <v>56</v>
      </c>
    </row>
    <row r="60" spans="1:3" ht="15">
      <c r="A60" s="63" t="s">
        <v>1954</v>
      </c>
      <c r="B60" s="69" t="s">
        <v>803</v>
      </c>
      <c r="C60" s="63">
        <f>VLOOKUP(GroupVertices[[#This Row],[Vertex]],Vertices[],MATCH("ID",Vertices[[#Headers],[Vertex]:[Vertex Group]],0),FALSE)</f>
        <v>30</v>
      </c>
    </row>
    <row r="61" spans="1:3" ht="15">
      <c r="A61" s="63" t="s">
        <v>1954</v>
      </c>
      <c r="B61" s="69" t="s">
        <v>799</v>
      </c>
      <c r="C61" s="63">
        <f>VLOOKUP(GroupVertices[[#This Row],[Vertex]],Vertices[],MATCH("ID",Vertices[[#Headers],[Vertex]:[Vertex Group]],0),FALSE)</f>
        <v>55</v>
      </c>
    </row>
    <row r="62" spans="1:3" ht="15">
      <c r="A62" s="63" t="s">
        <v>1954</v>
      </c>
      <c r="B62" s="69" t="s">
        <v>796</v>
      </c>
      <c r="C62" s="63">
        <f>VLOOKUP(GroupVertices[[#This Row],[Vertex]],Vertices[],MATCH("ID",Vertices[[#Headers],[Vertex]:[Vertex Group]],0),FALSE)</f>
        <v>51</v>
      </c>
    </row>
    <row r="63" spans="1:3" ht="15">
      <c r="A63" s="63" t="s">
        <v>1955</v>
      </c>
      <c r="B63" s="69" t="s">
        <v>801</v>
      </c>
      <c r="C63" s="63">
        <f>VLOOKUP(GroupVertices[[#This Row],[Vertex]],Vertices[],MATCH("ID",Vertices[[#Headers],[Vertex]:[Vertex Group]],0),FALSE)</f>
        <v>31</v>
      </c>
    </row>
    <row r="64" spans="1:3" ht="15">
      <c r="A64" s="63" t="s">
        <v>1955</v>
      </c>
      <c r="B64" s="69" t="s">
        <v>777</v>
      </c>
      <c r="C64" s="63">
        <f>VLOOKUP(GroupVertices[[#This Row],[Vertex]],Vertices[],MATCH("ID",Vertices[[#Headers],[Vertex]:[Vertex Group]],0),FALSE)</f>
        <v>25</v>
      </c>
    </row>
    <row r="65" spans="1:3" ht="15">
      <c r="A65" s="63" t="s">
        <v>1955</v>
      </c>
      <c r="B65" s="69" t="s">
        <v>813</v>
      </c>
      <c r="C65" s="63">
        <f>VLOOKUP(GroupVertices[[#This Row],[Vertex]],Vertices[],MATCH("ID",Vertices[[#Headers],[Vertex]:[Vertex Group]],0),FALSE)</f>
        <v>26</v>
      </c>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54</v>
      </c>
      <c r="L2" s="37">
        <f>MIN(Vertices[Closeness Centrality])</f>
        <v>0</v>
      </c>
      <c r="M2" s="38">
        <f>COUNTIF(Vertices[Closeness Centrality],"&gt;= "&amp;L2)-COUNTIF(Vertices[Closeness Centrality],"&gt;="&amp;L3)</f>
        <v>19</v>
      </c>
      <c r="N2" s="37">
        <f>MIN(Vertices[Eigenvector Centrality])</f>
        <v>0</v>
      </c>
      <c r="O2" s="38">
        <f>COUNTIF(Vertices[Eigenvector Centrality],"&gt;= "&amp;N2)-COUNTIF(Vertices[Eigenvector Centrality],"&gt;="&amp;N3)</f>
        <v>21</v>
      </c>
      <c r="P2" s="37">
        <f>MIN(Vertices[PageRank])</f>
        <v>0.325407</v>
      </c>
      <c r="Q2" s="38">
        <f>COUNTIF(Vertices[PageRank],"&gt;= "&amp;P2)-COUNTIF(Vertices[PageRank],"&gt;="&amp;P3)</f>
        <v>8</v>
      </c>
      <c r="R2" s="37">
        <f>MIN(Vertices[Clustering Coefficient])</f>
        <v>0</v>
      </c>
      <c r="S2" s="43">
        <f>COUNTIF(Vertices[Clustering Coefficient],"&gt;= "&amp;R2)-COUNTIF(Vertices[Clustering Coefficient],"&gt;="&amp;R3)</f>
        <v>32</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0.46511627906976744</v>
      </c>
      <c r="G3" s="40">
        <f>COUNTIF(Vertices[In-Degree],"&gt;= "&amp;F3)-COUNTIF(Vertices[In-Degree],"&gt;="&amp;F4)</f>
        <v>0</v>
      </c>
      <c r="H3" s="39">
        <f aca="true" t="shared" si="3" ref="H3:H44">H2+($H$45-$H$2)/BinDivisor</f>
        <v>0.27906976744186046</v>
      </c>
      <c r="I3" s="40">
        <f>COUNTIF(Vertices[Out-Degree],"&gt;= "&amp;H3)-COUNTIF(Vertices[Out-Degree],"&gt;="&amp;H4)</f>
        <v>0</v>
      </c>
      <c r="J3" s="39">
        <f aca="true" t="shared" si="4" ref="J3:J44">J2+($J$45-$J$2)/BinDivisor</f>
        <v>18.99254337209302</v>
      </c>
      <c r="K3" s="40">
        <f>COUNTIF(Vertices[Betweenness Centrality],"&gt;= "&amp;J3)-COUNTIF(Vertices[Betweenness Centrality],"&gt;="&amp;J4)</f>
        <v>0</v>
      </c>
      <c r="L3" s="39">
        <f aca="true" t="shared" si="5" ref="L3:L44">L2+($L$45-$L$2)/BinDivisor</f>
        <v>0.000337046511627907</v>
      </c>
      <c r="M3" s="40">
        <f>COUNTIF(Vertices[Closeness Centrality],"&gt;= "&amp;L3)-COUNTIF(Vertices[Closeness Centrality],"&gt;="&amp;L4)</f>
        <v>0</v>
      </c>
      <c r="N3" s="39">
        <f aca="true" t="shared" si="6" ref="N3:N44">N2+($N$45-$N$2)/BinDivisor</f>
        <v>0.0021086744186046514</v>
      </c>
      <c r="O3" s="40">
        <f>COUNTIF(Vertices[Eigenvector Centrality],"&gt;= "&amp;N3)-COUNTIF(Vertices[Eigenvector Centrality],"&gt;="&amp;N4)</f>
        <v>4</v>
      </c>
      <c r="P3" s="39">
        <f aca="true" t="shared" si="7" ref="P3:P44">P2+($P$45-$P$2)/BinDivisor</f>
        <v>0.42712467441860463</v>
      </c>
      <c r="Q3" s="40">
        <f>COUNTIF(Vertices[PageRank],"&gt;= "&amp;P3)-COUNTIF(Vertices[PageRank],"&gt;="&amp;P4)</f>
        <v>9</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64</v>
      </c>
      <c r="D4" s="32">
        <f t="shared" si="1"/>
        <v>0</v>
      </c>
      <c r="E4" s="3">
        <f>COUNTIF(Vertices[Degree],"&gt;= "&amp;D4)-COUNTIF(Vertices[Degree],"&gt;="&amp;D5)</f>
        <v>0</v>
      </c>
      <c r="F4" s="37">
        <f t="shared" si="2"/>
        <v>0.9302325581395349</v>
      </c>
      <c r="G4" s="38">
        <f>COUNTIF(Vertices[In-Degree],"&gt;= "&amp;F4)-COUNTIF(Vertices[In-Degree],"&gt;="&amp;F5)</f>
        <v>25</v>
      </c>
      <c r="H4" s="37">
        <f t="shared" si="3"/>
        <v>0.5581395348837209</v>
      </c>
      <c r="I4" s="38">
        <f>COUNTIF(Vertices[Out-Degree],"&gt;= "&amp;H4)-COUNTIF(Vertices[Out-Degree],"&gt;="&amp;H5)</f>
        <v>0</v>
      </c>
      <c r="J4" s="37">
        <f t="shared" si="4"/>
        <v>37.98508674418604</v>
      </c>
      <c r="K4" s="38">
        <f>COUNTIF(Vertices[Betweenness Centrality],"&gt;= "&amp;J4)-COUNTIF(Vertices[Betweenness Centrality],"&gt;="&amp;J5)</f>
        <v>0</v>
      </c>
      <c r="L4" s="37">
        <f t="shared" si="5"/>
        <v>0.000674093023255814</v>
      </c>
      <c r="M4" s="38">
        <f>COUNTIF(Vertices[Closeness Centrality],"&gt;= "&amp;L4)-COUNTIF(Vertices[Closeness Centrality],"&gt;="&amp;L5)</f>
        <v>0</v>
      </c>
      <c r="N4" s="37">
        <f t="shared" si="6"/>
        <v>0.004217348837209303</v>
      </c>
      <c r="O4" s="38">
        <f>COUNTIF(Vertices[Eigenvector Centrality],"&gt;= "&amp;N4)-COUNTIF(Vertices[Eigenvector Centrality],"&gt;="&amp;N5)</f>
        <v>5</v>
      </c>
      <c r="P4" s="37">
        <f t="shared" si="7"/>
        <v>0.5288423488372093</v>
      </c>
      <c r="Q4" s="38">
        <f>COUNTIF(Vertices[PageRank],"&gt;= "&amp;P4)-COUNTIF(Vertices[PageRank],"&gt;="&amp;P5)</f>
        <v>6</v>
      </c>
      <c r="R4" s="37">
        <f t="shared" si="8"/>
        <v>0.046511627906976744</v>
      </c>
      <c r="S4" s="43">
        <f>COUNTIF(Vertices[Clustering Coefficient],"&gt;= "&amp;R4)-COUNTIF(Vertices[Clustering Coefficient],"&gt;="&amp;R5)</f>
        <v>2</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1.3953488372093024</v>
      </c>
      <c r="G5" s="40">
        <f>COUNTIF(Vertices[In-Degree],"&gt;= "&amp;F5)-COUNTIF(Vertices[In-Degree],"&gt;="&amp;F6)</f>
        <v>0</v>
      </c>
      <c r="H5" s="39">
        <f t="shared" si="3"/>
        <v>0.8372093023255813</v>
      </c>
      <c r="I5" s="40">
        <f>COUNTIF(Vertices[Out-Degree],"&gt;= "&amp;H5)-COUNTIF(Vertices[Out-Degree],"&gt;="&amp;H6)</f>
        <v>30</v>
      </c>
      <c r="J5" s="39">
        <f t="shared" si="4"/>
        <v>56.97763011627906</v>
      </c>
      <c r="K5" s="40">
        <f>COUNTIF(Vertices[Betweenness Centrality],"&gt;= "&amp;J5)-COUNTIF(Vertices[Betweenness Centrality],"&gt;="&amp;J6)</f>
        <v>1</v>
      </c>
      <c r="L5" s="39">
        <f t="shared" si="5"/>
        <v>0.001011139534883721</v>
      </c>
      <c r="M5" s="40">
        <f>COUNTIF(Vertices[Closeness Centrality],"&gt;= "&amp;L5)-COUNTIF(Vertices[Closeness Centrality],"&gt;="&amp;L6)</f>
        <v>0</v>
      </c>
      <c r="N5" s="39">
        <f t="shared" si="6"/>
        <v>0.006326023255813954</v>
      </c>
      <c r="O5" s="40">
        <f>COUNTIF(Vertices[Eigenvector Centrality],"&gt;= "&amp;N5)-COUNTIF(Vertices[Eigenvector Centrality],"&gt;="&amp;N6)</f>
        <v>1</v>
      </c>
      <c r="P5" s="39">
        <f t="shared" si="7"/>
        <v>0.630560023255814</v>
      </c>
      <c r="Q5" s="40">
        <f>COUNTIF(Vertices[PageRank],"&gt;= "&amp;P5)-COUNTIF(Vertices[PageRank],"&gt;="&amp;P6)</f>
        <v>6</v>
      </c>
      <c r="R5" s="39">
        <f t="shared" si="8"/>
        <v>0.06976744186046512</v>
      </c>
      <c r="S5" s="44">
        <f>COUNTIF(Vertices[Clustering Coefficient],"&gt;= "&amp;R5)-COUNTIF(Vertices[Clustering Coefficient],"&gt;="&amp;R6)</f>
        <v>2</v>
      </c>
      <c r="T5" s="39" t="e">
        <f ca="1" t="shared" si="9"/>
        <v>#REF!</v>
      </c>
      <c r="U5" s="40" t="e">
        <f ca="1" t="shared" si="0"/>
        <v>#REF!</v>
      </c>
    </row>
    <row r="6" spans="1:21" ht="15">
      <c r="A6" s="34" t="s">
        <v>148</v>
      </c>
      <c r="B6" s="34">
        <v>86</v>
      </c>
      <c r="D6" s="32">
        <f t="shared" si="1"/>
        <v>0</v>
      </c>
      <c r="E6" s="3">
        <f>COUNTIF(Vertices[Degree],"&gt;= "&amp;D6)-COUNTIF(Vertices[Degree],"&gt;="&amp;D7)</f>
        <v>0</v>
      </c>
      <c r="F6" s="37">
        <f t="shared" si="2"/>
        <v>1.8604651162790697</v>
      </c>
      <c r="G6" s="38">
        <f>COUNTIF(Vertices[In-Degree],"&gt;= "&amp;F6)-COUNTIF(Vertices[In-Degree],"&gt;="&amp;F7)</f>
        <v>13</v>
      </c>
      <c r="H6" s="37">
        <f t="shared" si="3"/>
        <v>1.1162790697674418</v>
      </c>
      <c r="I6" s="38">
        <f>COUNTIF(Vertices[Out-Degree],"&gt;= "&amp;H6)-COUNTIF(Vertices[Out-Degree],"&gt;="&amp;H7)</f>
        <v>0</v>
      </c>
      <c r="J6" s="37">
        <f t="shared" si="4"/>
        <v>75.97017348837208</v>
      </c>
      <c r="K6" s="38">
        <f>COUNTIF(Vertices[Betweenness Centrality],"&gt;= "&amp;J6)-COUNTIF(Vertices[Betweenness Centrality],"&gt;="&amp;J7)</f>
        <v>0</v>
      </c>
      <c r="L6" s="37">
        <f t="shared" si="5"/>
        <v>0.001348186046511628</v>
      </c>
      <c r="M6" s="38">
        <f>COUNTIF(Vertices[Closeness Centrality],"&gt;= "&amp;L6)-COUNTIF(Vertices[Closeness Centrality],"&gt;="&amp;L7)</f>
        <v>0</v>
      </c>
      <c r="N6" s="37">
        <f t="shared" si="6"/>
        <v>0.008434697674418606</v>
      </c>
      <c r="O6" s="38">
        <f>COUNTIF(Vertices[Eigenvector Centrality],"&gt;= "&amp;N6)-COUNTIF(Vertices[Eigenvector Centrality],"&gt;="&amp;N7)</f>
        <v>0</v>
      </c>
      <c r="P6" s="37">
        <f t="shared" si="7"/>
        <v>0.7322776976744186</v>
      </c>
      <c r="Q6" s="38">
        <f>COUNTIF(Vertices[PageRank],"&gt;= "&amp;P6)-COUNTIF(Vertices[PageRank],"&gt;="&amp;P7)</f>
        <v>1</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163</v>
      </c>
      <c r="D7" s="32">
        <f t="shared" si="1"/>
        <v>0</v>
      </c>
      <c r="E7" s="3">
        <f>COUNTIF(Vertices[Degree],"&gt;= "&amp;D7)-COUNTIF(Vertices[Degree],"&gt;="&amp;D8)</f>
        <v>0</v>
      </c>
      <c r="F7" s="39">
        <f t="shared" si="2"/>
        <v>2.3255813953488373</v>
      </c>
      <c r="G7" s="40">
        <f>COUNTIF(Vertices[In-Degree],"&gt;= "&amp;F7)-COUNTIF(Vertices[In-Degree],"&gt;="&amp;F8)</f>
        <v>0</v>
      </c>
      <c r="H7" s="39">
        <f t="shared" si="3"/>
        <v>1.3953488372093024</v>
      </c>
      <c r="I7" s="40">
        <f>COUNTIF(Vertices[Out-Degree],"&gt;= "&amp;H7)-COUNTIF(Vertices[Out-Degree],"&gt;="&amp;H8)</f>
        <v>0</v>
      </c>
      <c r="J7" s="39">
        <f t="shared" si="4"/>
        <v>94.96271686046511</v>
      </c>
      <c r="K7" s="40">
        <f>COUNTIF(Vertices[Betweenness Centrality],"&gt;= "&amp;J7)-COUNTIF(Vertices[Betweenness Centrality],"&gt;="&amp;J8)</f>
        <v>1</v>
      </c>
      <c r="L7" s="39">
        <f t="shared" si="5"/>
        <v>0.001685232558139535</v>
      </c>
      <c r="M7" s="40">
        <f>COUNTIF(Vertices[Closeness Centrality],"&gt;= "&amp;L7)-COUNTIF(Vertices[Closeness Centrality],"&gt;="&amp;L8)</f>
        <v>0</v>
      </c>
      <c r="N7" s="39">
        <f t="shared" si="6"/>
        <v>0.010543372093023258</v>
      </c>
      <c r="O7" s="40">
        <f>COUNTIF(Vertices[Eigenvector Centrality],"&gt;= "&amp;N7)-COUNTIF(Vertices[Eigenvector Centrality],"&gt;="&amp;N8)</f>
        <v>5</v>
      </c>
      <c r="P7" s="39">
        <f t="shared" si="7"/>
        <v>0.8339953720930233</v>
      </c>
      <c r="Q7" s="40">
        <f>COUNTIF(Vertices[PageRank],"&gt;= "&amp;P7)-COUNTIF(Vertices[PageRank],"&gt;="&amp;P8)</f>
        <v>3</v>
      </c>
      <c r="R7" s="39">
        <f t="shared" si="8"/>
        <v>0.11627906976744186</v>
      </c>
      <c r="S7" s="44">
        <f>COUNTIF(Vertices[Clustering Coefficient],"&gt;= "&amp;R7)-COUNTIF(Vertices[Clustering Coefficient],"&gt;="&amp;R8)</f>
        <v>3</v>
      </c>
      <c r="T7" s="39" t="e">
        <f ca="1" t="shared" si="9"/>
        <v>#REF!</v>
      </c>
      <c r="U7" s="40" t="e">
        <f ca="1" t="shared" si="0"/>
        <v>#REF!</v>
      </c>
    </row>
    <row r="8" spans="1:21" ht="15">
      <c r="A8" s="34" t="s">
        <v>150</v>
      </c>
      <c r="B8" s="34">
        <v>249</v>
      </c>
      <c r="D8" s="32">
        <f t="shared" si="1"/>
        <v>0</v>
      </c>
      <c r="E8" s="3">
        <f>COUNTIF(Vertices[Degree],"&gt;= "&amp;D8)-COUNTIF(Vertices[Degree],"&gt;="&amp;D9)</f>
        <v>0</v>
      </c>
      <c r="F8" s="37">
        <f t="shared" si="2"/>
        <v>2.7906976744186047</v>
      </c>
      <c r="G8" s="38">
        <f>COUNTIF(Vertices[In-Degree],"&gt;= "&amp;F8)-COUNTIF(Vertices[In-Degree],"&gt;="&amp;F9)</f>
        <v>1</v>
      </c>
      <c r="H8" s="37">
        <f t="shared" si="3"/>
        <v>1.6744186046511629</v>
      </c>
      <c r="I8" s="38">
        <f>COUNTIF(Vertices[Out-Degree],"&gt;= "&amp;H8)-COUNTIF(Vertices[Out-Degree],"&gt;="&amp;H9)</f>
        <v>0</v>
      </c>
      <c r="J8" s="37">
        <f t="shared" si="4"/>
        <v>113.95526023255813</v>
      </c>
      <c r="K8" s="38">
        <f>COUNTIF(Vertices[Betweenness Centrality],"&gt;= "&amp;J8)-COUNTIF(Vertices[Betweenness Centrality],"&gt;="&amp;J9)</f>
        <v>0</v>
      </c>
      <c r="L8" s="37">
        <f t="shared" si="5"/>
        <v>0.002022279069767442</v>
      </c>
      <c r="M8" s="38">
        <f>COUNTIF(Vertices[Closeness Centrality],"&gt;= "&amp;L8)-COUNTIF(Vertices[Closeness Centrality],"&gt;="&amp;L9)</f>
        <v>0</v>
      </c>
      <c r="N8" s="37">
        <f t="shared" si="6"/>
        <v>0.01265204651162791</v>
      </c>
      <c r="O8" s="38">
        <f>COUNTIF(Vertices[Eigenvector Centrality],"&gt;= "&amp;N8)-COUNTIF(Vertices[Eigenvector Centrality],"&gt;="&amp;N9)</f>
        <v>2</v>
      </c>
      <c r="P8" s="37">
        <f t="shared" si="7"/>
        <v>0.935713046511628</v>
      </c>
      <c r="Q8" s="38">
        <f>COUNTIF(Vertices[PageRank],"&gt;= "&amp;P8)-COUNTIF(Vertices[PageRank],"&gt;="&amp;P9)</f>
        <v>20</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3.255813953488372</v>
      </c>
      <c r="G9" s="40">
        <f>COUNTIF(Vertices[In-Degree],"&gt;= "&amp;F9)-COUNTIF(Vertices[In-Degree],"&gt;="&amp;F10)</f>
        <v>0</v>
      </c>
      <c r="H9" s="39">
        <f t="shared" si="3"/>
        <v>1.9534883720930234</v>
      </c>
      <c r="I9" s="40">
        <f>COUNTIF(Vertices[Out-Degree],"&gt;= "&amp;H9)-COUNTIF(Vertices[Out-Degree],"&gt;="&amp;H10)</f>
        <v>10</v>
      </c>
      <c r="J9" s="39">
        <f t="shared" si="4"/>
        <v>132.94780360465114</v>
      </c>
      <c r="K9" s="40">
        <f>COUNTIF(Vertices[Betweenness Centrality],"&gt;= "&amp;J9)-COUNTIF(Vertices[Betweenness Centrality],"&gt;="&amp;J10)</f>
        <v>1</v>
      </c>
      <c r="L9" s="39">
        <f t="shared" si="5"/>
        <v>0.0023593255813953488</v>
      </c>
      <c r="M9" s="40">
        <f>COUNTIF(Vertices[Closeness Centrality],"&gt;= "&amp;L9)-COUNTIF(Vertices[Closeness Centrality],"&gt;="&amp;L10)</f>
        <v>0</v>
      </c>
      <c r="N9" s="39">
        <f t="shared" si="6"/>
        <v>0.014760720930232563</v>
      </c>
      <c r="O9" s="40">
        <f>COUNTIF(Vertices[Eigenvector Centrality],"&gt;= "&amp;N9)-COUNTIF(Vertices[Eigenvector Centrality],"&gt;="&amp;N10)</f>
        <v>3</v>
      </c>
      <c r="P9" s="39">
        <f t="shared" si="7"/>
        <v>1.0374307209302327</v>
      </c>
      <c r="Q9" s="40">
        <f>COUNTIF(Vertices[PageRank],"&gt;= "&amp;P9)-COUNTIF(Vertices[PageRank],"&gt;="&amp;P10)</f>
        <v>0</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70</v>
      </c>
      <c r="D10" s="32">
        <f t="shared" si="1"/>
        <v>0</v>
      </c>
      <c r="E10" s="3">
        <f>COUNTIF(Vertices[Degree],"&gt;= "&amp;D10)-COUNTIF(Vertices[Degree],"&gt;="&amp;D11)</f>
        <v>0</v>
      </c>
      <c r="F10" s="37">
        <f t="shared" si="2"/>
        <v>3.7209302325581395</v>
      </c>
      <c r="G10" s="38">
        <f>COUNTIF(Vertices[In-Degree],"&gt;= "&amp;F10)-COUNTIF(Vertices[In-Degree],"&gt;="&amp;F11)</f>
        <v>0</v>
      </c>
      <c r="H10" s="37">
        <f t="shared" si="3"/>
        <v>2.2325581395348837</v>
      </c>
      <c r="I10" s="38">
        <f>COUNTIF(Vertices[Out-Degree],"&gt;= "&amp;H10)-COUNTIF(Vertices[Out-Degree],"&gt;="&amp;H11)</f>
        <v>0</v>
      </c>
      <c r="J10" s="37">
        <f t="shared" si="4"/>
        <v>151.94034697674417</v>
      </c>
      <c r="K10" s="38">
        <f>COUNTIF(Vertices[Betweenness Centrality],"&gt;= "&amp;J10)-COUNTIF(Vertices[Betweenness Centrality],"&gt;="&amp;J11)</f>
        <v>0</v>
      </c>
      <c r="L10" s="37">
        <f t="shared" si="5"/>
        <v>0.0026963720930232556</v>
      </c>
      <c r="M10" s="38">
        <f>COUNTIF(Vertices[Closeness Centrality],"&gt;= "&amp;L10)-COUNTIF(Vertices[Closeness Centrality],"&gt;="&amp;L11)</f>
        <v>0</v>
      </c>
      <c r="N10" s="37">
        <f t="shared" si="6"/>
        <v>0.016869395348837215</v>
      </c>
      <c r="O10" s="38">
        <f>COUNTIF(Vertices[Eigenvector Centrality],"&gt;= "&amp;N10)-COUNTIF(Vertices[Eigenvector Centrality],"&gt;="&amp;N11)</f>
        <v>0</v>
      </c>
      <c r="P10" s="37">
        <f t="shared" si="7"/>
        <v>1.1391483953488373</v>
      </c>
      <c r="Q10" s="38">
        <f>COUNTIF(Vertices[PageRank],"&gt;= "&amp;P10)-COUNTIF(Vertices[PageRank],"&gt;="&amp;P11)</f>
        <v>2</v>
      </c>
      <c r="R10" s="37">
        <f t="shared" si="8"/>
        <v>0.18604651162790697</v>
      </c>
      <c r="S10" s="43">
        <f>COUNTIF(Vertices[Clustering Coefficient],"&gt;= "&amp;R10)-COUNTIF(Vertices[Clustering Coefficient],"&gt;="&amp;R11)</f>
        <v>1</v>
      </c>
      <c r="T10" s="37" t="e">
        <f ca="1" t="shared" si="9"/>
        <v>#REF!</v>
      </c>
      <c r="U10" s="38" t="e">
        <f ca="1" t="shared" si="0"/>
        <v>#REF!</v>
      </c>
    </row>
    <row r="11" spans="1:21" ht="15">
      <c r="A11" s="88"/>
      <c r="B11" s="88"/>
      <c r="D11" s="32">
        <f t="shared" si="1"/>
        <v>0</v>
      </c>
      <c r="E11" s="3">
        <f>COUNTIF(Vertices[Degree],"&gt;= "&amp;D11)-COUNTIF(Vertices[Degree],"&gt;="&amp;D12)</f>
        <v>0</v>
      </c>
      <c r="F11" s="39">
        <f t="shared" si="2"/>
        <v>4.186046511627907</v>
      </c>
      <c r="G11" s="40">
        <f>COUNTIF(Vertices[In-Degree],"&gt;= "&amp;F11)-COUNTIF(Vertices[In-Degree],"&gt;="&amp;F12)</f>
        <v>0</v>
      </c>
      <c r="H11" s="39">
        <f t="shared" si="3"/>
        <v>2.511627906976744</v>
      </c>
      <c r="I11" s="40">
        <f>COUNTIF(Vertices[Out-Degree],"&gt;= "&amp;H11)-COUNTIF(Vertices[Out-Degree],"&gt;="&amp;H12)</f>
        <v>0</v>
      </c>
      <c r="J11" s="39">
        <f t="shared" si="4"/>
        <v>170.9328903488372</v>
      </c>
      <c r="K11" s="40">
        <f>COUNTIF(Vertices[Betweenness Centrality],"&gt;= "&amp;J11)-COUNTIF(Vertices[Betweenness Centrality],"&gt;="&amp;J12)</f>
        <v>1</v>
      </c>
      <c r="L11" s="39">
        <f t="shared" si="5"/>
        <v>0.0030334186046511624</v>
      </c>
      <c r="M11" s="40">
        <f>COUNTIF(Vertices[Closeness Centrality],"&gt;= "&amp;L11)-COUNTIF(Vertices[Closeness Centrality],"&gt;="&amp;L12)</f>
        <v>0</v>
      </c>
      <c r="N11" s="39">
        <f t="shared" si="6"/>
        <v>0.018978069767441867</v>
      </c>
      <c r="O11" s="40">
        <f>COUNTIF(Vertices[Eigenvector Centrality],"&gt;= "&amp;N11)-COUNTIF(Vertices[Eigenvector Centrality],"&gt;="&amp;N12)</f>
        <v>4</v>
      </c>
      <c r="P11" s="39">
        <f t="shared" si="7"/>
        <v>1.2408660697674418</v>
      </c>
      <c r="Q11" s="40">
        <f>COUNTIF(Vertices[PageRank],"&gt;= "&amp;P11)-COUNTIF(Vertices[PageRank],"&gt;="&amp;P12)</f>
        <v>1</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0.05747126436781609</v>
      </c>
      <c r="D12" s="32">
        <f t="shared" si="1"/>
        <v>0</v>
      </c>
      <c r="E12" s="3">
        <f>COUNTIF(Vertices[Degree],"&gt;= "&amp;D12)-COUNTIF(Vertices[Degree],"&gt;="&amp;D13)</f>
        <v>0</v>
      </c>
      <c r="F12" s="37">
        <f t="shared" si="2"/>
        <v>4.651162790697675</v>
      </c>
      <c r="G12" s="38">
        <f>COUNTIF(Vertices[In-Degree],"&gt;= "&amp;F12)-COUNTIF(Vertices[In-Degree],"&gt;="&amp;F13)</f>
        <v>4</v>
      </c>
      <c r="H12" s="37">
        <f t="shared" si="3"/>
        <v>2.7906976744186047</v>
      </c>
      <c r="I12" s="38">
        <f>COUNTIF(Vertices[Out-Degree],"&gt;= "&amp;H12)-COUNTIF(Vertices[Out-Degree],"&gt;="&amp;H13)</f>
        <v>6</v>
      </c>
      <c r="J12" s="37">
        <f t="shared" si="4"/>
        <v>189.92543372093022</v>
      </c>
      <c r="K12" s="38">
        <f>COUNTIF(Vertices[Betweenness Centrality],"&gt;= "&amp;J12)-COUNTIF(Vertices[Betweenness Centrality],"&gt;="&amp;J13)</f>
        <v>1</v>
      </c>
      <c r="L12" s="37">
        <f t="shared" si="5"/>
        <v>0.0033704651162790693</v>
      </c>
      <c r="M12" s="38">
        <f>COUNTIF(Vertices[Closeness Centrality],"&gt;= "&amp;L12)-COUNTIF(Vertices[Closeness Centrality],"&gt;="&amp;L13)</f>
        <v>0</v>
      </c>
      <c r="N12" s="37">
        <f t="shared" si="6"/>
        <v>0.02108674418604652</v>
      </c>
      <c r="O12" s="38">
        <f>COUNTIF(Vertices[Eigenvector Centrality],"&gt;= "&amp;N12)-COUNTIF(Vertices[Eigenvector Centrality],"&gt;="&amp;N13)</f>
        <v>5</v>
      </c>
      <c r="P12" s="37">
        <f t="shared" si="7"/>
        <v>1.3425837441860464</v>
      </c>
      <c r="Q12" s="38">
        <f>COUNTIF(Vertices[PageRank],"&gt;= "&amp;P12)-COUNTIF(Vertices[PageRank],"&gt;="&amp;P13)</f>
        <v>1</v>
      </c>
      <c r="R12" s="37">
        <f t="shared" si="8"/>
        <v>0.2325581395348837</v>
      </c>
      <c r="S12" s="43">
        <f>COUNTIF(Vertices[Clustering Coefficient],"&gt;= "&amp;R12)-COUNTIF(Vertices[Clustering Coefficient],"&gt;="&amp;R13)</f>
        <v>1</v>
      </c>
      <c r="T12" s="37" t="e">
        <f ca="1" t="shared" si="9"/>
        <v>#REF!</v>
      </c>
      <c r="U12" s="38" t="e">
        <f ca="1" t="shared" si="0"/>
        <v>#REF!</v>
      </c>
    </row>
    <row r="13" spans="1:21" ht="15">
      <c r="A13" s="34" t="s">
        <v>171</v>
      </c>
      <c r="B13" s="34">
        <v>0.10869565217391304</v>
      </c>
      <c r="D13" s="32">
        <f t="shared" si="1"/>
        <v>0</v>
      </c>
      <c r="E13" s="3">
        <f>COUNTIF(Vertices[Degree],"&gt;= "&amp;D13)-COUNTIF(Vertices[Degree],"&gt;="&amp;D14)</f>
        <v>0</v>
      </c>
      <c r="F13" s="39">
        <f t="shared" si="2"/>
        <v>5.116279069767442</v>
      </c>
      <c r="G13" s="40">
        <f>COUNTIF(Vertices[In-Degree],"&gt;= "&amp;F13)-COUNTIF(Vertices[In-Degree],"&gt;="&amp;F14)</f>
        <v>0</v>
      </c>
      <c r="H13" s="39">
        <f t="shared" si="3"/>
        <v>3.0697674418604652</v>
      </c>
      <c r="I13" s="40">
        <f>COUNTIF(Vertices[Out-Degree],"&gt;= "&amp;H13)-COUNTIF(Vertices[Out-Degree],"&gt;="&amp;H14)</f>
        <v>0</v>
      </c>
      <c r="J13" s="39">
        <f t="shared" si="4"/>
        <v>208.91797709302324</v>
      </c>
      <c r="K13" s="40">
        <f>COUNTIF(Vertices[Betweenness Centrality],"&gt;= "&amp;J13)-COUNTIF(Vertices[Betweenness Centrality],"&gt;="&amp;J14)</f>
        <v>1</v>
      </c>
      <c r="L13" s="39">
        <f t="shared" si="5"/>
        <v>0.003707511627906976</v>
      </c>
      <c r="M13" s="40">
        <f>COUNTIF(Vertices[Closeness Centrality],"&gt;= "&amp;L13)-COUNTIF(Vertices[Closeness Centrality],"&gt;="&amp;L14)</f>
        <v>0</v>
      </c>
      <c r="N13" s="39">
        <f t="shared" si="6"/>
        <v>0.023195418604651172</v>
      </c>
      <c r="O13" s="40">
        <f>COUNTIF(Vertices[Eigenvector Centrality],"&gt;= "&amp;N13)-COUNTIF(Vertices[Eigenvector Centrality],"&gt;="&amp;N14)</f>
        <v>0</v>
      </c>
      <c r="P13" s="39">
        <f t="shared" si="7"/>
        <v>1.444301418604651</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5.5813953488372094</v>
      </c>
      <c r="G14" s="38">
        <f>COUNTIF(Vertices[In-Degree],"&gt;= "&amp;F14)-COUNTIF(Vertices[In-Degree],"&gt;="&amp;F15)</f>
        <v>1</v>
      </c>
      <c r="H14" s="37">
        <f t="shared" si="3"/>
        <v>3.3488372093023258</v>
      </c>
      <c r="I14" s="38">
        <f>COUNTIF(Vertices[Out-Degree],"&gt;= "&amp;H14)-COUNTIF(Vertices[Out-Degree],"&gt;="&amp;H15)</f>
        <v>0</v>
      </c>
      <c r="J14" s="37">
        <f t="shared" si="4"/>
        <v>227.91052046511626</v>
      </c>
      <c r="K14" s="38">
        <f>COUNTIF(Vertices[Betweenness Centrality],"&gt;= "&amp;J14)-COUNTIF(Vertices[Betweenness Centrality],"&gt;="&amp;J15)</f>
        <v>0</v>
      </c>
      <c r="L14" s="37">
        <f t="shared" si="5"/>
        <v>0.004044558139534883</v>
      </c>
      <c r="M14" s="38">
        <f>COUNTIF(Vertices[Closeness Centrality],"&gt;= "&amp;L14)-COUNTIF(Vertices[Closeness Centrality],"&gt;="&amp;L15)</f>
        <v>0</v>
      </c>
      <c r="N14" s="37">
        <f t="shared" si="6"/>
        <v>0.025304093023255824</v>
      </c>
      <c r="O14" s="38">
        <f>COUNTIF(Vertices[Eigenvector Centrality],"&gt;= "&amp;N14)-COUNTIF(Vertices[Eigenvector Centrality],"&gt;="&amp;N15)</f>
        <v>2</v>
      </c>
      <c r="P14" s="37">
        <f t="shared" si="7"/>
        <v>1.5460190930232556</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20</v>
      </c>
      <c r="D15" s="32">
        <f t="shared" si="1"/>
        <v>0</v>
      </c>
      <c r="E15" s="3">
        <f>COUNTIF(Vertices[Degree],"&gt;= "&amp;D15)-COUNTIF(Vertices[Degree],"&gt;="&amp;D16)</f>
        <v>0</v>
      </c>
      <c r="F15" s="39">
        <f t="shared" si="2"/>
        <v>6.046511627906977</v>
      </c>
      <c r="G15" s="40">
        <f>COUNTIF(Vertices[In-Degree],"&gt;= "&amp;F15)-COUNTIF(Vertices[In-Degree],"&gt;="&amp;F16)</f>
        <v>0</v>
      </c>
      <c r="H15" s="39">
        <f t="shared" si="3"/>
        <v>3.6279069767441863</v>
      </c>
      <c r="I15" s="40">
        <f>COUNTIF(Vertices[Out-Degree],"&gt;= "&amp;H15)-COUNTIF(Vertices[Out-Degree],"&gt;="&amp;H16)</f>
        <v>0</v>
      </c>
      <c r="J15" s="39">
        <f t="shared" si="4"/>
        <v>246.9030638372093</v>
      </c>
      <c r="K15" s="40">
        <f>COUNTIF(Vertices[Betweenness Centrality],"&gt;= "&amp;J15)-COUNTIF(Vertices[Betweenness Centrality],"&gt;="&amp;J16)</f>
        <v>0</v>
      </c>
      <c r="L15" s="39">
        <f t="shared" si="5"/>
        <v>0.00438160465116279</v>
      </c>
      <c r="M15" s="40">
        <f>COUNTIF(Vertices[Closeness Centrality],"&gt;= "&amp;L15)-COUNTIF(Vertices[Closeness Centrality],"&gt;="&amp;L16)</f>
        <v>0</v>
      </c>
      <c r="N15" s="39">
        <f t="shared" si="6"/>
        <v>0.027412767441860476</v>
      </c>
      <c r="O15" s="40">
        <f>COUNTIF(Vertices[Eigenvector Centrality],"&gt;= "&amp;N15)-COUNTIF(Vertices[Eigenvector Centrality],"&gt;="&amp;N16)</f>
        <v>0</v>
      </c>
      <c r="P15" s="39">
        <f t="shared" si="7"/>
        <v>1.6477367674418602</v>
      </c>
      <c r="Q15" s="40">
        <f>COUNTIF(Vertices[PageRank],"&gt;= "&amp;P15)-COUNTIF(Vertices[PageRank],"&gt;="&amp;P16)</f>
        <v>1</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19</v>
      </c>
      <c r="D16" s="32">
        <f t="shared" si="1"/>
        <v>0</v>
      </c>
      <c r="E16" s="3">
        <f>COUNTIF(Vertices[Degree],"&gt;= "&amp;D16)-COUNTIF(Vertices[Degree],"&gt;="&amp;D17)</f>
        <v>0</v>
      </c>
      <c r="F16" s="37">
        <f t="shared" si="2"/>
        <v>6.511627906976744</v>
      </c>
      <c r="G16" s="38">
        <f>COUNTIF(Vertices[In-Degree],"&gt;= "&amp;F16)-COUNTIF(Vertices[In-Degree],"&gt;="&amp;F17)</f>
        <v>0</v>
      </c>
      <c r="H16" s="37">
        <f t="shared" si="3"/>
        <v>3.906976744186047</v>
      </c>
      <c r="I16" s="38">
        <f>COUNTIF(Vertices[Out-Degree],"&gt;= "&amp;H16)-COUNTIF(Vertices[Out-Degree],"&gt;="&amp;H17)</f>
        <v>2</v>
      </c>
      <c r="J16" s="37">
        <f t="shared" si="4"/>
        <v>265.8956072093023</v>
      </c>
      <c r="K16" s="38">
        <f>COUNTIF(Vertices[Betweenness Centrality],"&gt;= "&amp;J16)-COUNTIF(Vertices[Betweenness Centrality],"&gt;="&amp;J17)</f>
        <v>1</v>
      </c>
      <c r="L16" s="37">
        <f t="shared" si="5"/>
        <v>0.0047186511627906975</v>
      </c>
      <c r="M16" s="38">
        <f>COUNTIF(Vertices[Closeness Centrality],"&gt;= "&amp;L16)-COUNTIF(Vertices[Closeness Centrality],"&gt;="&amp;L17)</f>
        <v>0</v>
      </c>
      <c r="N16" s="37">
        <f t="shared" si="6"/>
        <v>0.02952144186046513</v>
      </c>
      <c r="O16" s="38">
        <f>COUNTIF(Vertices[Eigenvector Centrality],"&gt;= "&amp;N16)-COUNTIF(Vertices[Eigenvector Centrality],"&gt;="&amp;N17)</f>
        <v>2</v>
      </c>
      <c r="P16" s="37">
        <f t="shared" si="7"/>
        <v>1.7494544418604647</v>
      </c>
      <c r="Q16" s="38">
        <f>COUNTIF(Vertices[PageRank],"&gt;= "&amp;P16)-COUNTIF(Vertices[PageRank],"&gt;="&amp;P17)</f>
        <v>1</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45</v>
      </c>
      <c r="D17" s="32">
        <f t="shared" si="1"/>
        <v>0</v>
      </c>
      <c r="E17" s="3">
        <f>COUNTIF(Vertices[Degree],"&gt;= "&amp;D17)-COUNTIF(Vertices[Degree],"&gt;="&amp;D18)</f>
        <v>0</v>
      </c>
      <c r="F17" s="39">
        <f t="shared" si="2"/>
        <v>6.976744186046512</v>
      </c>
      <c r="G17" s="40">
        <f>COUNTIF(Vertices[In-Degree],"&gt;= "&amp;F17)-COUNTIF(Vertices[In-Degree],"&gt;="&amp;F18)</f>
        <v>0</v>
      </c>
      <c r="H17" s="39">
        <f t="shared" si="3"/>
        <v>4.186046511627907</v>
      </c>
      <c r="I17" s="40">
        <f>COUNTIF(Vertices[Out-Degree],"&gt;= "&amp;H17)-COUNTIF(Vertices[Out-Degree],"&gt;="&amp;H18)</f>
        <v>0</v>
      </c>
      <c r="J17" s="39">
        <f t="shared" si="4"/>
        <v>284.8881505813953</v>
      </c>
      <c r="K17" s="40">
        <f>COUNTIF(Vertices[Betweenness Centrality],"&gt;= "&amp;J17)-COUNTIF(Vertices[Betweenness Centrality],"&gt;="&amp;J18)</f>
        <v>0</v>
      </c>
      <c r="L17" s="39">
        <f t="shared" si="5"/>
        <v>0.005055697674418605</v>
      </c>
      <c r="M17" s="40">
        <f>COUNTIF(Vertices[Closeness Centrality],"&gt;= "&amp;L17)-COUNTIF(Vertices[Closeness Centrality],"&gt;="&amp;L18)</f>
        <v>0</v>
      </c>
      <c r="N17" s="39">
        <f t="shared" si="6"/>
        <v>0.03163011627906978</v>
      </c>
      <c r="O17" s="40">
        <f>COUNTIF(Vertices[Eigenvector Centrality],"&gt;= "&amp;N17)-COUNTIF(Vertices[Eigenvector Centrality],"&gt;="&amp;N18)</f>
        <v>2</v>
      </c>
      <c r="P17" s="39">
        <f t="shared" si="7"/>
        <v>1.8511721162790693</v>
      </c>
      <c r="Q17" s="40">
        <f>COUNTIF(Vertices[PageRank],"&gt;= "&amp;P17)-COUNTIF(Vertices[PageRank],"&gt;="&amp;P18)</f>
        <v>1</v>
      </c>
      <c r="R17" s="39">
        <f t="shared" si="8"/>
        <v>0.3488372093023255</v>
      </c>
      <c r="S17" s="44">
        <f>COUNTIF(Vertices[Clustering Coefficient],"&gt;= "&amp;R17)-COUNTIF(Vertices[Clustering Coefficient],"&gt;="&amp;R18)</f>
        <v>1</v>
      </c>
      <c r="T17" s="39" t="e">
        <f ca="1" t="shared" si="9"/>
        <v>#REF!</v>
      </c>
      <c r="U17" s="40" t="e">
        <f ca="1" t="shared" si="0"/>
        <v>#REF!</v>
      </c>
    </row>
    <row r="18" spans="1:21" ht="15">
      <c r="A18" s="34" t="s">
        <v>155</v>
      </c>
      <c r="B18" s="34">
        <v>229</v>
      </c>
      <c r="D18" s="32">
        <f t="shared" si="1"/>
        <v>0</v>
      </c>
      <c r="E18" s="3">
        <f>COUNTIF(Vertices[Degree],"&gt;= "&amp;D18)-COUNTIF(Vertices[Degree],"&gt;="&amp;D19)</f>
        <v>0</v>
      </c>
      <c r="F18" s="37">
        <f t="shared" si="2"/>
        <v>7.441860465116279</v>
      </c>
      <c r="G18" s="38">
        <f>COUNTIF(Vertices[In-Degree],"&gt;= "&amp;F18)-COUNTIF(Vertices[In-Degree],"&gt;="&amp;F19)</f>
        <v>0</v>
      </c>
      <c r="H18" s="37">
        <f t="shared" si="3"/>
        <v>4.465116279069767</v>
      </c>
      <c r="I18" s="38">
        <f>COUNTIF(Vertices[Out-Degree],"&gt;= "&amp;H18)-COUNTIF(Vertices[Out-Degree],"&gt;="&amp;H19)</f>
        <v>0</v>
      </c>
      <c r="J18" s="37">
        <f t="shared" si="4"/>
        <v>303.8806939534883</v>
      </c>
      <c r="K18" s="38">
        <f>COUNTIF(Vertices[Betweenness Centrality],"&gt;= "&amp;J18)-COUNTIF(Vertices[Betweenness Centrality],"&gt;="&amp;J19)</f>
        <v>0</v>
      </c>
      <c r="L18" s="37">
        <f t="shared" si="5"/>
        <v>0.005392744186046512</v>
      </c>
      <c r="M18" s="38">
        <f>COUNTIF(Vertices[Closeness Centrality],"&gt;= "&amp;L18)-COUNTIF(Vertices[Closeness Centrality],"&gt;="&amp;L19)</f>
        <v>0</v>
      </c>
      <c r="N18" s="37">
        <f t="shared" si="6"/>
        <v>0.03373879069767443</v>
      </c>
      <c r="O18" s="38">
        <f>COUNTIF(Vertices[Eigenvector Centrality],"&gt;= "&amp;N18)-COUNTIF(Vertices[Eigenvector Centrality],"&gt;="&amp;N19)</f>
        <v>2</v>
      </c>
      <c r="P18" s="37">
        <f t="shared" si="7"/>
        <v>1.9528897906976739</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7.906976744186046</v>
      </c>
      <c r="G19" s="40">
        <f>COUNTIF(Vertices[In-Degree],"&gt;= "&amp;F19)-COUNTIF(Vertices[In-Degree],"&gt;="&amp;F20)</f>
        <v>0</v>
      </c>
      <c r="H19" s="39">
        <f t="shared" si="3"/>
        <v>4.7441860465116275</v>
      </c>
      <c r="I19" s="40">
        <f>COUNTIF(Vertices[Out-Degree],"&gt;= "&amp;H19)-COUNTIF(Vertices[Out-Degree],"&gt;="&amp;H20)</f>
        <v>1</v>
      </c>
      <c r="J19" s="39">
        <f t="shared" si="4"/>
        <v>322.8732373255813</v>
      </c>
      <c r="K19" s="40">
        <f>COUNTIF(Vertices[Betweenness Centrality],"&gt;= "&amp;J19)-COUNTIF(Vertices[Betweenness Centrality],"&gt;="&amp;J20)</f>
        <v>0</v>
      </c>
      <c r="L19" s="39">
        <f t="shared" si="5"/>
        <v>0.005729790697674419</v>
      </c>
      <c r="M19" s="40">
        <f>COUNTIF(Vertices[Closeness Centrality],"&gt;= "&amp;L19)-COUNTIF(Vertices[Closeness Centrality],"&gt;="&amp;L20)</f>
        <v>0</v>
      </c>
      <c r="N19" s="39">
        <f t="shared" si="6"/>
        <v>0.03584746511627908</v>
      </c>
      <c r="O19" s="40">
        <f>COUNTIF(Vertices[Eigenvector Centrality],"&gt;= "&amp;N19)-COUNTIF(Vertices[Eigenvector Centrality],"&gt;="&amp;N20)</f>
        <v>1</v>
      </c>
      <c r="P19" s="39">
        <f t="shared" si="7"/>
        <v>2.0546074651162787</v>
      </c>
      <c r="Q19" s="40">
        <f>COUNTIF(Vertices[PageRank],"&gt;= "&amp;P19)-COUNTIF(Vertices[PageRank],"&gt;="&amp;P20)</f>
        <v>0</v>
      </c>
      <c r="R19" s="39">
        <f t="shared" si="8"/>
        <v>0.3953488372093022</v>
      </c>
      <c r="S19" s="44">
        <f>COUNTIF(Vertices[Clustering Coefficient],"&gt;= "&amp;R19)-COUNTIF(Vertices[Clustering Coefficient],"&gt;="&amp;R20)</f>
        <v>1</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8.372093023255815</v>
      </c>
      <c r="G20" s="38">
        <f>COUNTIF(Vertices[In-Degree],"&gt;= "&amp;F20)-COUNTIF(Vertices[In-Degree],"&gt;="&amp;F21)</f>
        <v>0</v>
      </c>
      <c r="H20" s="37">
        <f t="shared" si="3"/>
        <v>5.0232558139534875</v>
      </c>
      <c r="I20" s="38">
        <f>COUNTIF(Vertices[Out-Degree],"&gt;= "&amp;H20)-COUNTIF(Vertices[Out-Degree],"&gt;="&amp;H21)</f>
        <v>0</v>
      </c>
      <c r="J20" s="37">
        <f t="shared" si="4"/>
        <v>341.86578069767427</v>
      </c>
      <c r="K20" s="38">
        <f>COUNTIF(Vertices[Betweenness Centrality],"&gt;= "&amp;J20)-COUNTIF(Vertices[Betweenness Centrality],"&gt;="&amp;J21)</f>
        <v>0</v>
      </c>
      <c r="L20" s="37">
        <f t="shared" si="5"/>
        <v>0.006066837209302327</v>
      </c>
      <c r="M20" s="38">
        <f>COUNTIF(Vertices[Closeness Centrality],"&gt;= "&amp;L20)-COUNTIF(Vertices[Closeness Centrality],"&gt;="&amp;L21)</f>
        <v>0</v>
      </c>
      <c r="N20" s="37">
        <f t="shared" si="6"/>
        <v>0.03795613953488373</v>
      </c>
      <c r="O20" s="38">
        <f>COUNTIF(Vertices[Eigenvector Centrality],"&gt;= "&amp;N20)-COUNTIF(Vertices[Eigenvector Centrality],"&gt;="&amp;N21)</f>
        <v>1</v>
      </c>
      <c r="P20" s="37">
        <f t="shared" si="7"/>
        <v>2.1563251395348835</v>
      </c>
      <c r="Q20" s="38">
        <f>COUNTIF(Vertices[PageRank],"&gt;= "&amp;P20)-COUNTIF(Vertices[PageRank],"&gt;="&amp;P21)</f>
        <v>1</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2.45499</v>
      </c>
      <c r="D21" s="32">
        <f t="shared" si="1"/>
        <v>0</v>
      </c>
      <c r="E21" s="3">
        <f>COUNTIF(Vertices[Degree],"&gt;= "&amp;D21)-COUNTIF(Vertices[Degree],"&gt;="&amp;D22)</f>
        <v>0</v>
      </c>
      <c r="F21" s="39">
        <f t="shared" si="2"/>
        <v>8.837209302325583</v>
      </c>
      <c r="G21" s="40">
        <f>COUNTIF(Vertices[In-Degree],"&gt;= "&amp;F21)-COUNTIF(Vertices[In-Degree],"&gt;="&amp;F22)</f>
        <v>0</v>
      </c>
      <c r="H21" s="39">
        <f t="shared" si="3"/>
        <v>5.302325581395348</v>
      </c>
      <c r="I21" s="40">
        <f>COUNTIF(Vertices[Out-Degree],"&gt;= "&amp;H21)-COUNTIF(Vertices[Out-Degree],"&gt;="&amp;H22)</f>
        <v>0</v>
      </c>
      <c r="J21" s="39">
        <f t="shared" si="4"/>
        <v>360.85832406976726</v>
      </c>
      <c r="K21" s="40">
        <f>COUNTIF(Vertices[Betweenness Centrality],"&gt;= "&amp;J21)-COUNTIF(Vertices[Betweenness Centrality],"&gt;="&amp;J22)</f>
        <v>0</v>
      </c>
      <c r="L21" s="39">
        <f t="shared" si="5"/>
        <v>0.006403883720930234</v>
      </c>
      <c r="M21" s="40">
        <f>COUNTIF(Vertices[Closeness Centrality],"&gt;= "&amp;L21)-COUNTIF(Vertices[Closeness Centrality],"&gt;="&amp;L22)</f>
        <v>0</v>
      </c>
      <c r="N21" s="39">
        <f t="shared" si="6"/>
        <v>0.040064813953488376</v>
      </c>
      <c r="O21" s="40">
        <f>COUNTIF(Vertices[Eigenvector Centrality],"&gt;= "&amp;N21)-COUNTIF(Vertices[Eigenvector Centrality],"&gt;="&amp;N22)</f>
        <v>0</v>
      </c>
      <c r="P21" s="39">
        <f t="shared" si="7"/>
        <v>2.2580428139534883</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9.302325581395351</v>
      </c>
      <c r="G22" s="38">
        <f>COUNTIF(Vertices[In-Degree],"&gt;= "&amp;F22)-COUNTIF(Vertices[In-Degree],"&gt;="&amp;F23)</f>
        <v>0</v>
      </c>
      <c r="H22" s="37">
        <f t="shared" si="3"/>
        <v>5.581395348837208</v>
      </c>
      <c r="I22" s="38">
        <f>COUNTIF(Vertices[Out-Degree],"&gt;= "&amp;H22)-COUNTIF(Vertices[Out-Degree],"&gt;="&amp;H23)</f>
        <v>0</v>
      </c>
      <c r="J22" s="37">
        <f t="shared" si="4"/>
        <v>379.85086744186026</v>
      </c>
      <c r="K22" s="38">
        <f>COUNTIF(Vertices[Betweenness Centrality],"&gt;= "&amp;J22)-COUNTIF(Vertices[Betweenness Centrality],"&gt;="&amp;J23)</f>
        <v>0</v>
      </c>
      <c r="L22" s="37">
        <f t="shared" si="5"/>
        <v>0.006740930232558141</v>
      </c>
      <c r="M22" s="38">
        <f>COUNTIF(Vertices[Closeness Centrality],"&gt;= "&amp;L22)-COUNTIF(Vertices[Closeness Centrality],"&gt;="&amp;L23)</f>
        <v>5</v>
      </c>
      <c r="N22" s="37">
        <f t="shared" si="6"/>
        <v>0.042173488372093025</v>
      </c>
      <c r="O22" s="38">
        <f>COUNTIF(Vertices[Eigenvector Centrality],"&gt;= "&amp;N22)-COUNTIF(Vertices[Eigenvector Centrality],"&gt;="&amp;N23)</f>
        <v>0</v>
      </c>
      <c r="P22" s="37">
        <f t="shared" si="7"/>
        <v>2.359760488372093</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0.022817460317460316</v>
      </c>
      <c r="D23" s="32">
        <f t="shared" si="1"/>
        <v>0</v>
      </c>
      <c r="E23" s="3">
        <f>COUNTIF(Vertices[Degree],"&gt;= "&amp;D23)-COUNTIF(Vertices[Degree],"&gt;="&amp;D24)</f>
        <v>0</v>
      </c>
      <c r="F23" s="39">
        <f t="shared" si="2"/>
        <v>9.76744186046512</v>
      </c>
      <c r="G23" s="40">
        <f>COUNTIF(Vertices[In-Degree],"&gt;= "&amp;F23)-COUNTIF(Vertices[In-Degree],"&gt;="&amp;F24)</f>
        <v>0</v>
      </c>
      <c r="H23" s="39">
        <f t="shared" si="3"/>
        <v>5.860465116279068</v>
      </c>
      <c r="I23" s="40">
        <f>COUNTIF(Vertices[Out-Degree],"&gt;= "&amp;H23)-COUNTIF(Vertices[Out-Degree],"&gt;="&amp;H24)</f>
        <v>1</v>
      </c>
      <c r="J23" s="39">
        <f t="shared" si="4"/>
        <v>398.84341081395326</v>
      </c>
      <c r="K23" s="40">
        <f>COUNTIF(Vertices[Betweenness Centrality],"&gt;= "&amp;J23)-COUNTIF(Vertices[Betweenness Centrality],"&gt;="&amp;J24)</f>
        <v>0</v>
      </c>
      <c r="L23" s="39">
        <f t="shared" si="5"/>
        <v>0.0070779767441860484</v>
      </c>
      <c r="M23" s="40">
        <f>COUNTIF(Vertices[Closeness Centrality],"&gt;= "&amp;L23)-COUNTIF(Vertices[Closeness Centrality],"&gt;="&amp;L24)</f>
        <v>1</v>
      </c>
      <c r="N23" s="39">
        <f t="shared" si="6"/>
        <v>0.044282162790697674</v>
      </c>
      <c r="O23" s="40">
        <f>COUNTIF(Vertices[Eigenvector Centrality],"&gt;= "&amp;N23)-COUNTIF(Vertices[Eigenvector Centrality],"&gt;="&amp;N24)</f>
        <v>0</v>
      </c>
      <c r="P23" s="39">
        <f t="shared" si="7"/>
        <v>2.461478162790698</v>
      </c>
      <c r="Q23" s="40">
        <f>COUNTIF(Vertices[PageRank],"&gt;= "&amp;P23)-COUNTIF(Vertices[PageRank],"&gt;="&amp;P24)</f>
        <v>0</v>
      </c>
      <c r="R23" s="39">
        <f t="shared" si="8"/>
        <v>0.4883720930232556</v>
      </c>
      <c r="S23" s="44">
        <f>COUNTIF(Vertices[Clustering Coefficient],"&gt;= "&amp;R23)-COUNTIF(Vertices[Clustering Coefficient],"&gt;="&amp;R24)</f>
        <v>13</v>
      </c>
      <c r="T23" s="39" t="e">
        <f ca="1" t="shared" si="9"/>
        <v>#REF!</v>
      </c>
      <c r="U23" s="40" t="e">
        <f ca="1" t="shared" si="0"/>
        <v>#REF!</v>
      </c>
    </row>
    <row r="24" spans="1:21" ht="15">
      <c r="A24" s="34" t="s">
        <v>226</v>
      </c>
      <c r="B24" s="34">
        <v>0.253617</v>
      </c>
      <c r="D24" s="32">
        <f t="shared" si="1"/>
        <v>0</v>
      </c>
      <c r="E24" s="3">
        <f>COUNTIF(Vertices[Degree],"&gt;= "&amp;D24)-COUNTIF(Vertices[Degree],"&gt;="&amp;D25)</f>
        <v>0</v>
      </c>
      <c r="F24" s="37">
        <f t="shared" si="2"/>
        <v>10.232558139534888</v>
      </c>
      <c r="G24" s="38">
        <f>COUNTIF(Vertices[In-Degree],"&gt;= "&amp;F24)-COUNTIF(Vertices[In-Degree],"&gt;="&amp;F25)</f>
        <v>0</v>
      </c>
      <c r="H24" s="37">
        <f t="shared" si="3"/>
        <v>6.139534883720928</v>
      </c>
      <c r="I24" s="38">
        <f>COUNTIF(Vertices[Out-Degree],"&gt;= "&amp;H24)-COUNTIF(Vertices[Out-Degree],"&gt;="&amp;H25)</f>
        <v>0</v>
      </c>
      <c r="J24" s="37">
        <f t="shared" si="4"/>
        <v>417.83595418604625</v>
      </c>
      <c r="K24" s="38">
        <f>COUNTIF(Vertices[Betweenness Centrality],"&gt;= "&amp;J24)-COUNTIF(Vertices[Betweenness Centrality],"&gt;="&amp;J25)</f>
        <v>0</v>
      </c>
      <c r="L24" s="37">
        <f t="shared" si="5"/>
        <v>0.007415023255813956</v>
      </c>
      <c r="M24" s="38">
        <f>COUNTIF(Vertices[Closeness Centrality],"&gt;= "&amp;L24)-COUNTIF(Vertices[Closeness Centrality],"&gt;="&amp;L25)</f>
        <v>5</v>
      </c>
      <c r="N24" s="37">
        <f t="shared" si="6"/>
        <v>0.04639083720930232</v>
      </c>
      <c r="O24" s="38">
        <f>COUNTIF(Vertices[Eigenvector Centrality],"&gt;= "&amp;N24)-COUNTIF(Vertices[Eigenvector Centrality],"&gt;="&amp;N25)</f>
        <v>0</v>
      </c>
      <c r="P24" s="37">
        <f t="shared" si="7"/>
        <v>2.5631958372093027</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10.697674418604656</v>
      </c>
      <c r="G25" s="40">
        <f>COUNTIF(Vertices[In-Degree],"&gt;= "&amp;F25)-COUNTIF(Vertices[In-Degree],"&gt;="&amp;F26)</f>
        <v>0</v>
      </c>
      <c r="H25" s="39">
        <f t="shared" si="3"/>
        <v>6.418604651162788</v>
      </c>
      <c r="I25" s="40">
        <f>COUNTIF(Vertices[Out-Degree],"&gt;= "&amp;H25)-COUNTIF(Vertices[Out-Degree],"&gt;="&amp;H26)</f>
        <v>0</v>
      </c>
      <c r="J25" s="39">
        <f t="shared" si="4"/>
        <v>436.82849755813925</v>
      </c>
      <c r="K25" s="40">
        <f>COUNTIF(Vertices[Betweenness Centrality],"&gt;= "&amp;J25)-COUNTIF(Vertices[Betweenness Centrality],"&gt;="&amp;J26)</f>
        <v>0</v>
      </c>
      <c r="L25" s="39">
        <f t="shared" si="5"/>
        <v>0.007752069767441863</v>
      </c>
      <c r="M25" s="40">
        <f>COUNTIF(Vertices[Closeness Centrality],"&gt;= "&amp;L25)-COUNTIF(Vertices[Closeness Centrality],"&gt;="&amp;L26)</f>
        <v>1</v>
      </c>
      <c r="N25" s="39">
        <f t="shared" si="6"/>
        <v>0.04849951162790697</v>
      </c>
      <c r="O25" s="40">
        <f>COUNTIF(Vertices[Eigenvector Centrality],"&gt;= "&amp;N25)-COUNTIF(Vertices[Eigenvector Centrality],"&gt;="&amp;N26)</f>
        <v>0</v>
      </c>
      <c r="P25" s="39">
        <f t="shared" si="7"/>
        <v>2.6649135116279075</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2507</v>
      </c>
      <c r="D26" s="32">
        <f t="shared" si="1"/>
        <v>0</v>
      </c>
      <c r="E26" s="3">
        <f>COUNTIF(Vertices[Degree],"&gt;= "&amp;D26)-COUNTIF(Vertices[Degree],"&gt;="&amp;D27)</f>
        <v>0</v>
      </c>
      <c r="F26" s="37">
        <f t="shared" si="2"/>
        <v>11.162790697674424</v>
      </c>
      <c r="G26" s="38">
        <f>COUNTIF(Vertices[In-Degree],"&gt;= "&amp;F26)-COUNTIF(Vertices[In-Degree],"&gt;="&amp;F27)</f>
        <v>0</v>
      </c>
      <c r="H26" s="37">
        <f t="shared" si="3"/>
        <v>6.697674418604648</v>
      </c>
      <c r="I26" s="38">
        <f>COUNTIF(Vertices[Out-Degree],"&gt;= "&amp;H26)-COUNTIF(Vertices[Out-Degree],"&gt;="&amp;H27)</f>
        <v>0</v>
      </c>
      <c r="J26" s="37">
        <f t="shared" si="4"/>
        <v>455.82104093023224</v>
      </c>
      <c r="K26" s="38">
        <f>COUNTIF(Vertices[Betweenness Centrality],"&gt;= "&amp;J26)-COUNTIF(Vertices[Betweenness Centrality],"&gt;="&amp;J27)</f>
        <v>1</v>
      </c>
      <c r="L26" s="37">
        <f t="shared" si="5"/>
        <v>0.00808911627906977</v>
      </c>
      <c r="M26" s="38">
        <f>COUNTIF(Vertices[Closeness Centrality],"&gt;= "&amp;L26)-COUNTIF(Vertices[Closeness Centrality],"&gt;="&amp;L27)</f>
        <v>4</v>
      </c>
      <c r="N26" s="37">
        <f t="shared" si="6"/>
        <v>0.05060818604651162</v>
      </c>
      <c r="O26" s="38">
        <f>COUNTIF(Vertices[Eigenvector Centrality],"&gt;= "&amp;N26)-COUNTIF(Vertices[Eigenvector Centrality],"&gt;="&amp;N27)</f>
        <v>1</v>
      </c>
      <c r="P26" s="37">
        <f t="shared" si="7"/>
        <v>2.7666311860465123</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11.627906976744192</v>
      </c>
      <c r="G27" s="40">
        <f>COUNTIF(Vertices[In-Degree],"&gt;= "&amp;F27)-COUNTIF(Vertices[In-Degree],"&gt;="&amp;F28)</f>
        <v>1</v>
      </c>
      <c r="H27" s="39">
        <f t="shared" si="3"/>
        <v>6.976744186046508</v>
      </c>
      <c r="I27" s="40">
        <f>COUNTIF(Vertices[Out-Degree],"&gt;= "&amp;H27)-COUNTIF(Vertices[Out-Degree],"&gt;="&amp;H28)</f>
        <v>1</v>
      </c>
      <c r="J27" s="39">
        <f t="shared" si="4"/>
        <v>474.81358430232524</v>
      </c>
      <c r="K27" s="40">
        <f>COUNTIF(Vertices[Betweenness Centrality],"&gt;= "&amp;J27)-COUNTIF(Vertices[Betweenness Centrality],"&gt;="&amp;J28)</f>
        <v>0</v>
      </c>
      <c r="L27" s="39">
        <f t="shared" si="5"/>
        <v>0.008426162790697677</v>
      </c>
      <c r="M27" s="40">
        <f>COUNTIF(Vertices[Closeness Centrality],"&gt;= "&amp;L27)-COUNTIF(Vertices[Closeness Centrality],"&gt;="&amp;L28)</f>
        <v>1</v>
      </c>
      <c r="N27" s="39">
        <f t="shared" si="6"/>
        <v>0.05271686046511627</v>
      </c>
      <c r="O27" s="40">
        <f>COUNTIF(Vertices[Eigenvector Centrality],"&gt;= "&amp;N27)-COUNTIF(Vertices[Eigenvector Centrality],"&gt;="&amp;N28)</f>
        <v>0</v>
      </c>
      <c r="P27" s="39">
        <f t="shared" si="7"/>
        <v>2.868348860465117</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12.09302325581396</v>
      </c>
      <c r="G28" s="38">
        <f>COUNTIF(Vertices[In-Degree],"&gt;= "&amp;F28)-COUNTIF(Vertices[In-Degree],"&gt;="&amp;F29)</f>
        <v>0</v>
      </c>
      <c r="H28" s="37">
        <f t="shared" si="3"/>
        <v>7.255813953488368</v>
      </c>
      <c r="I28" s="38">
        <f>COUNTIF(Vertices[Out-Degree],"&gt;= "&amp;H28)-COUNTIF(Vertices[Out-Degree],"&gt;="&amp;H29)</f>
        <v>0</v>
      </c>
      <c r="J28" s="37">
        <f t="shared" si="4"/>
        <v>493.80612767441824</v>
      </c>
      <c r="K28" s="38">
        <f>COUNTIF(Vertices[Betweenness Centrality],"&gt;= "&amp;J28)-COUNTIF(Vertices[Betweenness Centrality],"&gt;="&amp;J29)</f>
        <v>1</v>
      </c>
      <c r="L28" s="37">
        <f t="shared" si="5"/>
        <v>0.008763209302325584</v>
      </c>
      <c r="M28" s="38">
        <f>COUNTIF(Vertices[Closeness Centrality],"&gt;= "&amp;L28)-COUNTIF(Vertices[Closeness Centrality],"&gt;="&amp;L29)</f>
        <v>5</v>
      </c>
      <c r="N28" s="37">
        <f t="shared" si="6"/>
        <v>0.05482553488372092</v>
      </c>
      <c r="O28" s="38">
        <f>COUNTIF(Vertices[Eigenvector Centrality],"&gt;= "&amp;N28)-COUNTIF(Vertices[Eigenvector Centrality],"&gt;="&amp;N29)</f>
        <v>0</v>
      </c>
      <c r="P28" s="37">
        <f t="shared" si="7"/>
        <v>2.970066534883722</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12.558139534883729</v>
      </c>
      <c r="G29" s="40">
        <f>COUNTIF(Vertices[In-Degree],"&gt;= "&amp;F29)-COUNTIF(Vertices[In-Degree],"&gt;="&amp;F30)</f>
        <v>0</v>
      </c>
      <c r="H29" s="39">
        <f t="shared" si="3"/>
        <v>7.534883720930228</v>
      </c>
      <c r="I29" s="40">
        <f>COUNTIF(Vertices[Out-Degree],"&gt;= "&amp;H29)-COUNTIF(Vertices[Out-Degree],"&gt;="&amp;H30)</f>
        <v>0</v>
      </c>
      <c r="J29" s="39">
        <f t="shared" si="4"/>
        <v>512.7986710465112</v>
      </c>
      <c r="K29" s="40">
        <f>COUNTIF(Vertices[Betweenness Centrality],"&gt;= "&amp;J29)-COUNTIF(Vertices[Betweenness Centrality],"&gt;="&amp;J30)</f>
        <v>0</v>
      </c>
      <c r="L29" s="39">
        <f t="shared" si="5"/>
        <v>0.009100255813953491</v>
      </c>
      <c r="M29" s="40">
        <f>COUNTIF(Vertices[Closeness Centrality],"&gt;= "&amp;L29)-COUNTIF(Vertices[Closeness Centrality],"&gt;="&amp;L30)</f>
        <v>3</v>
      </c>
      <c r="N29" s="39">
        <f t="shared" si="6"/>
        <v>0.05693420930232557</v>
      </c>
      <c r="O29" s="40">
        <f>COUNTIF(Vertices[Eigenvector Centrality],"&gt;= "&amp;N29)-COUNTIF(Vertices[Eigenvector Centrality],"&gt;="&amp;N30)</f>
        <v>0</v>
      </c>
      <c r="P29" s="39">
        <f t="shared" si="7"/>
        <v>3.0717842093023267</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13.023255813953497</v>
      </c>
      <c r="G30" s="38">
        <f>COUNTIF(Vertices[In-Degree],"&gt;= "&amp;F30)-COUNTIF(Vertices[In-Degree],"&gt;="&amp;F31)</f>
        <v>0</v>
      </c>
      <c r="H30" s="37">
        <f t="shared" si="3"/>
        <v>7.813953488372088</v>
      </c>
      <c r="I30" s="38">
        <f>COUNTIF(Vertices[Out-Degree],"&gt;= "&amp;H30)-COUNTIF(Vertices[Out-Degree],"&gt;="&amp;H31)</f>
        <v>1</v>
      </c>
      <c r="J30" s="37">
        <f t="shared" si="4"/>
        <v>531.7912144186042</v>
      </c>
      <c r="K30" s="38">
        <f>COUNTIF(Vertices[Betweenness Centrality],"&gt;= "&amp;J30)-COUNTIF(Vertices[Betweenness Centrality],"&gt;="&amp;J31)</f>
        <v>0</v>
      </c>
      <c r="L30" s="37">
        <f t="shared" si="5"/>
        <v>0.009437302325581398</v>
      </c>
      <c r="M30" s="38">
        <f>COUNTIF(Vertices[Closeness Centrality],"&gt;= "&amp;L30)-COUNTIF(Vertices[Closeness Centrality],"&gt;="&amp;L31)</f>
        <v>2</v>
      </c>
      <c r="N30" s="37">
        <f t="shared" si="6"/>
        <v>0.059042883720930216</v>
      </c>
      <c r="O30" s="38">
        <f>COUNTIF(Vertices[Eigenvector Centrality],"&gt;= "&amp;N30)-COUNTIF(Vertices[Eigenvector Centrality],"&gt;="&amp;N31)</f>
        <v>0</v>
      </c>
      <c r="P30" s="37">
        <f t="shared" si="7"/>
        <v>3.1735018837209314</v>
      </c>
      <c r="Q30" s="38">
        <f>COUNTIF(Vertices[PageRank],"&gt;= "&amp;P30)-COUNTIF(Vertices[PageRank],"&gt;="&amp;P31)</f>
        <v>0</v>
      </c>
      <c r="R30" s="37">
        <f t="shared" si="8"/>
        <v>0.6511627906976745</v>
      </c>
      <c r="S30" s="43">
        <f>COUNTIF(Vertices[Clustering Coefficient],"&gt;= "&amp;R30)-COUNTIF(Vertices[Clustering Coefficient],"&gt;="&amp;R31)</f>
        <v>3</v>
      </c>
      <c r="T30" s="37" t="e">
        <f ca="1" t="shared" si="9"/>
        <v>#REF!</v>
      </c>
      <c r="U30" s="38" t="e">
        <f ca="1" t="shared" si="0"/>
        <v>#REF!</v>
      </c>
    </row>
    <row r="31" spans="4:21" ht="15">
      <c r="D31" s="32">
        <f t="shared" si="1"/>
        <v>0</v>
      </c>
      <c r="E31" s="3">
        <f>COUNTIF(Vertices[Degree],"&gt;= "&amp;D31)-COUNTIF(Vertices[Degree],"&gt;="&amp;D32)</f>
        <v>0</v>
      </c>
      <c r="F31" s="39">
        <f t="shared" si="2"/>
        <v>13.488372093023266</v>
      </c>
      <c r="G31" s="40">
        <f>COUNTIF(Vertices[In-Degree],"&gt;= "&amp;F31)-COUNTIF(Vertices[In-Degree],"&gt;="&amp;F32)</f>
        <v>0</v>
      </c>
      <c r="H31" s="39">
        <f t="shared" si="3"/>
        <v>8.093023255813948</v>
      </c>
      <c r="I31" s="40">
        <f>COUNTIF(Vertices[Out-Degree],"&gt;= "&amp;H31)-COUNTIF(Vertices[Out-Degree],"&gt;="&amp;H32)</f>
        <v>0</v>
      </c>
      <c r="J31" s="39">
        <f t="shared" si="4"/>
        <v>550.7837577906972</v>
      </c>
      <c r="K31" s="40">
        <f>COUNTIF(Vertices[Betweenness Centrality],"&gt;= "&amp;J31)-COUNTIF(Vertices[Betweenness Centrality],"&gt;="&amp;J32)</f>
        <v>0</v>
      </c>
      <c r="L31" s="39">
        <f t="shared" si="5"/>
        <v>0.009774348837209306</v>
      </c>
      <c r="M31" s="40">
        <f>COUNTIF(Vertices[Closeness Centrality],"&gt;= "&amp;L31)-COUNTIF(Vertices[Closeness Centrality],"&gt;="&amp;L32)</f>
        <v>7</v>
      </c>
      <c r="N31" s="39">
        <f t="shared" si="6"/>
        <v>0.061151558139534865</v>
      </c>
      <c r="O31" s="40">
        <f>COUNTIF(Vertices[Eigenvector Centrality],"&gt;= "&amp;N31)-COUNTIF(Vertices[Eigenvector Centrality],"&gt;="&amp;N32)</f>
        <v>0</v>
      </c>
      <c r="P31" s="39">
        <f t="shared" si="7"/>
        <v>3.2752195581395362</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13.953488372093034</v>
      </c>
      <c r="G32" s="38">
        <f>COUNTIF(Vertices[In-Degree],"&gt;= "&amp;F32)-COUNTIF(Vertices[In-Degree],"&gt;="&amp;F33)</f>
        <v>1</v>
      </c>
      <c r="H32" s="37">
        <f t="shared" si="3"/>
        <v>8.37209302325581</v>
      </c>
      <c r="I32" s="38">
        <f>COUNTIF(Vertices[Out-Degree],"&gt;= "&amp;H32)-COUNTIF(Vertices[Out-Degree],"&gt;="&amp;H33)</f>
        <v>0</v>
      </c>
      <c r="J32" s="37">
        <f t="shared" si="4"/>
        <v>569.7763011627902</v>
      </c>
      <c r="K32" s="38">
        <f>COUNTIF(Vertices[Betweenness Centrality],"&gt;= "&amp;J32)-COUNTIF(Vertices[Betweenness Centrality],"&gt;="&amp;J33)</f>
        <v>0</v>
      </c>
      <c r="L32" s="37">
        <f t="shared" si="5"/>
        <v>0.010111395348837213</v>
      </c>
      <c r="M32" s="38">
        <f>COUNTIF(Vertices[Closeness Centrality],"&gt;= "&amp;L32)-COUNTIF(Vertices[Closeness Centrality],"&gt;="&amp;L33)</f>
        <v>4</v>
      </c>
      <c r="N32" s="37">
        <f t="shared" si="6"/>
        <v>0.06326023255813952</v>
      </c>
      <c r="O32" s="38">
        <f>COUNTIF(Vertices[Eigenvector Centrality],"&gt;= "&amp;N32)-COUNTIF(Vertices[Eigenvector Centrality],"&gt;="&amp;N33)</f>
        <v>0</v>
      </c>
      <c r="P32" s="37">
        <f t="shared" si="7"/>
        <v>3.376937232558141</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14.418604651162802</v>
      </c>
      <c r="G33" s="40">
        <f>COUNTIF(Vertices[In-Degree],"&gt;= "&amp;F33)-COUNTIF(Vertices[In-Degree],"&gt;="&amp;F34)</f>
        <v>0</v>
      </c>
      <c r="H33" s="39">
        <f t="shared" si="3"/>
        <v>8.65116279069767</v>
      </c>
      <c r="I33" s="40">
        <f>COUNTIF(Vertices[Out-Degree],"&gt;= "&amp;H33)-COUNTIF(Vertices[Out-Degree],"&gt;="&amp;H34)</f>
        <v>0</v>
      </c>
      <c r="J33" s="39">
        <f t="shared" si="4"/>
        <v>588.7688445348832</v>
      </c>
      <c r="K33" s="40">
        <f>COUNTIF(Vertices[Betweenness Centrality],"&gt;= "&amp;J33)-COUNTIF(Vertices[Betweenness Centrality],"&gt;="&amp;J34)</f>
        <v>0</v>
      </c>
      <c r="L33" s="39">
        <f t="shared" si="5"/>
        <v>0.01044844186046512</v>
      </c>
      <c r="M33" s="40">
        <f>COUNTIF(Vertices[Closeness Centrality],"&gt;= "&amp;L33)-COUNTIF(Vertices[Closeness Centrality],"&gt;="&amp;L34)</f>
        <v>1</v>
      </c>
      <c r="N33" s="39">
        <f t="shared" si="6"/>
        <v>0.06536890697674418</v>
      </c>
      <c r="O33" s="40">
        <f>COUNTIF(Vertices[Eigenvector Centrality],"&gt;= "&amp;N33)-COUNTIF(Vertices[Eigenvector Centrality],"&gt;="&amp;N34)</f>
        <v>0</v>
      </c>
      <c r="P33" s="39">
        <f t="shared" si="7"/>
        <v>3.478654906976746</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14.88372093023257</v>
      </c>
      <c r="G34" s="38">
        <f>COUNTIF(Vertices[In-Degree],"&gt;= "&amp;F34)-COUNTIF(Vertices[In-Degree],"&gt;="&amp;F35)</f>
        <v>0</v>
      </c>
      <c r="H34" s="37">
        <f t="shared" si="3"/>
        <v>8.930232558139531</v>
      </c>
      <c r="I34" s="38">
        <f>COUNTIF(Vertices[Out-Degree],"&gt;= "&amp;H34)-COUNTIF(Vertices[Out-Degree],"&gt;="&amp;H35)</f>
        <v>0</v>
      </c>
      <c r="J34" s="37">
        <f t="shared" si="4"/>
        <v>607.7613879069762</v>
      </c>
      <c r="K34" s="38">
        <f>COUNTIF(Vertices[Betweenness Centrality],"&gt;= "&amp;J34)-COUNTIF(Vertices[Betweenness Centrality],"&gt;="&amp;J35)</f>
        <v>0</v>
      </c>
      <c r="L34" s="37">
        <f t="shared" si="5"/>
        <v>0.010785488372093028</v>
      </c>
      <c r="M34" s="38">
        <f>COUNTIF(Vertices[Closeness Centrality],"&gt;= "&amp;L34)-COUNTIF(Vertices[Closeness Centrality],"&gt;="&amp;L35)</f>
        <v>2</v>
      </c>
      <c r="N34" s="37">
        <f t="shared" si="6"/>
        <v>0.06747758139534883</v>
      </c>
      <c r="O34" s="38">
        <f>COUNTIF(Vertices[Eigenvector Centrality],"&gt;= "&amp;N34)-COUNTIF(Vertices[Eigenvector Centrality],"&gt;="&amp;N35)</f>
        <v>0</v>
      </c>
      <c r="P34" s="37">
        <f t="shared" si="7"/>
        <v>3.5803725813953506</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15.348837209302339</v>
      </c>
      <c r="G35" s="40">
        <f>COUNTIF(Vertices[In-Degree],"&gt;= "&amp;F35)-COUNTIF(Vertices[In-Degree],"&gt;="&amp;F36)</f>
        <v>0</v>
      </c>
      <c r="H35" s="39">
        <f t="shared" si="3"/>
        <v>9.209302325581392</v>
      </c>
      <c r="I35" s="40">
        <f>COUNTIF(Vertices[Out-Degree],"&gt;= "&amp;H35)-COUNTIF(Vertices[Out-Degree],"&gt;="&amp;H36)</f>
        <v>0</v>
      </c>
      <c r="J35" s="39">
        <f t="shared" si="4"/>
        <v>626.7539312790692</v>
      </c>
      <c r="K35" s="40">
        <f>COUNTIF(Vertices[Betweenness Centrality],"&gt;= "&amp;J35)-COUNTIF(Vertices[Betweenness Centrality],"&gt;="&amp;J36)</f>
        <v>0</v>
      </c>
      <c r="L35" s="39">
        <f t="shared" si="5"/>
        <v>0.011122534883720935</v>
      </c>
      <c r="M35" s="40">
        <f>COUNTIF(Vertices[Closeness Centrality],"&gt;= "&amp;L35)-COUNTIF(Vertices[Closeness Centrality],"&gt;="&amp;L36)</f>
        <v>0</v>
      </c>
      <c r="N35" s="39">
        <f t="shared" si="6"/>
        <v>0.06958625581395349</v>
      </c>
      <c r="O35" s="40">
        <f>COUNTIF(Vertices[Eigenvector Centrality],"&gt;= "&amp;N35)-COUNTIF(Vertices[Eigenvector Centrality],"&gt;="&amp;N36)</f>
        <v>0</v>
      </c>
      <c r="P35" s="39">
        <f t="shared" si="7"/>
        <v>3.6820902558139554</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15.813953488372107</v>
      </c>
      <c r="G36" s="38">
        <f>COUNTIF(Vertices[In-Degree],"&gt;= "&amp;F36)-COUNTIF(Vertices[In-Degree],"&gt;="&amp;F37)</f>
        <v>0</v>
      </c>
      <c r="H36" s="37">
        <f t="shared" si="3"/>
        <v>9.488372093023253</v>
      </c>
      <c r="I36" s="38">
        <f>COUNTIF(Vertices[Out-Degree],"&gt;= "&amp;H36)-COUNTIF(Vertices[Out-Degree],"&gt;="&amp;H37)</f>
        <v>0</v>
      </c>
      <c r="J36" s="37">
        <f t="shared" si="4"/>
        <v>645.7464746511622</v>
      </c>
      <c r="K36" s="38">
        <f>COUNTIF(Vertices[Betweenness Centrality],"&gt;= "&amp;J36)-COUNTIF(Vertices[Betweenness Centrality],"&gt;="&amp;J37)</f>
        <v>0</v>
      </c>
      <c r="L36" s="37">
        <f t="shared" si="5"/>
        <v>0.011459581395348842</v>
      </c>
      <c r="M36" s="38">
        <f>COUNTIF(Vertices[Closeness Centrality],"&gt;= "&amp;L36)-COUNTIF(Vertices[Closeness Centrality],"&gt;="&amp;L37)</f>
        <v>1</v>
      </c>
      <c r="N36" s="37">
        <f t="shared" si="6"/>
        <v>0.07169493023255814</v>
      </c>
      <c r="O36" s="38">
        <f>COUNTIF(Vertices[Eigenvector Centrality],"&gt;= "&amp;N36)-COUNTIF(Vertices[Eigenvector Centrality],"&gt;="&amp;N37)</f>
        <v>0</v>
      </c>
      <c r="P36" s="37">
        <f t="shared" si="7"/>
        <v>3.7838079302325602</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16.279069767441875</v>
      </c>
      <c r="G37" s="40">
        <f>COUNTIF(Vertices[In-Degree],"&gt;= "&amp;F37)-COUNTIF(Vertices[In-Degree],"&gt;="&amp;F38)</f>
        <v>0</v>
      </c>
      <c r="H37" s="39">
        <f t="shared" si="3"/>
        <v>9.767441860465114</v>
      </c>
      <c r="I37" s="40">
        <f>COUNTIF(Vertices[Out-Degree],"&gt;= "&amp;H37)-COUNTIF(Vertices[Out-Degree],"&gt;="&amp;H38)</f>
        <v>0</v>
      </c>
      <c r="J37" s="39">
        <f t="shared" si="4"/>
        <v>664.7390180232552</v>
      </c>
      <c r="K37" s="40">
        <f>COUNTIF(Vertices[Betweenness Centrality],"&gt;= "&amp;J37)-COUNTIF(Vertices[Betweenness Centrality],"&gt;="&amp;J38)</f>
        <v>0</v>
      </c>
      <c r="L37" s="39">
        <f t="shared" si="5"/>
        <v>0.01179662790697675</v>
      </c>
      <c r="M37" s="40">
        <f>COUNTIF(Vertices[Closeness Centrality],"&gt;= "&amp;L37)-COUNTIF(Vertices[Closeness Centrality],"&gt;="&amp;L38)</f>
        <v>0</v>
      </c>
      <c r="N37" s="39">
        <f t="shared" si="6"/>
        <v>0.0738036046511628</v>
      </c>
      <c r="O37" s="40">
        <f>COUNTIF(Vertices[Eigenvector Centrality],"&gt;= "&amp;N37)-COUNTIF(Vertices[Eigenvector Centrality],"&gt;="&amp;N38)</f>
        <v>0</v>
      </c>
      <c r="P37" s="39">
        <f t="shared" si="7"/>
        <v>3.885525604651165</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16.744186046511643</v>
      </c>
      <c r="G38" s="38">
        <f>COUNTIF(Vertices[In-Degree],"&gt;= "&amp;F38)-COUNTIF(Vertices[In-Degree],"&gt;="&amp;F39)</f>
        <v>0</v>
      </c>
      <c r="H38" s="37">
        <f t="shared" si="3"/>
        <v>10.046511627906975</v>
      </c>
      <c r="I38" s="38">
        <f>COUNTIF(Vertices[Out-Degree],"&gt;= "&amp;H38)-COUNTIF(Vertices[Out-Degree],"&gt;="&amp;H39)</f>
        <v>0</v>
      </c>
      <c r="J38" s="37">
        <f t="shared" si="4"/>
        <v>683.7315613953482</v>
      </c>
      <c r="K38" s="38">
        <f>COUNTIF(Vertices[Betweenness Centrality],"&gt;= "&amp;J38)-COUNTIF(Vertices[Betweenness Centrality],"&gt;="&amp;J39)</f>
        <v>0</v>
      </c>
      <c r="L38" s="37">
        <f t="shared" si="5"/>
        <v>0.012133674418604657</v>
      </c>
      <c r="M38" s="38">
        <f>COUNTIF(Vertices[Closeness Centrality],"&gt;= "&amp;L38)-COUNTIF(Vertices[Closeness Centrality],"&gt;="&amp;L39)</f>
        <v>0</v>
      </c>
      <c r="N38" s="37">
        <f t="shared" si="6"/>
        <v>0.07591227906976745</v>
      </c>
      <c r="O38" s="38">
        <f>COUNTIF(Vertices[Eigenvector Centrality],"&gt;= "&amp;N38)-COUNTIF(Vertices[Eigenvector Centrality],"&gt;="&amp;N39)</f>
        <v>1</v>
      </c>
      <c r="P38" s="37">
        <f t="shared" si="7"/>
        <v>3.98724327906977</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17.20930232558141</v>
      </c>
      <c r="G39" s="40">
        <f>COUNTIF(Vertices[In-Degree],"&gt;= "&amp;F39)-COUNTIF(Vertices[In-Degree],"&gt;="&amp;F40)</f>
        <v>0</v>
      </c>
      <c r="H39" s="39">
        <f t="shared" si="3"/>
        <v>10.325581395348836</v>
      </c>
      <c r="I39" s="40">
        <f>COUNTIF(Vertices[Out-Degree],"&gt;= "&amp;H39)-COUNTIF(Vertices[Out-Degree],"&gt;="&amp;H40)</f>
        <v>0</v>
      </c>
      <c r="J39" s="39">
        <f t="shared" si="4"/>
        <v>702.7241047674412</v>
      </c>
      <c r="K39" s="40">
        <f>COUNTIF(Vertices[Betweenness Centrality],"&gt;= "&amp;J39)-COUNTIF(Vertices[Betweenness Centrality],"&gt;="&amp;J40)</f>
        <v>0</v>
      </c>
      <c r="L39" s="39">
        <f t="shared" si="5"/>
        <v>0.012470720930232564</v>
      </c>
      <c r="M39" s="40">
        <f>COUNTIF(Vertices[Closeness Centrality],"&gt;= "&amp;L39)-COUNTIF(Vertices[Closeness Centrality],"&gt;="&amp;L40)</f>
        <v>0</v>
      </c>
      <c r="N39" s="39">
        <f t="shared" si="6"/>
        <v>0.07802095348837211</v>
      </c>
      <c r="O39" s="40">
        <f>COUNTIF(Vertices[Eigenvector Centrality],"&gt;= "&amp;N39)-COUNTIF(Vertices[Eigenvector Centrality],"&gt;="&amp;N40)</f>
        <v>0</v>
      </c>
      <c r="P39" s="39">
        <f t="shared" si="7"/>
        <v>4.088960953488375</v>
      </c>
      <c r="Q39" s="40">
        <f>COUNTIF(Vertices[PageRank],"&gt;= "&amp;P39)-COUNTIF(Vertices[PageRank],"&gt;="&amp;P40)</f>
        <v>2</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17.67441860465118</v>
      </c>
      <c r="G40" s="38">
        <f>COUNTIF(Vertices[In-Degree],"&gt;= "&amp;F40)-COUNTIF(Vertices[In-Degree],"&gt;="&amp;F41)</f>
        <v>0</v>
      </c>
      <c r="H40" s="37">
        <f t="shared" si="3"/>
        <v>10.604651162790697</v>
      </c>
      <c r="I40" s="38">
        <f>COUNTIF(Vertices[Out-Degree],"&gt;= "&amp;H40)-COUNTIF(Vertices[Out-Degree],"&gt;="&amp;H41)</f>
        <v>0</v>
      </c>
      <c r="J40" s="37">
        <f t="shared" si="4"/>
        <v>721.7166481395342</v>
      </c>
      <c r="K40" s="38">
        <f>COUNTIF(Vertices[Betweenness Centrality],"&gt;= "&amp;J40)-COUNTIF(Vertices[Betweenness Centrality],"&gt;="&amp;J41)</f>
        <v>0</v>
      </c>
      <c r="L40" s="37">
        <f t="shared" si="5"/>
        <v>0.012807767441860471</v>
      </c>
      <c r="M40" s="38">
        <f>COUNTIF(Vertices[Closeness Centrality],"&gt;= "&amp;L40)-COUNTIF(Vertices[Closeness Centrality],"&gt;="&amp;L41)</f>
        <v>1</v>
      </c>
      <c r="N40" s="37">
        <f t="shared" si="6"/>
        <v>0.08012962790697677</v>
      </c>
      <c r="O40" s="38">
        <f>COUNTIF(Vertices[Eigenvector Centrality],"&gt;= "&amp;N40)-COUNTIF(Vertices[Eigenvector Centrality],"&gt;="&amp;N41)</f>
        <v>0</v>
      </c>
      <c r="P40" s="37">
        <f t="shared" si="7"/>
        <v>4.190678627906979</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18.13953488372095</v>
      </c>
      <c r="G41" s="40">
        <f>COUNTIF(Vertices[In-Degree],"&gt;= "&amp;F41)-COUNTIF(Vertices[In-Degree],"&gt;="&amp;F42)</f>
        <v>0</v>
      </c>
      <c r="H41" s="39">
        <f t="shared" si="3"/>
        <v>10.883720930232558</v>
      </c>
      <c r="I41" s="40">
        <f>COUNTIF(Vertices[Out-Degree],"&gt;= "&amp;H41)-COUNTIF(Vertices[Out-Degree],"&gt;="&amp;H42)</f>
        <v>0</v>
      </c>
      <c r="J41" s="39">
        <f t="shared" si="4"/>
        <v>740.7091915116272</v>
      </c>
      <c r="K41" s="40">
        <f>COUNTIF(Vertices[Betweenness Centrality],"&gt;= "&amp;J41)-COUNTIF(Vertices[Betweenness Centrality],"&gt;="&amp;J42)</f>
        <v>0</v>
      </c>
      <c r="L41" s="39">
        <f t="shared" si="5"/>
        <v>0.013144813953488379</v>
      </c>
      <c r="M41" s="40">
        <f>COUNTIF(Vertices[Closeness Centrality],"&gt;= "&amp;L41)-COUNTIF(Vertices[Closeness Centrality],"&gt;="&amp;L42)</f>
        <v>0</v>
      </c>
      <c r="N41" s="39">
        <f t="shared" si="6"/>
        <v>0.08223830232558142</v>
      </c>
      <c r="O41" s="40">
        <f>COUNTIF(Vertices[Eigenvector Centrality],"&gt;= "&amp;N41)-COUNTIF(Vertices[Eigenvector Centrality],"&gt;="&amp;N42)</f>
        <v>0</v>
      </c>
      <c r="P41" s="39">
        <f t="shared" si="7"/>
        <v>4.292396302325583</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18.604651162790717</v>
      </c>
      <c r="G42" s="38">
        <f>COUNTIF(Vertices[In-Degree],"&gt;= "&amp;F42)-COUNTIF(Vertices[In-Degree],"&gt;="&amp;F43)</f>
        <v>0</v>
      </c>
      <c r="H42" s="37">
        <f t="shared" si="3"/>
        <v>11.162790697674419</v>
      </c>
      <c r="I42" s="38">
        <f>COUNTIF(Vertices[Out-Degree],"&gt;= "&amp;H42)-COUNTIF(Vertices[Out-Degree],"&gt;="&amp;H43)</f>
        <v>0</v>
      </c>
      <c r="J42" s="37">
        <f t="shared" si="4"/>
        <v>759.7017348837202</v>
      </c>
      <c r="K42" s="38">
        <f>COUNTIF(Vertices[Betweenness Centrality],"&gt;= "&amp;J42)-COUNTIF(Vertices[Betweenness Centrality],"&gt;="&amp;J43)</f>
        <v>0</v>
      </c>
      <c r="L42" s="37">
        <f t="shared" si="5"/>
        <v>0.013481860465116286</v>
      </c>
      <c r="M42" s="38">
        <f>COUNTIF(Vertices[Closeness Centrality],"&gt;= "&amp;L42)-COUNTIF(Vertices[Closeness Centrality],"&gt;="&amp;L43)</f>
        <v>1</v>
      </c>
      <c r="N42" s="37">
        <f t="shared" si="6"/>
        <v>0.08434697674418608</v>
      </c>
      <c r="O42" s="38">
        <f>COUNTIF(Vertices[Eigenvector Centrality],"&gt;= "&amp;N42)-COUNTIF(Vertices[Eigenvector Centrality],"&gt;="&amp;N43)</f>
        <v>0</v>
      </c>
      <c r="P42" s="37">
        <f t="shared" si="7"/>
        <v>4.394113976744188</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19.069767441860485</v>
      </c>
      <c r="G43" s="40">
        <f>COUNTIF(Vertices[In-Degree],"&gt;= "&amp;F43)-COUNTIF(Vertices[In-Degree],"&gt;="&amp;F44)</f>
        <v>0</v>
      </c>
      <c r="H43" s="39">
        <f t="shared" si="3"/>
        <v>11.44186046511628</v>
      </c>
      <c r="I43" s="40">
        <f>COUNTIF(Vertices[Out-Degree],"&gt;= "&amp;H43)-COUNTIF(Vertices[Out-Degree],"&gt;="&amp;H44)</f>
        <v>0</v>
      </c>
      <c r="J43" s="39">
        <f t="shared" si="4"/>
        <v>778.6942782558132</v>
      </c>
      <c r="K43" s="40">
        <f>COUNTIF(Vertices[Betweenness Centrality],"&gt;= "&amp;J43)-COUNTIF(Vertices[Betweenness Centrality],"&gt;="&amp;J44)</f>
        <v>0</v>
      </c>
      <c r="L43" s="39">
        <f t="shared" si="5"/>
        <v>0.013818906976744193</v>
      </c>
      <c r="M43" s="40">
        <f>COUNTIF(Vertices[Closeness Centrality],"&gt;= "&amp;L43)-COUNTIF(Vertices[Closeness Centrality],"&gt;="&amp;L44)</f>
        <v>0</v>
      </c>
      <c r="N43" s="39">
        <f t="shared" si="6"/>
        <v>0.08645565116279073</v>
      </c>
      <c r="O43" s="40">
        <f>COUNTIF(Vertices[Eigenvector Centrality],"&gt;= "&amp;N43)-COUNTIF(Vertices[Eigenvector Centrality],"&gt;="&amp;N44)</f>
        <v>0</v>
      </c>
      <c r="P43" s="39">
        <f t="shared" si="7"/>
        <v>4.495831651162792</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19.534883720930253</v>
      </c>
      <c r="G44" s="38">
        <f>COUNTIF(Vertices[In-Degree],"&gt;= "&amp;F44)-COUNTIF(Vertices[In-Degree],"&gt;="&amp;F45)</f>
        <v>0</v>
      </c>
      <c r="H44" s="37">
        <f t="shared" si="3"/>
        <v>11.72093023255814</v>
      </c>
      <c r="I44" s="38">
        <f>COUNTIF(Vertices[Out-Degree],"&gt;= "&amp;H44)-COUNTIF(Vertices[Out-Degree],"&gt;="&amp;H45)</f>
        <v>0</v>
      </c>
      <c r="J44" s="37">
        <f t="shared" si="4"/>
        <v>797.6868216279062</v>
      </c>
      <c r="K44" s="38">
        <f>COUNTIF(Vertices[Betweenness Centrality],"&gt;= "&amp;J44)-COUNTIF(Vertices[Betweenness Centrality],"&gt;="&amp;J45)</f>
        <v>0</v>
      </c>
      <c r="L44" s="37">
        <f t="shared" si="5"/>
        <v>0.0141559534883721</v>
      </c>
      <c r="M44" s="38">
        <f>COUNTIF(Vertices[Closeness Centrality],"&gt;= "&amp;L44)-COUNTIF(Vertices[Closeness Centrality],"&gt;="&amp;L45)</f>
        <v>0</v>
      </c>
      <c r="N44" s="37">
        <f t="shared" si="6"/>
        <v>0.08856432558139539</v>
      </c>
      <c r="O44" s="38">
        <f>COUNTIF(Vertices[Eigenvector Centrality],"&gt;= "&amp;N44)-COUNTIF(Vertices[Eigenvector Centrality],"&gt;="&amp;N45)</f>
        <v>1</v>
      </c>
      <c r="P44" s="37">
        <f t="shared" si="7"/>
        <v>4.597549325581396</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20</v>
      </c>
      <c r="G45" s="42">
        <f>COUNTIF(Vertices[In-Degree],"&gt;= "&amp;F45)-COUNTIF(Vertices[In-Degree],"&gt;="&amp;F46)</f>
        <v>1</v>
      </c>
      <c r="H45" s="41">
        <f>MAX(Vertices[Out-Degree])</f>
        <v>12</v>
      </c>
      <c r="I45" s="42">
        <f>COUNTIF(Vertices[Out-Degree],"&gt;= "&amp;H45)-COUNTIF(Vertices[Out-Degree],"&gt;="&amp;H46)</f>
        <v>2</v>
      </c>
      <c r="J45" s="41">
        <f>MAX(Vertices[Betweenness Centrality])</f>
        <v>816.679365</v>
      </c>
      <c r="K45" s="42">
        <f>COUNTIF(Vertices[Betweenness Centrality],"&gt;= "&amp;J45)-COUNTIF(Vertices[Betweenness Centrality],"&gt;="&amp;J46)</f>
        <v>1</v>
      </c>
      <c r="L45" s="41">
        <f>MAX(Vertices[Closeness Centrality])</f>
        <v>0.014493</v>
      </c>
      <c r="M45" s="42">
        <f>COUNTIF(Vertices[Closeness Centrality],"&gt;= "&amp;L45)-COUNTIF(Vertices[Closeness Centrality],"&gt;="&amp;L46)</f>
        <v>1</v>
      </c>
      <c r="N45" s="41">
        <f>MAX(Vertices[Eigenvector Centrality])</f>
        <v>0.090673</v>
      </c>
      <c r="O45" s="42">
        <f>COUNTIF(Vertices[Eigenvector Centrality],"&gt;= "&amp;N45)-COUNTIF(Vertices[Eigenvector Centrality],"&gt;="&amp;N46)</f>
        <v>1</v>
      </c>
      <c r="P45" s="41">
        <f>MAX(Vertices[PageRank])</f>
        <v>4.699267</v>
      </c>
      <c r="Q45" s="42">
        <f>COUNTIF(Vertices[PageRank],"&gt;= "&amp;P45)-COUNTIF(Vertices[PageRank],"&gt;="&amp;P46)</f>
        <v>1</v>
      </c>
      <c r="R45" s="41">
        <f>MAX(Vertices[Clustering Coefficient])</f>
        <v>1</v>
      </c>
      <c r="S45" s="45">
        <f>COUNTIF(Vertices[Clustering Coefficient],"&gt;= "&amp;R45)-COUNTIF(Vertices[Clustering Coefficient],"&gt;="&amp;R46)</f>
        <v>4</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20</v>
      </c>
    </row>
    <row r="59" spans="1:2" ht="15">
      <c r="A59" s="33" t="s">
        <v>90</v>
      </c>
      <c r="B59" s="47">
        <f>_xlfn.IFERROR(AVERAGE(Vertices[In-Degree]),NoMetricMessage)</f>
        <v>1.96875</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12</v>
      </c>
    </row>
    <row r="73" spans="1:2" ht="15">
      <c r="A73" s="33" t="s">
        <v>96</v>
      </c>
      <c r="B73" s="47">
        <f>_xlfn.IFERROR(AVERAGE(Vertices[Out-Degree]),NoMetricMessage)</f>
        <v>1.96875</v>
      </c>
    </row>
    <row r="74" spans="1:2" ht="15">
      <c r="A74" s="33" t="s">
        <v>97</v>
      </c>
      <c r="B74" s="47">
        <f>_xlfn.IFERROR(MEDIAN(Vertices[Out-Degree]),NoMetricMessage)</f>
        <v>1</v>
      </c>
    </row>
    <row r="85" spans="1:2" ht="15">
      <c r="A85" s="33" t="s">
        <v>100</v>
      </c>
      <c r="B85" s="47">
        <f>IF(COUNT(Vertices[Betweenness Centrality])&gt;0,J2,NoMetricMessage)</f>
        <v>0</v>
      </c>
    </row>
    <row r="86" spans="1:2" ht="15">
      <c r="A86" s="33" t="s">
        <v>101</v>
      </c>
      <c r="B86" s="47">
        <f>IF(COUNT(Vertices[Betweenness Centrality])&gt;0,J45,NoMetricMessage)</f>
        <v>816.679365</v>
      </c>
    </row>
    <row r="87" spans="1:2" ht="15">
      <c r="A87" s="33" t="s">
        <v>102</v>
      </c>
      <c r="B87" s="47">
        <f>_xlfn.IFERROR(AVERAGE(Vertices[Betweenness Centrality]),NoMetricMessage)</f>
        <v>47.468749984375</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0.014493</v>
      </c>
    </row>
    <row r="101" spans="1:2" ht="15">
      <c r="A101" s="33" t="s">
        <v>108</v>
      </c>
      <c r="B101" s="47">
        <f>_xlfn.IFERROR(AVERAGE(Vertices[Closeness Centrality]),NoMetricMessage)</f>
        <v>0.006513343750000003</v>
      </c>
    </row>
    <row r="102" spans="1:2" ht="15">
      <c r="A102" s="33" t="s">
        <v>109</v>
      </c>
      <c r="B102" s="47">
        <f>_xlfn.IFERROR(MEDIAN(Vertices[Closeness Centrality]),NoMetricMessage)</f>
        <v>0.008265</v>
      </c>
    </row>
    <row r="113" spans="1:2" ht="15">
      <c r="A113" s="33" t="s">
        <v>112</v>
      </c>
      <c r="B113" s="47">
        <f>IF(COUNT(Vertices[Eigenvector Centrality])&gt;0,N2,NoMetricMessage)</f>
        <v>0</v>
      </c>
    </row>
    <row r="114" spans="1:2" ht="15">
      <c r="A114" s="33" t="s">
        <v>113</v>
      </c>
      <c r="B114" s="47">
        <f>IF(COUNT(Vertices[Eigenvector Centrality])&gt;0,N45,NoMetricMessage)</f>
        <v>0.090673</v>
      </c>
    </row>
    <row r="115" spans="1:2" ht="15">
      <c r="A115" s="33" t="s">
        <v>114</v>
      </c>
      <c r="B115" s="47">
        <f>_xlfn.IFERROR(AVERAGE(Vertices[Eigenvector Centrality]),NoMetricMessage)</f>
        <v>0.015624999999999998</v>
      </c>
    </row>
    <row r="116" spans="1:2" ht="15">
      <c r="A116" s="33" t="s">
        <v>115</v>
      </c>
      <c r="B116" s="47">
        <f>_xlfn.IFERROR(MEDIAN(Vertices[Eigenvector Centrality]),NoMetricMessage)</f>
        <v>0.0107165</v>
      </c>
    </row>
    <row r="127" spans="1:2" ht="15">
      <c r="A127" s="33" t="s">
        <v>140</v>
      </c>
      <c r="B127" s="47">
        <f>IF(COUNT(Vertices[PageRank])&gt;0,P2,NoMetricMessage)</f>
        <v>0.325407</v>
      </c>
    </row>
    <row r="128" spans="1:2" ht="15">
      <c r="A128" s="33" t="s">
        <v>141</v>
      </c>
      <c r="B128" s="47">
        <f>IF(COUNT(Vertices[PageRank])&gt;0,P45,NoMetricMessage)</f>
        <v>4.699267</v>
      </c>
    </row>
    <row r="129" spans="1:2" ht="15">
      <c r="A129" s="33" t="s">
        <v>142</v>
      </c>
      <c r="B129" s="47">
        <f>_xlfn.IFERROR(AVERAGE(Vertices[PageRank]),NoMetricMessage)</f>
        <v>0.9999919374999997</v>
      </c>
    </row>
    <row r="130" spans="1:2" ht="15">
      <c r="A130" s="33" t="s">
        <v>143</v>
      </c>
      <c r="B130" s="47">
        <f>_xlfn.IFERROR(MEDIAN(Vertices[PageRank]),NoMetricMessage)</f>
        <v>0.8929560000000001</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0.22762439954051794</v>
      </c>
    </row>
    <row r="144" spans="1:2" ht="15">
      <c r="A144" s="33" t="s">
        <v>121</v>
      </c>
      <c r="B144" s="47">
        <f>_xlfn.IFERROR(MEDIAN(Vertices[Clustering Coefficient]),NoMetricMessage)</f>
        <v>0.025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346</v>
      </c>
    </row>
    <row r="6" spans="1:18" ht="409.5">
      <c r="A6">
        <v>0</v>
      </c>
      <c r="B6" s="1" t="s">
        <v>136</v>
      </c>
      <c r="C6">
        <v>1</v>
      </c>
      <c r="D6" t="s">
        <v>59</v>
      </c>
      <c r="E6" t="s">
        <v>59</v>
      </c>
      <c r="F6">
        <v>0</v>
      </c>
      <c r="H6" t="s">
        <v>71</v>
      </c>
      <c r="J6" t="s">
        <v>173</v>
      </c>
      <c r="K6" s="13" t="s">
        <v>347</v>
      </c>
      <c r="R6" t="s">
        <v>129</v>
      </c>
    </row>
    <row r="7" spans="1:11" ht="409.5">
      <c r="A7">
        <v>2</v>
      </c>
      <c r="B7">
        <v>1</v>
      </c>
      <c r="C7">
        <v>0</v>
      </c>
      <c r="D7" t="s">
        <v>60</v>
      </c>
      <c r="E7" t="s">
        <v>60</v>
      </c>
      <c r="F7">
        <v>2</v>
      </c>
      <c r="H7" t="s">
        <v>72</v>
      </c>
      <c r="J7" t="s">
        <v>174</v>
      </c>
      <c r="K7" s="13" t="s">
        <v>348</v>
      </c>
    </row>
    <row r="8" spans="1:11" ht="409.5">
      <c r="A8"/>
      <c r="B8">
        <v>2</v>
      </c>
      <c r="C8">
        <v>2</v>
      </c>
      <c r="D8" t="s">
        <v>61</v>
      </c>
      <c r="E8" t="s">
        <v>61</v>
      </c>
      <c r="H8" t="s">
        <v>73</v>
      </c>
      <c r="J8" t="s">
        <v>175</v>
      </c>
      <c r="K8" s="13" t="s">
        <v>349</v>
      </c>
    </row>
    <row r="9" spans="1:11" ht="409.5">
      <c r="A9"/>
      <c r="B9">
        <v>3</v>
      </c>
      <c r="C9">
        <v>4</v>
      </c>
      <c r="D9" t="s">
        <v>62</v>
      </c>
      <c r="E9" t="s">
        <v>62</v>
      </c>
      <c r="H9" t="s">
        <v>74</v>
      </c>
      <c r="J9" t="s">
        <v>176</v>
      </c>
      <c r="K9" s="13" t="s">
        <v>350</v>
      </c>
    </row>
    <row r="10" spans="1:11" ht="409.5">
      <c r="A10"/>
      <c r="B10">
        <v>4</v>
      </c>
      <c r="D10" t="s">
        <v>63</v>
      </c>
      <c r="E10" t="s">
        <v>63</v>
      </c>
      <c r="H10" t="s">
        <v>75</v>
      </c>
      <c r="J10" t="s">
        <v>177</v>
      </c>
      <c r="K10" s="116" t="s">
        <v>351</v>
      </c>
    </row>
    <row r="11" spans="1:11" ht="409.5">
      <c r="A11"/>
      <c r="B11">
        <v>5</v>
      </c>
      <c r="D11" t="s">
        <v>46</v>
      </c>
      <c r="E11">
        <v>1</v>
      </c>
      <c r="H11" t="s">
        <v>76</v>
      </c>
      <c r="J11" t="s">
        <v>178</v>
      </c>
      <c r="K11" s="13" t="s">
        <v>2523</v>
      </c>
    </row>
    <row r="12" spans="1:11" ht="15">
      <c r="A12"/>
      <c r="B12"/>
      <c r="D12" t="s">
        <v>64</v>
      </c>
      <c r="E12">
        <v>2</v>
      </c>
      <c r="H12">
        <v>0</v>
      </c>
      <c r="J12" t="s">
        <v>179</v>
      </c>
      <c r="K12">
        <v>7</v>
      </c>
    </row>
    <row r="13" spans="1:11" ht="15">
      <c r="A13"/>
      <c r="B13"/>
      <c r="D13">
        <v>1</v>
      </c>
      <c r="E13">
        <v>3</v>
      </c>
      <c r="H13">
        <v>1</v>
      </c>
      <c r="J13" t="s">
        <v>181</v>
      </c>
      <c r="K13" t="s">
        <v>2521</v>
      </c>
    </row>
    <row r="14" spans="4:11" ht="409.5">
      <c r="D14">
        <v>2</v>
      </c>
      <c r="E14">
        <v>4</v>
      </c>
      <c r="H14">
        <v>2</v>
      </c>
      <c r="J14" t="s">
        <v>182</v>
      </c>
      <c r="K14" s="13" t="s">
        <v>2522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20</v>
      </c>
    </row>
    <row r="4" spans="1:3" ht="15">
      <c r="A4" s="112" t="s">
        <v>222</v>
      </c>
      <c r="B4" s="111" t="s">
        <v>222</v>
      </c>
      <c r="C4" s="34">
        <v>67</v>
      </c>
    </row>
    <row r="5" spans="1:3" ht="15">
      <c r="A5" s="112" t="s">
        <v>222</v>
      </c>
      <c r="B5" s="111" t="s">
        <v>354</v>
      </c>
      <c r="C5" s="34">
        <v>6</v>
      </c>
    </row>
    <row r="6" spans="1:3" ht="15">
      <c r="A6" s="112" t="s">
        <v>222</v>
      </c>
      <c r="B6" s="111" t="s">
        <v>373</v>
      </c>
      <c r="C6" s="34">
        <v>23</v>
      </c>
    </row>
    <row r="7" spans="1:3" ht="15">
      <c r="A7" s="112" t="s">
        <v>222</v>
      </c>
      <c r="B7" s="111" t="s">
        <v>374</v>
      </c>
      <c r="C7" s="34">
        <v>2</v>
      </c>
    </row>
    <row r="8" spans="1:3" ht="15">
      <c r="A8" s="112" t="s">
        <v>354</v>
      </c>
      <c r="B8" s="111" t="s">
        <v>222</v>
      </c>
      <c r="C8" s="34">
        <v>9</v>
      </c>
    </row>
    <row r="9" spans="1:3" ht="15">
      <c r="A9" s="112" t="s">
        <v>354</v>
      </c>
      <c r="B9" s="111" t="s">
        <v>354</v>
      </c>
      <c r="C9" s="34">
        <v>16</v>
      </c>
    </row>
    <row r="10" spans="1:3" ht="15">
      <c r="A10" s="112" t="s">
        <v>354</v>
      </c>
      <c r="B10" s="111" t="s">
        <v>373</v>
      </c>
      <c r="C10" s="34">
        <v>5</v>
      </c>
    </row>
    <row r="11" spans="1:3" ht="15">
      <c r="A11" s="112" t="s">
        <v>354</v>
      </c>
      <c r="B11" s="111" t="s">
        <v>374</v>
      </c>
      <c r="C11" s="34">
        <v>1</v>
      </c>
    </row>
    <row r="12" spans="1:3" ht="15">
      <c r="A12" s="112" t="s">
        <v>373</v>
      </c>
      <c r="B12" s="111" t="s">
        <v>222</v>
      </c>
      <c r="C12" s="34">
        <v>12</v>
      </c>
    </row>
    <row r="13" spans="1:3" ht="15">
      <c r="A13" s="112" t="s">
        <v>373</v>
      </c>
      <c r="B13" s="111" t="s">
        <v>373</v>
      </c>
      <c r="C13" s="34">
        <v>15</v>
      </c>
    </row>
    <row r="14" spans="1:3" ht="15">
      <c r="A14" s="112" t="s">
        <v>374</v>
      </c>
      <c r="B14" s="111" t="s">
        <v>222</v>
      </c>
      <c r="C14" s="34">
        <v>13</v>
      </c>
    </row>
    <row r="15" spans="1:3" ht="15">
      <c r="A15" s="112" t="s">
        <v>374</v>
      </c>
      <c r="B15" s="111" t="s">
        <v>373</v>
      </c>
      <c r="C15" s="34">
        <v>8</v>
      </c>
    </row>
    <row r="16" spans="1:3" ht="15">
      <c r="A16" s="112" t="s">
        <v>374</v>
      </c>
      <c r="B16" s="111" t="s">
        <v>374</v>
      </c>
      <c r="C16" s="34">
        <v>22</v>
      </c>
    </row>
    <row r="17" spans="1:3" ht="15">
      <c r="A17" s="112" t="s">
        <v>374</v>
      </c>
      <c r="B17" s="111" t="s">
        <v>1955</v>
      </c>
      <c r="C17" s="34">
        <v>1</v>
      </c>
    </row>
    <row r="18" spans="1:3" ht="15">
      <c r="A18" s="112" t="s">
        <v>1954</v>
      </c>
      <c r="B18" s="111" t="s">
        <v>373</v>
      </c>
      <c r="C18" s="34">
        <v>3</v>
      </c>
    </row>
    <row r="19" spans="1:3" ht="15">
      <c r="A19" s="112" t="s">
        <v>1954</v>
      </c>
      <c r="B19" s="111" t="s">
        <v>1954</v>
      </c>
      <c r="C19" s="34">
        <v>17</v>
      </c>
    </row>
    <row r="20" spans="1:3" ht="15">
      <c r="A20" s="112" t="s">
        <v>1955</v>
      </c>
      <c r="B20" s="111" t="s">
        <v>222</v>
      </c>
      <c r="C20" s="34">
        <v>1</v>
      </c>
    </row>
    <row r="21" spans="1:3" ht="15">
      <c r="A21" s="112" t="s">
        <v>1955</v>
      </c>
      <c r="B21" s="111" t="s">
        <v>373</v>
      </c>
      <c r="C21" s="34">
        <v>2</v>
      </c>
    </row>
    <row r="22" spans="1:3" ht="15">
      <c r="A22" s="112" t="s">
        <v>1955</v>
      </c>
      <c r="B22" s="111" t="s">
        <v>1954</v>
      </c>
      <c r="C22" s="34">
        <v>1</v>
      </c>
    </row>
    <row r="23" spans="1:3" ht="15">
      <c r="A23" s="112" t="s">
        <v>1955</v>
      </c>
      <c r="B23" s="111" t="s">
        <v>1955</v>
      </c>
      <c r="C23"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2019-09-25T15:37:14Z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