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<sst xmlns="http://schemas.openxmlformats.org/spreadsheetml/2006/main" count="6999" uniqueCount="1864">
  <si>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</si>
  <si>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</si>
  <si>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</si>
  <si>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</si>
  <si>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</si>
  <si>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</si>
  <si>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</si>
  <si>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</si>
  <si>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</si>
  <si>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</si>
  <si>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</si>
  <si>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</si>
  <si>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</si>
  <si>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</si>
  <si>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</si>
  <si>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</si>
  <si>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</si>
  <si>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</si>
  <si>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</si>
  <si>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</si>
  <si>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</si>
  <si>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</si>
  <si>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</si>
  <si>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</si>
  <si>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</si>
  <si>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</si>
  <si>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</si>
  <si>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</si>
  <si>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</si>
  <si>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</si>
  <si>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</si>
  <si>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</si>
  <si>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</si>
  <si>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</si>
  <si>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</si>
  <si>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</si>
  <si>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</si>
  <si>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</si>
  <si>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</si>
  <si>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</si>
  <si>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</si>
  <si>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</si>
  <si>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</si>
  <si>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</si>
  <si>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</si>
  <si>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</si>
  <si>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</si>
  <si>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</si>
  <si>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</si>
  <si>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</si>
  <si>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</si>
  <si>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</si>
  <si>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</si>
  <si>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</si>
  <si>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</si>
  <si>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</si>
  <si>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</si>
  <si>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</si>
  <si>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</si>
  <si>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</si>
  <si>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</si>
  <si>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</si>
  <si>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</si>
  <si>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</si>
  <si>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</si>
  <si>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</si>
  <si>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</si>
  <si>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</si>
  <si>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</si>
  <si>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</si>
  <si>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</si>
  <si>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</si>
  <si>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</si>
  <si>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</si>
  <si>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</si>
  <si>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</si>
  <si>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</si>
  <si>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</si>
  <si>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</si>
  <si>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</si>
  <si>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</si>
  <si>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</si>
  <si>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</si>
  <si>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</si>
  <si>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</si>
  <si>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</si>
  <si>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</si>
  <si>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</si>
  <si>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</si>
  <si>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</si>
  <si>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</si>
  <si>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</si>
  <si>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</si>
  <si>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</si>
  <si>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</si>
  <si>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</si>
  <si>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</si>
  <si>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</si>
  <si>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</si>
  <si>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</si>
  <si>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</si>
  <si>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</si>
  <si>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</si>
  <si>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</si>
  <si>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</si>
  <si>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</si>
  <si>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</si>
  <si>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</si>
  <si>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</si>
  <si>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</si>
  <si>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</si>
  <si>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</si>
  <si>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</si>
  <si>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</si>
  <si>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</si>
  <si>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</si>
  <si>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</si>
  <si>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</si>
  <si>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</si>
  <si>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</si>
  <si>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</si>
  <si>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</si>
  <si>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</si>
  <si>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</si>
  <si>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</si>
  <si>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</si>
  <si>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</si>
  <si>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</si>
  <si>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</si>
  <si>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</si>
  <si>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</si>
  <si>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</si>
  <si>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</si>
  <si>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</si>
  <si>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</si>
  <si>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</si>
  <si>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</si>
  <si>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</si>
  <si>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</si>
  <si>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</si>
  <si>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</si>
  <si>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</si>
  <si>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</si>
  <si>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</si>
  <si>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</si>
  <si>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</si>
  <si>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</si>
  <si>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</si>
  <si>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</si>
  <si>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</si>
  <si>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</si>
  <si>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</si>
  <si>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</si>
  <si>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</si>
  <si>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</si>
  <si>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</si>
  <si>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</si>
  <si>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</si>
  <si>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</si>
  <si>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</si>
  <si>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</si>
  <si>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</si>
  <si>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</si>
  <si>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</si>
  <si>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</si>
  <si>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</si>
  <si>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</si>
  <si>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</si>
  <si>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</si>
  <si>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</si>
  <si>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</si>
  <si>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</si>
  <si>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</si>
  <si>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</si>
  <si>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</si>
  <si>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</si>
  <si>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</si>
  <si>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</si>
  <si>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</si>
  <si>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</si>
  <si>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</si>
  <si>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</si>
  <si>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</si>
  <si>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</si>
  <si>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</si>
  <si>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</si>
  <si>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</si>
  <si>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</si>
  <si>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</si>
  <si>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</si>
  <si>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</si>
  <si>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</si>
  <si>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</si>
  <si>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</si>
  <si>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</si>
  <si>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</si>
  <si>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</si>
  <si>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</si>
  <si>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</si>
  <si>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</si>
  <si>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</si>
  <si>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</si>
  <si>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</si>
  <si>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</si>
  <si>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</si>
  <si>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</si>
  <si>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</si>
  <si>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</si>
  <si>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</si>
  <si>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</si>
  <si>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</si>
  <si>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</si>
  <si>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</si>
  <si>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</si>
  <si>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thejohnjansen</t>
  </si>
  <si>
    <t>ericlaw</t>
  </si>
  <si>
    <t>davidbaron</t>
  </si>
  <si>
    <t>mak_en</t>
  </si>
  <si>
    <t>gsnedders</t>
  </si>
  <si>
    <t>dominiccooney</t>
  </si>
  <si>
    <t>stevefaulkner</t>
  </si>
  <si>
    <t>slewth</t>
  </si>
  <si>
    <t>alanstearns</t>
  </si>
  <si>
    <t>zoebijl</t>
  </si>
  <si>
    <t>dauwhe</t>
  </si>
  <si>
    <t>frivoal</t>
  </si>
  <si>
    <t>kojiishi</t>
  </si>
  <si>
    <t>murakamishinyu</t>
  </si>
  <si>
    <t>cssrossen</t>
  </si>
  <si>
    <t>bobtung</t>
  </si>
  <si>
    <t>kinu</t>
  </si>
  <si>
    <t>makotoshimazu</t>
  </si>
  <si>
    <t>koba04</t>
  </si>
  <si>
    <t>westbrookj</t>
  </si>
  <si>
    <t>bitandbang</t>
  </si>
  <si>
    <t>ryoyakawai</t>
  </si>
  <si>
    <t>hellofillip</t>
  </si>
  <si>
    <t>__sakito__</t>
  </si>
  <si>
    <t>sovrinid</t>
  </si>
  <si>
    <t>kazuhito</t>
  </si>
  <si>
    <t>rushrio1337</t>
  </si>
  <si>
    <t>__dupl0</t>
  </si>
  <si>
    <t>jacobussystems</t>
  </si>
  <si>
    <t>iotalover</t>
  </si>
  <si>
    <t>lala_morinigo</t>
  </si>
  <si>
    <t>mlc_recruit</t>
  </si>
  <si>
    <t>stucoxmedia</t>
  </si>
  <si>
    <t>monoeides</t>
  </si>
  <si>
    <t>nod_</t>
  </si>
  <si>
    <t>mikecosgrave</t>
  </si>
  <si>
    <t>jo_hwell</t>
  </si>
  <si>
    <t>sangwhanmoon</t>
  </si>
  <si>
    <t>abiola_usman</t>
  </si>
  <si>
    <t>lara86559713</t>
  </si>
  <si>
    <t>azaroth42</t>
  </si>
  <si>
    <t>_scottlow</t>
  </si>
  <si>
    <t>smithsam</t>
  </si>
  <si>
    <t>jiminypan</t>
  </si>
  <si>
    <t>codepo8</t>
  </si>
  <si>
    <t>heycam</t>
  </si>
  <si>
    <t>edwilde</t>
  </si>
  <si>
    <t>biilabsjapan</t>
  </si>
  <si>
    <t>kennethrohde</t>
  </si>
  <si>
    <t>rijubrata</t>
  </si>
  <si>
    <t>agektmr</t>
  </si>
  <si>
    <t>brucel</t>
  </si>
  <si>
    <t>cryptoinversor_</t>
  </si>
  <si>
    <t>ydxmyfriend</t>
  </si>
  <si>
    <t>blueocto</t>
  </si>
  <si>
    <t>romaricpascal</t>
  </si>
  <si>
    <t>zoontek</t>
  </si>
  <si>
    <t>tydax</t>
  </si>
  <si>
    <t>hadleybeeman</t>
  </si>
  <si>
    <t>marypcbuk</t>
  </si>
  <si>
    <t>fordm10</t>
  </si>
  <si>
    <t>mpaconference</t>
  </si>
  <si>
    <t>lueyforje</t>
  </si>
  <si>
    <t>sdolamore</t>
  </si>
  <si>
    <t>lindseymcdougle</t>
  </si>
  <si>
    <t>dotminiscule</t>
  </si>
  <si>
    <t>biilabs</t>
  </si>
  <si>
    <t>paladin_442</t>
  </si>
  <si>
    <t>idoros</t>
  </si>
  <si>
    <t>paulmwatson</t>
  </si>
  <si>
    <t>rswestmoreland</t>
  </si>
  <si>
    <t>firefox</t>
  </si>
  <si>
    <t>w3c</t>
  </si>
  <si>
    <t>csswg</t>
  </si>
  <si>
    <t>kosamari</t>
  </si>
  <si>
    <t>ahopebailie</t>
  </si>
  <si>
    <t>fantasai</t>
  </si>
  <si>
    <t>chromiumdev</t>
  </si>
  <si>
    <t>Replies to</t>
  </si>
  <si>
    <t>Mentions</t>
  </si>
  <si>
    <t>Retweet</t>
  </si>
  <si>
    <t>SEA -&amp;gt; NRT here we go. #Fugu #TPAC2019</t>
  </si>
  <si>
    <t>@RSWestmoreland #TPAC2019, a meeting of the various w3c working groups.</t>
  </si>
  <si>
    <t>Currently watching a Nassau-registered cruise ship called "Quantum of the Seas" dock at Hakata Port's international passenger terminal the day before @w3c #tpac2019 in Fukuoka, Japan.  (Reminds me of @firefox Quantum!) https://t.co/JiZnOvpoxE</t>
  </si>
  <si>
    <t>Touched down at Fukuoka airport. See you soon WCAGers! #TPAC2019 https://t.co/yqB4kfzozq</t>
  </si>
  <si>
    <t>Started with one of the popular Fukuoka local foods. Hakata Tonkotsu ramen.
#TPAC2019 https://t.co/GO5unsqlOS</t>
  </si>
  <si>
    <t>Well, uh, the breakfast queue is pretty impressive here. #TPAC2019</t>
  </si>
  <si>
    <t>#tpac2019 TIL "hallway track" ... in punting your agenda to hallway discussions.</t>
  </si>
  <si>
    <t>Decided that reducing my carbon footprint was more important than attending #TPAC2019</t>
  </si>
  <si>
    <t>“RESOLVED: Move CSS Writing Modes L3 to Proposed Recommendation.” #css #w3c #TPAC2019</t>
  </si>
  <si>
    <t>Those who will be attending #TPAC2019 in Fukuoka, there will be a local community meetup on Wed. The organizer kindly secured 20 slots for TPAC attendees. Please sign-up!
https://t.co/OSz4Ksr7RA</t>
  </si>
  <si>
    <t>Declaring CSS Writing Mode spec a PR is the highlight of @csswg meetings at #TPAC2019 ... especially in Japan!</t>
  </si>
  <si>
    <t>Fukuoka recommendations for #TPAC2019 attendees
https://t.co/4oWtGxHHUF
Please thank people who contributed!</t>
  </si>
  <si>
    <t>Those who are attending #TPAC2019 and have no plans for Wed night, there'll be a frontend developers' meetup by local people at LINE office near Hakata station. @kosamari, @kennethrohde and @rijubrata are speaking in addition to a few local people.
https://t.co/OSz4Ksr7RA</t>
  </si>
  <si>
    <t>Chums at #TPAC2019 - @ahopebailie and I will be workshopping the #WebMonetization spec through the mediums of punk rock (me) and interpretive dance (him) at 16:30 in the Bay Penthouse on 34th floor. Be there, or be laughed at and called "ungroovy" by friends and enemies alike.</t>
  </si>
  <si>
    <t>Great conversation about how to talk #decentralizedidentifiers with non #DID communities. #TPAC2019 https://t.co/YMXWRwl1PJ</t>
  </si>
  <si>
    <t>Fanboying @fantasai, another one of my web heroes, at #TPAC2019 https://t.co/NGm3lsMtyM</t>
  </si>
  <si>
    <t>Jserv, Co-founder &amp;amp; CTO of @BiiLabs 
is in #W3C #TPAC2019 at Fukuoka. 
We’ll share #DID concepts based on #IOTA Tangle, blockchain technology.
#Blockchain #SmartCity #M2M #IoT https://t.co/nOdakOZDOb</t>
  </si>
  <si>
    <t>#TPAC2019 Day 3, today is Technical Plenary Day. 
Here are some sessions that I'm going to attend:
- Introduction to #W3C
- XR Accessibility
- Voice Assistants Opportunities for standardization
- Digital Transformation, the Sentient Web and Cognitive Agents</t>
  </si>
  <si>
    <t>＼✍️ブログ紹介／
当社からPAC 2019に参加したスタッフの参加レポートです！_xD83E__xDD73_
みなさんはTPACというイベントをご存知でしょうか？W3Cの年次総会にあたるものだそうで、他にもレポートをリリースされるようです！_xD83D__xDC40_
TPAC 2019現地レポート1
https://t.co/AoleTZOaJe
#tpac2019 #Web制作 https://t.co/xRvLiEubqf</t>
  </si>
  <si>
    <t>The most problematic accessibility balls-ups, according to screenreader users. Captcha, and unexpected screen changes are the worst. (via Rossen at #tpac2019) https://t.co/Cu5s4wDiNn https://t.co/zZLnb7p8RO</t>
  </si>
  <si>
    <t>Some eVehicles can now act as big batteries for your house — bidirectional power management, not just charging. Needs data / thing management. #tpac2019</t>
  </si>
  <si>
    <t>Someone lost their mouse in the miniapp room #TPAC2019 https://t.co/rJjzw1TZLV</t>
  </si>
  <si>
    <t>Web of Things - “Thing Description” is a service description document for how to interact with physical devices, using JSON-LD and the web. #tpac2019</t>
  </si>
  <si>
    <t>Then connect car charger user to retail account of adjacent store — buy something in the store and get the charging for free, but requires integration. #tpac2019</t>
  </si>
  <si>
    <t>Smartcasting / hybridcasting of TV that can control other smart home devices — e.g. turn off the AC when you’re watching quiet TV shows. #tpac2019</t>
  </si>
  <si>
    <t>#tpac2019 RDF Text Direction — without explicit metadata, the chances of text direction being computed correctly is essentially zero from just characters in any #bidi context … And RDF does not have explicit text direction metadata.</t>
  </si>
  <si>
    <t>The sound of Japanese Coke bottles opening sounds exactly like power outlets shorting #TPAC2019 #getsmeeverytime</t>
  </si>
  <si>
    <t>In a session exploring @ChromiumDev's proposal for grouping users by characteristics, to tell advertisers what kind of ads they might respond to.
FLoC https://t.co/fM711q0ieZ
A number of concerns in the room re the value/danger in advertisers knowing things about us.
#tpac2019</t>
  </si>
  <si>
    <t>Almost wonder if TPAC should be 5 days of unconference sessions... #TPAC2019</t>
  </si>
  <si>
    <t>#TPAC2019 #w3fukuoka https://t.co/JDFpII16pn</t>
  </si>
  <si>
    <t>#TPAC2019 chums - @ahopebailie and I will repeat our #webmonetization workshop at 17:30, bay penthouse, 34th floor.</t>
  </si>
  <si>
    <t>Glamorous @ahopebailie giving his half of our #webmonetization talk at #TPAC2019. Blimey, I was nervous. https://t.co/T4eFR7pNKE</t>
  </si>
  <si>
    <t>@ahopebailie Here are our #TPAC2019 slides https://t.co/bJy59ErYHJ</t>
  </si>
  <si>
    <t>On my way to #TPAC2019 and #MPAC2019! Looking through the conference program while waiting for my plane and I'm thinking.... So. Many. Awesome. Panels!</t>
  </si>
  <si>
    <t>wow, so many people with awesome, brightly coloured hair at #TPAC2019!</t>
  </si>
  <si>
    <t>#TPAC2019 https://t.co/tlAUet88gU</t>
  </si>
  <si>
    <t>"hey Meredith, what was your #TPAC2019 highlight?" -- playing three rounds of codenames please @ me</t>
  </si>
  <si>
    <t>https://docs.google.com/document/d/1_DRy8OQY5hI4bNHDF5RY-yCLflDKKD2-TiEXUeu3aDc/edit#</t>
  </si>
  <si>
    <t>https://twitter.com/lookertobias/status/1174154814202118145</t>
  </si>
  <si>
    <t>https://www.mitsue.co.jp/knowledge/blog/a11y/201909/17_1000.html</t>
  </si>
  <si>
    <t>https://w3f.connpass.com/event/144725/</t>
  </si>
  <si>
    <t>https://speakerdeck.com/brucel/tpac-2019</t>
  </si>
  <si>
    <t>https://github.com/jkarlin/floc</t>
  </si>
  <si>
    <t>https://webaim.org/projects/screenreadersurvey7/#impacts</t>
  </si>
  <si>
    <t>google.com</t>
  </si>
  <si>
    <t>twitter.com</t>
  </si>
  <si>
    <t>co.jp</t>
  </si>
  <si>
    <t>connpass.com</t>
  </si>
  <si>
    <t>speakerdeck.com</t>
  </si>
  <si>
    <t>github.com</t>
  </si>
  <si>
    <t>webaim.org</t>
  </si>
  <si>
    <t>fugu tpac2019</t>
  </si>
  <si>
    <t>tpac2019</t>
  </si>
  <si>
    <t>css w3c tpac2019</t>
  </si>
  <si>
    <t>tpac2019 webmonetization</t>
  </si>
  <si>
    <t>decentralizedidentifiers did tpac2019</t>
  </si>
  <si>
    <t>w3c tpac2019 did iota</t>
  </si>
  <si>
    <t>tpac2019 w3c</t>
  </si>
  <si>
    <t>tpac2019 web制作</t>
  </si>
  <si>
    <t>tpac2019 bidi</t>
  </si>
  <si>
    <t>tpac2019 getsmeeverytime</t>
  </si>
  <si>
    <t>tpac2019 w3fukuoka</t>
  </si>
  <si>
    <t>webmonetization tpac2019</t>
  </si>
  <si>
    <t>tpac2019 mpac2019</t>
  </si>
  <si>
    <t>w3c tpac2019 did iota blockchain smartcity m2m iot</t>
  </si>
  <si>
    <t>https://pbs.twimg.com/media/EEetGbpXsAAXhKU.jpg</t>
  </si>
  <si>
    <t>https://pbs.twimg.com/ext_tw_video_thumb/1173098213579997185/pu/img/0QTdtXRjjcU3dUzt.jpg</t>
  </si>
  <si>
    <t>https://pbs.twimg.com/media/EEe32JPUwAAdca3.jpg</t>
  </si>
  <si>
    <t>https://pbs.twimg.com/media/EEt1stjUwAAHGUl.jpg</t>
  </si>
  <si>
    <t>https://pbs.twimg.com/media/EEuP8QAW4AMI7-O.png</t>
  </si>
  <si>
    <t>https://pbs.twimg.com/media/EEucRCqXYAAViRa.jpg</t>
  </si>
  <si>
    <t>https://pbs.twimg.com/media/EEvFmfRXoAUmXXo.jpg</t>
  </si>
  <si>
    <t>https://pbs.twimg.com/media/EEvCBv4WsAIQO6e.jpg</t>
  </si>
  <si>
    <t>https://pbs.twimg.com/media/EEk3SvrUUAAkHpu.jpg</t>
  </si>
  <si>
    <t>https://pbs.twimg.com/media/EEtJ91aU4AA8kQ2.jpg</t>
  </si>
  <si>
    <t>https://pbs.twimg.com/media/EEuLyl_WsAEfNUY.png</t>
  </si>
  <si>
    <t>http://pbs.twimg.com/profile_images/1058452326262788096/ABNfqNxh_normal.jpg</t>
  </si>
  <si>
    <t>http://pbs.twimg.com/profile_images/905903014355103744/xXGKZyIe_normal.jpg</t>
  </si>
  <si>
    <t>http://pbs.twimg.com/profile_images/1094220717187629056/lSFKUQk2_normal.jpg</t>
  </si>
  <si>
    <t>http://pbs.twimg.com/profile_images/1688718116/Headshot_normal.JPG</t>
  </si>
  <si>
    <t>http://pbs.twimg.com/profile_images/1096838244937932803/hEsINROp_normal.jpg</t>
  </si>
  <si>
    <t>http://pbs.twimg.com/profile_images/1110530736149483525/hMrfLC37_normal.png</t>
  </si>
  <si>
    <t>http://pbs.twimg.com/profile_images/2220408944/top-square_normal.jpg</t>
  </si>
  <si>
    <t>http://pbs.twimg.com/profile_images/1107710785784971264/SHlZzRIV_normal.png</t>
  </si>
  <si>
    <t>http://pbs.twimg.com/profile_images/917963497530564608/p48dDtuT_normal.jpg</t>
  </si>
  <si>
    <t>http://pbs.twimg.com/profile_images/2258165561/BNI5Iq8x_normal</t>
  </si>
  <si>
    <t>http://pbs.twimg.com/profile_images/962120835/kojiishi_normal.jpg</t>
  </si>
  <si>
    <t>http://pbs.twimg.com/profile_images/1063257381792964609/xqepEBqJ_normal.jpg</t>
  </si>
  <si>
    <t>http://pbs.twimg.com/profile_images/639096814436618241/UDdoNGWj_normal.jpg</t>
  </si>
  <si>
    <t>http://pbs.twimg.com/profile_images/1167046886701686785/gIaBFSop_normal.jpg</t>
  </si>
  <si>
    <t>http://pbs.twimg.com/profile_images/1159453421/kinuko-hacking_normal.JPG</t>
  </si>
  <si>
    <t>http://pbs.twimg.com/profile_images/378800000445599340/8b7a4faefdc08412c8a82dfacb64a2a8_normal.jpeg</t>
  </si>
  <si>
    <t>http://pbs.twimg.com/profile_images/378800000519564633/f8079885d680213e64e4d706daa4a5ee_normal.jpeg</t>
  </si>
  <si>
    <t>http://pbs.twimg.com/profile_images/124828526/canwegobackwherewebegan_normal.jpg</t>
  </si>
  <si>
    <t>http://pbs.twimg.com/profile_images/1155106816931483649/wOIDQ1Y-_normal.png</t>
  </si>
  <si>
    <t>http://pbs.twimg.com/profile_images/927085120837652485/PNifQHRB_normal.jpg</t>
  </si>
  <si>
    <t>http://pbs.twimg.com/profile_images/1123970956538646536/zOF1oJw9_normal.jpg</t>
  </si>
  <si>
    <t>http://pbs.twimg.com/profile_images/1060795945909014529/Y_2MNEnT_normal.jpg</t>
  </si>
  <si>
    <t>http://pbs.twimg.com/profile_images/1034794321751330816/nBXwd5Wg_normal.jpg</t>
  </si>
  <si>
    <t>http://abs.twimg.com/sticky/default_profile_images/default_profile_normal.png</t>
  </si>
  <si>
    <t>http://pbs.twimg.com/profile_images/1100700908474847233/b7M8hFxg_normal.png</t>
  </si>
  <si>
    <t>http://pbs.twimg.com/profile_images/1112649452303597568/GiXHcqZc_normal.png</t>
  </si>
  <si>
    <t>http://pbs.twimg.com/profile_images/1086524447366901761/pkqBsBN0_normal.jpg</t>
  </si>
  <si>
    <t>http://pbs.twimg.com/profile_images/1173540018968596480/gaieMeku_normal.jpg</t>
  </si>
  <si>
    <t>http://pbs.twimg.com/profile_images/589175903562944513/dZ3bdBeA_normal.jpg</t>
  </si>
  <si>
    <t>http://pbs.twimg.com/profile_images/1120664208855769089/nwv2KX20_normal.jpg</t>
  </si>
  <si>
    <t>http://pbs.twimg.com/profile_images/662736151564849154/S2liva4P_normal.jpg</t>
  </si>
  <si>
    <t>http://pbs.twimg.com/profile_images/1043046502346702848/vQKdTHIQ_normal.jpg</t>
  </si>
  <si>
    <t>http://pbs.twimg.com/profile_images/1158265346077405184/y2Jt4Ymj_normal.jpg</t>
  </si>
  <si>
    <t>http://pbs.twimg.com/profile_images/1116594830799335424/4IWQsvXY_normal.jpg</t>
  </si>
  <si>
    <t>http://pbs.twimg.com/profile_images/984780159512432640/r5pTLDvG_normal.jpg</t>
  </si>
  <si>
    <t>http://pbs.twimg.com/profile_images/759196947567697920/ZgO6hvaH_normal.jpg</t>
  </si>
  <si>
    <t>http://pbs.twimg.com/profile_images/1013616291419025408/AY0gclRM_normal.jpg</t>
  </si>
  <si>
    <t>http://pbs.twimg.com/profile_images/1044679258889703424/HRLLnyax_normal.jpg</t>
  </si>
  <si>
    <t>http://pbs.twimg.com/profile_images/1079689654931214338/_yFEOJ0a_normal.jpg</t>
  </si>
  <si>
    <t>http://pbs.twimg.com/profile_images/1666904408/codepo8_normal.png</t>
  </si>
  <si>
    <t>http://pbs.twimg.com/profile_images/478293917268312065/ZxtsYBR5_normal.jpeg</t>
  </si>
  <si>
    <t>http://pbs.twimg.com/profile_images/1081066194/ed2-sq_normal.jpg</t>
  </si>
  <si>
    <t>http://pbs.twimg.com/profile_images/1064446454775799808/4aj6NIVL_normal.jpg</t>
  </si>
  <si>
    <t>http://pbs.twimg.com/profile_images/1059513186628632576/1xRlNiD9_normal.jpg</t>
  </si>
  <si>
    <t>http://pbs.twimg.com/profile_images/1088034731856416768/Ru8Ky34g_normal.jpg</t>
  </si>
  <si>
    <t>http://pbs.twimg.com/profile_images/1479371596/profile6_normal.jpg</t>
  </si>
  <si>
    <t>http://pbs.twimg.com/profile_images/807277326539046912/EZR6qL-S_normal.jpg</t>
  </si>
  <si>
    <t>http://pbs.twimg.com/profile_images/1170759619012177920/6M3EHSYY_normal.png</t>
  </si>
  <si>
    <t>http://pbs.twimg.com/profile_images/836138591365517312/V4SE7Dep_normal.jpg</t>
  </si>
  <si>
    <t>http://pbs.twimg.com/profile_images/477774819560132608/vcfb4wFk_normal.png</t>
  </si>
  <si>
    <t>http://pbs.twimg.com/profile_images/640977882903379968/_BXwqHD7_normal.jpg</t>
  </si>
  <si>
    <t>http://pbs.twimg.com/profile_images/911610006956593153/AoXEQmvy_normal.jpg</t>
  </si>
  <si>
    <t>http://pbs.twimg.com/profile_images/968917652407234561/nn8ZfBZr_normal.jpg</t>
  </si>
  <si>
    <t>http://pbs.twimg.com/profile_images/1689768600/IMG_2849d_headshot_786x786_normal.jpg</t>
  </si>
  <si>
    <t>http://pbs.twimg.com/profile_images/704319005/mary_head_normal.jpg</t>
  </si>
  <si>
    <t>http://pbs.twimg.com/profile_images/633987183620177920/hlUKbTKE_normal.jpg</t>
  </si>
  <si>
    <t>http://pbs.twimg.com/profile_images/378800000558987351/ca1a319174ace956acbc8b46f128a1db_normal.png</t>
  </si>
  <si>
    <t>http://pbs.twimg.com/profile_images/852738894390894593/_uHN-_MG_normal.jpg</t>
  </si>
  <si>
    <t>http://pbs.twimg.com/profile_images/1141001753132797952/Mfr1PHPC_normal.png</t>
  </si>
  <si>
    <t>http://pbs.twimg.com/profile_images/674662003584188416/v6Wu5TqS_normal.png</t>
  </si>
  <si>
    <t>http://pbs.twimg.com/profile_images/1147304844081762305/a6K-V6fS_normal.jpg</t>
  </si>
  <si>
    <t>http://pbs.twimg.com/profile_images/1104855448488955904/SIQsVcZr_normal.jpg</t>
  </si>
  <si>
    <t>http://pbs.twimg.com/profile_images/915499695300120576/cnZNGnGL_normal.jpg</t>
  </si>
  <si>
    <t>http://pbs.twimg.com/profile_images/1164286372515110912/scduVave_normal.jpg</t>
  </si>
  <si>
    <t>18:20:01</t>
  </si>
  <si>
    <t>22:40:46</t>
  </si>
  <si>
    <t>04:49:52</t>
  </si>
  <si>
    <t>04:57:11</t>
  </si>
  <si>
    <t>05:36:46</t>
  </si>
  <si>
    <t>23:43:01</t>
  </si>
  <si>
    <t>01:30:50</t>
  </si>
  <si>
    <t>08:16:52</t>
  </si>
  <si>
    <t>08:28:29</t>
  </si>
  <si>
    <t>06:23:04</t>
  </si>
  <si>
    <t>09:02:33</t>
  </si>
  <si>
    <t>06:44:27</t>
  </si>
  <si>
    <t>06:57:43</t>
  </si>
  <si>
    <t>06:00:01</t>
  </si>
  <si>
    <t>07:29:48</t>
  </si>
  <si>
    <t>07:46:30</t>
  </si>
  <si>
    <t>07:55:01</t>
  </si>
  <si>
    <t>06:06:29</t>
  </si>
  <si>
    <t>08:03:49</t>
  </si>
  <si>
    <t>08:26:05</t>
  </si>
  <si>
    <t>08:29:40</t>
  </si>
  <si>
    <t>14:46:12</t>
  </si>
  <si>
    <t>14:48:44</t>
  </si>
  <si>
    <t>14:57:43</t>
  </si>
  <si>
    <t>15:16:31</t>
  </si>
  <si>
    <t>01:42:03</t>
  </si>
  <si>
    <t>02:21:59</t>
  </si>
  <si>
    <t>03:02:29</t>
  </si>
  <si>
    <t>03:23:55</t>
  </si>
  <si>
    <t>04:45:07</t>
  </si>
  <si>
    <t>04:45:21</t>
  </si>
  <si>
    <t>04:46:32</t>
  </si>
  <si>
    <t>04:53:18</t>
  </si>
  <si>
    <t>04:59:21</t>
  </si>
  <si>
    <t>05:16:20</t>
  </si>
  <si>
    <t>05:17:11</t>
  </si>
  <si>
    <t>05:19:20</t>
  </si>
  <si>
    <t>05:28:39</t>
  </si>
  <si>
    <t>05:47:40</t>
  </si>
  <si>
    <t>05:49:19</t>
  </si>
  <si>
    <t>06:10:11</t>
  </si>
  <si>
    <t>06:26:50</t>
  </si>
  <si>
    <t>06:53:07</t>
  </si>
  <si>
    <t>04:37:47</t>
  </si>
  <si>
    <t>04:51:34</t>
  </si>
  <si>
    <t>04:53:08</t>
  </si>
  <si>
    <t>04:57:28</t>
  </si>
  <si>
    <t>07:45:33</t>
  </si>
  <si>
    <t>07:51:13</t>
  </si>
  <si>
    <t>08:11:44</t>
  </si>
  <si>
    <t>08:49:38</t>
  </si>
  <si>
    <t>08:52:26</t>
  </si>
  <si>
    <t>08:59:08</t>
  </si>
  <si>
    <t>09:04:27</t>
  </si>
  <si>
    <t>09:09:07</t>
  </si>
  <si>
    <t>14:46:25</t>
  </si>
  <si>
    <t>14:54:07</t>
  </si>
  <si>
    <t>14:41:47</t>
  </si>
  <si>
    <t>10:24:52</t>
  </si>
  <si>
    <t>08:09:28</t>
  </si>
  <si>
    <t>23:38:45</t>
  </si>
  <si>
    <t>09:10:51</t>
  </si>
  <si>
    <t>03:21:44</t>
  </si>
  <si>
    <t>01:39:49</t>
  </si>
  <si>
    <t>07:29:52</t>
  </si>
  <si>
    <t>08:55:12</t>
  </si>
  <si>
    <t>09:13:00</t>
  </si>
  <si>
    <t>09:40:50</t>
  </si>
  <si>
    <t>09:51:35</t>
  </si>
  <si>
    <t>09:59:28</t>
  </si>
  <si>
    <t>10:49:11</t>
  </si>
  <si>
    <t>11:09:52</t>
  </si>
  <si>
    <t>11:43:16</t>
  </si>
  <si>
    <t>08:04:12</t>
  </si>
  <si>
    <t>11:56:17</t>
  </si>
  <si>
    <t>13:38:20</t>
  </si>
  <si>
    <t>13:42:29</t>
  </si>
  <si>
    <t>13:44:08</t>
  </si>
  <si>
    <t>13:11:59</t>
  </si>
  <si>
    <t>13:55:03</t>
  </si>
  <si>
    <t>06:47:38</t>
  </si>
  <si>
    <t>09:32:05</t>
  </si>
  <si>
    <t>14:21:22</t>
  </si>
  <si>
    <t>00:10:38</t>
  </si>
  <si>
    <t>15:38:46</t>
  </si>
  <si>
    <t>16:55:11</t>
  </si>
  <si>
    <t>05:00:00</t>
  </si>
  <si>
    <t>18:44:21</t>
  </si>
  <si>
    <t>https://twitter.com/thejohnjansen/status/1171488514711490560</t>
  </si>
  <si>
    <t>https://twitter.com/ericlaw/status/1173003683564408832</t>
  </si>
  <si>
    <t>https://twitter.com/davidbaron/status/1173096571057180677</t>
  </si>
  <si>
    <t>https://twitter.com/mak_en/status/1173098413488889858</t>
  </si>
  <si>
    <t>https://twitter.com/mak_en/status/1173108376487612416</t>
  </si>
  <si>
    <t>https://twitter.com/gsnedders/status/1173381736551440384</t>
  </si>
  <si>
    <t>https://twitter.com/dominiccooney/status/1173408871269851136</t>
  </si>
  <si>
    <t>https://twitter.com/stevefaulkner/status/1173511051809370113</t>
  </si>
  <si>
    <t>https://twitter.com/slewth/status/1173513978028408832</t>
  </si>
  <si>
    <t>https://twitter.com/alanstearns/status/1173844801206116352</t>
  </si>
  <si>
    <t>https://twitter.com/zoebijl/status/1172435386133438464</t>
  </si>
  <si>
    <t>https://twitter.com/zoebijl/status/1173850185350316032</t>
  </si>
  <si>
    <t>https://twitter.com/dauwhe/status/1173853523227725824</t>
  </si>
  <si>
    <t>https://twitter.com/frivoal/status/1173838999577751552</t>
  </si>
  <si>
    <t>https://twitter.com/frivoal/status/1173861598252826625</t>
  </si>
  <si>
    <t>https://twitter.com/kojiishi/status/1173865797824831490</t>
  </si>
  <si>
    <t>https://twitter.com/murakamishinyu/status/1173867942875762689</t>
  </si>
  <si>
    <t>https://twitter.com/cssrossen/status/1173840627777167368</t>
  </si>
  <si>
    <t>https://twitter.com/bobtung/status/1173870158881808386</t>
  </si>
  <si>
    <t>https://twitter.com/kinu/status/1173875762161545216</t>
  </si>
  <si>
    <t>https://twitter.com/makotoshimazu/status/1173876663240642561</t>
  </si>
  <si>
    <t>https://twitter.com/koba04/status/1173971419232780289</t>
  </si>
  <si>
    <t>https://twitter.com/westbrookj/status/1173972059417915392</t>
  </si>
  <si>
    <t>https://twitter.com/bitandbang/status/1173974316511375360</t>
  </si>
  <si>
    <t>https://twitter.com/ryoyakawai/status/1173979051247075328</t>
  </si>
  <si>
    <t>https://twitter.com/hellofillip/status/1174136470849744896</t>
  </si>
  <si>
    <t>https://twitter.com/__sakito__/status/1174146520859340800</t>
  </si>
  <si>
    <t>https://twitter.com/sovrinid/status/1174156711113805824</t>
  </si>
  <si>
    <t>https://twitter.com/kazuhito/status/1174162104959426560</t>
  </si>
  <si>
    <t>https://twitter.com/rushrio1337/status/1174182541319974912</t>
  </si>
  <si>
    <t>https://twitter.com/__dupl0/status/1174182597825585152</t>
  </si>
  <si>
    <t>https://twitter.com/jacobussystems/status/1174182895373692928</t>
  </si>
  <si>
    <t>https://twitter.com/iotalover/status/1174184598202400773</t>
  </si>
  <si>
    <t>https://twitter.com/lala_morinigo/status/1174186122001489920</t>
  </si>
  <si>
    <t>https://twitter.com/mlc_recruit/status/1174190398069231617</t>
  </si>
  <si>
    <t>https://twitter.com/stucoxmedia/status/1174190609931931648</t>
  </si>
  <si>
    <t>https://twitter.com/monoeides/status/1174191151739494400</t>
  </si>
  <si>
    <t>https://twitter.com/nod_/status/1174193494707122180</t>
  </si>
  <si>
    <t>https://twitter.com/mikecosgrave/status/1174198281003577344</t>
  </si>
  <si>
    <t>https://twitter.com/jo_hwell/status/1174198695610462208</t>
  </si>
  <si>
    <t>https://twitter.com/sangwhanmoon/status/1174203949769007106</t>
  </si>
  <si>
    <t>https://twitter.com/abiola_usman/status/1174208140038070273</t>
  </si>
  <si>
    <t>https://twitter.com/lara86559713/status/1174214754057031683</t>
  </si>
  <si>
    <t>https://twitter.com/azaroth42/status/1174180696375664640</t>
  </si>
  <si>
    <t>https://twitter.com/azaroth42/status/1174184161634062336</t>
  </si>
  <si>
    <t>https://twitter.com/azaroth42/status/1174184558138445832</t>
  </si>
  <si>
    <t>https://twitter.com/azaroth42/status/1174185649982885890</t>
  </si>
  <si>
    <t>https://twitter.com/azaroth42/status/1174227948129476610</t>
  </si>
  <si>
    <t>https://twitter.com/_scottlow/status/1174229375262371840</t>
  </si>
  <si>
    <t>https://twitter.com/smithsam/status/1174234538282823680</t>
  </si>
  <si>
    <t>https://twitter.com/jiminypan/status/1174244076478173185</t>
  </si>
  <si>
    <t>https://twitter.com/codepo8/status/1174244780240510976</t>
  </si>
  <si>
    <t>https://twitter.com/heycam/status/1174246464266133504</t>
  </si>
  <si>
    <t>https://twitter.com/edwilde/status/1174247803498967040</t>
  </si>
  <si>
    <t>https://twitter.com/biilabsjapan/status/1174248979695046656</t>
  </si>
  <si>
    <t>https://twitter.com/kennethrohde/status/1173971472735277057</t>
  </si>
  <si>
    <t>https://twitter.com/rijubrata/status/1173973411313246208</t>
  </si>
  <si>
    <t>https://twitter.com/agektmr/status/1173970308744638469</t>
  </si>
  <si>
    <t>https://twitter.com/agektmr/status/1169556998150479872</t>
  </si>
  <si>
    <t>https://twitter.com/agektmr/status/1173871579198971905</t>
  </si>
  <si>
    <t>https://twitter.com/agektmr/status/1174105440717639680</t>
  </si>
  <si>
    <t>https://twitter.com/agektmr/status/1174249413050605568</t>
  </si>
  <si>
    <t>https://twitter.com/brucel/status/1174161555962781697</t>
  </si>
  <si>
    <t>https://twitter.com/brucel/status/1174135908804612097</t>
  </si>
  <si>
    <t>https://twitter.com/brucel/status/1174224002052743173</t>
  </si>
  <si>
    <t>https://twitter.com/brucel/status/1174245476566257664</t>
  </si>
  <si>
    <t>https://twitter.com/brucel/status/1174249957194420224</t>
  </si>
  <si>
    <t>https://twitter.com/cryptoinversor_/status/1174256960880992261</t>
  </si>
  <si>
    <t>https://twitter.com/ydxmyfriend/status/1174259663359152128</t>
  </si>
  <si>
    <t>https://twitter.com/blueocto/status/1174261647810150400</t>
  </si>
  <si>
    <t>https://twitter.com/romaricpascal/status/1174274160324952065</t>
  </si>
  <si>
    <t>https://twitter.com/zoontek/status/1174279364537651200</t>
  </si>
  <si>
    <t>https://twitter.com/tydax/status/1174287772414369797</t>
  </si>
  <si>
    <t>https://twitter.com/hadleybeeman/status/1174232639336849411</t>
  </si>
  <si>
    <t>https://twitter.com/marypcbuk/status/1174291047272386560</t>
  </si>
  <si>
    <t>https://twitter.com/fordm10/status/1174316729469677568</t>
  </si>
  <si>
    <t>https://twitter.com/mpaconference/status/1174317771641020416</t>
  </si>
  <si>
    <t>https://twitter.com/lueyforje/status/1174318188185546752</t>
  </si>
  <si>
    <t>https://twitter.com/sdolamore/status/1174310097239052288</t>
  </si>
  <si>
    <t>https://twitter.com/lindseymcdougle/status/1174320934666346497</t>
  </si>
  <si>
    <t>https://twitter.com/dotminiscule/status/1173488597548158976</t>
  </si>
  <si>
    <t>https://twitter.com/dotminiscule/status/1173529982867390464</t>
  </si>
  <si>
    <t>https://twitter.com/dotminiscule/status/1174327559862935553</t>
  </si>
  <si>
    <t>https://twitter.com/biilabs/status/1174113463750127616</t>
  </si>
  <si>
    <t>https://twitter.com/paladin_442/status/1174347038055718912</t>
  </si>
  <si>
    <t>https://twitter.com/idoros/status/1174366268281032707</t>
  </si>
  <si>
    <t>https://twitter.com/brucel/status/1174186286216859649</t>
  </si>
  <si>
    <t>https://twitter.com/paulmwatson/status/1174393739604910080</t>
  </si>
  <si>
    <t>1171488514711490560</t>
  </si>
  <si>
    <t>1173003683564408832</t>
  </si>
  <si>
    <t>1173096571057180677</t>
  </si>
  <si>
    <t>1173098413488889858</t>
  </si>
  <si>
    <t>1173108376487612416</t>
  </si>
  <si>
    <t>1173381736551440384</t>
  </si>
  <si>
    <t>1173408871269851136</t>
  </si>
  <si>
    <t>1173511051809370113</t>
  </si>
  <si>
    <t>1173513978028408832</t>
  </si>
  <si>
    <t>1173844801206116352</t>
  </si>
  <si>
    <t>1172435386133438464</t>
  </si>
  <si>
    <t>1173850185350316032</t>
  </si>
  <si>
    <t>1173853523227725824</t>
  </si>
  <si>
    <t>1173838999577751552</t>
  </si>
  <si>
    <t>1173861598252826625</t>
  </si>
  <si>
    <t>1173865797824831490</t>
  </si>
  <si>
    <t>1173867942875762689</t>
  </si>
  <si>
    <t>1173840627777167368</t>
  </si>
  <si>
    <t>1173870158881808386</t>
  </si>
  <si>
    <t>1173875762161545216</t>
  </si>
  <si>
    <t>1173876663240642561</t>
  </si>
  <si>
    <t>1173971419232780289</t>
  </si>
  <si>
    <t>1173972059417915392</t>
  </si>
  <si>
    <t>1173974316511375360</t>
  </si>
  <si>
    <t>1173979051247075328</t>
  </si>
  <si>
    <t>1174136470849744896</t>
  </si>
  <si>
    <t>1174146520859340800</t>
  </si>
  <si>
    <t>1174156711113805824</t>
  </si>
  <si>
    <t>1174162104959426560</t>
  </si>
  <si>
    <t>1174182541319974912</t>
  </si>
  <si>
    <t>1174182597825585152</t>
  </si>
  <si>
    <t>1174182895373692928</t>
  </si>
  <si>
    <t>1174184598202400773</t>
  </si>
  <si>
    <t>1174186122001489920</t>
  </si>
  <si>
    <t>1174190398069231617</t>
  </si>
  <si>
    <t>1174190609931931648</t>
  </si>
  <si>
    <t>1174191151739494400</t>
  </si>
  <si>
    <t>1174193494707122180</t>
  </si>
  <si>
    <t>1174198281003577344</t>
  </si>
  <si>
    <t>1174198695610462208</t>
  </si>
  <si>
    <t>1174203949769007106</t>
  </si>
  <si>
    <t>1174208140038070273</t>
  </si>
  <si>
    <t>1174214754057031683</t>
  </si>
  <si>
    <t>1174180696375664640</t>
  </si>
  <si>
    <t>1174184161634062336</t>
  </si>
  <si>
    <t>1174184558138445832</t>
  </si>
  <si>
    <t>1174185649982885890</t>
  </si>
  <si>
    <t>1174227948129476610</t>
  </si>
  <si>
    <t>1174229375262371840</t>
  </si>
  <si>
    <t>1174234538282823680</t>
  </si>
  <si>
    <t>1174244076478173185</t>
  </si>
  <si>
    <t>1174244780240510976</t>
  </si>
  <si>
    <t>1174246464266133504</t>
  </si>
  <si>
    <t>1174247803498967040</t>
  </si>
  <si>
    <t>1174248979695046656</t>
  </si>
  <si>
    <t>1173971472735277057</t>
  </si>
  <si>
    <t>1173973411313246208</t>
  </si>
  <si>
    <t>1173970308744638469</t>
  </si>
  <si>
    <t>1169556998150479872</t>
  </si>
  <si>
    <t>1173871579198971905</t>
  </si>
  <si>
    <t>1174105440717639680</t>
  </si>
  <si>
    <t>1174249413050605568</t>
  </si>
  <si>
    <t>1174161555962781697</t>
  </si>
  <si>
    <t>1174135908804612097</t>
  </si>
  <si>
    <t>1174224002052743173</t>
  </si>
  <si>
    <t>1174245476566257664</t>
  </si>
  <si>
    <t>1174249957194420224</t>
  </si>
  <si>
    <t>1174256960880992261</t>
  </si>
  <si>
    <t>1174259663359152128</t>
  </si>
  <si>
    <t>1174261647810150400</t>
  </si>
  <si>
    <t>1174274160324952065</t>
  </si>
  <si>
    <t>1174279364537651200</t>
  </si>
  <si>
    <t>1174287772414369797</t>
  </si>
  <si>
    <t>1174232639336849411</t>
  </si>
  <si>
    <t>1174291047272386560</t>
  </si>
  <si>
    <t>1174316729469677568</t>
  </si>
  <si>
    <t>1174317771641020416</t>
  </si>
  <si>
    <t>1174318188185546752</t>
  </si>
  <si>
    <t>1174310097239052288</t>
  </si>
  <si>
    <t>1174320934666346497</t>
  </si>
  <si>
    <t>1173488597548158976</t>
  </si>
  <si>
    <t>1173529982867390464</t>
  </si>
  <si>
    <t>1174327559862935553</t>
  </si>
  <si>
    <t>1174113463750127616</t>
  </si>
  <si>
    <t>1174347038055718912</t>
  </si>
  <si>
    <t>1174366268281032707</t>
  </si>
  <si>
    <t>1174186286216859649</t>
  </si>
  <si>
    <t>1174393739604910080</t>
  </si>
  <si>
    <t>1172849480296796160</t>
  </si>
  <si>
    <t/>
  </si>
  <si>
    <t>242595690</t>
  </si>
  <si>
    <t>409823</t>
  </si>
  <si>
    <t>en</t>
  </si>
  <si>
    <t>ja</t>
  </si>
  <si>
    <t>und</t>
  </si>
  <si>
    <t>1174154814202118145</t>
  </si>
  <si>
    <t>Twitter for Android</t>
  </si>
  <si>
    <t>Twitter Web App</t>
  </si>
  <si>
    <t>Twitter for iPhone</t>
  </si>
  <si>
    <t>Echofon</t>
  </si>
  <si>
    <t>Twitter for iPad</t>
  </si>
  <si>
    <t>TweetDeck</t>
  </si>
  <si>
    <t>Jacobus Systems 1</t>
  </si>
  <si>
    <t>Tweetbot for iΟS</t>
  </si>
  <si>
    <t>Tweetium for Windows</t>
  </si>
  <si>
    <t>-122.326102,47.396426 
-122.2668746,47.396426 
-122.2668746,47.4887404 
-122.326102,47.4887404</t>
  </si>
  <si>
    <t>130.35862799508,33.5497949958124 
130.417270994346,33.5497949958124 
130.417270994346,33.6096650033246 
130.35862799508,33.6096650033246</t>
  </si>
  <si>
    <t>United States</t>
  </si>
  <si>
    <t>Japan</t>
  </si>
  <si>
    <t>US</t>
  </si>
  <si>
    <t>JP</t>
  </si>
  <si>
    <t>SeaTac, WA</t>
  </si>
  <si>
    <t>Fukuoka City Chuo Ward, Fukuoka</t>
  </si>
  <si>
    <t>c8b06a459cc8f78a</t>
  </si>
  <si>
    <t>f62cf04248a8314b</t>
  </si>
  <si>
    <t>SeaTac</t>
  </si>
  <si>
    <t>Fukuoka City Chuo Ward</t>
  </si>
  <si>
    <t>city</t>
  </si>
  <si>
    <t>https://api.twitter.com/1.1/geo/id/c8b06a459cc8f78a.json</t>
  </si>
  <si>
    <t>https://api.twitter.com/1.1/geo/id/f62cf04248a8314b.json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</si>
  <si>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</si>
  <si>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</si>
  <si>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</si>
  <si>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</si>
  <si>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</si>
  <si>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</si>
  <si>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</si>
  <si>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</si>
  <si>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</si>
  <si>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</si>
  <si>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</si>
  <si>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</si>
  <si>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</si>
  <si>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</si>
  <si>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</si>
  <si>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</si>
  <si>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</si>
  <si>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</si>
  <si>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</si>
  <si>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</si>
  <si>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</si>
  <si>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 Jansen</t>
  </si>
  <si>
    <t>Eric Lawrence _xD83C__xDFBB_</t>
  </si>
  <si>
    <t>_xD83E__xDDA0_ Richard Westmoreland</t>
  </si>
  <si>
    <t>L. David Baron</t>
  </si>
  <si>
    <t>Firefox _xD83D__xDD25_</t>
  </si>
  <si>
    <t>W3C</t>
  </si>
  <si>
    <t>Makoto Ueki</t>
  </si>
  <si>
    <t>Sam Sneddon _xD83C__xDFF3_️‍_xD83C__xDF08_</t>
  </si>
  <si>
    <t>Dominic Cooney</t>
  </si>
  <si>
    <t>Steve Faulkner</t>
  </si>
  <si>
    <t>Dr Sarah Lewthwaite</t>
  </si>
  <si>
    <t>Alan Stearns</t>
  </si>
  <si>
    <t>Florian</t>
  </si>
  <si>
    <t>Zoë Bijl</t>
  </si>
  <si>
    <t>Eiji Kitamura / えーじ</t>
  </si>
  <si>
    <t>Rossen Atanassov</t>
  </si>
  <si>
    <t>CSS Working Group</t>
  </si>
  <si>
    <t>Dave Cramer</t>
  </si>
  <si>
    <t>Koji Ishii</t>
  </si>
  <si>
    <t>村上真雄 MURAKAMI Shinyu</t>
  </si>
  <si>
    <t>Et le jour viendra</t>
  </si>
  <si>
    <t>Kinuko Yasuda</t>
  </si>
  <si>
    <t>Makoto Shimazu</t>
  </si>
  <si>
    <t>Toru Kobayashi</t>
  </si>
  <si>
    <t>Rijubrata Bhaumik @ #w3cTPAC _xD83C__xDDEF__xD83C__xDDF5_</t>
  </si>
  <si>
    <t>KΞNNΞTH C.⚡ at #w3cTPAC _xD83C__xDDEF__xD83C__xDDF5_</t>
  </si>
  <si>
    <t>Mariko Kosaka</t>
  </si>
  <si>
    <t>WestbrookJ</t>
  </si>
  <si>
    <t>Tierney Cyren</t>
  </si>
  <si>
    <t>Ryoya_xD83C__xDDEF__xD83C__xDDF5_KAWAI</t>
  </si>
  <si>
    <t>フィリップ</t>
  </si>
  <si>
    <t>Bruce Lawson</t>
  </si>
  <si>
    <t>Adrian Hope-Bailie</t>
  </si>
  <si>
    <t>Sakito</t>
  </si>
  <si>
    <t>Sovrin Foundation</t>
  </si>
  <si>
    <t>Kazuhito Kidachi</t>
  </si>
  <si>
    <t>Rico</t>
  </si>
  <si>
    <t>BiiLabs</t>
  </si>
  <si>
    <t>_dupl0</t>
  </si>
  <si>
    <t>Jacobus Systems</t>
  </si>
  <si>
    <t>ιΘτα</t>
  </si>
  <si>
    <t>Laura Morinigo @ Fukuoka</t>
  </si>
  <si>
    <t>ミツエーリンクス採用情報</t>
  </si>
  <si>
    <t>Stu Cox</t>
  </si>
  <si>
    <t>Théodore Biadala</t>
  </si>
  <si>
    <t>Mike Cosgrave</t>
  </si>
  <si>
    <t>Rob Sanderson</t>
  </si>
  <si>
    <t>JO_HWELL ⌛ coordicide is coming ⌛</t>
  </si>
  <si>
    <t>Sangwhan  Moon</t>
  </si>
  <si>
    <t>Usman Abiola</t>
  </si>
  <si>
    <t>IOTA_Jünger</t>
  </si>
  <si>
    <t>Scott Low</t>
  </si>
  <si>
    <t>Sam</t>
  </si>
  <si>
    <t>Hadley Beeman</t>
  </si>
  <si>
    <t>Chrome Developers</t>
  </si>
  <si>
    <t>new JiminyPanoz(tweet)</t>
  </si>
  <si>
    <t>Chris Heilmann</t>
  </si>
  <si>
    <t>Cameron McCormack</t>
  </si>
  <si>
    <t>Ed Wilde</t>
  </si>
  <si>
    <t>BiiLabs Japan</t>
  </si>
  <si>
    <t>Cryptoinversor⏳Coordicide is coming⏳</t>
  </si>
  <si>
    <t>YDX ⌛</t>
  </si>
  <si>
    <t>_xD83D__xDC19_ Blueocto ® Ltd _xD83D__xDC19_</t>
  </si>
  <si>
    <t>Romaric Pascal</t>
  </si>
  <si>
    <t>Mathieu A.</t>
  </si>
  <si>
    <t>Armand Bour</t>
  </si>
  <si>
    <t>Mary Branscombe</t>
  </si>
  <si>
    <t>Michael Ford</t>
  </si>
  <si>
    <t>Dr. Stephanie Dolamore</t>
  </si>
  <si>
    <t>MPAConference</t>
  </si>
  <si>
    <t>luey forje</t>
  </si>
  <si>
    <t>Lindsey M. McDougle</t>
  </si>
  <si>
    <t>Meredith Lane</t>
  </si>
  <si>
    <t>Paladin</t>
  </si>
  <si>
    <t>Ido Rosenthal</t>
  </si>
  <si>
    <t>Paul Watson _xD83C__xDDFF__xD83C__xDDE6__xD83C__xDDEE__xD83C__xDDEA_</t>
  </si>
  <si>
    <t>Principal Software Engineering Manager at Microsoft working on Microsoft Edge and the Web Platform. My opinions are my own, obviously.</t>
  </si>
  <si>
    <t>Impatient optimist. Dad. Zetetic. Author and speaker. Created Fiddler &amp; SlickRun. PM @ MSFT '01-'12, and '18- on @microsoftedge. My words are my own. he/him</t>
  </si>
  <si>
    <t>CTO, Security Analyst, SIEM Architect. Founder of SIEMPlexus. Creator of @unfollowbugbot, ReBeat (Elastic Beat), and Graylog Delimited File Output Plugin.</t>
  </si>
  <si>
    <t>Mozilla developer, CSS and W3C standards diplomat</t>
  </si>
  <si>
    <t>Made for people, not profit. 2x faster, easy on memory and helps you block trackers that can slow you down. Get Firefox: https://t.co/mUeDEhwPGR</t>
  </si>
  <si>
    <t>The World Wide Web Consortium (W3C) develops interoperable technologies (specifications, guidelines, software, and tools) to lead the Web to its full potential.</t>
  </si>
  <si>
    <t>Account for English-speaking purpose. Web a11y consultant. Chairman of WAIC (Web A11ty Infrastructure Committee) in Japan. participant of WCAG WG. CPWA by IAAP.</t>
  </si>
  <si>
    <t>(They/them.) Pretty queer; a genderfluid, demisexual, bisexual mess. I get paid by browser vendors to make the web more interoperable. New to London, lost.</t>
  </si>
  <si>
    <t>Software Engineer ex-GOOG '06-17, ex-MSFT '05-06 tinkering with stats, writing, and robots.</t>
  </si>
  <si>
    <t>Accessibility is political✊  Working for the web, anywhere and everywhere _xD83D__xDD96__xD83C__xDFFD_</t>
  </si>
  <si>
    <t>Research Fellow &amp; UKRI Future Leaders Fellow @ Centre for Research in Inclusion @sotonEd. Pedagogy of Accessibility. Disability &amp; Social Media _xD83C__xDDEC__xD83C__xDDE7_ _xD83C__xDDEA__xD83C__xDDFA__xD83E__xDD1D_</t>
  </si>
  <si>
    <t>“Kind and yet ruthless” CSS Panjandrum at Adobe. Co-Chair of the CSSWG.  Runs the Formidable Open Device Lab https://t.co/XLoCckp13p.  He/They.</t>
  </si>
  <si>
    <t>Invited Expert to the CSS Working Group, member of the W3C Advisory Board, and other miscellaneous web standards stuff.</t>
  </si>
  <si>
    <t>Official #a11y cat. Editor of @w3c ARIA Authoring Practices. Organiser of @roledrinks. Accessibility Engineer at @CrowdStrike. Pronouns: they/them.</t>
  </si>
  <si>
    <t>Developer Advocate @Google Web Developer Relations team: OpenWeb, Web Identity / FIDO and Web Payment. @agektmr@toot.cafe</t>
  </si>
  <si>
    <t>Microsoft Edge developer, W3C CSSWG and CSS Houdini co-chairman</t>
  </si>
  <si>
    <t>We're Cascading with Style... http://t.co/766KjgPQ8z</t>
  </si>
  <si>
    <t>Going “Full Hixie” on EPUB. Doing CSS wrong. Packaging-curious. #LizLad #CloseTheCamps He/him.</t>
  </si>
  <si>
    <t>Chrome, Blink, Sailing, Bike, W3C, CSS, EPUB, Typography, Graphics, Fonts, Programming, Computer Science</t>
  </si>
  <si>
    <t>⭐@Vivliostyle Founder。Webと電子出版の組版をより良く、そしてアクセシブルに。CSS組版推進。⭐妻（由美 @yumimrkm、著書『アスペルガーの館』に発達障害当事者である夫婦のことが）と二人暮らし。⭐自由と寛容、科学的、合理的なリベラル派でありたい。⭐愛車117クーペ⭐</t>
  </si>
  <si>
    <t>Enthusiast for Chinese typography and digital publishing. Readaholic. W3C Evangelist. 單身直男。lang:_xD83C__xDDF9__xD83C__xDDFC__xD83C__xDDEF__xD83C__xDDF5__xD83C__xDDEC__xD83C__xDDE7__xD83C__xDDEB__xD83C__xDDF7_</t>
  </si>
  <si>
    <t>Software engineer at Google. TL of Chrome loading / Service Workers, Web Packaging etc. Raising two boys. Opinions are my own. ソフトウェアエンジニア。二男子の母。頑張ってます。</t>
  </si>
  <si>
    <t>Software Engineer at Google, working on Service Workers on Chrome.
Opinions are my own.</t>
  </si>
  <si>
    <t>Web Application Developer at @cybozu, Frontend Advisor at @smarthr_jp #1982 #web #javascript #reactjs #reactjs_meetup #lastfm</t>
  </si>
  <si>
    <t>_xD83D__xDCBB_ @googlechrome / @WebPlatform hacker;
_xD83D__xDCDD_ @W3C spec Editor.
_xD83D__xDE80_ Sensors, WebNFC, WebRTC-ImageCapture and Media _xD83D__xDCF8_related stuff on browsers @intel _xD83C__xDDEE__xD83C__xDDF3_ in _xD83C__xDDEB__xD83C__xDDEE_</t>
  </si>
  <si>
    <t>Web Platform architect @Intel, Google GDE and Microsoft MVP; Works on Chrome and W3C specs. Speaker. Loves hardware! Elected @W3CTAG member. Co-inventor PWA</t>
  </si>
  <si>
    <t>∈(ﾟ◎ﾟ)∋✨_xD83C__xDF0F__xD83D__xDD17_ at Google  ::: Co-organizer @brooklyn_js ::: The Last Reject</t>
  </si>
  <si>
    <t>Open web enthusiast. Maker of things with HTML, CSS &amp; JS. Trombonist. Food lover. 日本語OK.</t>
  </si>
  <si>
    <t>⬡.js - DevRel @Microsoft. @nodejs. @nodeschoolnyc. @tc39. CommComm chairperson. Human clickbait. Stringly typed. He/him. @raepkg ❤️. Opinions my own.</t>
  </si>
  <si>
    <t>_xD83D__xDDFC_</t>
  </si>
  <si>
    <t>Creative technologist. Focused on where UX meets AI.</t>
  </si>
  <si>
    <t>Web standards Lovegod FOR HIRE. 'like a punk jesus'. Co-wrote 'Introducing HTML5'. Has Multiple Sclerosis. Poetry/ music fan. Liberal atheist. RT≠+1. He/ him.</t>
  </si>
  <si>
    <t>Head of @Interledger at @Coil, Co-chair @W3C Web Payments WG. Building the Internet of Value. All comments my own.</t>
  </si>
  <si>
    <t>Front-End Engineer_xD83D__xDC69_‍_xD83D__xDCBB_ at Cybozu. ex Yahoo! Japan. ＃React ＃webpack #GatsbyJS</t>
  </si>
  <si>
    <t>Home of the Sovrin Network, a decentralized identity network allowing people &amp; organizations to create portable, self-sovereign digital identities.</t>
  </si>
  <si>
    <t>I'm living in Tokyo, working for a communication design company. I tweet mainly in Japanese and sometimes in English, feel free to follow/unfollow me. Thanks!</t>
  </si>
  <si>
    <t>I hack CSS: W3C CSSWG specwriter 2004– // Mozilla layout engine QA &amp; coding 1999–2013</t>
  </si>
  <si>
    <t>#BiiLabs is a technology-driven software company providing components and services for #Blockchain infrastructure in #IoT &amp; #SmartCity era.</t>
  </si>
  <si>
    <t>OCXUCLVACLOCUHTQNEXEV9FHOUENGKVBIDPHDFXSKYAMSEEGFBFMI9VWYJPNZTQRMCHHQKQMNPSXZFDPDCMYFKUKID</t>
  </si>
  <si>
    <t>Consultancy and software house specialising in data acquisition, IoT and custom software dev. We auto-RT IoT and related news from the people we follow.</t>
  </si>
  <si>
    <t>Qubic:3/6/18 : Send ur IOTA donation to help school student here IIMFYPPLCIMX9CLTTMUEGPDIPDTWCZZPWLVQRQGLCPSHDFBOCNVSXO9ZAS9WLLXFWRZFPTDATQLXEDFJXGNORUSGNY</t>
  </si>
  <si>
    <t>Developer Advocate @SamsungInternet
Google Developer Expert @Firebase 
#VoiceFirst Enthusiast  
Travel *  Create * Share</t>
  </si>
  <si>
    <t>「Smart Communication Design Company」 株式会社ミツエーリンクスの採用情報を発信する公式アカウントです。社内の様子やインターンシップ情報などをお届けしていきます_xD83D__xDE09__xD83D__xDCE3_
https://t.co/yMSZD6OBIj</t>
  </si>
  <si>
    <t>Tech Community Lead at @PotatoLondon.</t>
  </si>
  <si>
    <t>Priorities: Sleep, Family, Friends, Food, Fun, Work.</t>
  </si>
  <si>
    <t>Historian, Digital Humanities, gamer, geek, teaching in Cork, Ireland, occ surfer, pipesmoker, drinks single malt, old fashioned Liberal #CitizenoftheWorld</t>
  </si>
  <si>
    <t>(Semantic) Information Architect at The Getty Trust (https://t.co/ug7WejZZP3); all opinions my own. Also: boardgames, roleplaying games. Ex NZ, UK.</t>
  </si>
  <si>
    <t>Team lead at a convnet sweatshop pretending to be an AI startup. Also @w3ctag. DocPhil student in NLP @titech. Opinions are mine.</t>
  </si>
  <si>
    <t>Product @thestartupplug, Technical Talent Advisor @Getdevco Prev: @ehealth_africa, @theflutterwave, @ajo_africa, @EllcrysHQ</t>
  </si>
  <si>
    <t>Software engineering graduate from @UVic | Privacy and Trust PM on the @MSEdgeDev team | Lover of food, coffee, pottery, photography, and sailing.</t>
  </si>
  <si>
    <t>Believes in better Data / Open /Privacy for all. Day job @medconfidential amongst other things. https://t.co/n2MZWPWCAr Does yoga. #FILDI</t>
  </si>
  <si>
    <t>Architect for #openstandards &amp; the Web. Advisor on tech policy. Co-founder of @300_Seconds. Data &amp; security geek. Active in NHS, UK gov and W3C; views mine.</t>
  </si>
  <si>
    <t>News for developers from the Google Chrome Developer Relations team.</t>
  </si>
  <si>
    <t>10x Jack of all Webz developing web apps with node &amp; TS _xD83D__xDCBB_, and maintaining Readium CSS _xD83C__xDF08_. (Almost) all code my own… send cookies! _xD83C__xDF6A_</t>
  </si>
  <si>
    <t>The robots are coming and we need to make a great example for them. Program Manager for Open Web and Browsers at Microsoft.  Presenter, JavaScript lover.</t>
  </si>
  <si>
    <t>墨俊凱 · Software Engineer at Mozilla, working on everything Layout in Gecko · _xD83C__xDFF3_️‍_xD83C__xDF08_ · _xD83D__xDCCD__xD83C__xDDE6__xD83C__xDDFA__xD83D__xDCCD__xD83C__xDDF3__xD83C__xDDFF__xD83D__xDCCD__xD83C__xDDF9__xD83C__xDDFC_</t>
  </si>
  <si>
    <t>Design / development and general nerdery</t>
  </si>
  <si>
    <t>BiiLabsはIoE時代の到来を見据え、スマートシティ・エネルギー管理・マルチアカウント管理システム等における課題に対し、分散型台帳技術を開発しています。私たちの根幹技術は、あらゆる産業のデジタル化をサポートし、顧客が抱える信頼性・セキュリティ・ 成長性・効率性に関する課題を解決します。</t>
  </si>
  <si>
    <t>Cryptoinversor, el nombre lo dice todo.</t>
  </si>
  <si>
    <t>Google-accredited Mobile Sites. Web  Design + Development. Specialising in Laravel, WordPress, eCommerce, Accessibility + Performance. 
Tweets from Caroline</t>
  </si>
  <si>
    <t>Hand draws letters to help them say more than the words they  write. You bring the words, I'll draw  them!</t>
  </si>
  <si>
    <t>• react native developer @ https://t.co/fuNLd3JnGp • tweets in english and french</t>
  </si>
  <si>
    <t>French Full stack dev exported in Scotland to wear kilts and build awesome apps at @GearedApp. Aspiring to become the Beyoncé of JS, CSS, and Haskell. they/them</t>
  </si>
  <si>
    <t>omnivorous UK technology journalist; girl with the USB earring; author of the Cassidy At Large technomysteries &amp; much more. she/her. Warning; contains opinions.</t>
  </si>
  <si>
    <t>Associate Professor of Public Administration at the University of Wisconsin Oshkosh. Current president of MPAC. Tweets are my own.</t>
  </si>
  <si>
    <t>Love, justice, and critical thinking. These are a few of my favorite things. Assistant Professor at Gallaudet Universtiy. Tweets are my own.</t>
  </si>
  <si>
    <t>@ASPANational affiliate, the 2019 Midwest Public Affairs Conference in Indianapolis at @ONeill_Indy, September 19-20. Tweets by @fordm10 &amp; @profstevek.</t>
  </si>
  <si>
    <t>All my twitter activity are personal opinion and not investment advice.</t>
  </si>
  <si>
    <t>Associate Prof|RutgersN Public Affairs-Admin|Research: #Nonprofits #Philanthropy #Volunteerism|Forever a student of Life|Native #Midwesterner #Ohio|Views My Own</t>
  </si>
  <si>
    <t>#Google #Chrome #a11y
she/her
Software Engineer • Sound Designer • Sound Engineer • software &amp;&amp; sounds •
Thoughts are my own.</t>
  </si>
  <si>
    <t>Krypto Veteran-Enthusiast ☆</t>
  </si>
  <si>
    <t>Client Architect @Wix
I like good fun, good food, good friends, riding my bike and love my work; can't wait to retire so I can do that all day, every day.</t>
  </si>
  <si>
    <t>Experienced web-developer. Formerly @WeAreKinzen (CTO &amp; co-founder), @Storyful (CTO), now looking for next challenge. Based in South Africa. They\them.</t>
  </si>
  <si>
    <t>Seattle</t>
  </si>
  <si>
    <t>Texas, USA</t>
  </si>
  <si>
    <t>Florida, Japan, Earth</t>
  </si>
  <si>
    <t>San Francisco Bay Area, California, USA</t>
  </si>
  <si>
    <t>All over the world</t>
  </si>
  <si>
    <t>MIT | ERCIM | Keio | Beihang</t>
  </si>
  <si>
    <t>Tokyo, JAPAN</t>
  </si>
  <si>
    <t>London, United Kingdom</t>
  </si>
  <si>
    <t>Tokyo, Japan</t>
  </si>
  <si>
    <t>London, England</t>
  </si>
  <si>
    <t>Southampton, UK</t>
  </si>
  <si>
    <t>Kyoto, Japan</t>
  </si>
  <si>
    <t>_xD83C__xDF0D_</t>
  </si>
  <si>
    <t>worldwide</t>
  </si>
  <si>
    <t>Western Massachusetts</t>
  </si>
  <si>
    <t>Saitama, JAPAN</t>
  </si>
  <si>
    <t>台北市, 台灣</t>
  </si>
  <si>
    <t>Tokyo</t>
  </si>
  <si>
    <t>日本 東京</t>
  </si>
  <si>
    <t>Helsinki, Finland</t>
  </si>
  <si>
    <t>Copenhagen, Denmark</t>
  </si>
  <si>
    <t>Brooklyn, NY</t>
  </si>
  <si>
    <t>Birmingham, UK</t>
  </si>
  <si>
    <t>Cape Town, South Africa</t>
  </si>
  <si>
    <t>Japan Tokyo</t>
  </si>
  <si>
    <t>Worldwide</t>
  </si>
  <si>
    <t>Undefined</t>
  </si>
  <si>
    <t>Taiwan</t>
  </si>
  <si>
    <t>The Tangle</t>
  </si>
  <si>
    <t>Brighton &amp; Hove, UK</t>
  </si>
  <si>
    <t>東京都新宿区西新宿8丁目17番1号 住友不動産新宿グランドタワー33階</t>
  </si>
  <si>
    <t>London, UK</t>
  </si>
  <si>
    <t>Cork, Ireland</t>
  </si>
  <si>
    <t>Redwood City or Los Angeles CA</t>
  </si>
  <si>
    <t>Tokyo, Japan | Seoul, Korea</t>
  </si>
  <si>
    <t>Lagos, Nigeria</t>
  </si>
  <si>
    <t>Seattle, WA</t>
  </si>
  <si>
    <t>Cambridge</t>
  </si>
  <si>
    <t>London</t>
  </si>
  <si>
    <t>Mountain View, CA</t>
  </si>
  <si>
    <t>Lyon, France</t>
  </si>
  <si>
    <t>Berlin, Germany</t>
  </si>
  <si>
    <t>Melbourne, Victoria</t>
  </si>
  <si>
    <t>Taipei City, Taiwan</t>
  </si>
  <si>
    <t>Internet</t>
  </si>
  <si>
    <t>Newcastle and Sunderland</t>
  </si>
  <si>
    <t>Bristol, UK</t>
  </si>
  <si>
    <t>France</t>
  </si>
  <si>
    <t>Edinburgh, Scotland</t>
  </si>
  <si>
    <t>Oshkosh, WI</t>
  </si>
  <si>
    <t>Baltimore, MD</t>
  </si>
  <si>
    <t>Greater NYC area, USA</t>
  </si>
  <si>
    <t>Sydney, South Australia</t>
  </si>
  <si>
    <t>Tel Aviv</t>
  </si>
  <si>
    <t>https://t.co/e72o2UWaBt</t>
  </si>
  <si>
    <t>https://t.co/CTvglKdx9z</t>
  </si>
  <si>
    <t>https://t.co/Fn7ySaqS4T</t>
  </si>
  <si>
    <t>https://t.co/gMmtVlkB31</t>
  </si>
  <si>
    <t>https://t.co/uiLRlFZnpI</t>
  </si>
  <si>
    <t>https://t.co/xEYSrMZ8Cw</t>
  </si>
  <si>
    <t>https://t.co/fe1PcrSzyu</t>
  </si>
  <si>
    <t>https://t.co/65BLY1tGmm</t>
  </si>
  <si>
    <t>https://t.co/w9LxkdsXx8</t>
  </si>
  <si>
    <t>http://t.co/JbbyoPIT7j</t>
  </si>
  <si>
    <t>https://t.co/Sy3hR8snbU</t>
  </si>
  <si>
    <t>https://t.co/zmLXtjRt1W</t>
  </si>
  <si>
    <t>https://t.co/IkLbf1OMsr</t>
  </si>
  <si>
    <t>https://t.co/p4r5cWC4fI</t>
  </si>
  <si>
    <t>http://t.co/766KjgPQ8z</t>
  </si>
  <si>
    <t>https://t.co/JG2IQdOXJy</t>
  </si>
  <si>
    <t>https://t.co/EkSqUy9K35</t>
  </si>
  <si>
    <t>https://t.co/SMYTCcemqZ</t>
  </si>
  <si>
    <t>https://t.co/QNqyHNoDFe</t>
  </si>
  <si>
    <t>https://t.co/Egs9FD3PYf</t>
  </si>
  <si>
    <t>https://t.co/EFO6rSh8UR</t>
  </si>
  <si>
    <t>https://t.co/LYLHA1pbQQ</t>
  </si>
  <si>
    <t>https://t.co/XIlbZiVaqr</t>
  </si>
  <si>
    <t>https://t.co/0rExsFHvWM</t>
  </si>
  <si>
    <t>https://t.co/b3i3szml35</t>
  </si>
  <si>
    <t>https://t.co/fVHNsvuay8</t>
  </si>
  <si>
    <t>http://t.co/UWtlSw61TS</t>
  </si>
  <si>
    <t>http://t.co/I1NXpH1yS1</t>
  </si>
  <si>
    <t>https://t.co/qp5s0nqZQ7</t>
  </si>
  <si>
    <t>http://t.co/gz2VKIyaET</t>
  </si>
  <si>
    <t>https://t.co/D1H54mM0g8</t>
  </si>
  <si>
    <t>http://t.co/hhlNgSNjO1</t>
  </si>
  <si>
    <t>http://t.co/6dLMLCbul4</t>
  </si>
  <si>
    <t>https://t.co/FbHCqArbUB</t>
  </si>
  <si>
    <t>https://t.co/W2veFKHWZO</t>
  </si>
  <si>
    <t>https://t.co/cwDF8GotML</t>
  </si>
  <si>
    <t>https://t.co/d7AArbnMwc</t>
  </si>
  <si>
    <t>https://t.co/aj0UUpUP8a</t>
  </si>
  <si>
    <t>https://t.co/ynkRDpoiHi</t>
  </si>
  <si>
    <t>https://t.co/0xmfa8q7Va</t>
  </si>
  <si>
    <t>https://t.co/ULiBOG60TS</t>
  </si>
  <si>
    <t>http://t.co/IfjJMyrZvZ</t>
  </si>
  <si>
    <t>https://t.co/HtgEwghnim</t>
  </si>
  <si>
    <t>https://t.co/ZOq72EUyHk</t>
  </si>
  <si>
    <t>https://t.co/rDMU07IxSC</t>
  </si>
  <si>
    <t>https://t.co/Fg6ThHEEc0</t>
  </si>
  <si>
    <t>https://t.co/GP0CrjxTz1</t>
  </si>
  <si>
    <t>http://t.co/qmeWyOvZ7Z</t>
  </si>
  <si>
    <t>https://t.co/hITphPyMYL</t>
  </si>
  <si>
    <t>https://t.co/FSzk6KyRSw</t>
  </si>
  <si>
    <t>https://t.co/ymY5Orvo33</t>
  </si>
  <si>
    <t>https://t.co/n2OmwaeQNe</t>
  </si>
  <si>
    <t>https://pbs.twimg.com/profile_banners/41917203/1403892719</t>
  </si>
  <si>
    <t>https://pbs.twimg.com/profile_banners/5725652/1402602299</t>
  </si>
  <si>
    <t>https://pbs.twimg.com/profile_banners/242595690/1362684933</t>
  </si>
  <si>
    <t>https://pbs.twimg.com/profile_banners/14231648/1353822955</t>
  </si>
  <si>
    <t>https://pbs.twimg.com/profile_banners/2142731/1560289318</t>
  </si>
  <si>
    <t>https://pbs.twimg.com/profile_banners/35761106/1399332736</t>
  </si>
  <si>
    <t>https://pbs.twimg.com/profile_banners/958904503/1539171250</t>
  </si>
  <si>
    <t>https://pbs.twimg.com/profile_banners/6322792/1549743122</t>
  </si>
  <si>
    <t>https://pbs.twimg.com/profile_banners/5820292/1480604850</t>
  </si>
  <si>
    <t>https://pbs.twimg.com/profile_banners/14061059/1444169488</t>
  </si>
  <si>
    <t>https://pbs.twimg.com/profile_banners/15254217/1554826346</t>
  </si>
  <si>
    <t>https://pbs.twimg.com/profile_banners/1951801128/1493312192</t>
  </si>
  <si>
    <t>https://pbs.twimg.com/profile_banners/3837171/1349666718</t>
  </si>
  <si>
    <t>https://pbs.twimg.com/profile_banners/45613305/1410336698</t>
  </si>
  <si>
    <t>https://pbs.twimg.com/profile_banners/14231151/1501839838</t>
  </si>
  <si>
    <t>https://pbs.twimg.com/profile_banners/31152678/1443411655</t>
  </si>
  <si>
    <t>https://pbs.twimg.com/profile_banners/83781271/1465645164</t>
  </si>
  <si>
    <t>https://pbs.twimg.com/profile_banners/122619084/1568297881</t>
  </si>
  <si>
    <t>https://pbs.twimg.com/profile_banners/61790760/1405780848</t>
  </si>
  <si>
    <t>https://pbs.twimg.com/profile_banners/43562385/1542205590</t>
  </si>
  <si>
    <t>https://pbs.twimg.com/profile_banners/8470842/1433651071</t>
  </si>
  <si>
    <t>https://pbs.twimg.com/profile_banners/622960227/1566659888</t>
  </si>
  <si>
    <t>https://pbs.twimg.com/profile_banners/92468053/1398301276</t>
  </si>
  <si>
    <t>https://pbs.twimg.com/profile_banners/112292308/1491121545</t>
  </si>
  <si>
    <t>https://pbs.twimg.com/profile_banners/409823/1534159125</t>
  </si>
  <si>
    <t>https://pbs.twimg.com/profile_banners/14757416/1398859934</t>
  </si>
  <si>
    <t>https://pbs.twimg.com/profile_banners/3742994059/1516529283</t>
  </si>
  <si>
    <t>https://pbs.twimg.com/profile_banners/777980687186006016/1535634358</t>
  </si>
  <si>
    <t>https://pbs.twimg.com/profile_banners/3377241/1398225189</t>
  </si>
  <si>
    <t>https://pbs.twimg.com/profile_banners/909013182160674816/1541052509</t>
  </si>
  <si>
    <t>https://pbs.twimg.com/profile_banners/940682652805300225/1524306507</t>
  </si>
  <si>
    <t>https://pbs.twimg.com/profile_banners/62693665/1490228470</t>
  </si>
  <si>
    <t>https://pbs.twimg.com/profile_banners/1004035789/1385134522</t>
  </si>
  <si>
    <t>https://pbs.twimg.com/profile_banners/1119303357003370496/1556021854</t>
  </si>
  <si>
    <t>https://pbs.twimg.com/profile_banners/21762800/1555693414</t>
  </si>
  <si>
    <t>https://pbs.twimg.com/profile_banners/958943178555625472/1564987024</t>
  </si>
  <si>
    <t>https://pbs.twimg.com/profile_banners/969568213821542405/1557358052</t>
  </si>
  <si>
    <t>https://pbs.twimg.com/profile_banners/126140833/1434571391</t>
  </si>
  <si>
    <t>https://pbs.twimg.com/profile_banners/16085801/1388699340</t>
  </si>
  <si>
    <t>https://pbs.twimg.com/profile_banners/17053097/1472077226</t>
  </si>
  <si>
    <t>https://pbs.twimg.com/profile_banners/113713261/1568072495</t>
  </si>
  <si>
    <t>https://pbs.twimg.com/profile_banners/231374928/1495895077</t>
  </si>
  <si>
    <t>https://pbs.twimg.com/profile_banners/13567/1520602618</t>
  </si>
  <si>
    <t>https://pbs.twimg.com/profile_banners/1064439481468510209/1553233692</t>
  </si>
  <si>
    <t>https://pbs.twimg.com/profile_banners/1119544145624883200/1555755752</t>
  </si>
  <si>
    <t>https://pbs.twimg.com/profile_banners/1324800860/1488185980</t>
  </si>
  <si>
    <t>https://pbs.twimg.com/profile_banners/17764116/1402744949</t>
  </si>
  <si>
    <t>https://pbs.twimg.com/profile_banners/28968459/1495017527</t>
  </si>
  <si>
    <t>https://pbs.twimg.com/profile_banners/15810479/1399661752</t>
  </si>
  <si>
    <t>https://pbs.twimg.com/profile_banners/109323518/1360814652</t>
  </si>
  <si>
    <t>https://pbs.twimg.com/profile_banners/1941904946/1547100476</t>
  </si>
  <si>
    <t>https://pbs.twimg.com/profile_banners/773095768081084416/1492143728</t>
  </si>
  <si>
    <t>https://pbs.twimg.com/profile_banners/2512739508/1400687700</t>
  </si>
  <si>
    <t>https://pbs.twimg.com/profile_banners/2160821/1507108268</t>
  </si>
  <si>
    <t>https://pbs.twimg.com/profile_banners/11214/1560846371</t>
  </si>
  <si>
    <t>http://abs.twimg.com/images/themes/theme14/bg.gif</t>
  </si>
  <si>
    <t>http://abs.twimg.com/images/themes/theme2/bg.gif</t>
  </si>
  <si>
    <t>http://abs.twimg.com/images/themes/theme6/bg.gif</t>
  </si>
  <si>
    <t>http://abs.twimg.com/images/themes/theme1/bg.png</t>
  </si>
  <si>
    <t>http://abs.twimg.com/images/themes/theme15/bg.png</t>
  </si>
  <si>
    <t>http://abs.twimg.com/images/themes/theme12/bg.gif</t>
  </si>
  <si>
    <t>http://abs.twimg.com/images/themes/theme8/bg.gif</t>
  </si>
  <si>
    <t>http://abs.twimg.com/images/themes/theme3/bg.gif</t>
  </si>
  <si>
    <t>http://abs.twimg.com/images/themes/theme4/bg.gif</t>
  </si>
  <si>
    <t>http://abs.twimg.com/images/themes/theme10/bg.gif</t>
  </si>
  <si>
    <t>http://abs.twimg.com/images/themes/theme11/bg.gif</t>
  </si>
  <si>
    <t>http://abs.twimg.com/images/themes/theme13/bg.gif</t>
  </si>
  <si>
    <t>http://abs.twimg.com/images/themes/theme9/bg.gif</t>
  </si>
  <si>
    <t>http://pbs.twimg.com/profile_images/1088608922225860608/vRgA_etP_normal.jpg</t>
  </si>
  <si>
    <t>http://pbs.twimg.com/profile_images/917255700253892608/G-Az_9Ki_normal.jpg</t>
  </si>
  <si>
    <t>http://pbs.twimg.com/profile_images/1138489258207899648/9_KBUEn7_normal.jpg</t>
  </si>
  <si>
    <t>http://pbs.twimg.com/profile_images/1069553420854591489/stZUQMcC_normal.jpg</t>
  </si>
  <si>
    <t>http://pbs.twimg.com/profile_images/1002851635784110080/yR7yXGVt_normal.jpg</t>
  </si>
  <si>
    <t>http://pbs.twimg.com/profile_images/52124215/css_normal.png</t>
  </si>
  <si>
    <t>http://pbs.twimg.com/profile_images/593793041816629248/yKbOT56n_normal.jpg</t>
  </si>
  <si>
    <t>http://pbs.twimg.com/profile_images/998638669656309760/XPCQeObp_normal.jpg</t>
  </si>
  <si>
    <t>http://pbs.twimg.com/profile_images/458776377609580544/V7imORJo_normal.jpeg</t>
  </si>
  <si>
    <t>http://pbs.twimg.com/profile_images/507665038329405440/iDOvf3xC_normal.jpeg</t>
  </si>
  <si>
    <t>http://pbs.twimg.com/profile_images/1040081682328518657/XzRSW2Ut_normal.jpg</t>
  </si>
  <si>
    <t>http://pbs.twimg.com/profile_images/1103126358840958976/ZvUdPP2d_normal.png</t>
  </si>
  <si>
    <t>http://pbs.twimg.com/profile_images/896656760638906368/BDnJz08D_normal.jpg</t>
  </si>
  <si>
    <t>http://pbs.twimg.com/profile_images/1065986962467647489/Qrc3K-jZ_normal.jpg</t>
  </si>
  <si>
    <t>Open Twitter Page for This Person</t>
  </si>
  <si>
    <t>https://twitter.com/thejohnjansen</t>
  </si>
  <si>
    <t>https://twitter.com/ericlaw</t>
  </si>
  <si>
    <t>https://twitter.com/rswestmoreland</t>
  </si>
  <si>
    <t>https://twitter.com/davidbaron</t>
  </si>
  <si>
    <t>https://twitter.com/firefox</t>
  </si>
  <si>
    <t>https://twitter.com/w3c</t>
  </si>
  <si>
    <t>https://twitter.com/mak_en</t>
  </si>
  <si>
    <t>https://twitter.com/gsnedders</t>
  </si>
  <si>
    <t>https://twitter.com/dominiccooney</t>
  </si>
  <si>
    <t>https://twitter.com/stevefaulkner</t>
  </si>
  <si>
    <t>https://twitter.com/slewth</t>
  </si>
  <si>
    <t>https://twitter.com/alanstearns</t>
  </si>
  <si>
    <t>https://twitter.com/frivoal</t>
  </si>
  <si>
    <t>https://twitter.com/zoebijl</t>
  </si>
  <si>
    <t>https://twitter.com/agektmr</t>
  </si>
  <si>
    <t>https://twitter.com/cssrossen</t>
  </si>
  <si>
    <t>https://twitter.com/csswg</t>
  </si>
  <si>
    <t>https://twitter.com/dauwhe</t>
  </si>
  <si>
    <t>https://twitter.com/kojiishi</t>
  </si>
  <si>
    <t>https://twitter.com/murakamishinyu</t>
  </si>
  <si>
    <t>https://twitter.com/bobtung</t>
  </si>
  <si>
    <t>https://twitter.com/kinu</t>
  </si>
  <si>
    <t>https://twitter.com/makotoshimazu</t>
  </si>
  <si>
    <t>https://twitter.com/koba04</t>
  </si>
  <si>
    <t>https://twitter.com/rijubrata</t>
  </si>
  <si>
    <t>https://twitter.com/kennethrohde</t>
  </si>
  <si>
    <t>https://twitter.com/kosamari</t>
  </si>
  <si>
    <t>https://twitter.com/westbrookj</t>
  </si>
  <si>
    <t>https://twitter.com/bitandbang</t>
  </si>
  <si>
    <t>https://twitter.com/ryoyakawai</t>
  </si>
  <si>
    <t>https://twitter.com/hellofillip</t>
  </si>
  <si>
    <t>https://twitter.com/brucel</t>
  </si>
  <si>
    <t>https://twitter.com/ahopebailie</t>
  </si>
  <si>
    <t>https://twitter.com/__sakito__</t>
  </si>
  <si>
    <t>https://twitter.com/sovrinid</t>
  </si>
  <si>
    <t>https://twitter.com/kazuhito</t>
  </si>
  <si>
    <t>https://twitter.com/fantasai</t>
  </si>
  <si>
    <t>https://twitter.com/rushrio1337</t>
  </si>
  <si>
    <t>https://twitter.com/biilabs</t>
  </si>
  <si>
    <t>https://twitter.com/__dupl0</t>
  </si>
  <si>
    <t>https://twitter.com/jacobussystems</t>
  </si>
  <si>
    <t>https://twitter.com/iotalover</t>
  </si>
  <si>
    <t>https://twitter.com/lala_morinigo</t>
  </si>
  <si>
    <t>https://twitter.com/mlc_recruit</t>
  </si>
  <si>
    <t>https://twitter.com/stucoxmedia</t>
  </si>
  <si>
    <t>https://twitter.com/monoeides</t>
  </si>
  <si>
    <t>https://twitter.com/nod_</t>
  </si>
  <si>
    <t>https://twitter.com/mikecosgrave</t>
  </si>
  <si>
    <t>https://twitter.com/azaroth42</t>
  </si>
  <si>
    <t>https://twitter.com/jo_hwell</t>
  </si>
  <si>
    <t>https://twitter.com/sangwhanmoon</t>
  </si>
  <si>
    <t>https://twitter.com/abiola_usman</t>
  </si>
  <si>
    <t>https://twitter.com/lara86559713</t>
  </si>
  <si>
    <t>https://twitter.com/_scottlow</t>
  </si>
  <si>
    <t>https://twitter.com/smithsam</t>
  </si>
  <si>
    <t>https://twitter.com/hadleybeeman</t>
  </si>
  <si>
    <t>https://twitter.com/chromiumdev</t>
  </si>
  <si>
    <t>https://twitter.com/jiminypan</t>
  </si>
  <si>
    <t>https://twitter.com/codepo8</t>
  </si>
  <si>
    <t>https://twitter.com/heycam</t>
  </si>
  <si>
    <t>https://twitter.com/edwilde</t>
  </si>
  <si>
    <t>https://twitter.com/biilabsjapan</t>
  </si>
  <si>
    <t>https://twitter.com/cryptoinversor_</t>
  </si>
  <si>
    <t>https://twitter.com/ydxmyfriend</t>
  </si>
  <si>
    <t>https://twitter.com/blueocto</t>
  </si>
  <si>
    <t>https://twitter.com/romaricpascal</t>
  </si>
  <si>
    <t>https://twitter.com/zoontek</t>
  </si>
  <si>
    <t>https://twitter.com/tydax</t>
  </si>
  <si>
    <t>https://twitter.com/marypcbuk</t>
  </si>
  <si>
    <t>https://twitter.com/fordm10</t>
  </si>
  <si>
    <t>https://twitter.com/sdolamore</t>
  </si>
  <si>
    <t>https://twitter.com/mpaconference</t>
  </si>
  <si>
    <t>https://twitter.com/lueyforje</t>
  </si>
  <si>
    <t>https://twitter.com/lindseymcdougle</t>
  </si>
  <si>
    <t>https://twitter.com/dotminiscule</t>
  </si>
  <si>
    <t>https://twitter.com/paladin_442</t>
  </si>
  <si>
    <t>https://twitter.com/idoros</t>
  </si>
  <si>
    <t>https://twitter.com/paulmwatson</t>
  </si>
  <si>
    <t>thejohnjansen
SEA -&amp;gt; NRT here we go. #Fugu
#TPAC2019</t>
  </si>
  <si>
    <t>ericlaw
@RSWestmoreland #TPAC2019, a meeting
of the various w3c working groups.</t>
  </si>
  <si>
    <t xml:space="preserve">rswestmoreland
</t>
  </si>
  <si>
    <t>davidbaron
Currently watching a Nassau-registered
cruise ship called "Quantum of
the Seas" dock at Hakata Port's
international passenger terminal
the day before @w3c #tpac2019 in
Fukuoka, Japan. (Reminds me of
@firefox Quantum!) https://t.co/JiZnOvpoxE</t>
  </si>
  <si>
    <t xml:space="preserve">firefox
</t>
  </si>
  <si>
    <t xml:space="preserve">w3c
</t>
  </si>
  <si>
    <t>mak_en
Started with one of the popular
Fukuoka local foods. Hakata Tonkotsu
ramen. #TPAC2019 https://t.co/GO5unsqlOS</t>
  </si>
  <si>
    <t>gsnedders
Well, uh, the breakfast queue is
pretty impressive here. #TPAC2019</t>
  </si>
  <si>
    <t>dominiccooney
#tpac2019 TIL "hallway track" ...
in punting your agenda to hallway
discussions.</t>
  </si>
  <si>
    <t>stevefaulkner
Decided that reducing my carbon
footprint was more important than
attending #TPAC2019</t>
  </si>
  <si>
    <t>slewth
Decided that reducing my carbon
footprint was more important than
attending #TPAC2019</t>
  </si>
  <si>
    <t>alanstearns
“RESOLVED: Move CSS Writing Modes
L3 to Proposed Recommendation.”
#css #w3c #TPAC2019</t>
  </si>
  <si>
    <t>frivoal
Declaring CSS Writing Mode spec
a PR is the highlight of @csswg
meetings at #TPAC2019 ... especially
in Japan!</t>
  </si>
  <si>
    <t>zoebijl
Declaring CSS Writing Mode spec
a PR is the highlight of @csswg
meetings at #TPAC2019 ... especially
in Japan!</t>
  </si>
  <si>
    <t>agektmr
#TPAC2019 #w3fukuoka https://t.co/JDFpII16pn</t>
  </si>
  <si>
    <t>cssrossen
Declaring CSS Writing Mode spec
a PR is the highlight of @csswg
meetings at #TPAC2019 ... especially
in Japan!</t>
  </si>
  <si>
    <t xml:space="preserve">csswg
</t>
  </si>
  <si>
    <t>dauwhe
Declaring CSS Writing Mode spec
a PR is the highlight of @csswg
meetings at #TPAC2019 ... especially
in Japan!</t>
  </si>
  <si>
    <t>kojiishi
Declaring CSS Writing Mode spec
a PR is the highlight of @csswg
meetings at #TPAC2019 ... especially
in Japan!</t>
  </si>
  <si>
    <t>murakamishinyu
Declaring CSS Writing Mode spec
a PR is the highlight of @csswg
meetings at #TPAC2019 ... especially
in Japan!</t>
  </si>
  <si>
    <t>bobtung
Declaring CSS Writing Mode spec
a PR is the highlight of @csswg
meetings at #TPAC2019 ... especially
in Japan!</t>
  </si>
  <si>
    <t>kinu
Fukuoka recommendations for #TPAC2019
attendees https://t.co/4oWtGxHHUF
Please thank people who contributed!</t>
  </si>
  <si>
    <t>makotoshimazu
Fukuoka recommendations for #TPAC2019
attendees https://t.co/4oWtGxHHUF
Please thank people who contributed!</t>
  </si>
  <si>
    <t>koba04
Those who are attending #TPAC2019
and have no plans for Wed night,
there'll be a frontend developers'
meetup by local people at LINE
office near Hakata station. @kosamari,
@kennethrohde and @rijubrata are
speaking in addition to a few local
people. https://t.co/OSz4Ksr7RA</t>
  </si>
  <si>
    <t>rijubrata
Those who are attending #TPAC2019
and have no plans for Wed night,
there'll be a frontend developers'
meetup by local people at LINE
office near Hakata station. @kosamari,
@kennethrohde and @rijubrata are
speaking in addition to a few local
people. https://t.co/OSz4Ksr7RA</t>
  </si>
  <si>
    <t>kennethrohde
Those who are attending #TPAC2019
and have no plans for Wed night,
there'll be a frontend developers'
meetup by local people at LINE
office near Hakata station. @kosamari,
@kennethrohde and @rijubrata are
speaking in addition to a few local
people. https://t.co/OSz4Ksr7RA</t>
  </si>
  <si>
    <t xml:space="preserve">kosamari
</t>
  </si>
  <si>
    <t>westbrookj
Those who are attending #TPAC2019
and have no plans for Wed night,
there'll be a frontend developers'
meetup by local people at LINE
office near Hakata station. @kosamari,
@kennethrohde and @rijubrata are
speaking in addition to a few local
people. https://t.co/OSz4Ksr7RA</t>
  </si>
  <si>
    <t>bitandbang
Those who are attending #TPAC2019
and have no plans for Wed night,
there'll be a frontend developers'
meetup by local people at LINE
office near Hakata station. @kosamari,
@kennethrohde and @rijubrata are
speaking in addition to a few local
people. https://t.co/OSz4Ksr7RA</t>
  </si>
  <si>
    <t>ryoyakawai
Those who are attending #TPAC2019
and have no plans for Wed night,
there'll be a frontend developers'
meetup by local people at LINE
office near Hakata station. @kosamari,
@kennethrohde and @rijubrata are
speaking in addition to a few local
people. https://t.co/OSz4Ksr7RA</t>
  </si>
  <si>
    <t>hellofillip
Chums at #TPAC2019 - @ahopebailie
and I will be workshopping the
#WebMonetization spec through the
mediums of punk rock (me) and interpretive
dance (him) at 16:30 in the Bay
Penthouse on 34th floor. Be there,
or be laughed at and called "ungroovy"
by friends and enemies alike.</t>
  </si>
  <si>
    <t>brucel
@ahopebailie Here are our #TPAC2019
slides https://t.co/bJy59ErYHJ</t>
  </si>
  <si>
    <t xml:space="preserve">ahopebailie
</t>
  </si>
  <si>
    <t>__sakito__
Fukuoka recommendations for #TPAC2019
attendees https://t.co/4oWtGxHHUF
Please thank people who contributed!</t>
  </si>
  <si>
    <t>sovrinid
Great conversation about how to
talk #decentralizedidentifiers
with non #DID communities. #TPAC2019
https://t.co/YMXWRwl1PJ</t>
  </si>
  <si>
    <t>kazuhito
Fanboying @fantasai, another one
of my web heroes, at #TPAC2019
https://t.co/NGm3lsMtyM</t>
  </si>
  <si>
    <t xml:space="preserve">fantasai
</t>
  </si>
  <si>
    <t>rushrio1337
Jserv, Co-founder &amp;amp; CTO of
@BiiLabs is in #W3C #TPAC2019 at
Fukuoka. We’ll share #DID concepts
based on #IOTA Tangle, blockchain
technology. #Blockchain #SmartCity
#M2M #IoT https://t.co/nOdakOZDOb</t>
  </si>
  <si>
    <t>biilabs
Jserv, Co-founder &amp;amp; CTO of
@BiiLabs is in #W3C #TPAC2019 at
Fukuoka. We’ll share #DID concepts
based on #IOTA Tangle, blockchain
technology. #Blockchain #SmartCity
#M2M #IoT https://t.co/nOdakOZDOb</t>
  </si>
  <si>
    <t>__dupl0
Jserv, Co-founder &amp;amp; CTO of
@BiiLabs is in #W3C #TPAC2019 at
Fukuoka. We’ll share #DID concepts
based on #IOTA Tangle, blockchain
technology. #Blockchain #SmartCity
#M2M #IoT https://t.co/nOdakOZDOb</t>
  </si>
  <si>
    <t>jacobussystems
Jserv, Co-founder &amp;amp; CTO of
@BiiLabs is in #W3C #TPAC2019 at
Fukuoka. We’ll share #DID concepts
based on #IOTA Tangle, blockchain
technology. #Blockchain #SmartCity
#M2M #IoT https://t.co/nOdakOZDOb</t>
  </si>
  <si>
    <t>iotalover
Jserv, Co-founder &amp;amp; CTO of
@BiiLabs is in #W3C #TPAC2019 at
Fukuoka. We’ll share #DID concepts
based on #IOTA Tangle, blockchain
technology. #Blockchain #SmartCity
#M2M #IoT https://t.co/nOdakOZDOb</t>
  </si>
  <si>
    <t>lala_morinigo
#TPAC2019 Day 3, today is Technical
Plenary Day. Here are some sessions
that I'm going to attend: - Introduction
to #W3C - XR Accessibility - Voice
Assistants Opportunities for standardization
- Digital Transformation, the Sentient
Web and Cognitive Agents</t>
  </si>
  <si>
    <t>mlc_recruit
＼✍️ブログ紹介／ 当社からPAC 2019に参加したスタッフの参加レポートです！_xD83E__xDD73_
みなさんはTPACというイベントをご存知でしょうか？W3Cの年次総会にあたるものだそうで、他にもレポートをリリースされるようです！_xD83D__xDC40_
TPAC 2019現地レポート1 https://t.co/AoleTZOaJe
#tpac2019 #Web制作 https://t.co/xRvLiEubqf</t>
  </si>
  <si>
    <t>stucoxmedia
The most problematic accessibility
balls-ups, according to screenreader
users. Captcha, and unexpected
screen changes are the worst. (via
Rossen at #tpac2019) https://t.co/Cu5s4wDiNn
https://t.co/zZLnb7p8RO</t>
  </si>
  <si>
    <t>monoeides
Jserv, Co-founder &amp;amp; CTO of
@BiiLabs is in #W3C #TPAC2019 at
Fukuoka. We’ll share #DID concepts
based on #IOTA Tangle, blockchain
technology. #Blockchain #SmartCity
#M2M #IoT https://t.co/nOdakOZDOb</t>
  </si>
  <si>
    <t>nod_
The most problematic accessibility
balls-ups, according to screenreader
users. Captcha, and unexpected
screen changes are the worst. (via
Rossen at #tpac2019) https://t.co/Cu5s4wDiNn
https://t.co/zZLnb7p8RO</t>
  </si>
  <si>
    <t>mikecosgrave
Some eVehicles can now act as big
batteries for your house — bidirectional
power management, not just charging.
Needs data / thing management.
#tpac2019</t>
  </si>
  <si>
    <t>azaroth42
#tpac2019 RDF Text Direction —
without explicit metadata, the
chances of text direction being
computed correctly is essentially
zero from just characters in any
#bidi context … And RDF does not
have explicit text direction metadata.</t>
  </si>
  <si>
    <t>jo_hwell
Jserv, Co-founder &amp;amp; CTO of
@BiiLabs is in #W3C #TPAC2019 at
Fukuoka. We’ll share #DID concepts
based on #IOTA Tangle, blockchain
technology. #Blockchain #SmartCity
#M2M #IoT https://t.co/nOdakOZDOb</t>
  </si>
  <si>
    <t>sangwhanmoon
Someone lost their mouse in the
miniapp room #TPAC2019 https://t.co/rJjzw1TZLV</t>
  </si>
  <si>
    <t>abiola_usman
The most problematic accessibility
balls-ups, according to screenreader
users. Captcha, and unexpected
screen changes are the worst. (via
Rossen at #tpac2019) https://t.co/Cu5s4wDiNn
https://t.co/zZLnb7p8RO</t>
  </si>
  <si>
    <t>lara86559713
Jserv, Co-founder &amp;amp; CTO of
@BiiLabs is in #W3C #TPAC2019 at
Fukuoka. We’ll share #DID concepts
based on #IOTA Tangle, blockchain
technology. #Blockchain #SmartCity
#M2M #IoT https://t.co/nOdakOZDOb</t>
  </si>
  <si>
    <t>_scottlow
The sound of Japanese Coke bottles
opening sounds exactly like power
outlets shorting #TPAC2019 #getsmeeverytime</t>
  </si>
  <si>
    <t>smithsam
In a session exploring @ChromiumDev's
proposal for grouping users by
characteristics, to tell advertisers
what kind of ads they might respond
to. FLoC https://t.co/fM711q0ieZ
A number of concerns in the room
re the value/danger in advertisers
knowing things about us. #tpac2019</t>
  </si>
  <si>
    <t>hadleybeeman
In a session exploring @ChromiumDev's
proposal for grouping users by
characteristics, to tell advertisers
what kind of ads they might respond
to. FLoC https://t.co/fM711q0ieZ
A number of concerns in the room
re the value/danger in advertisers
knowing things about us. #tpac2019</t>
  </si>
  <si>
    <t xml:space="preserve">chromiumdev
</t>
  </si>
  <si>
    <t>jiminypan
The most problematic accessibility
balls-ups, according to screenreader
users. Captcha, and unexpected
screen changes are the worst. (via
Rossen at #tpac2019) https://t.co/Cu5s4wDiNn
https://t.co/zZLnb7p8RO</t>
  </si>
  <si>
    <t>codepo8
In a session exploring @ChromiumDev's
proposal for grouping users by
characteristics, to tell advertisers
what kind of ads they might respond
to. FLoC https://t.co/fM711q0ieZ
A number of concerns in the room
re the value/danger in advertisers
knowing things about us. #tpac2019</t>
  </si>
  <si>
    <t>heycam
Almost wonder if TPAC should be
5 days of unconference sessions...
#TPAC2019</t>
  </si>
  <si>
    <t>edwilde
The most problematic accessibility
balls-ups, according to screenreader
users. Captcha, and unexpected
screen changes are the worst. (via
Rossen at #tpac2019) https://t.co/Cu5s4wDiNn
https://t.co/zZLnb7p8RO</t>
  </si>
  <si>
    <t>biilabsjapan
Jserv, Co-founder &amp;amp; CTO of
@BiiLabs is in #W3C #TPAC2019 at
Fukuoka. We’ll share #DID concepts
based on #IOTA Tangle, blockchain
technology. #Blockchain #SmartCity
#M2M #IoT https://t.co/nOdakOZDOb</t>
  </si>
  <si>
    <t>cryptoinversor_
Jserv, Co-founder &amp;amp; CTO of
@BiiLabs is in #W3C #TPAC2019 at
Fukuoka. We’ll share #DID concepts
based on #IOTA Tangle, blockchain
technology. #Blockchain #SmartCity
#M2M #IoT https://t.co/nOdakOZDOb</t>
  </si>
  <si>
    <t>ydxmyfriend
Jserv, Co-founder &amp;amp; CTO of
@BiiLabs is in #W3C #TPAC2019 at
Fukuoka. We’ll share #DID concepts
based on #IOTA Tangle, blockchain
technology. #Blockchain #SmartCity
#M2M #IoT https://t.co/nOdakOZDOb</t>
  </si>
  <si>
    <t>blueocto
The most problematic accessibility
balls-ups, according to screenreader
users. Captcha, and unexpected
screen changes are the worst. (via
Rossen at #tpac2019) https://t.co/Cu5s4wDiNn
https://t.co/zZLnb7p8RO</t>
  </si>
  <si>
    <t>romaricpascal
The most problematic accessibility
balls-ups, according to screenreader
users. Captcha, and unexpected
screen changes are the worst. (via
Rossen at #tpac2019) https://t.co/Cu5s4wDiNn
https://t.co/zZLnb7p8RO</t>
  </si>
  <si>
    <t>zoontek
The most problematic accessibility
balls-ups, according to screenreader
users. Captcha, and unexpected
screen changes are the worst. (via
Rossen at #tpac2019) https://t.co/Cu5s4wDiNn
https://t.co/zZLnb7p8RO</t>
  </si>
  <si>
    <t>tydax
The most problematic accessibility
balls-ups, according to screenreader
users. Captcha, and unexpected
screen changes are the worst. (via
Rossen at #tpac2019) https://t.co/Cu5s4wDiNn
https://t.co/zZLnb7p8RO</t>
  </si>
  <si>
    <t>marypcbuk
In a session exploring @ChromiumDev's
proposal for grouping users by
characteristics, to tell advertisers
what kind of ads they might respond
to. FLoC https://t.co/fM711q0ieZ
A number of concerns in the room
re the value/danger in advertisers
knowing things about us. #tpac2019</t>
  </si>
  <si>
    <t>fordm10
On my way to #TPAC2019 and #MPAC2019!
Looking through the conference
program while waiting for my plane
and I'm thinking.... So. Many.
Awesome. Panels!</t>
  </si>
  <si>
    <t>sdolamore
On my way to #TPAC2019 and #MPAC2019!
Looking through the conference
program while waiting for my plane
and I'm thinking.... So. Many.
Awesome. Panels!</t>
  </si>
  <si>
    <t>mpaconference
On my way to #TPAC2019 and #MPAC2019!
Looking through the conference
program while waiting for my plane
and I'm thinking.... So. Many.
Awesome. Panels!</t>
  </si>
  <si>
    <t>lueyforje
Jserv, Co-founder &amp;amp; CTO of
@BiiLabs is in #W3C #TPAC2019 at
Fukuoka. We’ll share #DID concepts
based on #IOTA Tangle, blockchain
technology. #Blockchain #SmartCity
#M2M #IoT https://t.co/nOdakOZDOb</t>
  </si>
  <si>
    <t>lindseymcdougle
On my way to #TPAC2019 and #MPAC2019!
Looking through the conference
program while waiting for my plane
and I'm thinking.... So. Many.
Awesome. Panels!</t>
  </si>
  <si>
    <t>dotminiscule
"hey Meredith, what was your #TPAC2019
highlight?" -- playing three rounds
of codenames please @ me</t>
  </si>
  <si>
    <t>paladin_442
Jserv, Co-founder &amp;amp; CTO of
@BiiLabs is in #W3C #TPAC2019 at
Fukuoka. We’ll share #DID concepts
based on #IOTA Tangle, blockchain
technology. #Blockchain #SmartCity
#M2M #IoT https://t.co/nOdakOZDOb</t>
  </si>
  <si>
    <t>idoros
The most problematic accessibility
balls-ups, according to screenreader
users. Captcha, and unexpected
screen changes are the worst. (via
Rossen at #tpac2019) https://t.co/Cu5s4wDiNn
https://t.co/zZLnb7p8RO</t>
  </si>
  <si>
    <t>paulmwatson
The most problematic accessibility
balls-ups, according to screenreader
users. Captcha, and unexpected
screen changes are the worst. (via
Rossen at #tpac2019) https://t.co/Cu5s4wDiNn
https://t.co/zZLnb7p8RO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</si>
  <si>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</si>
  <si>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</si>
  <si>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</si>
  <si>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</si>
  <si>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</si>
  <si>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</si>
  <si>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</si>
  <si>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</si>
  <si>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</si>
  <si>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</si>
  <si>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</si>
  <si>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</si>
  <si>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</si>
  <si>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</si>
  <si>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</si>
  <si>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</si>
  <si>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</si>
  <si>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</si>
  <si>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</si>
  <si>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</si>
  <si>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</si>
  <si>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</si>
  <si>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</si>
  <si>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</si>
  <si>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</si>
  <si>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</si>
  <si>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</si>
  <si>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</si>
  <si>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</si>
  <si>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</si>
  <si>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</si>
  <si>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</si>
  <si>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</si>
  <si>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</si>
  <si>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</si>
  <si>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</si>
  <si>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</si>
  <si>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</si>
  <si>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</si>
  <si>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</si>
  <si>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</si>
  <si>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</si>
  <si>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</si>
  <si>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</si>
  <si>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</si>
  <si>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</si>
  <si>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</si>
  <si>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</si>
  <si>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</si>
  <si>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</si>
  <si>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</si>
  <si>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</si>
  <si>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</si>
  <si>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</si>
  <si>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</si>
  <si>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</si>
  <si>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</si>
  <si>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</si>
  <si>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</si>
  <si>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</si>
  <si>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</si>
  <si>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</si>
  <si>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</si>
  <si>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</si>
  <si>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</si>
  <si>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</si>
  <si>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</si>
  <si>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</si>
  <si>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</si>
  <si>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</si>
  <si>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</si>
  <si>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</si>
  <si>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</si>
  <si>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</si>
  <si>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</si>
  <si>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</si>
  <si>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</si>
  <si>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</si>
  <si>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</si>
  <si>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</si>
  <si>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</si>
  <si>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</si>
  <si>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</si>
  <si>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</si>
  <si>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</si>
  <si>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</si>
  <si>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</si>
  <si>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</si>
  <si>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https://webaim.org/projects/screenreadersurvey7/#impacts https://speakerdeck.com/brucel/tpac-2019</t>
  </si>
  <si>
    <t>https://docs.google.com/document/d/1_DRy8OQY5hI4bNHDF5RY-yCLflDKKD2-TiEXUeu3aDc/edit# https://w3f.connpass.com/event/144725/</t>
  </si>
  <si>
    <t>https://twitter.com/lookertobias/status/1174154814202118145 https://www.mitsue.co.jp/knowledge/blog/a11y/201909/17_1000.html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</si>
  <si>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</si>
  <si>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</si>
  <si>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</si>
  <si>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</si>
  <si>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</si>
  <si>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</si>
  <si>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</si>
  <si>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</si>
  <si>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</si>
  <si>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</si>
  <si>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</si>
  <si>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</si>
  <si>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webaim.org speakerdeck.com</t>
  </si>
  <si>
    <t>google.com connpass.com</t>
  </si>
  <si>
    <t>twitter.com co.jp</t>
  </si>
  <si>
    <t>Top Hashtags in Tweet in Entire Graph</t>
  </si>
  <si>
    <t>did</t>
  </si>
  <si>
    <t>iota</t>
  </si>
  <si>
    <t>mpac2019</t>
  </si>
  <si>
    <t>webmonetization</t>
  </si>
  <si>
    <t>css</t>
  </si>
  <si>
    <t>getsmeeverytime</t>
  </si>
  <si>
    <t>bidi</t>
  </si>
  <si>
    <t>web制作</t>
  </si>
  <si>
    <t>Top Hashtags in Tweet in G1</t>
  </si>
  <si>
    <t>Top Hashtags in Tweet in G2</t>
  </si>
  <si>
    <t>blockchain</t>
  </si>
  <si>
    <t>smartcity</t>
  </si>
  <si>
    <t>m2m</t>
  </si>
  <si>
    <t>iot</t>
  </si>
  <si>
    <t>Top Hashtags in Tweet in G3</t>
  </si>
  <si>
    <t>w3fukuoka</t>
  </si>
  <si>
    <t>Top Hashtags in Tweet in G4</t>
  </si>
  <si>
    <t>fugu</t>
  </si>
  <si>
    <t>decentralizedidentifiers</t>
  </si>
  <si>
    <t>Top Hashtags in Tweet in G5</t>
  </si>
  <si>
    <t>Top Hashtags in Tweet in G6</t>
  </si>
  <si>
    <t>Top Hashtags in Tweet in G7</t>
  </si>
  <si>
    <t>Top Hashtags in Tweet in G8</t>
  </si>
  <si>
    <t>Top Hashtags in Tweet in G9</t>
  </si>
  <si>
    <t>Top Hashtags in Tweet in G10</t>
  </si>
  <si>
    <t>Top Hashtags in Tweet</t>
  </si>
  <si>
    <t>tpac2019 fugu decentralizedidentifiers did w3c web制作 getsmeeverytime</t>
  </si>
  <si>
    <t>tpac2019 css w3c</t>
  </si>
  <si>
    <t>Top Words in Tweet in Entire Graph</t>
  </si>
  <si>
    <t>Words in Sentiment List#1: Positive</t>
  </si>
  <si>
    <t>Words in Sentiment List#2: Negative</t>
  </si>
  <si>
    <t>Words in Sentiment List#3: Angry/Violent</t>
  </si>
  <si>
    <t>Non-categorized Words</t>
  </si>
  <si>
    <t>Total Words</t>
  </si>
  <si>
    <t>#tpac2019</t>
  </si>
  <si>
    <t>fukuoka</t>
  </si>
  <si>
    <t>people</t>
  </si>
  <si>
    <t>local</t>
  </si>
  <si>
    <t>users</t>
  </si>
  <si>
    <t>Top Words in Tweet in G1</t>
  </si>
  <si>
    <t>problematic</t>
  </si>
  <si>
    <t>accessibility</t>
  </si>
  <si>
    <t>balls</t>
  </si>
  <si>
    <t>ups</t>
  </si>
  <si>
    <t>according</t>
  </si>
  <si>
    <t>screenreader</t>
  </si>
  <si>
    <t>captcha</t>
  </si>
  <si>
    <t>unexpected</t>
  </si>
  <si>
    <t>Top Words in Tweet in G2</t>
  </si>
  <si>
    <t>jserv</t>
  </si>
  <si>
    <t>co</t>
  </si>
  <si>
    <t>founder</t>
  </si>
  <si>
    <t>cto</t>
  </si>
  <si>
    <t>#w3c</t>
  </si>
  <si>
    <t>ll</t>
  </si>
  <si>
    <t>share</t>
  </si>
  <si>
    <t>Top Words in Tweet in G3</t>
  </si>
  <si>
    <t>those</t>
  </si>
  <si>
    <t>attending</t>
  </si>
  <si>
    <t>wed</t>
  </si>
  <si>
    <t>meetup</t>
  </si>
  <si>
    <t>plans</t>
  </si>
  <si>
    <t>night</t>
  </si>
  <si>
    <t>there'll</t>
  </si>
  <si>
    <t>Top Words in Tweet in G4</t>
  </si>
  <si>
    <t>here</t>
  </si>
  <si>
    <t>hallway</t>
  </si>
  <si>
    <t>day</t>
  </si>
  <si>
    <t>sessions</t>
  </si>
  <si>
    <t>tpac</t>
  </si>
  <si>
    <t>Top Words in Tweet in G5</t>
  </si>
  <si>
    <t>writing</t>
  </si>
  <si>
    <t>declaring</t>
  </si>
  <si>
    <t>mode</t>
  </si>
  <si>
    <t>spec</t>
  </si>
  <si>
    <t>pr</t>
  </si>
  <si>
    <t>highlight</t>
  </si>
  <si>
    <t>meetings</t>
  </si>
  <si>
    <t>Top Words in Tweet in G6</t>
  </si>
  <si>
    <t>advertisers</t>
  </si>
  <si>
    <t>session</t>
  </si>
  <si>
    <t>exploring</t>
  </si>
  <si>
    <t>chromiumdev's</t>
  </si>
  <si>
    <t>proposal</t>
  </si>
  <si>
    <t>grouping</t>
  </si>
  <si>
    <t>characteristics</t>
  </si>
  <si>
    <t>tell</t>
  </si>
  <si>
    <t>kind</t>
  </si>
  <si>
    <t>Top Words in Tweet in G7</t>
  </si>
  <si>
    <t>way</t>
  </si>
  <si>
    <t>#mpac2019</t>
  </si>
  <si>
    <t>looking</t>
  </si>
  <si>
    <t>through</t>
  </si>
  <si>
    <t>conference</t>
  </si>
  <si>
    <t>program</t>
  </si>
  <si>
    <t>waiting</t>
  </si>
  <si>
    <t>plane</t>
  </si>
  <si>
    <t>thinking</t>
  </si>
  <si>
    <t>Top Words in Tweet in G8</t>
  </si>
  <si>
    <t>quantum</t>
  </si>
  <si>
    <t>Top Words in Tweet in G9</t>
  </si>
  <si>
    <t>management</t>
  </si>
  <si>
    <t>text</t>
  </si>
  <si>
    <t>direction</t>
  </si>
  <si>
    <t>thing</t>
  </si>
  <si>
    <t>charging</t>
  </si>
  <si>
    <t>rdf</t>
  </si>
  <si>
    <t>explicit</t>
  </si>
  <si>
    <t>metadata</t>
  </si>
  <si>
    <t>web</t>
  </si>
  <si>
    <t>Top Words in Tweet in G10</t>
  </si>
  <si>
    <t>decided</t>
  </si>
  <si>
    <t>reducing</t>
  </si>
  <si>
    <t>carbon</t>
  </si>
  <si>
    <t>footprint</t>
  </si>
  <si>
    <t>more</t>
  </si>
  <si>
    <t>important</t>
  </si>
  <si>
    <t>Top Words in Tweet</t>
  </si>
  <si>
    <t>#tpac2019 problematic accessibility balls ups according screenreader users captcha unexpected</t>
  </si>
  <si>
    <t>jserv co founder cto biilabs #w3c #tpac2019 fukuoka ll share</t>
  </si>
  <si>
    <t>people local #tpac2019 those attending wed meetup plans night there'll</t>
  </si>
  <si>
    <t>#tpac2019 here fukuoka hallway day sessions tpac</t>
  </si>
  <si>
    <t>#tpac2019 css writing declaring mode spec pr highlight csswg meetings</t>
  </si>
  <si>
    <t>advertisers session exploring chromiumdev's proposal grouping users characteristics tell kind</t>
  </si>
  <si>
    <t>way #tpac2019 #mpac2019 looking through conference program waiting plane thinking</t>
  </si>
  <si>
    <t>#tpac2019 management text direction thing charging rdf explicit metadata web</t>
  </si>
  <si>
    <t>decided reducing carbon footprint more important attending #tpac2019</t>
  </si>
  <si>
    <t>Top Word Pairs in Tweet in Entire Graph</t>
  </si>
  <si>
    <t>#tpac2019,fukuoka</t>
  </si>
  <si>
    <t>#w3c,#tpac2019</t>
  </si>
  <si>
    <t>local,people</t>
  </si>
  <si>
    <t>jserv,co</t>
  </si>
  <si>
    <t>co,founder</t>
  </si>
  <si>
    <t>founder,cto</t>
  </si>
  <si>
    <t>cto,biilabs</t>
  </si>
  <si>
    <t>biilabs,#w3c</t>
  </si>
  <si>
    <t>fukuoka,ll</t>
  </si>
  <si>
    <t>ll,share</t>
  </si>
  <si>
    <t>Top Word Pairs in Tweet in G1</t>
  </si>
  <si>
    <t>problematic,accessibility</t>
  </si>
  <si>
    <t>accessibility,balls</t>
  </si>
  <si>
    <t>balls,ups</t>
  </si>
  <si>
    <t>ups,according</t>
  </si>
  <si>
    <t>according,screenreader</t>
  </si>
  <si>
    <t>screenreader,users</t>
  </si>
  <si>
    <t>users,captcha</t>
  </si>
  <si>
    <t>captcha,unexpected</t>
  </si>
  <si>
    <t>unexpected,screen</t>
  </si>
  <si>
    <t>screen,changes</t>
  </si>
  <si>
    <t>Top Word Pairs in Tweet in G2</t>
  </si>
  <si>
    <t>share,#did</t>
  </si>
  <si>
    <t>Top Word Pairs in Tweet in G3</t>
  </si>
  <si>
    <t>those,attending</t>
  </si>
  <si>
    <t>attending,#tpac2019</t>
  </si>
  <si>
    <t>#tpac2019,plans</t>
  </si>
  <si>
    <t>plans,wed</t>
  </si>
  <si>
    <t>wed,night</t>
  </si>
  <si>
    <t>night,there'll</t>
  </si>
  <si>
    <t>there'll,frontend</t>
  </si>
  <si>
    <t>frontend,developers'</t>
  </si>
  <si>
    <t>developers',meetup</t>
  </si>
  <si>
    <t>Top Word Pairs in Tweet in G4</t>
  </si>
  <si>
    <t>Top Word Pairs in Tweet in G5</t>
  </si>
  <si>
    <t>css,writing</t>
  </si>
  <si>
    <t>declaring,css</t>
  </si>
  <si>
    <t>writing,mode</t>
  </si>
  <si>
    <t>mode,spec</t>
  </si>
  <si>
    <t>spec,pr</t>
  </si>
  <si>
    <t>pr,highlight</t>
  </si>
  <si>
    <t>highlight,csswg</t>
  </si>
  <si>
    <t>csswg,meetings</t>
  </si>
  <si>
    <t>meetings,#tpac2019</t>
  </si>
  <si>
    <t>#tpac2019,especially</t>
  </si>
  <si>
    <t>Top Word Pairs in Tweet in G6</t>
  </si>
  <si>
    <t>session,exploring</t>
  </si>
  <si>
    <t>exploring,chromiumdev's</t>
  </si>
  <si>
    <t>chromiumdev's,proposal</t>
  </si>
  <si>
    <t>proposal,grouping</t>
  </si>
  <si>
    <t>grouping,users</t>
  </si>
  <si>
    <t>users,characteristics</t>
  </si>
  <si>
    <t>characteristics,tell</t>
  </si>
  <si>
    <t>tell,advertisers</t>
  </si>
  <si>
    <t>advertisers,kind</t>
  </si>
  <si>
    <t>kind,ads</t>
  </si>
  <si>
    <t>Top Word Pairs in Tweet in G7</t>
  </si>
  <si>
    <t>way,#tpac2019</t>
  </si>
  <si>
    <t>#tpac2019,#mpac2019</t>
  </si>
  <si>
    <t>#mpac2019,looking</t>
  </si>
  <si>
    <t>looking,through</t>
  </si>
  <si>
    <t>through,conference</t>
  </si>
  <si>
    <t>conference,program</t>
  </si>
  <si>
    <t>program,waiting</t>
  </si>
  <si>
    <t>waiting,plane</t>
  </si>
  <si>
    <t>plane,thinking</t>
  </si>
  <si>
    <t>thinking,many</t>
  </si>
  <si>
    <t>Top Word Pairs in Tweet in G8</t>
  </si>
  <si>
    <t>Top Word Pairs in Tweet in G9</t>
  </si>
  <si>
    <t>text,direction</t>
  </si>
  <si>
    <t>evehicles,now</t>
  </si>
  <si>
    <t>now,act</t>
  </si>
  <si>
    <t>act,big</t>
  </si>
  <si>
    <t>big,batteries</t>
  </si>
  <si>
    <t>batteries,house</t>
  </si>
  <si>
    <t>house,bidirectional</t>
  </si>
  <si>
    <t>bidirectional,power</t>
  </si>
  <si>
    <t>power,management</t>
  </si>
  <si>
    <t>management,charging</t>
  </si>
  <si>
    <t>Top Word Pairs in Tweet in G10</t>
  </si>
  <si>
    <t>decided,reducing</t>
  </si>
  <si>
    <t>reducing,carbon</t>
  </si>
  <si>
    <t>carbon,footprint</t>
  </si>
  <si>
    <t>footprint,more</t>
  </si>
  <si>
    <t>more,important</t>
  </si>
  <si>
    <t>important,attending</t>
  </si>
  <si>
    <t>Top Word Pairs in Tweet</t>
  </si>
  <si>
    <t>problematic,accessibility  accessibility,balls  balls,ups  ups,according  according,screenreader  screenreader,users  users,captcha  captcha,unexpected  unexpected,screen  screen,changes</t>
  </si>
  <si>
    <t>jserv,co  co,founder  founder,cto  cto,biilabs  biilabs,#w3c  #w3c,#tpac2019  #tpac2019,fukuoka  fukuoka,ll  ll,share  share,#did</t>
  </si>
  <si>
    <t>local,people  those,attending  attending,#tpac2019  #tpac2019,plans  plans,wed  wed,night  night,there'll  there'll,frontend  frontend,developers'  developers',meetup</t>
  </si>
  <si>
    <t>css,writing  declaring,css  writing,mode  mode,spec  spec,pr  pr,highlight  highlight,csswg  csswg,meetings  meetings,#tpac2019  #tpac2019,especially</t>
  </si>
  <si>
    <t>session,exploring  exploring,chromiumdev's  chromiumdev's,proposal  proposal,grouping  grouping,users  users,characteristics  characteristics,tell  tell,advertisers  advertisers,kind  kind,ads</t>
  </si>
  <si>
    <t>way,#tpac2019  #tpac2019,#mpac2019  #mpac2019,looking  looking,through  through,conference  conference,program  program,waiting  waiting,plane  plane,thinking  thinking,many</t>
  </si>
  <si>
    <t>text,direction  evehicles,now  now,act  act,big  big,batteries  batteries,house  house,bidirectional  bidirectional,power  power,management  management,charging</t>
  </si>
  <si>
    <t>decided,reducing  reducing,carbon  carbon,footprint  footprint,more  more,important  important,attending  attending,#tpac2019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</si>
  <si>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</si>
  <si>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</si>
  <si>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</si>
  <si>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</si>
  <si>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</si>
  <si>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</si>
  <si>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</si>
  <si>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</si>
  <si>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</si>
  <si>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</si>
  <si>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</si>
  <si>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</si>
  <si>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</si>
  <si>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</si>
  <si>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</si>
  <si>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</si>
  <si>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</si>
  <si>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</si>
  <si>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</si>
  <si>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</si>
  <si>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</si>
  <si>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</si>
  <si>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</si>
  <si>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</si>
  <si>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ahopebailie fantasai</t>
  </si>
  <si>
    <t>kosamari kennethrohde rijubrata</t>
  </si>
  <si>
    <t>w3c firefox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</si>
  <si>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</si>
  <si>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</si>
  <si>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</si>
  <si>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</si>
  <si>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</si>
  <si>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</si>
  <si>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</si>
  <si>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</si>
  <si>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</si>
  <si>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</si>
  <si>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</si>
  <si>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</si>
  <si>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paulmwatson kazuhito brucel jiminypan abiola_usman blueocto nod_ edwilde fantasai hellofillip</t>
  </si>
  <si>
    <t>jacobussystems ydxmyfriend lueyforje paladin_442 iotalover __dupl0 rushrio1337 monoeides lara86559713 jo_hwell</t>
  </si>
  <si>
    <t>bitandbang agektmr kosamari ryoyakawai kennethrohde koba04 __sakito__ kinu westbrookj makotoshimazu</t>
  </si>
  <si>
    <t>gsnedders _scottlow lala_morinigo heycam sovrinid dominiccooney sangwhanmoon thejohnjansen mak_en dotminiscule</t>
  </si>
  <si>
    <t>bobtung zoebijl dauwhe murakamishinyu frivoal alanstearns kojiishi csswg cssrossen</t>
  </si>
  <si>
    <t>marypcbuk codepo8 smithsam hadleybeeman chromiumdev</t>
  </si>
  <si>
    <t>lindseymcdougle fordm10 sdolamore mpaconference</t>
  </si>
  <si>
    <t>firefox w3c davidbaron</t>
  </si>
  <si>
    <t>mikecosgrave azaroth42</t>
  </si>
  <si>
    <t>stevefaulkner slewth</t>
  </si>
  <si>
    <t>ericlaw rswestmoreland</t>
  </si>
  <si>
    <t>Top URLs in Tweet by Count</t>
  </si>
  <si>
    <t>https://w3f.connpass.com/event/144725/ https://docs.google.com/document/d/1_DRy8OQY5hI4bNHDF5RY-yCLflDKKD2-TiEXUeu3aDc/edit#</t>
  </si>
  <si>
    <t>https://speakerdeck.com/brucel/tpac-2019 https://webaim.org/projects/screenreadersurvey7/#impacts</t>
  </si>
  <si>
    <t>Top URLs in Tweet by Salience</t>
  </si>
  <si>
    <t>Top Domains in Tweet by Count</t>
  </si>
  <si>
    <t>connpass.com google.com</t>
  </si>
  <si>
    <t>speakerdeck.com webaim.org</t>
  </si>
  <si>
    <t>Top Domains in Tweet by Salience</t>
  </si>
  <si>
    <t>Top Hashtags in Tweet by Count</t>
  </si>
  <si>
    <t>Top Hashtags in Tweet by Salience</t>
  </si>
  <si>
    <t>w3fukuoka tpac2019</t>
  </si>
  <si>
    <t>bidi tpac2019</t>
  </si>
  <si>
    <t>Top Words in Tweet by Count</t>
  </si>
  <si>
    <t>sea gt nrt here go #fugu</t>
  </si>
  <si>
    <t>rswestmoreland meeting various w3c working groups</t>
  </si>
  <si>
    <t>quantum currently watching nassau registered cruise ship called seas dock</t>
  </si>
  <si>
    <t>fukuoka started one popular local foods hakata tonkotsu ramen touched</t>
  </si>
  <si>
    <t>well uh breakfast queue pretty impressive here</t>
  </si>
  <si>
    <t>hallway til track punting agenda discussions</t>
  </si>
  <si>
    <t>decided reducing carbon footprint more important attending</t>
  </si>
  <si>
    <t>resolved move css writing modes l3 proposed recommendation #css #w3c</t>
  </si>
  <si>
    <t>css writing declaring mode spec pr highlight csswg meetings especially</t>
  </si>
  <si>
    <t>declaring css writing mode spec pr highlight csswg meetings especially</t>
  </si>
  <si>
    <t>people local fukuoka attendees please those attending wed meetup recommendations</t>
  </si>
  <si>
    <t>fukuoka recommendations attendees please thank people contributed</t>
  </si>
  <si>
    <t>local people those attending plans wed night there'll frontend developers'</t>
  </si>
  <si>
    <t>chums ahopebailie workshopping #webmonetization spec through mediums punk rock interpretive</t>
  </si>
  <si>
    <t>ahopebailie #webmonetization chums 30 bay penthouse 34th floor fanboying fantasai</t>
  </si>
  <si>
    <t>great conversation talk #decentralizedidentifiers non #did communities</t>
  </si>
  <si>
    <t>fanboying fantasai another one web heroes</t>
  </si>
  <si>
    <t>jserv co founder cto biilabs #w3c fukuoka ll share #did</t>
  </si>
  <si>
    <t>day 3 today technical plenary here sessions going attend introduction</t>
  </si>
  <si>
    <t>ブログ紹介 当社からpac 2019に参加したスタッフの参加レポートです みなさんはtpacというイベントをご存知でしょうか w3cの年次総会にあたるものだそうで 他にもレポートをリリースされるようです tpac 2019現地レポート1 #web制作</t>
  </si>
  <si>
    <t>problematic accessibility balls ups according screenreader users captcha unexpected screen</t>
  </si>
  <si>
    <t>management evehicles now act big batteries house bidirectional power charging</t>
  </si>
  <si>
    <t>text direction rdf explicit metadata tv devices store charging management</t>
  </si>
  <si>
    <t>someone lost mouse miniapp room</t>
  </si>
  <si>
    <t>sound japanese coke bottles opening sounds exactly power outlets shorting</t>
  </si>
  <si>
    <t>wonder tpac 5 days unconference sessions</t>
  </si>
  <si>
    <t>way #mpac2019 looking through conference program waiting plane thinking many</t>
  </si>
  <si>
    <t>hey meredith highlight playing three rounds codenames please wow many</t>
  </si>
  <si>
    <t>Top Words in Tweet by Salience</t>
  </si>
  <si>
    <t>started one popular local foods hakata tonkotsu ramen touched down</t>
  </si>
  <si>
    <t>declaring mode spec pr highlight csswg meetings especially japan resolved</t>
  </si>
  <si>
    <t>local people those attending wed meetup recommendations thank contributed plans</t>
  </si>
  <si>
    <t>chums 30 bay penthouse 34th floor #webmonetization fanboying fantasai another</t>
  </si>
  <si>
    <t>text direction rdf explicit metadata tv store management web description</t>
  </si>
  <si>
    <t>Top Word Pairs in Tweet by Count</t>
  </si>
  <si>
    <t>sea,gt  gt,nrt  nrt,here  here,go  go,#fugu  #fugu,#tpac2019</t>
  </si>
  <si>
    <t>rswestmoreland,#tpac2019  #tpac2019,meeting  meeting,various  various,w3c  w3c,working  working,groups</t>
  </si>
  <si>
    <t>currently,watching  watching,nassau  nassau,registered  registered,cruise  cruise,ship  ship,called  called,quantum  quantum,seas  seas,dock  dock,hakata</t>
  </si>
  <si>
    <t>started,one  one,popular  popular,fukuoka  fukuoka,local  local,foods  foods,hakata  hakata,tonkotsu  tonkotsu,ramen  ramen,#tpac2019  touched,down</t>
  </si>
  <si>
    <t>well,uh  uh,breakfast  breakfast,queue  queue,pretty  pretty,impressive  impressive,here  here,#tpac2019</t>
  </si>
  <si>
    <t>#tpac2019,til  til,hallway  hallway,track  track,punting  punting,agenda  agenda,hallway  hallway,discussions</t>
  </si>
  <si>
    <t>resolved,move  move,css  css,writing  writing,modes  modes,l3  l3,proposed  proposed,recommendation  recommendation,#css  #css,#w3c  #w3c,#tpac2019</t>
  </si>
  <si>
    <t>declaring,css  css,writing  writing,mode  mode,spec  spec,pr  pr,highlight  highlight,csswg  csswg,meetings  meetings,#tpac2019  #tpac2019,especially</t>
  </si>
  <si>
    <t>attendees,please  those,attending  attending,#tpac2019  local,people  fukuoka,recommendations  recommendations,#tpac2019  #tpac2019,attendees  please,thank  thank,people  people,contributed</t>
  </si>
  <si>
    <t>fukuoka,recommendations  recommendations,#tpac2019  #tpac2019,attendees  attendees,please  please,thank  thank,people  people,contributed</t>
  </si>
  <si>
    <t>chums,#tpac2019  #tpac2019,ahopebailie  ahopebailie,workshopping  workshopping,#webmonetization  #webmonetization,spec  spec,through  through,mediums  mediums,punk  punk,rock  rock,interpretive</t>
  </si>
  <si>
    <t>30,bay  bay,penthouse  penthouse,34th  34th,floor  fanboying,fantasai  fantasai,another  another,one  one,web  web,heroes  heroes,#tpac2019</t>
  </si>
  <si>
    <t>great,conversation  conversation,talk  talk,#decentralizedidentifiers  #decentralizedidentifiers,non  non,#did  #did,communities  communities,#tpac2019</t>
  </si>
  <si>
    <t>fanboying,fantasai  fantasai,another  another,one  one,web  web,heroes  heroes,#tpac2019</t>
  </si>
  <si>
    <t>#tpac2019,day  day,3  3,today  today,technical  technical,plenary  plenary,day  day,here  here,sessions  sessions,going  going,attend</t>
  </si>
  <si>
    <t>ブログ紹介,当社からpac  当社からpac,2019に参加したスタッフの参加レポートです  2019に参加したスタッフの参加レポートです,みなさんはtpacというイベントをご存知でしょうか  みなさんはtpacというイベントをご存知でしょうか,w3cの年次総会にあたるものだそうで  w3cの年次総会にあたるものだそうで,他にもレポートをリリースされるようです  他にもレポートをリリースされるようです,tpac  tpac,2019現地レポート1  2019現地レポート1,#tpac2019  #tpac2019,#web制作</t>
  </si>
  <si>
    <t>evehicles,now  now,act  act,big  big,batteries  batteries,house  house,bidirectional  bidirectional,power  power,management  management,charging  charging,needs</t>
  </si>
  <si>
    <t>text,direction  #tpac2019,rdf  rdf,text  direction,without  without,explicit  explicit,metadata  metadata,chances  chances,text  direction,being  being,computed</t>
  </si>
  <si>
    <t>someone,lost  lost,mouse  mouse,miniapp  miniapp,room  room,#tpac2019</t>
  </si>
  <si>
    <t>sound,japanese  japanese,coke  coke,bottles  bottles,opening  opening,sounds  sounds,exactly  exactly,power  power,outlets  outlets,shorting  shorting,#tpac2019</t>
  </si>
  <si>
    <t>wonder,tpac  tpac,5  5,days  days,unconference  unconference,sessions  sessions,#tpac2019</t>
  </si>
  <si>
    <t>hey,meredith  meredith,#tpac2019  #tpac2019,highlight  highlight,playing  playing,three  three,rounds  rounds,codenames  codenames,please  wow,many  many,people</t>
  </si>
  <si>
    <t>Top Word Pairs in Tweet by Salience</t>
  </si>
  <si>
    <t>declaring,css  writing,mode  mode,spec  spec,pr  pr,highlight  highlight,csswg  csswg,meetings  meetings,#tpac2019  #tpac2019,especially  especially,japan</t>
  </si>
  <si>
    <t>local,people  those,attending  attending,#tpac2019  fukuoka,recommendations  recommendations,#tpac2019  #tpac2019,attendees  please,thank  thank,people  people,contributed  #tpac2019,plans</t>
  </si>
  <si>
    <t>Word</t>
  </si>
  <si>
    <t>#did</t>
  </si>
  <si>
    <t>concepts</t>
  </si>
  <si>
    <t>based</t>
  </si>
  <si>
    <t>#iota</t>
  </si>
  <si>
    <t>tangle</t>
  </si>
  <si>
    <t>technology</t>
  </si>
  <si>
    <t>#blockchain</t>
  </si>
  <si>
    <t>#smartcity</t>
  </si>
  <si>
    <t>#m2m</t>
  </si>
  <si>
    <t>#iot</t>
  </si>
  <si>
    <t>screen</t>
  </si>
  <si>
    <t>changes</t>
  </si>
  <si>
    <t>worst</t>
  </si>
  <si>
    <t>rossen</t>
  </si>
  <si>
    <t>hakata</t>
  </si>
  <si>
    <t>please</t>
  </si>
  <si>
    <t>japan</t>
  </si>
  <si>
    <t>attendees</t>
  </si>
  <si>
    <t>frontend</t>
  </si>
  <si>
    <t>developers'</t>
  </si>
  <si>
    <t>line</t>
  </si>
  <si>
    <t>office</t>
  </si>
  <si>
    <t>near</t>
  </si>
  <si>
    <t>station</t>
  </si>
  <si>
    <t>speaking</t>
  </si>
  <si>
    <t>addition</t>
  </si>
  <si>
    <t>few</t>
  </si>
  <si>
    <t>especially</t>
  </si>
  <si>
    <t>many</t>
  </si>
  <si>
    <t>awesome</t>
  </si>
  <si>
    <t>room</t>
  </si>
  <si>
    <t>re</t>
  </si>
  <si>
    <t>things</t>
  </si>
  <si>
    <t>recommendations</t>
  </si>
  <si>
    <t>thank</t>
  </si>
  <si>
    <t>contributed</t>
  </si>
  <si>
    <t>panels</t>
  </si>
  <si>
    <t>ads</t>
  </si>
  <si>
    <t>respond</t>
  </si>
  <si>
    <t>floc</t>
  </si>
  <si>
    <t>number</t>
  </si>
  <si>
    <t>concerns</t>
  </si>
  <si>
    <t>value</t>
  </si>
  <si>
    <t>danger</t>
  </si>
  <si>
    <t>knowing</t>
  </si>
  <si>
    <t>#webmonetization</t>
  </si>
  <si>
    <t>power</t>
  </si>
  <si>
    <t>one</t>
  </si>
  <si>
    <t>chums</t>
  </si>
  <si>
    <t>30</t>
  </si>
  <si>
    <t>bay</t>
  </si>
  <si>
    <t>penthouse</t>
  </si>
  <si>
    <t>34th</t>
  </si>
  <si>
    <t>floor</t>
  </si>
  <si>
    <t>called</t>
  </si>
  <si>
    <t>tv</t>
  </si>
  <si>
    <t>devices</t>
  </si>
  <si>
    <t>watching</t>
  </si>
  <si>
    <t>store</t>
  </si>
  <si>
    <t>evehicles</t>
  </si>
  <si>
    <t>now</t>
  </si>
  <si>
    <t>act</t>
  </si>
  <si>
    <t>big</t>
  </si>
  <si>
    <t>batteries</t>
  </si>
  <si>
    <t>house</t>
  </si>
  <si>
    <t>bidirectional</t>
  </si>
  <si>
    <t>needs</t>
  </si>
  <si>
    <t>data</t>
  </si>
  <si>
    <t>description</t>
  </si>
  <si>
    <t>fanboying</t>
  </si>
  <si>
    <t>another</t>
  </si>
  <si>
    <t>heroes</t>
  </si>
  <si>
    <t>talk</t>
  </si>
  <si>
    <t>workshopping</t>
  </si>
  <si>
    <t>mediums</t>
  </si>
  <si>
    <t>punk</t>
  </si>
  <si>
    <t>rock</t>
  </si>
  <si>
    <t>interpretive</t>
  </si>
  <si>
    <t>dance</t>
  </si>
  <si>
    <t>16</t>
  </si>
  <si>
    <t>laughed</t>
  </si>
  <si>
    <t>ungroovy</t>
  </si>
  <si>
    <t>friends</t>
  </si>
  <si>
    <t>enemies</t>
  </si>
  <si>
    <t>alike</t>
  </si>
  <si>
    <t>community</t>
  </si>
  <si>
    <t>organizer</t>
  </si>
  <si>
    <t>kindly</t>
  </si>
  <si>
    <t>secured</t>
  </si>
  <si>
    <t>20</t>
  </si>
  <si>
    <t>slots</t>
  </si>
  <si>
    <t>sign</t>
  </si>
  <si>
    <t>up</t>
  </si>
  <si>
    <t>resolved</t>
  </si>
  <si>
    <t>move</t>
  </si>
  <si>
    <t>modes</t>
  </si>
  <si>
    <t>l3</t>
  </si>
  <si>
    <t>proposed</t>
  </si>
  <si>
    <t>recommendation</t>
  </si>
  <si>
    <t>#css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</si>
  <si>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</si>
  <si>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</si>
  <si>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</si>
  <si>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</si>
  <si>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</si>
  <si>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</si>
  <si>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</si>
  <si>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</si>
  <si>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</si>
  <si>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</si>
  <si>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</si>
  <si>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</si>
  <si>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</si>
  <si>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</si>
  <si>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</si>
  <si>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</si>
  <si>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</si>
  <si>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</si>
  <si>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</si>
  <si>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</si>
  <si>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</si>
  <si>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</si>
  <si>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</si>
  <si>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</si>
  <si>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</si>
  <si>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</si>
  <si>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</si>
  <si>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</si>
  <si>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</si>
  <si>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</si>
  <si>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</si>
  <si>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</si>
  <si>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</si>
  <si>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</si>
  <si>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</si>
  <si>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</si>
  <si>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</si>
  <si>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</si>
  <si>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</si>
  <si>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</si>
  <si>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</si>
  <si>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</si>
  <si>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</si>
  <si>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</si>
  <si>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</si>
  <si>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</si>
  <si>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</si>
  <si>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66, 95, 0</t>
  </si>
  <si>
    <t>Red</t>
  </si>
  <si>
    <t>131, 62, 0</t>
  </si>
  <si>
    <t>G1: #tpac2019 problematic accessibility balls ups according screenreader users captcha unexpected</t>
  </si>
  <si>
    <t>G2: jserv co founder cto biilabs #w3c #tpac2019 fukuoka ll share</t>
  </si>
  <si>
    <t>G3: people local #tpac2019 those attending wed meetup plans night there'll</t>
  </si>
  <si>
    <t>G4: #tpac2019 here fukuoka hallway day sessions tpac</t>
  </si>
  <si>
    <t>G5: #tpac2019 css writing declaring mode spec pr highlight csswg meetings</t>
  </si>
  <si>
    <t>G6: advertisers session exploring chromiumdev's proposal grouping users characteristics tell kind</t>
  </si>
  <si>
    <t>G7: way #tpac2019 #mpac2019 looking through conference program waiting plane thinking</t>
  </si>
  <si>
    <t>G8: quantum</t>
  </si>
  <si>
    <t>G9: #tpac2019 management text direction thing charging rdf explicit metadata web</t>
  </si>
  <si>
    <t>G10: decided reducing carbon footprint more important attending #tpac2019</t>
  </si>
  <si>
    <t>Autofill Workbook Results</t>
  </si>
  <si>
    <t>Edge Weight▓1▓5▓0▓True▓Green▓Red▓▓Edge Weight▓1▓2▓0▓3▓10▓False▓Edge Weight▓1▓5▓0▓32▓6▓False▓▓0▓0▓0▓True▓Black▓Black▓▓Followers▓15▓323039▓0▓162▓1000▓False▓Followers▓15▓2681767▓0▓100▓70▓False▓▓0▓0▓0▓0▓0▓False▓▓0▓0▓0▓0▓0▓False</t>
  </si>
  <si>
    <t>Subgraph</t>
  </si>
  <si>
    <t>GraphSource░TwitterSearch▓GraphTerm░#TPAC2019▓ImportDescription░The graph represents a network of 78 Twitter users whose recent tweets contained "#TPAC2019", or who were replied to or mentioned in those tweets, taken from a data set limited to a maximum of 18,000 tweets.  The network was obtained from Twitter on Wednesday, 18 September 2019 at 20:50 UTC.
The tweets in the network were tweeted over the 7-day, 21-hour, 18-minute period from Tuesday, 10 September 2019 at 18:20 UTC to Wednesday, 18 September 2019 at 15:38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</si>
</sst>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444685"/>
        <c:axId val="51348982"/>
      </c:barChart>
      <c:catAx>
        <c:axId val="504446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348982"/>
        <c:crosses val="autoZero"/>
        <c:auto val="1"/>
        <c:lblOffset val="100"/>
        <c:noMultiLvlLbl val="0"/>
      </c:catAx>
      <c:valAx>
        <c:axId val="51348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44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487655"/>
        <c:axId val="65626848"/>
      </c:barChart>
      <c:catAx>
        <c:axId val="594876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626848"/>
        <c:crosses val="autoZero"/>
        <c:auto val="1"/>
        <c:lblOffset val="100"/>
        <c:noMultiLvlLbl val="0"/>
      </c:catAx>
      <c:valAx>
        <c:axId val="65626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87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770721"/>
        <c:axId val="14174442"/>
      </c:barChart>
      <c:catAx>
        <c:axId val="537707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174442"/>
        <c:crosses val="autoZero"/>
        <c:auto val="1"/>
        <c:lblOffset val="100"/>
        <c:noMultiLvlLbl val="0"/>
      </c:catAx>
      <c:valAx>
        <c:axId val="1417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70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461115"/>
        <c:axId val="7279124"/>
      </c:barChart>
      <c:catAx>
        <c:axId val="604611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279124"/>
        <c:crosses val="autoZero"/>
        <c:auto val="1"/>
        <c:lblOffset val="100"/>
        <c:noMultiLvlLbl val="0"/>
      </c:catAx>
      <c:valAx>
        <c:axId val="7279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6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512117"/>
        <c:axId val="52738142"/>
      </c:barChart>
      <c:catAx>
        <c:axId val="655121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738142"/>
        <c:crosses val="autoZero"/>
        <c:auto val="1"/>
        <c:lblOffset val="100"/>
        <c:noMultiLvlLbl val="0"/>
      </c:catAx>
      <c:valAx>
        <c:axId val="52738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1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81231"/>
        <c:axId val="43931080"/>
      </c:barChart>
      <c:catAx>
        <c:axId val="48812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31080"/>
        <c:crosses val="autoZero"/>
        <c:auto val="1"/>
        <c:lblOffset val="100"/>
        <c:noMultiLvlLbl val="0"/>
      </c:catAx>
      <c:valAx>
        <c:axId val="43931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835401"/>
        <c:axId val="1647698"/>
      </c:barChart>
      <c:catAx>
        <c:axId val="598354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47698"/>
        <c:crosses val="autoZero"/>
        <c:auto val="1"/>
        <c:lblOffset val="100"/>
        <c:noMultiLvlLbl val="0"/>
      </c:catAx>
      <c:valAx>
        <c:axId val="16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35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829283"/>
        <c:axId val="66354684"/>
      </c:barChart>
      <c:catAx>
        <c:axId val="148292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54684"/>
        <c:crosses val="autoZero"/>
        <c:auto val="1"/>
        <c:lblOffset val="100"/>
        <c:noMultiLvlLbl val="0"/>
      </c:catAx>
      <c:valAx>
        <c:axId val="66354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9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321245"/>
        <c:axId val="6020294"/>
      </c:barChart>
      <c:catAx>
        <c:axId val="60321245"/>
        <c:scaling>
          <c:orientation val="minMax"/>
        </c:scaling>
        <c:axPos val="b"/>
        <c:delete val="1"/>
        <c:majorTickMark val="out"/>
        <c:minorTickMark val="none"/>
        <c:tickLblPos val="none"/>
        <c:crossAx val="6020294"/>
        <c:crosses val="autoZero"/>
        <c:auto val="1"/>
        <c:lblOffset val="100"/>
        <c:noMultiLvlLbl val="0"/>
      </c:catAx>
      <c:valAx>
        <c:axId val="6020294"/>
        <c:scaling>
          <c:orientation val="minMax"/>
        </c:scaling>
        <c:axPos val="l"/>
        <c:delete val="1"/>
        <c:majorTickMark val="out"/>
        <c:minorTickMark val="none"/>
        <c:tickLblPos val="none"/>
        <c:crossAx val="603212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hejohnjans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ericla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swestmorela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avidbar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irefo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w3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ak_e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gsnedd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ominiccoon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tevefaulkn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lewt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lanstearn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frivo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zoebij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gektm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ssrosse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ssw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dauwh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kojiish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urakamishinyu"/>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bobtu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kin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akotoshimaz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koba04"/>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ijubrat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kennethrohd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kosamar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westbrookj"/>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bitandban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yoyakawa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hellofilli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ruce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hopebaili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__sakito__"/>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ovrini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azuhit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fantasa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ushrio1337"/>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biilab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__dupl0"/>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jacobussystem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iotalov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lala_morinig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lc_recrui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tucoxmedi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onoeide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nod_"/>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ikecosgrav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azaroth42"/>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jo_hwel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angwhanmo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biola_usm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lara8655971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_scottlo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mithsa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hadleybee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hromiumdev"/>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jiminypa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codepo8"/>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heyc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edwild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biilabsjapa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cryptoinversor_"/>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ydxmyfrien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blueoct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romaricpasca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zoonte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tydax"/>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arypcbuk"/>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fordm1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sdolamor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mpaconferenc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lueyforj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lindseymcdougl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dotminiscul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paladin_442"/>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idoro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paulmwats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32" totalsRowShown="0" headerRowDxfId="433" dataDxfId="432">
  <autoFilter ref="A2:BN132"/>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8" totalsRowShown="0" headerRowDxfId="286" dataDxfId="285">
  <autoFilter ref="A1:V8"/>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1:V18" totalsRowShown="0" headerRowDxfId="261" dataDxfId="260">
  <autoFilter ref="A11:V18"/>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V31" totalsRowShown="0" headerRowDxfId="236" dataDxfId="235">
  <autoFilter ref="A21:V31"/>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V44" totalsRowShown="0" headerRowDxfId="211" dataDxfId="210">
  <autoFilter ref="A34:V44"/>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7:V57" totalsRowShown="0" headerRowDxfId="186" dataDxfId="185">
  <autoFilter ref="A47:V57"/>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0:V62" totalsRowShown="0" headerRowDxfId="161" dataDxfId="160">
  <autoFilter ref="A60:V62"/>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5:V75" totalsRowShown="0" headerRowDxfId="158" dataDxfId="157">
  <autoFilter ref="A65:V75"/>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8:V88" totalsRowShown="0" headerRowDxfId="111" dataDxfId="110">
  <autoFilter ref="A78:V88"/>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77" totalsRowShown="0" headerRowDxfId="76" dataDxfId="75">
  <autoFilter ref="A1:G37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378" dataDxfId="377">
  <autoFilter ref="A2:BT80"/>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49" totalsRowShown="0" headerRowDxfId="67" dataDxfId="66">
  <autoFilter ref="A1:L349"/>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23" dataDxfId="22">
  <autoFilter ref="A2:C1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35">
  <autoFilter ref="A2:AO13"/>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332" dataDxfId="331">
  <autoFilter ref="A1:C79"/>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document/d/1_DRy8OQY5hI4bNHDF5RY-yCLflDKKD2-TiEXUeu3aDc/edit" TargetMode="External" /><Relationship Id="rId2" Type="http://schemas.openxmlformats.org/officeDocument/2006/relationships/hyperlink" Target="https://docs.google.com/document/d/1_DRy8OQY5hI4bNHDF5RY-yCLflDKKD2-TiEXUeu3aDc/edit" TargetMode="External" /><Relationship Id="rId3" Type="http://schemas.openxmlformats.org/officeDocument/2006/relationships/hyperlink" Target="https://docs.google.com/document/d/1_DRy8OQY5hI4bNHDF5RY-yCLflDKKD2-TiEXUeu3aDc/edit" TargetMode="External" /><Relationship Id="rId4" Type="http://schemas.openxmlformats.org/officeDocument/2006/relationships/hyperlink" Target="https://twitter.com/lookertobias/status/1174154814202118145" TargetMode="External" /><Relationship Id="rId5" Type="http://schemas.openxmlformats.org/officeDocument/2006/relationships/hyperlink" Target="https://www.mitsue.co.jp/knowledge/blog/a11y/201909/17_1000.html" TargetMode="External" /><Relationship Id="rId6" Type="http://schemas.openxmlformats.org/officeDocument/2006/relationships/hyperlink" Target="https://w3f.connpass.com/event/144725/" TargetMode="External" /><Relationship Id="rId7" Type="http://schemas.openxmlformats.org/officeDocument/2006/relationships/hyperlink" Target="https://w3f.connpass.com/event/144725/" TargetMode="External" /><Relationship Id="rId8" Type="http://schemas.openxmlformats.org/officeDocument/2006/relationships/hyperlink" Target="https://w3f.connpass.com/event/144725/" TargetMode="External" /><Relationship Id="rId9" Type="http://schemas.openxmlformats.org/officeDocument/2006/relationships/hyperlink" Target="https://w3f.connpass.com/event/144725/" TargetMode="External" /><Relationship Id="rId10" Type="http://schemas.openxmlformats.org/officeDocument/2006/relationships/hyperlink" Target="https://docs.google.com/document/d/1_DRy8OQY5hI4bNHDF5RY-yCLflDKKD2-TiEXUeu3aDc/edit" TargetMode="External" /><Relationship Id="rId11" Type="http://schemas.openxmlformats.org/officeDocument/2006/relationships/hyperlink" Target="https://docs.google.com/document/d/1_DRy8OQY5hI4bNHDF5RY-yCLflDKKD2-TiEXUeu3aDc/edit" TargetMode="External" /><Relationship Id="rId12" Type="http://schemas.openxmlformats.org/officeDocument/2006/relationships/hyperlink" Target="https://speakerdeck.com/brucel/tpac-2019" TargetMode="External" /><Relationship Id="rId13" Type="http://schemas.openxmlformats.org/officeDocument/2006/relationships/hyperlink" Target="https://github.com/jkarlin/floc" TargetMode="External" /><Relationship Id="rId14" Type="http://schemas.openxmlformats.org/officeDocument/2006/relationships/hyperlink" Target="https://webaim.org/projects/screenreadersurvey7/#impacts" TargetMode="External" /><Relationship Id="rId15" Type="http://schemas.openxmlformats.org/officeDocument/2006/relationships/hyperlink" Target="https://pbs.twimg.com/media/EEetGbpXsAAXhKU.jpg" TargetMode="External" /><Relationship Id="rId16" Type="http://schemas.openxmlformats.org/officeDocument/2006/relationships/hyperlink" Target="https://pbs.twimg.com/media/EEetGbpXsAAXhKU.jpg" TargetMode="External" /><Relationship Id="rId17" Type="http://schemas.openxmlformats.org/officeDocument/2006/relationships/hyperlink" Target="https://pbs.twimg.com/ext_tw_video_thumb/1173098213579997185/pu/img/0QTdtXRjjcU3dUzt.jpg" TargetMode="External" /><Relationship Id="rId18" Type="http://schemas.openxmlformats.org/officeDocument/2006/relationships/hyperlink" Target="https://pbs.twimg.com/media/EEe32JPUwAAdca3.jpg" TargetMode="External" /><Relationship Id="rId19" Type="http://schemas.openxmlformats.org/officeDocument/2006/relationships/hyperlink" Target="https://pbs.twimg.com/media/EEt1stjUwAAHGUl.jpg" TargetMode="External" /><Relationship Id="rId20" Type="http://schemas.openxmlformats.org/officeDocument/2006/relationships/hyperlink" Target="https://pbs.twimg.com/media/EEt1stjUwAAHGUl.jpg" TargetMode="External" /><Relationship Id="rId21" Type="http://schemas.openxmlformats.org/officeDocument/2006/relationships/hyperlink" Target="https://pbs.twimg.com/media/EEuP8QAW4AMI7-O.png" TargetMode="External" /><Relationship Id="rId22" Type="http://schemas.openxmlformats.org/officeDocument/2006/relationships/hyperlink" Target="https://pbs.twimg.com/media/EEucRCqXYAAViRa.jpg" TargetMode="External" /><Relationship Id="rId23" Type="http://schemas.openxmlformats.org/officeDocument/2006/relationships/hyperlink" Target="https://pbs.twimg.com/media/EEvFmfRXoAUmXXo.jpg" TargetMode="External" /><Relationship Id="rId24" Type="http://schemas.openxmlformats.org/officeDocument/2006/relationships/hyperlink" Target="https://pbs.twimg.com/media/EEt1stjUwAAHGUl.jpg" TargetMode="External" /><Relationship Id="rId25" Type="http://schemas.openxmlformats.org/officeDocument/2006/relationships/hyperlink" Target="https://pbs.twimg.com/media/EEvCBv4WsAIQO6e.jpg" TargetMode="External" /><Relationship Id="rId26" Type="http://schemas.openxmlformats.org/officeDocument/2006/relationships/hyperlink" Target="https://pbs.twimg.com/media/EEk3SvrUUAAkHpu.jpg" TargetMode="External" /><Relationship Id="rId27" Type="http://schemas.openxmlformats.org/officeDocument/2006/relationships/hyperlink" Target="https://pbs.twimg.com/media/EEtJ91aU4AA8kQ2.jpg" TargetMode="External" /><Relationship Id="rId28" Type="http://schemas.openxmlformats.org/officeDocument/2006/relationships/hyperlink" Target="https://pbs.twimg.com/media/EEuLyl_WsAEfNUY.png" TargetMode="External" /><Relationship Id="rId29" Type="http://schemas.openxmlformats.org/officeDocument/2006/relationships/hyperlink" Target="http://pbs.twimg.com/profile_images/1058452326262788096/ABNfqNxh_normal.jpg" TargetMode="External" /><Relationship Id="rId30" Type="http://schemas.openxmlformats.org/officeDocument/2006/relationships/hyperlink" Target="http://pbs.twimg.com/profile_images/905903014355103744/xXGKZyIe_normal.jpg" TargetMode="External" /><Relationship Id="rId31" Type="http://schemas.openxmlformats.org/officeDocument/2006/relationships/hyperlink" Target="https://pbs.twimg.com/media/EEetGbpXsAAXhKU.jpg" TargetMode="External" /><Relationship Id="rId32" Type="http://schemas.openxmlformats.org/officeDocument/2006/relationships/hyperlink" Target="https://pbs.twimg.com/media/EEetGbpXsAAXhKU.jpg" TargetMode="External" /><Relationship Id="rId33" Type="http://schemas.openxmlformats.org/officeDocument/2006/relationships/hyperlink" Target="https://pbs.twimg.com/ext_tw_video_thumb/1173098213579997185/pu/img/0QTdtXRjjcU3dUzt.jpg" TargetMode="External" /><Relationship Id="rId34" Type="http://schemas.openxmlformats.org/officeDocument/2006/relationships/hyperlink" Target="https://pbs.twimg.com/media/EEe32JPUwAAdca3.jpg" TargetMode="External" /><Relationship Id="rId35" Type="http://schemas.openxmlformats.org/officeDocument/2006/relationships/hyperlink" Target="http://pbs.twimg.com/profile_images/1094220717187629056/lSFKUQk2_normal.jpg" TargetMode="External" /><Relationship Id="rId36" Type="http://schemas.openxmlformats.org/officeDocument/2006/relationships/hyperlink" Target="http://pbs.twimg.com/profile_images/1688718116/Headshot_normal.JPG" TargetMode="External" /><Relationship Id="rId37" Type="http://schemas.openxmlformats.org/officeDocument/2006/relationships/hyperlink" Target="http://pbs.twimg.com/profile_images/1096838244937932803/hEsINROp_normal.jpg" TargetMode="External" /><Relationship Id="rId38" Type="http://schemas.openxmlformats.org/officeDocument/2006/relationships/hyperlink" Target="http://pbs.twimg.com/profile_images/1110530736149483525/hMrfLC37_normal.png" TargetMode="External" /><Relationship Id="rId39" Type="http://schemas.openxmlformats.org/officeDocument/2006/relationships/hyperlink" Target="http://pbs.twimg.com/profile_images/2220408944/top-square_normal.jpg" TargetMode="External" /><Relationship Id="rId40" Type="http://schemas.openxmlformats.org/officeDocument/2006/relationships/hyperlink" Target="http://pbs.twimg.com/profile_images/1107710785784971264/SHlZzRIV_normal.png" TargetMode="External" /><Relationship Id="rId41" Type="http://schemas.openxmlformats.org/officeDocument/2006/relationships/hyperlink" Target="http://pbs.twimg.com/profile_images/1107710785784971264/SHlZzRIV_normal.png" TargetMode="External" /><Relationship Id="rId42" Type="http://schemas.openxmlformats.org/officeDocument/2006/relationships/hyperlink" Target="http://pbs.twimg.com/profile_images/1107710785784971264/SHlZzRIV_normal.png" TargetMode="External" /><Relationship Id="rId43" Type="http://schemas.openxmlformats.org/officeDocument/2006/relationships/hyperlink" Target="http://pbs.twimg.com/profile_images/917963497530564608/p48dDtuT_normal.jpg" TargetMode="External" /><Relationship Id="rId44" Type="http://schemas.openxmlformats.org/officeDocument/2006/relationships/hyperlink" Target="http://pbs.twimg.com/profile_images/917963497530564608/p48dDtuT_normal.jpg" TargetMode="External" /><Relationship Id="rId45" Type="http://schemas.openxmlformats.org/officeDocument/2006/relationships/hyperlink" Target="http://pbs.twimg.com/profile_images/2258165561/BNI5Iq8x_normal" TargetMode="External" /><Relationship Id="rId46" Type="http://schemas.openxmlformats.org/officeDocument/2006/relationships/hyperlink" Target="http://pbs.twimg.com/profile_images/2258165561/BNI5Iq8x_normal" TargetMode="External" /><Relationship Id="rId47" Type="http://schemas.openxmlformats.org/officeDocument/2006/relationships/hyperlink" Target="http://pbs.twimg.com/profile_images/2258165561/BNI5Iq8x_normal" TargetMode="External" /><Relationship Id="rId48" Type="http://schemas.openxmlformats.org/officeDocument/2006/relationships/hyperlink" Target="http://pbs.twimg.com/profile_images/962120835/kojiishi_normal.jpg" TargetMode="External" /><Relationship Id="rId49" Type="http://schemas.openxmlformats.org/officeDocument/2006/relationships/hyperlink" Target="http://pbs.twimg.com/profile_images/962120835/kojiishi_normal.jpg" TargetMode="External" /><Relationship Id="rId50" Type="http://schemas.openxmlformats.org/officeDocument/2006/relationships/hyperlink" Target="http://pbs.twimg.com/profile_images/1063257381792964609/xqepEBqJ_normal.jpg" TargetMode="External" /><Relationship Id="rId51" Type="http://schemas.openxmlformats.org/officeDocument/2006/relationships/hyperlink" Target="http://pbs.twimg.com/profile_images/1063257381792964609/xqepEBqJ_normal.jpg" TargetMode="External" /><Relationship Id="rId52" Type="http://schemas.openxmlformats.org/officeDocument/2006/relationships/hyperlink" Target="http://pbs.twimg.com/profile_images/639096814436618241/UDdoNGWj_normal.jpg" TargetMode="External" /><Relationship Id="rId53" Type="http://schemas.openxmlformats.org/officeDocument/2006/relationships/hyperlink" Target="http://pbs.twimg.com/profile_images/1167046886701686785/gIaBFSop_normal.jpg" TargetMode="External" /><Relationship Id="rId54" Type="http://schemas.openxmlformats.org/officeDocument/2006/relationships/hyperlink" Target="http://pbs.twimg.com/profile_images/1167046886701686785/gIaBFSop_normal.jpg" TargetMode="External" /><Relationship Id="rId55" Type="http://schemas.openxmlformats.org/officeDocument/2006/relationships/hyperlink" Target="http://pbs.twimg.com/profile_images/1159453421/kinuko-hacking_normal.JPG" TargetMode="External" /><Relationship Id="rId56" Type="http://schemas.openxmlformats.org/officeDocument/2006/relationships/hyperlink" Target="http://pbs.twimg.com/profile_images/378800000445599340/8b7a4faefdc08412c8a82dfacb64a2a8_normal.jpeg" TargetMode="External" /><Relationship Id="rId57" Type="http://schemas.openxmlformats.org/officeDocument/2006/relationships/hyperlink" Target="http://pbs.twimg.com/profile_images/378800000519564633/f8079885d680213e64e4d706daa4a5ee_normal.jpeg" TargetMode="External" /><Relationship Id="rId58" Type="http://schemas.openxmlformats.org/officeDocument/2006/relationships/hyperlink" Target="http://pbs.twimg.com/profile_images/378800000519564633/f8079885d680213e64e4d706daa4a5ee_normal.jpeg" TargetMode="External" /><Relationship Id="rId59" Type="http://schemas.openxmlformats.org/officeDocument/2006/relationships/hyperlink" Target="http://pbs.twimg.com/profile_images/378800000519564633/f8079885d680213e64e4d706daa4a5ee_normal.jpeg" TargetMode="External" /><Relationship Id="rId60" Type="http://schemas.openxmlformats.org/officeDocument/2006/relationships/hyperlink" Target="http://pbs.twimg.com/profile_images/378800000519564633/f8079885d680213e64e4d706daa4a5ee_normal.jpeg" TargetMode="External" /><Relationship Id="rId61" Type="http://schemas.openxmlformats.org/officeDocument/2006/relationships/hyperlink" Target="http://pbs.twimg.com/profile_images/124828526/canwegobackwherewebegan_normal.jpg" TargetMode="External" /><Relationship Id="rId62" Type="http://schemas.openxmlformats.org/officeDocument/2006/relationships/hyperlink" Target="http://pbs.twimg.com/profile_images/124828526/canwegobackwherewebegan_normal.jpg" TargetMode="External" /><Relationship Id="rId63" Type="http://schemas.openxmlformats.org/officeDocument/2006/relationships/hyperlink" Target="http://pbs.twimg.com/profile_images/124828526/canwegobackwherewebegan_normal.jpg" TargetMode="External" /><Relationship Id="rId64" Type="http://schemas.openxmlformats.org/officeDocument/2006/relationships/hyperlink" Target="http://pbs.twimg.com/profile_images/124828526/canwegobackwherewebegan_normal.jpg" TargetMode="External" /><Relationship Id="rId65" Type="http://schemas.openxmlformats.org/officeDocument/2006/relationships/hyperlink" Target="http://pbs.twimg.com/profile_images/1155106816931483649/wOIDQ1Y-_normal.png" TargetMode="External" /><Relationship Id="rId66" Type="http://schemas.openxmlformats.org/officeDocument/2006/relationships/hyperlink" Target="http://pbs.twimg.com/profile_images/1155106816931483649/wOIDQ1Y-_normal.png" TargetMode="External" /><Relationship Id="rId67" Type="http://schemas.openxmlformats.org/officeDocument/2006/relationships/hyperlink" Target="http://pbs.twimg.com/profile_images/1155106816931483649/wOIDQ1Y-_normal.png" TargetMode="External" /><Relationship Id="rId68" Type="http://schemas.openxmlformats.org/officeDocument/2006/relationships/hyperlink" Target="http://pbs.twimg.com/profile_images/1155106816931483649/wOIDQ1Y-_normal.png" TargetMode="External" /><Relationship Id="rId69" Type="http://schemas.openxmlformats.org/officeDocument/2006/relationships/hyperlink" Target="http://pbs.twimg.com/profile_images/927085120837652485/PNifQHRB_normal.jpg" TargetMode="External" /><Relationship Id="rId70" Type="http://schemas.openxmlformats.org/officeDocument/2006/relationships/hyperlink" Target="http://pbs.twimg.com/profile_images/927085120837652485/PNifQHRB_normal.jpg" TargetMode="External" /><Relationship Id="rId71" Type="http://schemas.openxmlformats.org/officeDocument/2006/relationships/hyperlink" Target="http://pbs.twimg.com/profile_images/927085120837652485/PNifQHRB_normal.jpg" TargetMode="External" /><Relationship Id="rId72" Type="http://schemas.openxmlformats.org/officeDocument/2006/relationships/hyperlink" Target="http://pbs.twimg.com/profile_images/927085120837652485/PNifQHRB_normal.jpg" TargetMode="External" /><Relationship Id="rId73" Type="http://schemas.openxmlformats.org/officeDocument/2006/relationships/hyperlink" Target="http://pbs.twimg.com/profile_images/1123970956538646536/zOF1oJw9_normal.jpg" TargetMode="External" /><Relationship Id="rId74" Type="http://schemas.openxmlformats.org/officeDocument/2006/relationships/hyperlink" Target="http://pbs.twimg.com/profile_images/1123970956538646536/zOF1oJw9_normal.jpg" TargetMode="External" /><Relationship Id="rId75" Type="http://schemas.openxmlformats.org/officeDocument/2006/relationships/hyperlink" Target="http://pbs.twimg.com/profile_images/1060795945909014529/Y_2MNEnT_normal.jpg" TargetMode="External" /><Relationship Id="rId76" Type="http://schemas.openxmlformats.org/officeDocument/2006/relationships/hyperlink" Target="http://pbs.twimg.com/profile_images/1034794321751330816/nBXwd5Wg_normal.jpg" TargetMode="External" /><Relationship Id="rId77" Type="http://schemas.openxmlformats.org/officeDocument/2006/relationships/hyperlink" Target="https://pbs.twimg.com/media/EEt1stjUwAAHGUl.jpg" TargetMode="External" /><Relationship Id="rId78" Type="http://schemas.openxmlformats.org/officeDocument/2006/relationships/hyperlink" Target="https://pbs.twimg.com/media/EEt1stjUwAAHGUl.jp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pbs.twimg.com/profile_images/1100700908474847233/b7M8hFxg_normal.png" TargetMode="External" /><Relationship Id="rId82" Type="http://schemas.openxmlformats.org/officeDocument/2006/relationships/hyperlink" Target="http://pbs.twimg.com/profile_images/1100700908474847233/b7M8hFxg_normal.png" TargetMode="External" /><Relationship Id="rId83" Type="http://schemas.openxmlformats.org/officeDocument/2006/relationships/hyperlink" Target="http://pbs.twimg.com/profile_images/1112649452303597568/GiXHcqZc_normal.png" TargetMode="External" /><Relationship Id="rId84" Type="http://schemas.openxmlformats.org/officeDocument/2006/relationships/hyperlink" Target="http://pbs.twimg.com/profile_images/1112649452303597568/GiXHcqZc_normal.png" TargetMode="External" /><Relationship Id="rId85" Type="http://schemas.openxmlformats.org/officeDocument/2006/relationships/hyperlink" Target="http://pbs.twimg.com/profile_images/1086524447366901761/pkqBsBN0_normal.jpg" TargetMode="External" /><Relationship Id="rId86" Type="http://schemas.openxmlformats.org/officeDocument/2006/relationships/hyperlink" Target="http://pbs.twimg.com/profile_images/1086524447366901761/pkqBsBN0_normal.jpg" TargetMode="External" /><Relationship Id="rId87" Type="http://schemas.openxmlformats.org/officeDocument/2006/relationships/hyperlink" Target="http://pbs.twimg.com/profile_images/1173540018968596480/gaieMeku_normal.jpg" TargetMode="External" /><Relationship Id="rId88" Type="http://schemas.openxmlformats.org/officeDocument/2006/relationships/hyperlink" Target="https://pbs.twimg.com/media/EEuP8QAW4AMI7-O.png" TargetMode="External" /><Relationship Id="rId89" Type="http://schemas.openxmlformats.org/officeDocument/2006/relationships/hyperlink" Target="http://pbs.twimg.com/profile_images/589175903562944513/dZ3bdBeA_normal.jpg" TargetMode="External" /><Relationship Id="rId90" Type="http://schemas.openxmlformats.org/officeDocument/2006/relationships/hyperlink" Target="http://pbs.twimg.com/profile_images/1120664208855769089/nwv2KX20_normal.jpg" TargetMode="External" /><Relationship Id="rId91" Type="http://schemas.openxmlformats.org/officeDocument/2006/relationships/hyperlink" Target="http://pbs.twimg.com/profile_images/1120664208855769089/nwv2KX20_normal.jpg" TargetMode="External" /><Relationship Id="rId92" Type="http://schemas.openxmlformats.org/officeDocument/2006/relationships/hyperlink" Target="http://pbs.twimg.com/profile_images/662736151564849154/S2liva4P_normal.jpg" TargetMode="External" /><Relationship Id="rId93" Type="http://schemas.openxmlformats.org/officeDocument/2006/relationships/hyperlink" Target="http://pbs.twimg.com/profile_images/1043046502346702848/vQKdTHIQ_normal.jpg" TargetMode="External" /><Relationship Id="rId94" Type="http://schemas.openxmlformats.org/officeDocument/2006/relationships/hyperlink" Target="http://pbs.twimg.com/profile_images/1158265346077405184/y2Jt4Ymj_normal.jpg" TargetMode="External" /><Relationship Id="rId95" Type="http://schemas.openxmlformats.org/officeDocument/2006/relationships/hyperlink" Target="http://pbs.twimg.com/profile_images/1158265346077405184/y2Jt4Ymj_normal.jpg" TargetMode="External" /><Relationship Id="rId96" Type="http://schemas.openxmlformats.org/officeDocument/2006/relationships/hyperlink" Target="https://pbs.twimg.com/media/EEucRCqXYAAViRa.jpg" TargetMode="External" /><Relationship Id="rId97" Type="http://schemas.openxmlformats.org/officeDocument/2006/relationships/hyperlink" Target="http://pbs.twimg.com/profile_images/1116594830799335424/4IWQsvXY_normal.jpg" TargetMode="External" /><Relationship Id="rId98" Type="http://schemas.openxmlformats.org/officeDocument/2006/relationships/hyperlink" Target="http://pbs.twimg.com/profile_images/984780159512432640/r5pTLDvG_normal.jpg" TargetMode="External" /><Relationship Id="rId99" Type="http://schemas.openxmlformats.org/officeDocument/2006/relationships/hyperlink" Target="http://pbs.twimg.com/profile_images/984780159512432640/r5pTLDvG_normal.jpg" TargetMode="External" /><Relationship Id="rId100" Type="http://schemas.openxmlformats.org/officeDocument/2006/relationships/hyperlink" Target="http://pbs.twimg.com/profile_images/759196947567697920/ZgO6hvaH_normal.jpg" TargetMode="External" /><Relationship Id="rId101" Type="http://schemas.openxmlformats.org/officeDocument/2006/relationships/hyperlink" Target="http://pbs.twimg.com/profile_images/759196947567697920/ZgO6hvaH_normal.jpg" TargetMode="External" /><Relationship Id="rId102" Type="http://schemas.openxmlformats.org/officeDocument/2006/relationships/hyperlink" Target="http://pbs.twimg.com/profile_images/759196947567697920/ZgO6hvaH_normal.jpg" TargetMode="External" /><Relationship Id="rId103" Type="http://schemas.openxmlformats.org/officeDocument/2006/relationships/hyperlink" Target="http://pbs.twimg.com/profile_images/759196947567697920/ZgO6hvaH_normal.jpg" TargetMode="External" /><Relationship Id="rId104" Type="http://schemas.openxmlformats.org/officeDocument/2006/relationships/hyperlink" Target="http://pbs.twimg.com/profile_images/759196947567697920/ZgO6hvaH_normal.jpg" TargetMode="External" /><Relationship Id="rId105" Type="http://schemas.openxmlformats.org/officeDocument/2006/relationships/hyperlink" Target="http://pbs.twimg.com/profile_images/1013616291419025408/AY0gclRM_normal.jpg" TargetMode="External" /><Relationship Id="rId106" Type="http://schemas.openxmlformats.org/officeDocument/2006/relationships/hyperlink" Target="http://pbs.twimg.com/profile_images/1044679258889703424/HRLLnyax_normal.jpg" TargetMode="External" /><Relationship Id="rId107" Type="http://schemas.openxmlformats.org/officeDocument/2006/relationships/hyperlink" Target="http://pbs.twimg.com/profile_images/1044679258889703424/HRLLnyax_normal.jpg" TargetMode="External" /><Relationship Id="rId108" Type="http://schemas.openxmlformats.org/officeDocument/2006/relationships/hyperlink" Target="http://pbs.twimg.com/profile_images/1079689654931214338/_yFEOJ0a_normal.jpg" TargetMode="External" /><Relationship Id="rId109" Type="http://schemas.openxmlformats.org/officeDocument/2006/relationships/hyperlink" Target="http://pbs.twimg.com/profile_images/1666904408/codepo8_normal.png" TargetMode="External" /><Relationship Id="rId110" Type="http://schemas.openxmlformats.org/officeDocument/2006/relationships/hyperlink" Target="http://pbs.twimg.com/profile_images/1666904408/codepo8_normal.png" TargetMode="External" /><Relationship Id="rId111" Type="http://schemas.openxmlformats.org/officeDocument/2006/relationships/hyperlink" Target="http://pbs.twimg.com/profile_images/478293917268312065/ZxtsYBR5_normal.jpeg" TargetMode="External" /><Relationship Id="rId112" Type="http://schemas.openxmlformats.org/officeDocument/2006/relationships/hyperlink" Target="http://pbs.twimg.com/profile_images/1081066194/ed2-sq_normal.jpg" TargetMode="External" /><Relationship Id="rId113" Type="http://schemas.openxmlformats.org/officeDocument/2006/relationships/hyperlink" Target="http://pbs.twimg.com/profile_images/1064446454775799808/4aj6NIVL_normal.jpg" TargetMode="External" /><Relationship Id="rId114" Type="http://schemas.openxmlformats.org/officeDocument/2006/relationships/hyperlink" Target="http://pbs.twimg.com/profile_images/1064446454775799808/4aj6NIVL_normal.jpg" TargetMode="External" /><Relationship Id="rId115" Type="http://schemas.openxmlformats.org/officeDocument/2006/relationships/hyperlink" Target="http://pbs.twimg.com/profile_images/1059513186628632576/1xRlNiD9_normal.jpg" TargetMode="External" /><Relationship Id="rId116" Type="http://schemas.openxmlformats.org/officeDocument/2006/relationships/hyperlink" Target="http://pbs.twimg.com/profile_images/1088034731856416768/Ru8Ky34g_normal.jpg" TargetMode="External" /><Relationship Id="rId117" Type="http://schemas.openxmlformats.org/officeDocument/2006/relationships/hyperlink" Target="http://pbs.twimg.com/profile_images/1088034731856416768/Ru8Ky34g_normal.jpg" TargetMode="External" /><Relationship Id="rId118" Type="http://schemas.openxmlformats.org/officeDocument/2006/relationships/hyperlink" Target="http://pbs.twimg.com/profile_images/1088034731856416768/Ru8Ky34g_normal.jpg" TargetMode="External" /><Relationship Id="rId119" Type="http://schemas.openxmlformats.org/officeDocument/2006/relationships/hyperlink" Target="http://pbs.twimg.com/profile_images/1479371596/profile6_normal.jpg" TargetMode="External" /><Relationship Id="rId120" Type="http://schemas.openxmlformats.org/officeDocument/2006/relationships/hyperlink" Target="http://pbs.twimg.com/profile_images/1059513186628632576/1xRlNiD9_normal.jpg" TargetMode="External" /><Relationship Id="rId121" Type="http://schemas.openxmlformats.org/officeDocument/2006/relationships/hyperlink" Target="http://pbs.twimg.com/profile_images/1059513186628632576/1xRlNiD9_normal.jpg" TargetMode="External" /><Relationship Id="rId122" Type="http://schemas.openxmlformats.org/officeDocument/2006/relationships/hyperlink" Target="http://pbs.twimg.com/profile_images/1479371596/profile6_normal.jpg" TargetMode="External" /><Relationship Id="rId123" Type="http://schemas.openxmlformats.org/officeDocument/2006/relationships/hyperlink" Target="http://pbs.twimg.com/profile_images/1479371596/profile6_normal.jpg" TargetMode="External" /><Relationship Id="rId124" Type="http://schemas.openxmlformats.org/officeDocument/2006/relationships/hyperlink" Target="http://pbs.twimg.com/profile_images/1479371596/profile6_normal.jpg" TargetMode="External" /><Relationship Id="rId125" Type="http://schemas.openxmlformats.org/officeDocument/2006/relationships/hyperlink" Target="http://pbs.twimg.com/profile_images/1479371596/profile6_normal.jpg" TargetMode="External" /><Relationship Id="rId126" Type="http://schemas.openxmlformats.org/officeDocument/2006/relationships/hyperlink" Target="http://pbs.twimg.com/profile_images/1479371596/profile6_normal.jpg" TargetMode="External" /><Relationship Id="rId127" Type="http://schemas.openxmlformats.org/officeDocument/2006/relationships/hyperlink" Target="https://pbs.twimg.com/media/EEvFmfRXoAUmXXo.jpg" TargetMode="External" /><Relationship Id="rId128" Type="http://schemas.openxmlformats.org/officeDocument/2006/relationships/hyperlink" Target="https://pbs.twimg.com/media/EEt1stjUwAAHGUl.jpg" TargetMode="External" /><Relationship Id="rId129" Type="http://schemas.openxmlformats.org/officeDocument/2006/relationships/hyperlink" Target="http://pbs.twimg.com/profile_images/807277326539046912/EZR6qL-S_normal.jpg" TargetMode="External" /><Relationship Id="rId130" Type="http://schemas.openxmlformats.org/officeDocument/2006/relationships/hyperlink" Target="http://pbs.twimg.com/profile_images/807277326539046912/EZR6qL-S_normal.jpg" TargetMode="External" /><Relationship Id="rId131" Type="http://schemas.openxmlformats.org/officeDocument/2006/relationships/hyperlink" Target="https://pbs.twimg.com/media/EEvCBv4WsAIQO6e.jpg" TargetMode="External" /><Relationship Id="rId132" Type="http://schemas.openxmlformats.org/officeDocument/2006/relationships/hyperlink" Target="http://pbs.twimg.com/profile_images/807277326539046912/EZR6qL-S_normal.jpg" TargetMode="External" /><Relationship Id="rId133" Type="http://schemas.openxmlformats.org/officeDocument/2006/relationships/hyperlink" Target="http://pbs.twimg.com/profile_images/1170759619012177920/6M3EHSYY_normal.png" TargetMode="External" /><Relationship Id="rId134" Type="http://schemas.openxmlformats.org/officeDocument/2006/relationships/hyperlink" Target="http://pbs.twimg.com/profile_images/1170759619012177920/6M3EHSYY_normal.png" TargetMode="External" /><Relationship Id="rId135" Type="http://schemas.openxmlformats.org/officeDocument/2006/relationships/hyperlink" Target="http://pbs.twimg.com/profile_images/836138591365517312/V4SE7Dep_normal.jpg" TargetMode="External" /><Relationship Id="rId136" Type="http://schemas.openxmlformats.org/officeDocument/2006/relationships/hyperlink" Target="http://pbs.twimg.com/profile_images/836138591365517312/V4SE7Dep_normal.jpg" TargetMode="External" /><Relationship Id="rId137" Type="http://schemas.openxmlformats.org/officeDocument/2006/relationships/hyperlink" Target="http://pbs.twimg.com/profile_images/477774819560132608/vcfb4wFk_normal.png" TargetMode="External" /><Relationship Id="rId138" Type="http://schemas.openxmlformats.org/officeDocument/2006/relationships/hyperlink" Target="http://pbs.twimg.com/profile_images/640977882903379968/_BXwqHD7_normal.jpg" TargetMode="External" /><Relationship Id="rId139" Type="http://schemas.openxmlformats.org/officeDocument/2006/relationships/hyperlink" Target="http://pbs.twimg.com/profile_images/911610006956593153/AoXEQmvy_normal.jpg" TargetMode="External" /><Relationship Id="rId140" Type="http://schemas.openxmlformats.org/officeDocument/2006/relationships/hyperlink" Target="http://pbs.twimg.com/profile_images/968917652407234561/nn8ZfBZr_normal.jpg" TargetMode="External" /><Relationship Id="rId141" Type="http://schemas.openxmlformats.org/officeDocument/2006/relationships/hyperlink" Target="http://pbs.twimg.com/profile_images/1689768600/IMG_2849d_headshot_786x786_normal.jpg" TargetMode="External" /><Relationship Id="rId142" Type="http://schemas.openxmlformats.org/officeDocument/2006/relationships/hyperlink" Target="http://pbs.twimg.com/profile_images/704319005/mary_head_normal.jpg" TargetMode="External" /><Relationship Id="rId143" Type="http://schemas.openxmlformats.org/officeDocument/2006/relationships/hyperlink" Target="http://pbs.twimg.com/profile_images/704319005/mary_head_normal.jpg" TargetMode="External" /><Relationship Id="rId144" Type="http://schemas.openxmlformats.org/officeDocument/2006/relationships/hyperlink" Target="http://pbs.twimg.com/profile_images/633987183620177920/hlUKbTKE_normal.jpg" TargetMode="External" /><Relationship Id="rId145" Type="http://schemas.openxmlformats.org/officeDocument/2006/relationships/hyperlink" Target="http://pbs.twimg.com/profile_images/378800000558987351/ca1a319174ace956acbc8b46f128a1db_normal.png" TargetMode="External" /><Relationship Id="rId146" Type="http://schemas.openxmlformats.org/officeDocument/2006/relationships/hyperlink" Target="http://pbs.twimg.com/profile_images/852738894390894593/_uHN-_MG_normal.jpg" TargetMode="External" /><Relationship Id="rId147" Type="http://schemas.openxmlformats.org/officeDocument/2006/relationships/hyperlink" Target="http://pbs.twimg.com/profile_images/852738894390894593/_uHN-_MG_normal.jpg" TargetMode="External" /><Relationship Id="rId148" Type="http://schemas.openxmlformats.org/officeDocument/2006/relationships/hyperlink" Target="http://pbs.twimg.com/profile_images/1141001753132797952/Mfr1PHPC_normal.png" TargetMode="External" /><Relationship Id="rId149" Type="http://schemas.openxmlformats.org/officeDocument/2006/relationships/hyperlink" Target="http://pbs.twimg.com/profile_images/674662003584188416/v6Wu5TqS_normal.png" TargetMode="External" /><Relationship Id="rId150" Type="http://schemas.openxmlformats.org/officeDocument/2006/relationships/hyperlink" Target="http://pbs.twimg.com/profile_images/1147304844081762305/a6K-V6fS_normal.jpg" TargetMode="External" /><Relationship Id="rId151" Type="http://schemas.openxmlformats.org/officeDocument/2006/relationships/hyperlink" Target="https://pbs.twimg.com/media/EEk3SvrUUAAkHpu.jpg" TargetMode="External" /><Relationship Id="rId152" Type="http://schemas.openxmlformats.org/officeDocument/2006/relationships/hyperlink" Target="http://pbs.twimg.com/profile_images/1147304844081762305/a6K-V6fS_normal.jpg" TargetMode="External" /><Relationship Id="rId153" Type="http://schemas.openxmlformats.org/officeDocument/2006/relationships/hyperlink" Target="https://pbs.twimg.com/media/EEtJ91aU4AA8kQ2.jpg" TargetMode="External" /><Relationship Id="rId154" Type="http://schemas.openxmlformats.org/officeDocument/2006/relationships/hyperlink" Target="http://pbs.twimg.com/profile_images/1104855448488955904/SIQsVcZr_normal.jpg" TargetMode="External" /><Relationship Id="rId155" Type="http://schemas.openxmlformats.org/officeDocument/2006/relationships/hyperlink" Target="http://pbs.twimg.com/profile_images/1104855448488955904/SIQsVcZr_normal.jpg" TargetMode="External" /><Relationship Id="rId156" Type="http://schemas.openxmlformats.org/officeDocument/2006/relationships/hyperlink" Target="http://pbs.twimg.com/profile_images/915499695300120576/cnZNGnGL_normal.jpg" TargetMode="External" /><Relationship Id="rId157" Type="http://schemas.openxmlformats.org/officeDocument/2006/relationships/hyperlink" Target="https://pbs.twimg.com/media/EEuLyl_WsAEfNUY.png" TargetMode="External" /><Relationship Id="rId158" Type="http://schemas.openxmlformats.org/officeDocument/2006/relationships/hyperlink" Target="http://pbs.twimg.com/profile_images/1164286372515110912/scduVave_normal.jpg" TargetMode="External" /><Relationship Id="rId159" Type="http://schemas.openxmlformats.org/officeDocument/2006/relationships/hyperlink" Target="https://twitter.com/thejohnjansen/status/1171488514711490560" TargetMode="External" /><Relationship Id="rId160" Type="http://schemas.openxmlformats.org/officeDocument/2006/relationships/hyperlink" Target="https://twitter.com/ericlaw/status/1173003683564408832" TargetMode="External" /><Relationship Id="rId161" Type="http://schemas.openxmlformats.org/officeDocument/2006/relationships/hyperlink" Target="https://twitter.com/davidbaron/status/1173096571057180677" TargetMode="External" /><Relationship Id="rId162" Type="http://schemas.openxmlformats.org/officeDocument/2006/relationships/hyperlink" Target="https://twitter.com/davidbaron/status/1173096571057180677" TargetMode="External" /><Relationship Id="rId163" Type="http://schemas.openxmlformats.org/officeDocument/2006/relationships/hyperlink" Target="https://twitter.com/mak_en/status/1173098413488889858" TargetMode="External" /><Relationship Id="rId164" Type="http://schemas.openxmlformats.org/officeDocument/2006/relationships/hyperlink" Target="https://twitter.com/mak_en/status/1173108376487612416" TargetMode="External" /><Relationship Id="rId165" Type="http://schemas.openxmlformats.org/officeDocument/2006/relationships/hyperlink" Target="https://twitter.com/gsnedders/status/1173381736551440384" TargetMode="External" /><Relationship Id="rId166" Type="http://schemas.openxmlformats.org/officeDocument/2006/relationships/hyperlink" Target="https://twitter.com/dominiccooney/status/1173408871269851136" TargetMode="External" /><Relationship Id="rId167" Type="http://schemas.openxmlformats.org/officeDocument/2006/relationships/hyperlink" Target="https://twitter.com/stevefaulkner/status/1173511051809370113" TargetMode="External" /><Relationship Id="rId168" Type="http://schemas.openxmlformats.org/officeDocument/2006/relationships/hyperlink" Target="https://twitter.com/slewth/status/1173513978028408832" TargetMode="External" /><Relationship Id="rId169" Type="http://schemas.openxmlformats.org/officeDocument/2006/relationships/hyperlink" Target="https://twitter.com/alanstearns/status/1173844801206116352" TargetMode="External" /><Relationship Id="rId170" Type="http://schemas.openxmlformats.org/officeDocument/2006/relationships/hyperlink" Target="https://twitter.com/zoebijl/status/1172435386133438464" TargetMode="External" /><Relationship Id="rId171" Type="http://schemas.openxmlformats.org/officeDocument/2006/relationships/hyperlink" Target="https://twitter.com/zoebijl/status/1173850185350316032" TargetMode="External" /><Relationship Id="rId172" Type="http://schemas.openxmlformats.org/officeDocument/2006/relationships/hyperlink" Target="https://twitter.com/zoebijl/status/1173850185350316032" TargetMode="External" /><Relationship Id="rId173" Type="http://schemas.openxmlformats.org/officeDocument/2006/relationships/hyperlink" Target="https://twitter.com/dauwhe/status/1173853523227725824" TargetMode="External" /><Relationship Id="rId174" Type="http://schemas.openxmlformats.org/officeDocument/2006/relationships/hyperlink" Target="https://twitter.com/dauwhe/status/1173853523227725824" TargetMode="External" /><Relationship Id="rId175" Type="http://schemas.openxmlformats.org/officeDocument/2006/relationships/hyperlink" Target="https://twitter.com/frivoal/status/1173838999577751552" TargetMode="External" /><Relationship Id="rId176" Type="http://schemas.openxmlformats.org/officeDocument/2006/relationships/hyperlink" Target="https://twitter.com/frivoal/status/1173861598252826625" TargetMode="External" /><Relationship Id="rId177" Type="http://schemas.openxmlformats.org/officeDocument/2006/relationships/hyperlink" Target="https://twitter.com/frivoal/status/1173861598252826625" TargetMode="External" /><Relationship Id="rId178" Type="http://schemas.openxmlformats.org/officeDocument/2006/relationships/hyperlink" Target="https://twitter.com/kojiishi/status/1173865797824831490" TargetMode="External" /><Relationship Id="rId179" Type="http://schemas.openxmlformats.org/officeDocument/2006/relationships/hyperlink" Target="https://twitter.com/kojiishi/status/1173865797824831490" TargetMode="External" /><Relationship Id="rId180" Type="http://schemas.openxmlformats.org/officeDocument/2006/relationships/hyperlink" Target="https://twitter.com/murakamishinyu/status/1173867942875762689" TargetMode="External" /><Relationship Id="rId181" Type="http://schemas.openxmlformats.org/officeDocument/2006/relationships/hyperlink" Target="https://twitter.com/murakamishinyu/status/1173867942875762689" TargetMode="External" /><Relationship Id="rId182" Type="http://schemas.openxmlformats.org/officeDocument/2006/relationships/hyperlink" Target="https://twitter.com/cssrossen/status/1173840627777167368" TargetMode="External" /><Relationship Id="rId183" Type="http://schemas.openxmlformats.org/officeDocument/2006/relationships/hyperlink" Target="https://twitter.com/bobtung/status/1173870158881808386" TargetMode="External" /><Relationship Id="rId184" Type="http://schemas.openxmlformats.org/officeDocument/2006/relationships/hyperlink" Target="https://twitter.com/bobtung/status/1173870158881808386" TargetMode="External" /><Relationship Id="rId185" Type="http://schemas.openxmlformats.org/officeDocument/2006/relationships/hyperlink" Target="https://twitter.com/kinu/status/1173875762161545216" TargetMode="External" /><Relationship Id="rId186" Type="http://schemas.openxmlformats.org/officeDocument/2006/relationships/hyperlink" Target="https://twitter.com/makotoshimazu/status/1173876663240642561" TargetMode="External" /><Relationship Id="rId187" Type="http://schemas.openxmlformats.org/officeDocument/2006/relationships/hyperlink" Target="https://twitter.com/koba04/status/1173971419232780289" TargetMode="External" /><Relationship Id="rId188" Type="http://schemas.openxmlformats.org/officeDocument/2006/relationships/hyperlink" Target="https://twitter.com/koba04/status/1173971419232780289" TargetMode="External" /><Relationship Id="rId189" Type="http://schemas.openxmlformats.org/officeDocument/2006/relationships/hyperlink" Target="https://twitter.com/koba04/status/1173971419232780289" TargetMode="External" /><Relationship Id="rId190" Type="http://schemas.openxmlformats.org/officeDocument/2006/relationships/hyperlink" Target="https://twitter.com/koba04/status/1173971419232780289" TargetMode="External" /><Relationship Id="rId191" Type="http://schemas.openxmlformats.org/officeDocument/2006/relationships/hyperlink" Target="https://twitter.com/westbrookj/status/1173972059417915392" TargetMode="External" /><Relationship Id="rId192" Type="http://schemas.openxmlformats.org/officeDocument/2006/relationships/hyperlink" Target="https://twitter.com/westbrookj/status/1173972059417915392" TargetMode="External" /><Relationship Id="rId193" Type="http://schemas.openxmlformats.org/officeDocument/2006/relationships/hyperlink" Target="https://twitter.com/westbrookj/status/1173972059417915392" TargetMode="External" /><Relationship Id="rId194" Type="http://schemas.openxmlformats.org/officeDocument/2006/relationships/hyperlink" Target="https://twitter.com/westbrookj/status/1173972059417915392" TargetMode="External" /><Relationship Id="rId195" Type="http://schemas.openxmlformats.org/officeDocument/2006/relationships/hyperlink" Target="https://twitter.com/bitandbang/status/1173974316511375360" TargetMode="External" /><Relationship Id="rId196" Type="http://schemas.openxmlformats.org/officeDocument/2006/relationships/hyperlink" Target="https://twitter.com/bitandbang/status/1173974316511375360" TargetMode="External" /><Relationship Id="rId197" Type="http://schemas.openxmlformats.org/officeDocument/2006/relationships/hyperlink" Target="https://twitter.com/bitandbang/status/1173974316511375360" TargetMode="External" /><Relationship Id="rId198" Type="http://schemas.openxmlformats.org/officeDocument/2006/relationships/hyperlink" Target="https://twitter.com/bitandbang/status/1173974316511375360" TargetMode="External" /><Relationship Id="rId199" Type="http://schemas.openxmlformats.org/officeDocument/2006/relationships/hyperlink" Target="https://twitter.com/ryoyakawai/status/1173979051247075328" TargetMode="External" /><Relationship Id="rId200" Type="http://schemas.openxmlformats.org/officeDocument/2006/relationships/hyperlink" Target="https://twitter.com/ryoyakawai/status/1173979051247075328" TargetMode="External" /><Relationship Id="rId201" Type="http://schemas.openxmlformats.org/officeDocument/2006/relationships/hyperlink" Target="https://twitter.com/ryoyakawai/status/1173979051247075328" TargetMode="External" /><Relationship Id="rId202" Type="http://schemas.openxmlformats.org/officeDocument/2006/relationships/hyperlink" Target="https://twitter.com/ryoyakawai/status/1173979051247075328" TargetMode="External" /><Relationship Id="rId203" Type="http://schemas.openxmlformats.org/officeDocument/2006/relationships/hyperlink" Target="https://twitter.com/hellofillip/status/1174136470849744896" TargetMode="External" /><Relationship Id="rId204" Type="http://schemas.openxmlformats.org/officeDocument/2006/relationships/hyperlink" Target="https://twitter.com/hellofillip/status/1174136470849744896" TargetMode="External" /><Relationship Id="rId205" Type="http://schemas.openxmlformats.org/officeDocument/2006/relationships/hyperlink" Target="https://twitter.com/__sakito__/status/1174146520859340800" TargetMode="External" /><Relationship Id="rId206" Type="http://schemas.openxmlformats.org/officeDocument/2006/relationships/hyperlink" Target="https://twitter.com/sovrinid/status/1174156711113805824" TargetMode="External" /><Relationship Id="rId207" Type="http://schemas.openxmlformats.org/officeDocument/2006/relationships/hyperlink" Target="https://twitter.com/kazuhito/status/1174162104959426560" TargetMode="External" /><Relationship Id="rId208" Type="http://schemas.openxmlformats.org/officeDocument/2006/relationships/hyperlink" Target="https://twitter.com/kazuhito/status/1174162104959426560" TargetMode="External" /><Relationship Id="rId209" Type="http://schemas.openxmlformats.org/officeDocument/2006/relationships/hyperlink" Target="https://twitter.com/rushrio1337/status/1174182541319974912" TargetMode="External" /><Relationship Id="rId210" Type="http://schemas.openxmlformats.org/officeDocument/2006/relationships/hyperlink" Target="https://twitter.com/rushrio1337/status/1174182541319974912" TargetMode="External" /><Relationship Id="rId211" Type="http://schemas.openxmlformats.org/officeDocument/2006/relationships/hyperlink" Target="https://twitter.com/__dupl0/status/1174182597825585152" TargetMode="External" /><Relationship Id="rId212" Type="http://schemas.openxmlformats.org/officeDocument/2006/relationships/hyperlink" Target="https://twitter.com/__dupl0/status/1174182597825585152" TargetMode="External" /><Relationship Id="rId213" Type="http://schemas.openxmlformats.org/officeDocument/2006/relationships/hyperlink" Target="https://twitter.com/jacobussystems/status/1174182895373692928" TargetMode="External" /><Relationship Id="rId214" Type="http://schemas.openxmlformats.org/officeDocument/2006/relationships/hyperlink" Target="https://twitter.com/jacobussystems/status/1174182895373692928" TargetMode="External" /><Relationship Id="rId215" Type="http://schemas.openxmlformats.org/officeDocument/2006/relationships/hyperlink" Target="https://twitter.com/iotalover/status/1174184598202400773" TargetMode="External" /><Relationship Id="rId216" Type="http://schemas.openxmlformats.org/officeDocument/2006/relationships/hyperlink" Target="https://twitter.com/iotalover/status/1174184598202400773" TargetMode="External" /><Relationship Id="rId217" Type="http://schemas.openxmlformats.org/officeDocument/2006/relationships/hyperlink" Target="https://twitter.com/lala_morinigo/status/1174186122001489920" TargetMode="External" /><Relationship Id="rId218" Type="http://schemas.openxmlformats.org/officeDocument/2006/relationships/hyperlink" Target="https://twitter.com/mlc_recruit/status/1174190398069231617" TargetMode="External" /><Relationship Id="rId219" Type="http://schemas.openxmlformats.org/officeDocument/2006/relationships/hyperlink" Target="https://twitter.com/stucoxmedia/status/1174190609931931648" TargetMode="External" /><Relationship Id="rId220" Type="http://schemas.openxmlformats.org/officeDocument/2006/relationships/hyperlink" Target="https://twitter.com/monoeides/status/1174191151739494400" TargetMode="External" /><Relationship Id="rId221" Type="http://schemas.openxmlformats.org/officeDocument/2006/relationships/hyperlink" Target="https://twitter.com/monoeides/status/1174191151739494400" TargetMode="External" /><Relationship Id="rId222" Type="http://schemas.openxmlformats.org/officeDocument/2006/relationships/hyperlink" Target="https://twitter.com/nod_/status/1174193494707122180" TargetMode="External" /><Relationship Id="rId223" Type="http://schemas.openxmlformats.org/officeDocument/2006/relationships/hyperlink" Target="https://twitter.com/mikecosgrave/status/1174198281003577344" TargetMode="External" /><Relationship Id="rId224" Type="http://schemas.openxmlformats.org/officeDocument/2006/relationships/hyperlink" Target="https://twitter.com/jo_hwell/status/1174198695610462208" TargetMode="External" /><Relationship Id="rId225" Type="http://schemas.openxmlformats.org/officeDocument/2006/relationships/hyperlink" Target="https://twitter.com/jo_hwell/status/1174198695610462208" TargetMode="External" /><Relationship Id="rId226" Type="http://schemas.openxmlformats.org/officeDocument/2006/relationships/hyperlink" Target="https://twitter.com/sangwhanmoon/status/1174203949769007106" TargetMode="External" /><Relationship Id="rId227" Type="http://schemas.openxmlformats.org/officeDocument/2006/relationships/hyperlink" Target="https://twitter.com/abiola_usman/status/1174208140038070273" TargetMode="External" /><Relationship Id="rId228" Type="http://schemas.openxmlformats.org/officeDocument/2006/relationships/hyperlink" Target="https://twitter.com/lara86559713/status/1174214754057031683" TargetMode="External" /><Relationship Id="rId229" Type="http://schemas.openxmlformats.org/officeDocument/2006/relationships/hyperlink" Target="https://twitter.com/lara86559713/status/1174214754057031683" TargetMode="External" /><Relationship Id="rId230" Type="http://schemas.openxmlformats.org/officeDocument/2006/relationships/hyperlink" Target="https://twitter.com/azaroth42/status/1174180696375664640" TargetMode="External" /><Relationship Id="rId231" Type="http://schemas.openxmlformats.org/officeDocument/2006/relationships/hyperlink" Target="https://twitter.com/azaroth42/status/1174184161634062336" TargetMode="External" /><Relationship Id="rId232" Type="http://schemas.openxmlformats.org/officeDocument/2006/relationships/hyperlink" Target="https://twitter.com/azaroth42/status/1174184558138445832" TargetMode="External" /><Relationship Id="rId233" Type="http://schemas.openxmlformats.org/officeDocument/2006/relationships/hyperlink" Target="https://twitter.com/azaroth42/status/1174185649982885890" TargetMode="External" /><Relationship Id="rId234" Type="http://schemas.openxmlformats.org/officeDocument/2006/relationships/hyperlink" Target="https://twitter.com/azaroth42/status/1174227948129476610" TargetMode="External" /><Relationship Id="rId235" Type="http://schemas.openxmlformats.org/officeDocument/2006/relationships/hyperlink" Target="https://twitter.com/_scottlow/status/1174229375262371840" TargetMode="External" /><Relationship Id="rId236" Type="http://schemas.openxmlformats.org/officeDocument/2006/relationships/hyperlink" Target="https://twitter.com/smithsam/status/1174234538282823680" TargetMode="External" /><Relationship Id="rId237" Type="http://schemas.openxmlformats.org/officeDocument/2006/relationships/hyperlink" Target="https://twitter.com/smithsam/status/1174234538282823680" TargetMode="External" /><Relationship Id="rId238" Type="http://schemas.openxmlformats.org/officeDocument/2006/relationships/hyperlink" Target="https://twitter.com/jiminypan/status/1174244076478173185" TargetMode="External" /><Relationship Id="rId239" Type="http://schemas.openxmlformats.org/officeDocument/2006/relationships/hyperlink" Target="https://twitter.com/codepo8/status/1174244780240510976" TargetMode="External" /><Relationship Id="rId240" Type="http://schemas.openxmlformats.org/officeDocument/2006/relationships/hyperlink" Target="https://twitter.com/codepo8/status/1174244780240510976" TargetMode="External" /><Relationship Id="rId241" Type="http://schemas.openxmlformats.org/officeDocument/2006/relationships/hyperlink" Target="https://twitter.com/heycam/status/1174246464266133504" TargetMode="External" /><Relationship Id="rId242" Type="http://schemas.openxmlformats.org/officeDocument/2006/relationships/hyperlink" Target="https://twitter.com/edwilde/status/1174247803498967040" TargetMode="External" /><Relationship Id="rId243" Type="http://schemas.openxmlformats.org/officeDocument/2006/relationships/hyperlink" Target="https://twitter.com/biilabsjapan/status/1174248979695046656" TargetMode="External" /><Relationship Id="rId244" Type="http://schemas.openxmlformats.org/officeDocument/2006/relationships/hyperlink" Target="https://twitter.com/biilabsjapan/status/1174248979695046656" TargetMode="External" /><Relationship Id="rId245" Type="http://schemas.openxmlformats.org/officeDocument/2006/relationships/hyperlink" Target="https://twitter.com/kennethrohde/status/1173971472735277057" TargetMode="External" /><Relationship Id="rId246" Type="http://schemas.openxmlformats.org/officeDocument/2006/relationships/hyperlink" Target="https://twitter.com/rijubrata/status/1173973411313246208" TargetMode="External" /><Relationship Id="rId247" Type="http://schemas.openxmlformats.org/officeDocument/2006/relationships/hyperlink" Target="https://twitter.com/rijubrata/status/1173973411313246208" TargetMode="External" /><Relationship Id="rId248" Type="http://schemas.openxmlformats.org/officeDocument/2006/relationships/hyperlink" Target="https://twitter.com/rijubrata/status/1173973411313246208" TargetMode="External" /><Relationship Id="rId249" Type="http://schemas.openxmlformats.org/officeDocument/2006/relationships/hyperlink" Target="https://twitter.com/agektmr/status/1173970308744638469" TargetMode="External" /><Relationship Id="rId250" Type="http://schemas.openxmlformats.org/officeDocument/2006/relationships/hyperlink" Target="https://twitter.com/kennethrohde/status/1173971472735277057" TargetMode="External" /><Relationship Id="rId251" Type="http://schemas.openxmlformats.org/officeDocument/2006/relationships/hyperlink" Target="https://twitter.com/kennethrohde/status/1173971472735277057" TargetMode="External" /><Relationship Id="rId252" Type="http://schemas.openxmlformats.org/officeDocument/2006/relationships/hyperlink" Target="https://twitter.com/agektmr/status/1173970308744638469" TargetMode="External" /><Relationship Id="rId253" Type="http://schemas.openxmlformats.org/officeDocument/2006/relationships/hyperlink" Target="https://twitter.com/agektmr/status/1173970308744638469" TargetMode="External" /><Relationship Id="rId254" Type="http://schemas.openxmlformats.org/officeDocument/2006/relationships/hyperlink" Target="https://twitter.com/agektmr/status/1169556998150479872" TargetMode="External" /><Relationship Id="rId255" Type="http://schemas.openxmlformats.org/officeDocument/2006/relationships/hyperlink" Target="https://twitter.com/agektmr/status/1173871579198971905" TargetMode="External" /><Relationship Id="rId256" Type="http://schemas.openxmlformats.org/officeDocument/2006/relationships/hyperlink" Target="https://twitter.com/agektmr/status/1174105440717639680" TargetMode="External" /><Relationship Id="rId257" Type="http://schemas.openxmlformats.org/officeDocument/2006/relationships/hyperlink" Target="https://twitter.com/agektmr/status/1174249413050605568" TargetMode="External" /><Relationship Id="rId258" Type="http://schemas.openxmlformats.org/officeDocument/2006/relationships/hyperlink" Target="https://twitter.com/brucel/status/1174161555962781697" TargetMode="External" /><Relationship Id="rId259" Type="http://schemas.openxmlformats.org/officeDocument/2006/relationships/hyperlink" Target="https://twitter.com/brucel/status/1174135908804612097" TargetMode="External" /><Relationship Id="rId260" Type="http://schemas.openxmlformats.org/officeDocument/2006/relationships/hyperlink" Target="https://twitter.com/brucel/status/1174224002052743173" TargetMode="External" /><Relationship Id="rId261" Type="http://schemas.openxmlformats.org/officeDocument/2006/relationships/hyperlink" Target="https://twitter.com/brucel/status/1174245476566257664" TargetMode="External" /><Relationship Id="rId262" Type="http://schemas.openxmlformats.org/officeDocument/2006/relationships/hyperlink" Target="https://twitter.com/brucel/status/1174249957194420224" TargetMode="External" /><Relationship Id="rId263" Type="http://schemas.openxmlformats.org/officeDocument/2006/relationships/hyperlink" Target="https://twitter.com/cryptoinversor_/status/1174256960880992261" TargetMode="External" /><Relationship Id="rId264" Type="http://schemas.openxmlformats.org/officeDocument/2006/relationships/hyperlink" Target="https://twitter.com/cryptoinversor_/status/1174256960880992261" TargetMode="External" /><Relationship Id="rId265" Type="http://schemas.openxmlformats.org/officeDocument/2006/relationships/hyperlink" Target="https://twitter.com/ydxmyfriend/status/1174259663359152128" TargetMode="External" /><Relationship Id="rId266" Type="http://schemas.openxmlformats.org/officeDocument/2006/relationships/hyperlink" Target="https://twitter.com/ydxmyfriend/status/1174259663359152128" TargetMode="External" /><Relationship Id="rId267" Type="http://schemas.openxmlformats.org/officeDocument/2006/relationships/hyperlink" Target="https://twitter.com/blueocto/status/1174261647810150400" TargetMode="External" /><Relationship Id="rId268" Type="http://schemas.openxmlformats.org/officeDocument/2006/relationships/hyperlink" Target="https://twitter.com/romaricpascal/status/1174274160324952065" TargetMode="External" /><Relationship Id="rId269" Type="http://schemas.openxmlformats.org/officeDocument/2006/relationships/hyperlink" Target="https://twitter.com/zoontek/status/1174279364537651200" TargetMode="External" /><Relationship Id="rId270" Type="http://schemas.openxmlformats.org/officeDocument/2006/relationships/hyperlink" Target="https://twitter.com/tydax/status/1174287772414369797" TargetMode="External" /><Relationship Id="rId271" Type="http://schemas.openxmlformats.org/officeDocument/2006/relationships/hyperlink" Target="https://twitter.com/hadleybeeman/status/1174232639336849411" TargetMode="External" /><Relationship Id="rId272" Type="http://schemas.openxmlformats.org/officeDocument/2006/relationships/hyperlink" Target="https://twitter.com/marypcbuk/status/1174291047272386560" TargetMode="External" /><Relationship Id="rId273" Type="http://schemas.openxmlformats.org/officeDocument/2006/relationships/hyperlink" Target="https://twitter.com/marypcbuk/status/1174291047272386560" TargetMode="External" /><Relationship Id="rId274" Type="http://schemas.openxmlformats.org/officeDocument/2006/relationships/hyperlink" Target="https://twitter.com/fordm10/status/1174316729469677568" TargetMode="External" /><Relationship Id="rId275" Type="http://schemas.openxmlformats.org/officeDocument/2006/relationships/hyperlink" Target="https://twitter.com/mpaconference/status/1174317771641020416" TargetMode="External" /><Relationship Id="rId276" Type="http://schemas.openxmlformats.org/officeDocument/2006/relationships/hyperlink" Target="https://twitter.com/lueyforje/status/1174318188185546752" TargetMode="External" /><Relationship Id="rId277" Type="http://schemas.openxmlformats.org/officeDocument/2006/relationships/hyperlink" Target="https://twitter.com/lueyforje/status/1174318188185546752" TargetMode="External" /><Relationship Id="rId278" Type="http://schemas.openxmlformats.org/officeDocument/2006/relationships/hyperlink" Target="https://twitter.com/sdolamore/status/1174310097239052288" TargetMode="External" /><Relationship Id="rId279" Type="http://schemas.openxmlformats.org/officeDocument/2006/relationships/hyperlink" Target="https://twitter.com/lindseymcdougle/status/1174320934666346497" TargetMode="External" /><Relationship Id="rId280" Type="http://schemas.openxmlformats.org/officeDocument/2006/relationships/hyperlink" Target="https://twitter.com/dotminiscule/status/1173488597548158976" TargetMode="External" /><Relationship Id="rId281" Type="http://schemas.openxmlformats.org/officeDocument/2006/relationships/hyperlink" Target="https://twitter.com/dotminiscule/status/1173529982867390464" TargetMode="External" /><Relationship Id="rId282" Type="http://schemas.openxmlformats.org/officeDocument/2006/relationships/hyperlink" Target="https://twitter.com/dotminiscule/status/1174327559862935553" TargetMode="External" /><Relationship Id="rId283" Type="http://schemas.openxmlformats.org/officeDocument/2006/relationships/hyperlink" Target="https://twitter.com/biilabs/status/1174113463750127616" TargetMode="External" /><Relationship Id="rId284" Type="http://schemas.openxmlformats.org/officeDocument/2006/relationships/hyperlink" Target="https://twitter.com/paladin_442/status/1174347038055718912" TargetMode="External" /><Relationship Id="rId285" Type="http://schemas.openxmlformats.org/officeDocument/2006/relationships/hyperlink" Target="https://twitter.com/paladin_442/status/1174347038055718912" TargetMode="External" /><Relationship Id="rId286" Type="http://schemas.openxmlformats.org/officeDocument/2006/relationships/hyperlink" Target="https://twitter.com/idoros/status/1174366268281032707" TargetMode="External" /><Relationship Id="rId287" Type="http://schemas.openxmlformats.org/officeDocument/2006/relationships/hyperlink" Target="https://twitter.com/brucel/status/1174186286216859649" TargetMode="External" /><Relationship Id="rId288" Type="http://schemas.openxmlformats.org/officeDocument/2006/relationships/hyperlink" Target="https://twitter.com/paulmwatson/status/1174393739604910080" TargetMode="External" /><Relationship Id="rId289" Type="http://schemas.openxmlformats.org/officeDocument/2006/relationships/hyperlink" Target="https://api.twitter.com/1.1/geo/id/c8b06a459cc8f78a.json" TargetMode="External" /><Relationship Id="rId290" Type="http://schemas.openxmlformats.org/officeDocument/2006/relationships/hyperlink" Target="https://api.twitter.com/1.1/geo/id/f62cf04248a8314b.json" TargetMode="External" /><Relationship Id="rId291" Type="http://schemas.openxmlformats.org/officeDocument/2006/relationships/comments" Target="../comments1.xml" /><Relationship Id="rId292" Type="http://schemas.openxmlformats.org/officeDocument/2006/relationships/vmlDrawing" Target="../drawings/vmlDrawing1.vml" /><Relationship Id="rId293" Type="http://schemas.openxmlformats.org/officeDocument/2006/relationships/table" Target="../tables/table1.xml" /><Relationship Id="rId29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72o2UWaBt" TargetMode="External" /><Relationship Id="rId2" Type="http://schemas.openxmlformats.org/officeDocument/2006/relationships/hyperlink" Target="https://t.co/CTvglKdx9z" TargetMode="External" /><Relationship Id="rId3" Type="http://schemas.openxmlformats.org/officeDocument/2006/relationships/hyperlink" Target="https://t.co/Fn7ySaqS4T" TargetMode="External" /><Relationship Id="rId4" Type="http://schemas.openxmlformats.org/officeDocument/2006/relationships/hyperlink" Target="https://t.co/gMmtVlkB31" TargetMode="External" /><Relationship Id="rId5" Type="http://schemas.openxmlformats.org/officeDocument/2006/relationships/hyperlink" Target="https://t.co/uiLRlFZnpI" TargetMode="External" /><Relationship Id="rId6" Type="http://schemas.openxmlformats.org/officeDocument/2006/relationships/hyperlink" Target="https://t.co/xEYSrMZ8Cw" TargetMode="External" /><Relationship Id="rId7" Type="http://schemas.openxmlformats.org/officeDocument/2006/relationships/hyperlink" Target="https://t.co/fe1PcrSzyu" TargetMode="External" /><Relationship Id="rId8" Type="http://schemas.openxmlformats.org/officeDocument/2006/relationships/hyperlink" Target="https://t.co/65BLY1tGmm" TargetMode="External" /><Relationship Id="rId9" Type="http://schemas.openxmlformats.org/officeDocument/2006/relationships/hyperlink" Target="https://t.co/w9LxkdsXx8" TargetMode="External" /><Relationship Id="rId10" Type="http://schemas.openxmlformats.org/officeDocument/2006/relationships/hyperlink" Target="http://t.co/JbbyoPIT7j" TargetMode="External" /><Relationship Id="rId11" Type="http://schemas.openxmlformats.org/officeDocument/2006/relationships/hyperlink" Target="https://t.co/Sy3hR8snbU" TargetMode="External" /><Relationship Id="rId12" Type="http://schemas.openxmlformats.org/officeDocument/2006/relationships/hyperlink" Target="https://t.co/zmLXtjRt1W" TargetMode="External" /><Relationship Id="rId13" Type="http://schemas.openxmlformats.org/officeDocument/2006/relationships/hyperlink" Target="https://t.co/IkLbf1OMsr" TargetMode="External" /><Relationship Id="rId14" Type="http://schemas.openxmlformats.org/officeDocument/2006/relationships/hyperlink" Target="https://t.co/p4r5cWC4fI" TargetMode="External" /><Relationship Id="rId15" Type="http://schemas.openxmlformats.org/officeDocument/2006/relationships/hyperlink" Target="http://t.co/766KjgPQ8z" TargetMode="External" /><Relationship Id="rId16" Type="http://schemas.openxmlformats.org/officeDocument/2006/relationships/hyperlink" Target="https://t.co/JG2IQdOXJy" TargetMode="External" /><Relationship Id="rId17" Type="http://schemas.openxmlformats.org/officeDocument/2006/relationships/hyperlink" Target="https://t.co/EkSqUy9K35" TargetMode="External" /><Relationship Id="rId18" Type="http://schemas.openxmlformats.org/officeDocument/2006/relationships/hyperlink" Target="https://t.co/SMYTCcemqZ" TargetMode="External" /><Relationship Id="rId19" Type="http://schemas.openxmlformats.org/officeDocument/2006/relationships/hyperlink" Target="https://t.co/QNqyHNoDFe" TargetMode="External" /><Relationship Id="rId20" Type="http://schemas.openxmlformats.org/officeDocument/2006/relationships/hyperlink" Target="https://t.co/Egs9FD3PYf" TargetMode="External" /><Relationship Id="rId21" Type="http://schemas.openxmlformats.org/officeDocument/2006/relationships/hyperlink" Target="https://t.co/EFO6rSh8UR" TargetMode="External" /><Relationship Id="rId22" Type="http://schemas.openxmlformats.org/officeDocument/2006/relationships/hyperlink" Target="https://t.co/LYLHA1pbQQ" TargetMode="External" /><Relationship Id="rId23" Type="http://schemas.openxmlformats.org/officeDocument/2006/relationships/hyperlink" Target="https://t.co/XIlbZiVaqr" TargetMode="External" /><Relationship Id="rId24" Type="http://schemas.openxmlformats.org/officeDocument/2006/relationships/hyperlink" Target="https://t.co/0rExsFHvWM" TargetMode="External" /><Relationship Id="rId25" Type="http://schemas.openxmlformats.org/officeDocument/2006/relationships/hyperlink" Target="https://t.co/b3i3szml35" TargetMode="External" /><Relationship Id="rId26" Type="http://schemas.openxmlformats.org/officeDocument/2006/relationships/hyperlink" Target="https://t.co/fVHNsvuay8" TargetMode="External" /><Relationship Id="rId27" Type="http://schemas.openxmlformats.org/officeDocument/2006/relationships/hyperlink" Target="http://t.co/UWtlSw61TS" TargetMode="External" /><Relationship Id="rId28" Type="http://schemas.openxmlformats.org/officeDocument/2006/relationships/hyperlink" Target="http://t.co/I1NXpH1yS1" TargetMode="External" /><Relationship Id="rId29" Type="http://schemas.openxmlformats.org/officeDocument/2006/relationships/hyperlink" Target="https://t.co/qp5s0nqZQ7" TargetMode="External" /><Relationship Id="rId30" Type="http://schemas.openxmlformats.org/officeDocument/2006/relationships/hyperlink" Target="http://t.co/gz2VKIyaET" TargetMode="External" /><Relationship Id="rId31" Type="http://schemas.openxmlformats.org/officeDocument/2006/relationships/hyperlink" Target="https://t.co/D1H54mM0g8" TargetMode="External" /><Relationship Id="rId32" Type="http://schemas.openxmlformats.org/officeDocument/2006/relationships/hyperlink" Target="http://t.co/hhlNgSNjO1" TargetMode="External" /><Relationship Id="rId33" Type="http://schemas.openxmlformats.org/officeDocument/2006/relationships/hyperlink" Target="http://t.co/6dLMLCbul4" TargetMode="External" /><Relationship Id="rId34" Type="http://schemas.openxmlformats.org/officeDocument/2006/relationships/hyperlink" Target="https://t.co/FbHCqArbUB" TargetMode="External" /><Relationship Id="rId35" Type="http://schemas.openxmlformats.org/officeDocument/2006/relationships/hyperlink" Target="https://t.co/W2veFKHWZO" TargetMode="External" /><Relationship Id="rId36" Type="http://schemas.openxmlformats.org/officeDocument/2006/relationships/hyperlink" Target="https://t.co/cwDF8GotML" TargetMode="External" /><Relationship Id="rId37" Type="http://schemas.openxmlformats.org/officeDocument/2006/relationships/hyperlink" Target="https://t.co/d7AArbnMwc" TargetMode="External" /><Relationship Id="rId38" Type="http://schemas.openxmlformats.org/officeDocument/2006/relationships/hyperlink" Target="https://t.co/aj0UUpUP8a" TargetMode="External" /><Relationship Id="rId39" Type="http://schemas.openxmlformats.org/officeDocument/2006/relationships/hyperlink" Target="https://t.co/ynkRDpoiHi" TargetMode="External" /><Relationship Id="rId40" Type="http://schemas.openxmlformats.org/officeDocument/2006/relationships/hyperlink" Target="https://t.co/0xmfa8q7Va" TargetMode="External" /><Relationship Id="rId41" Type="http://schemas.openxmlformats.org/officeDocument/2006/relationships/hyperlink" Target="https://t.co/ULiBOG60TS" TargetMode="External" /><Relationship Id="rId42" Type="http://schemas.openxmlformats.org/officeDocument/2006/relationships/hyperlink" Target="http://t.co/IfjJMyrZvZ" TargetMode="External" /><Relationship Id="rId43" Type="http://schemas.openxmlformats.org/officeDocument/2006/relationships/hyperlink" Target="https://t.co/qp5s0nqZQ7" TargetMode="External" /><Relationship Id="rId44" Type="http://schemas.openxmlformats.org/officeDocument/2006/relationships/hyperlink" Target="https://t.co/HtgEwghnim" TargetMode="External" /><Relationship Id="rId45" Type="http://schemas.openxmlformats.org/officeDocument/2006/relationships/hyperlink" Target="https://t.co/ZOq72EUyHk" TargetMode="External" /><Relationship Id="rId46" Type="http://schemas.openxmlformats.org/officeDocument/2006/relationships/hyperlink" Target="https://t.co/rDMU07IxSC" TargetMode="External" /><Relationship Id="rId47" Type="http://schemas.openxmlformats.org/officeDocument/2006/relationships/hyperlink" Target="https://t.co/Fg6ThHEEc0" TargetMode="External" /><Relationship Id="rId48" Type="http://schemas.openxmlformats.org/officeDocument/2006/relationships/hyperlink" Target="https://t.co/GP0CrjxTz1" TargetMode="External" /><Relationship Id="rId49" Type="http://schemas.openxmlformats.org/officeDocument/2006/relationships/hyperlink" Target="http://t.co/qmeWyOvZ7Z" TargetMode="External" /><Relationship Id="rId50" Type="http://schemas.openxmlformats.org/officeDocument/2006/relationships/hyperlink" Target="https://t.co/hITphPyMYL" TargetMode="External" /><Relationship Id="rId51" Type="http://schemas.openxmlformats.org/officeDocument/2006/relationships/hyperlink" Target="https://t.co/FSzk6KyRSw" TargetMode="External" /><Relationship Id="rId52" Type="http://schemas.openxmlformats.org/officeDocument/2006/relationships/hyperlink" Target="https://t.co/ymY5Orvo33" TargetMode="External" /><Relationship Id="rId53" Type="http://schemas.openxmlformats.org/officeDocument/2006/relationships/hyperlink" Target="https://t.co/n2OmwaeQNe" TargetMode="External" /><Relationship Id="rId54" Type="http://schemas.openxmlformats.org/officeDocument/2006/relationships/hyperlink" Target="https://pbs.twimg.com/profile_banners/41917203/1403892719" TargetMode="External" /><Relationship Id="rId55" Type="http://schemas.openxmlformats.org/officeDocument/2006/relationships/hyperlink" Target="https://pbs.twimg.com/profile_banners/5725652/1402602299" TargetMode="External" /><Relationship Id="rId56" Type="http://schemas.openxmlformats.org/officeDocument/2006/relationships/hyperlink" Target="https://pbs.twimg.com/profile_banners/242595690/1362684933" TargetMode="External" /><Relationship Id="rId57" Type="http://schemas.openxmlformats.org/officeDocument/2006/relationships/hyperlink" Target="https://pbs.twimg.com/profile_banners/14231648/1353822955" TargetMode="External" /><Relationship Id="rId58" Type="http://schemas.openxmlformats.org/officeDocument/2006/relationships/hyperlink" Target="https://pbs.twimg.com/profile_banners/2142731/1560289318" TargetMode="External" /><Relationship Id="rId59" Type="http://schemas.openxmlformats.org/officeDocument/2006/relationships/hyperlink" Target="https://pbs.twimg.com/profile_banners/35761106/1399332736" TargetMode="External" /><Relationship Id="rId60" Type="http://schemas.openxmlformats.org/officeDocument/2006/relationships/hyperlink" Target="https://pbs.twimg.com/profile_banners/958904503/1539171250" TargetMode="External" /><Relationship Id="rId61" Type="http://schemas.openxmlformats.org/officeDocument/2006/relationships/hyperlink" Target="https://pbs.twimg.com/profile_banners/6322792/1549743122" TargetMode="External" /><Relationship Id="rId62" Type="http://schemas.openxmlformats.org/officeDocument/2006/relationships/hyperlink" Target="https://pbs.twimg.com/profile_banners/5820292/1480604850" TargetMode="External" /><Relationship Id="rId63" Type="http://schemas.openxmlformats.org/officeDocument/2006/relationships/hyperlink" Target="https://pbs.twimg.com/profile_banners/14061059/1444169488" TargetMode="External" /><Relationship Id="rId64" Type="http://schemas.openxmlformats.org/officeDocument/2006/relationships/hyperlink" Target="https://pbs.twimg.com/profile_banners/15254217/1554826346" TargetMode="External" /><Relationship Id="rId65" Type="http://schemas.openxmlformats.org/officeDocument/2006/relationships/hyperlink" Target="https://pbs.twimg.com/profile_banners/1951801128/1493312192" TargetMode="External" /><Relationship Id="rId66" Type="http://schemas.openxmlformats.org/officeDocument/2006/relationships/hyperlink" Target="https://pbs.twimg.com/profile_banners/3837171/1349666718" TargetMode="External" /><Relationship Id="rId67" Type="http://schemas.openxmlformats.org/officeDocument/2006/relationships/hyperlink" Target="https://pbs.twimg.com/profile_banners/45613305/1410336698" TargetMode="External" /><Relationship Id="rId68" Type="http://schemas.openxmlformats.org/officeDocument/2006/relationships/hyperlink" Target="https://pbs.twimg.com/profile_banners/14231151/1501839838" TargetMode="External" /><Relationship Id="rId69" Type="http://schemas.openxmlformats.org/officeDocument/2006/relationships/hyperlink" Target="https://pbs.twimg.com/profile_banners/31152678/1443411655" TargetMode="External" /><Relationship Id="rId70" Type="http://schemas.openxmlformats.org/officeDocument/2006/relationships/hyperlink" Target="https://pbs.twimg.com/profile_banners/83781271/1465645164" TargetMode="External" /><Relationship Id="rId71" Type="http://schemas.openxmlformats.org/officeDocument/2006/relationships/hyperlink" Target="https://pbs.twimg.com/profile_banners/122619084/1568297881" TargetMode="External" /><Relationship Id="rId72" Type="http://schemas.openxmlformats.org/officeDocument/2006/relationships/hyperlink" Target="https://pbs.twimg.com/profile_banners/61790760/1405780848" TargetMode="External" /><Relationship Id="rId73" Type="http://schemas.openxmlformats.org/officeDocument/2006/relationships/hyperlink" Target="https://pbs.twimg.com/profile_banners/43562385/1542205590" TargetMode="External" /><Relationship Id="rId74" Type="http://schemas.openxmlformats.org/officeDocument/2006/relationships/hyperlink" Target="https://pbs.twimg.com/profile_banners/8470842/1433651071" TargetMode="External" /><Relationship Id="rId75" Type="http://schemas.openxmlformats.org/officeDocument/2006/relationships/hyperlink" Target="https://pbs.twimg.com/profile_banners/622960227/1566659888" TargetMode="External" /><Relationship Id="rId76" Type="http://schemas.openxmlformats.org/officeDocument/2006/relationships/hyperlink" Target="https://pbs.twimg.com/profile_banners/92468053/1398301276" TargetMode="External" /><Relationship Id="rId77" Type="http://schemas.openxmlformats.org/officeDocument/2006/relationships/hyperlink" Target="https://pbs.twimg.com/profile_banners/112292308/1491121545" TargetMode="External" /><Relationship Id="rId78" Type="http://schemas.openxmlformats.org/officeDocument/2006/relationships/hyperlink" Target="https://pbs.twimg.com/profile_banners/409823/1534159125" TargetMode="External" /><Relationship Id="rId79" Type="http://schemas.openxmlformats.org/officeDocument/2006/relationships/hyperlink" Target="https://pbs.twimg.com/profile_banners/14757416/1398859934" TargetMode="External" /><Relationship Id="rId80" Type="http://schemas.openxmlformats.org/officeDocument/2006/relationships/hyperlink" Target="https://pbs.twimg.com/profile_banners/3742994059/1516529283" TargetMode="External" /><Relationship Id="rId81" Type="http://schemas.openxmlformats.org/officeDocument/2006/relationships/hyperlink" Target="https://pbs.twimg.com/profile_banners/777980687186006016/1535634358" TargetMode="External" /><Relationship Id="rId82" Type="http://schemas.openxmlformats.org/officeDocument/2006/relationships/hyperlink" Target="https://pbs.twimg.com/profile_banners/3377241/1398225189" TargetMode="External" /><Relationship Id="rId83" Type="http://schemas.openxmlformats.org/officeDocument/2006/relationships/hyperlink" Target="https://pbs.twimg.com/profile_banners/909013182160674816/1541052509" TargetMode="External" /><Relationship Id="rId84" Type="http://schemas.openxmlformats.org/officeDocument/2006/relationships/hyperlink" Target="https://pbs.twimg.com/profile_banners/940682652805300225/1524306507" TargetMode="External" /><Relationship Id="rId85" Type="http://schemas.openxmlformats.org/officeDocument/2006/relationships/hyperlink" Target="https://pbs.twimg.com/profile_banners/62693665/1490228470" TargetMode="External" /><Relationship Id="rId86" Type="http://schemas.openxmlformats.org/officeDocument/2006/relationships/hyperlink" Target="https://pbs.twimg.com/profile_banners/1004035789/1385134522" TargetMode="External" /><Relationship Id="rId87" Type="http://schemas.openxmlformats.org/officeDocument/2006/relationships/hyperlink" Target="https://pbs.twimg.com/profile_banners/1119303357003370496/1556021854" TargetMode="External" /><Relationship Id="rId88" Type="http://schemas.openxmlformats.org/officeDocument/2006/relationships/hyperlink" Target="https://pbs.twimg.com/profile_banners/21762800/1555693414" TargetMode="External" /><Relationship Id="rId89" Type="http://schemas.openxmlformats.org/officeDocument/2006/relationships/hyperlink" Target="https://pbs.twimg.com/profile_banners/958943178555625472/1564987024" TargetMode="External" /><Relationship Id="rId90" Type="http://schemas.openxmlformats.org/officeDocument/2006/relationships/hyperlink" Target="https://pbs.twimg.com/profile_banners/969568213821542405/1557358052" TargetMode="External" /><Relationship Id="rId91" Type="http://schemas.openxmlformats.org/officeDocument/2006/relationships/hyperlink" Target="https://pbs.twimg.com/profile_banners/126140833/1434571391" TargetMode="External" /><Relationship Id="rId92" Type="http://schemas.openxmlformats.org/officeDocument/2006/relationships/hyperlink" Target="https://pbs.twimg.com/profile_banners/16085801/1388699340" TargetMode="External" /><Relationship Id="rId93" Type="http://schemas.openxmlformats.org/officeDocument/2006/relationships/hyperlink" Target="https://pbs.twimg.com/profile_banners/17053097/1472077226" TargetMode="External" /><Relationship Id="rId94" Type="http://schemas.openxmlformats.org/officeDocument/2006/relationships/hyperlink" Target="https://pbs.twimg.com/profile_banners/113713261/1568072495" TargetMode="External" /><Relationship Id="rId95" Type="http://schemas.openxmlformats.org/officeDocument/2006/relationships/hyperlink" Target="https://pbs.twimg.com/profile_banners/231374928/1495895077" TargetMode="External" /><Relationship Id="rId96" Type="http://schemas.openxmlformats.org/officeDocument/2006/relationships/hyperlink" Target="https://pbs.twimg.com/profile_banners/13567/1520602618" TargetMode="External" /><Relationship Id="rId97" Type="http://schemas.openxmlformats.org/officeDocument/2006/relationships/hyperlink" Target="https://pbs.twimg.com/profile_banners/1064439481468510209/1553233692" TargetMode="External" /><Relationship Id="rId98" Type="http://schemas.openxmlformats.org/officeDocument/2006/relationships/hyperlink" Target="https://pbs.twimg.com/profile_banners/1119544145624883200/1555755752" TargetMode="External" /><Relationship Id="rId99" Type="http://schemas.openxmlformats.org/officeDocument/2006/relationships/hyperlink" Target="https://pbs.twimg.com/profile_banners/1324800860/1488185980" TargetMode="External" /><Relationship Id="rId100" Type="http://schemas.openxmlformats.org/officeDocument/2006/relationships/hyperlink" Target="https://pbs.twimg.com/profile_banners/17764116/1402744949" TargetMode="External" /><Relationship Id="rId101" Type="http://schemas.openxmlformats.org/officeDocument/2006/relationships/hyperlink" Target="https://pbs.twimg.com/profile_banners/28968459/1495017527" TargetMode="External" /><Relationship Id="rId102" Type="http://schemas.openxmlformats.org/officeDocument/2006/relationships/hyperlink" Target="https://pbs.twimg.com/profile_banners/15810479/1399661752" TargetMode="External" /><Relationship Id="rId103" Type="http://schemas.openxmlformats.org/officeDocument/2006/relationships/hyperlink" Target="https://pbs.twimg.com/profile_banners/109323518/1360814652" TargetMode="External" /><Relationship Id="rId104" Type="http://schemas.openxmlformats.org/officeDocument/2006/relationships/hyperlink" Target="https://pbs.twimg.com/profile_banners/1941904946/1547100476" TargetMode="External" /><Relationship Id="rId105" Type="http://schemas.openxmlformats.org/officeDocument/2006/relationships/hyperlink" Target="https://pbs.twimg.com/profile_banners/773095768081084416/1492143728" TargetMode="External" /><Relationship Id="rId106" Type="http://schemas.openxmlformats.org/officeDocument/2006/relationships/hyperlink" Target="https://pbs.twimg.com/profile_banners/2512739508/1400687700" TargetMode="External" /><Relationship Id="rId107" Type="http://schemas.openxmlformats.org/officeDocument/2006/relationships/hyperlink" Target="https://pbs.twimg.com/profile_banners/2160821/1507108268" TargetMode="External" /><Relationship Id="rId108" Type="http://schemas.openxmlformats.org/officeDocument/2006/relationships/hyperlink" Target="https://pbs.twimg.com/profile_banners/11214/1560846371" TargetMode="External" /><Relationship Id="rId109" Type="http://schemas.openxmlformats.org/officeDocument/2006/relationships/hyperlink" Target="http://abs.twimg.com/images/themes/theme14/bg.gif" TargetMode="External" /><Relationship Id="rId110" Type="http://schemas.openxmlformats.org/officeDocument/2006/relationships/hyperlink" Target="http://abs.twimg.com/images/themes/theme2/bg.gif"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6/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4/bg.gif" TargetMode="External" /><Relationship Id="rId116" Type="http://schemas.openxmlformats.org/officeDocument/2006/relationships/hyperlink" Target="http://abs.twimg.com/images/themes/theme15/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2/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6/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2/bg.gif" TargetMode="External" /><Relationship Id="rId124" Type="http://schemas.openxmlformats.org/officeDocument/2006/relationships/hyperlink" Target="http://abs.twimg.com/images/themes/theme6/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8/bg.gif" TargetMode="External" /><Relationship Id="rId129" Type="http://schemas.openxmlformats.org/officeDocument/2006/relationships/hyperlink" Target="http://abs.twimg.com/images/themes/theme3/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4/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6/bg.gif" TargetMode="External" /><Relationship Id="rId137" Type="http://schemas.openxmlformats.org/officeDocument/2006/relationships/hyperlink" Target="http://abs.twimg.com/images/themes/theme10/bg.gif"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2/bg.gif" TargetMode="External" /><Relationship Id="rId142" Type="http://schemas.openxmlformats.org/officeDocument/2006/relationships/hyperlink" Target="http://abs.twimg.com/images/themes/theme2/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1/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2/bg.gif" TargetMode="External" /><Relationship Id="rId153" Type="http://schemas.openxmlformats.org/officeDocument/2006/relationships/hyperlink" Target="http://abs.twimg.com/images/themes/theme15/bg.png" TargetMode="External" /><Relationship Id="rId154" Type="http://schemas.openxmlformats.org/officeDocument/2006/relationships/hyperlink" Target="http://abs.twimg.com/images/themes/theme3/bg.gif" TargetMode="External" /><Relationship Id="rId155" Type="http://schemas.openxmlformats.org/officeDocument/2006/relationships/hyperlink" Target="http://abs.twimg.com/images/themes/theme13/bg.gif" TargetMode="External" /><Relationship Id="rId156" Type="http://schemas.openxmlformats.org/officeDocument/2006/relationships/hyperlink" Target="http://abs.twimg.com/images/themes/theme14/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9/bg.gif"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15/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5/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9/bg.gif" TargetMode="External" /><Relationship Id="rId177" Type="http://schemas.openxmlformats.org/officeDocument/2006/relationships/hyperlink" Target="http://pbs.twimg.com/profile_images/1058452326262788096/ABNfqNxh_normal.jpg" TargetMode="External" /><Relationship Id="rId178" Type="http://schemas.openxmlformats.org/officeDocument/2006/relationships/hyperlink" Target="http://pbs.twimg.com/profile_images/905903014355103744/xXGKZyIe_normal.jpg" TargetMode="External" /><Relationship Id="rId179" Type="http://schemas.openxmlformats.org/officeDocument/2006/relationships/hyperlink" Target="http://pbs.twimg.com/profile_images/1088608922225860608/vRgA_etP_normal.jpg" TargetMode="External" /><Relationship Id="rId180" Type="http://schemas.openxmlformats.org/officeDocument/2006/relationships/hyperlink" Target="http://pbs.twimg.com/profile_images/917255700253892608/G-Az_9Ki_normal.jpg" TargetMode="External" /><Relationship Id="rId181" Type="http://schemas.openxmlformats.org/officeDocument/2006/relationships/hyperlink" Target="http://pbs.twimg.com/profile_images/1138489258207899648/9_KBUEn7_normal.jpg" TargetMode="External" /><Relationship Id="rId182" Type="http://schemas.openxmlformats.org/officeDocument/2006/relationships/hyperlink" Target="http://pbs.twimg.com/profile_images/1069553420854591489/stZUQMcC_normal.jpg" TargetMode="External" /><Relationship Id="rId183" Type="http://schemas.openxmlformats.org/officeDocument/2006/relationships/hyperlink" Target="http://pbs.twimg.com/profile_images/1002851635784110080/yR7yXGVt_normal.jpg" TargetMode="External" /><Relationship Id="rId184" Type="http://schemas.openxmlformats.org/officeDocument/2006/relationships/hyperlink" Target="http://pbs.twimg.com/profile_images/1094220717187629056/lSFKUQk2_normal.jpg" TargetMode="External" /><Relationship Id="rId185" Type="http://schemas.openxmlformats.org/officeDocument/2006/relationships/hyperlink" Target="http://pbs.twimg.com/profile_images/1688718116/Headshot_normal.JPG" TargetMode="External" /><Relationship Id="rId186" Type="http://schemas.openxmlformats.org/officeDocument/2006/relationships/hyperlink" Target="http://pbs.twimg.com/profile_images/1096838244937932803/hEsINROp_normal.jpg" TargetMode="External" /><Relationship Id="rId187" Type="http://schemas.openxmlformats.org/officeDocument/2006/relationships/hyperlink" Target="http://pbs.twimg.com/profile_images/1110530736149483525/hMrfLC37_normal.png" TargetMode="External" /><Relationship Id="rId188" Type="http://schemas.openxmlformats.org/officeDocument/2006/relationships/hyperlink" Target="http://pbs.twimg.com/profile_images/2220408944/top-square_normal.jpg" TargetMode="External" /><Relationship Id="rId189" Type="http://schemas.openxmlformats.org/officeDocument/2006/relationships/hyperlink" Target="http://pbs.twimg.com/profile_images/2258165561/BNI5Iq8x_normal" TargetMode="External" /><Relationship Id="rId190" Type="http://schemas.openxmlformats.org/officeDocument/2006/relationships/hyperlink" Target="http://pbs.twimg.com/profile_images/1107710785784971264/SHlZzRIV_normal.png" TargetMode="External" /><Relationship Id="rId191" Type="http://schemas.openxmlformats.org/officeDocument/2006/relationships/hyperlink" Target="http://pbs.twimg.com/profile_images/1479371596/profile6_normal.jpg" TargetMode="External" /><Relationship Id="rId192" Type="http://schemas.openxmlformats.org/officeDocument/2006/relationships/hyperlink" Target="http://pbs.twimg.com/profile_images/639096814436618241/UDdoNGWj_normal.jpg" TargetMode="External" /><Relationship Id="rId193" Type="http://schemas.openxmlformats.org/officeDocument/2006/relationships/hyperlink" Target="http://pbs.twimg.com/profile_images/52124215/css_normal.png" TargetMode="External" /><Relationship Id="rId194" Type="http://schemas.openxmlformats.org/officeDocument/2006/relationships/hyperlink" Target="http://pbs.twimg.com/profile_images/917963497530564608/p48dDtuT_normal.jpg" TargetMode="External" /><Relationship Id="rId195" Type="http://schemas.openxmlformats.org/officeDocument/2006/relationships/hyperlink" Target="http://pbs.twimg.com/profile_images/962120835/kojiishi_normal.jpg" TargetMode="External" /><Relationship Id="rId196" Type="http://schemas.openxmlformats.org/officeDocument/2006/relationships/hyperlink" Target="http://pbs.twimg.com/profile_images/1063257381792964609/xqepEBqJ_normal.jpg" TargetMode="External" /><Relationship Id="rId197" Type="http://schemas.openxmlformats.org/officeDocument/2006/relationships/hyperlink" Target="http://pbs.twimg.com/profile_images/1167046886701686785/gIaBFSop_normal.jpg" TargetMode="External" /><Relationship Id="rId198" Type="http://schemas.openxmlformats.org/officeDocument/2006/relationships/hyperlink" Target="http://pbs.twimg.com/profile_images/1159453421/kinuko-hacking_normal.JPG" TargetMode="External" /><Relationship Id="rId199" Type="http://schemas.openxmlformats.org/officeDocument/2006/relationships/hyperlink" Target="http://pbs.twimg.com/profile_images/378800000445599340/8b7a4faefdc08412c8a82dfacb64a2a8_normal.jpeg" TargetMode="External" /><Relationship Id="rId200" Type="http://schemas.openxmlformats.org/officeDocument/2006/relationships/hyperlink" Target="http://pbs.twimg.com/profile_images/378800000519564633/f8079885d680213e64e4d706daa4a5ee_normal.jpeg" TargetMode="External" /><Relationship Id="rId201" Type="http://schemas.openxmlformats.org/officeDocument/2006/relationships/hyperlink" Target="http://pbs.twimg.com/profile_images/1088034731856416768/Ru8Ky34g_normal.jpg" TargetMode="External" /><Relationship Id="rId202" Type="http://schemas.openxmlformats.org/officeDocument/2006/relationships/hyperlink" Target="http://pbs.twimg.com/profile_images/1059513186628632576/1xRlNiD9_normal.jpg" TargetMode="External" /><Relationship Id="rId203" Type="http://schemas.openxmlformats.org/officeDocument/2006/relationships/hyperlink" Target="http://pbs.twimg.com/profile_images/593793041816629248/yKbOT56n_normal.jpg" TargetMode="External" /><Relationship Id="rId204" Type="http://schemas.openxmlformats.org/officeDocument/2006/relationships/hyperlink" Target="http://pbs.twimg.com/profile_images/124828526/canwegobackwherewebegan_normal.jpg" TargetMode="External" /><Relationship Id="rId205" Type="http://schemas.openxmlformats.org/officeDocument/2006/relationships/hyperlink" Target="http://pbs.twimg.com/profile_images/1155106816931483649/wOIDQ1Y-_normal.png" TargetMode="External" /><Relationship Id="rId206" Type="http://schemas.openxmlformats.org/officeDocument/2006/relationships/hyperlink" Target="http://pbs.twimg.com/profile_images/927085120837652485/PNifQHRB_normal.jpg" TargetMode="External" /><Relationship Id="rId207" Type="http://schemas.openxmlformats.org/officeDocument/2006/relationships/hyperlink" Target="http://pbs.twimg.com/profile_images/1123970956538646536/zOF1oJw9_normal.jpg" TargetMode="External" /><Relationship Id="rId208" Type="http://schemas.openxmlformats.org/officeDocument/2006/relationships/hyperlink" Target="http://pbs.twimg.com/profile_images/807277326539046912/EZR6qL-S_normal.jpg" TargetMode="External" /><Relationship Id="rId209" Type="http://schemas.openxmlformats.org/officeDocument/2006/relationships/hyperlink" Target="http://pbs.twimg.com/profile_images/998638669656309760/XPCQeObp_normal.jpg" TargetMode="External" /><Relationship Id="rId210" Type="http://schemas.openxmlformats.org/officeDocument/2006/relationships/hyperlink" Target="http://pbs.twimg.com/profile_images/1060795945909014529/Y_2MNEnT_normal.jpg" TargetMode="External" /><Relationship Id="rId211" Type="http://schemas.openxmlformats.org/officeDocument/2006/relationships/hyperlink" Target="http://pbs.twimg.com/profile_images/1034794321751330816/nBXwd5Wg_normal.jpg" TargetMode="External" /><Relationship Id="rId212" Type="http://schemas.openxmlformats.org/officeDocument/2006/relationships/hyperlink" Target="http://pbs.twimg.com/profile_images/458776377609580544/V7imORJo_normal.jpeg" TargetMode="External" /><Relationship Id="rId213" Type="http://schemas.openxmlformats.org/officeDocument/2006/relationships/hyperlink" Target="http://pbs.twimg.com/profile_images/507665038329405440/iDOvf3xC_normal.jpe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pbs.twimg.com/profile_images/1040081682328518657/XzRSW2Ut_normal.jpg" TargetMode="External" /><Relationship Id="rId216" Type="http://schemas.openxmlformats.org/officeDocument/2006/relationships/hyperlink" Target="http://pbs.twimg.com/profile_images/1100700908474847233/b7M8hFxg_normal.png" TargetMode="External" /><Relationship Id="rId217" Type="http://schemas.openxmlformats.org/officeDocument/2006/relationships/hyperlink" Target="http://pbs.twimg.com/profile_images/1112649452303597568/GiXHcqZc_normal.png" TargetMode="External" /><Relationship Id="rId218" Type="http://schemas.openxmlformats.org/officeDocument/2006/relationships/hyperlink" Target="http://pbs.twimg.com/profile_images/1086524447366901761/pkqBsBN0_normal.jpg" TargetMode="External" /><Relationship Id="rId219" Type="http://schemas.openxmlformats.org/officeDocument/2006/relationships/hyperlink" Target="http://pbs.twimg.com/profile_images/1173540018968596480/gaieMeku_normal.jpg" TargetMode="External" /><Relationship Id="rId220" Type="http://schemas.openxmlformats.org/officeDocument/2006/relationships/hyperlink" Target="http://pbs.twimg.com/profile_images/1103126358840958976/ZvUdPP2d_normal.png" TargetMode="External" /><Relationship Id="rId221" Type="http://schemas.openxmlformats.org/officeDocument/2006/relationships/hyperlink" Target="http://pbs.twimg.com/profile_images/589175903562944513/dZ3bdBeA_normal.jpg" TargetMode="External" /><Relationship Id="rId222" Type="http://schemas.openxmlformats.org/officeDocument/2006/relationships/hyperlink" Target="http://pbs.twimg.com/profile_images/1120664208855769089/nwv2KX20_normal.jpg" TargetMode="External" /><Relationship Id="rId223" Type="http://schemas.openxmlformats.org/officeDocument/2006/relationships/hyperlink" Target="http://pbs.twimg.com/profile_images/662736151564849154/S2liva4P_normal.jpg" TargetMode="External" /><Relationship Id="rId224" Type="http://schemas.openxmlformats.org/officeDocument/2006/relationships/hyperlink" Target="http://pbs.twimg.com/profile_images/1043046502346702848/vQKdTHIQ_normal.jpg" TargetMode="External" /><Relationship Id="rId225" Type="http://schemas.openxmlformats.org/officeDocument/2006/relationships/hyperlink" Target="http://pbs.twimg.com/profile_images/759196947567697920/ZgO6hvaH_normal.jpg" TargetMode="External" /><Relationship Id="rId226" Type="http://schemas.openxmlformats.org/officeDocument/2006/relationships/hyperlink" Target="http://pbs.twimg.com/profile_images/1158265346077405184/y2Jt4Ymj_normal.jpg" TargetMode="External" /><Relationship Id="rId227" Type="http://schemas.openxmlformats.org/officeDocument/2006/relationships/hyperlink" Target="http://pbs.twimg.com/profile_images/896656760638906368/BDnJz08D_normal.jpg" TargetMode="External" /><Relationship Id="rId228" Type="http://schemas.openxmlformats.org/officeDocument/2006/relationships/hyperlink" Target="http://pbs.twimg.com/profile_images/1116594830799335424/4IWQsvXY_normal.jpg" TargetMode="External" /><Relationship Id="rId229" Type="http://schemas.openxmlformats.org/officeDocument/2006/relationships/hyperlink" Target="http://pbs.twimg.com/profile_images/984780159512432640/r5pTLDvG_normal.jpg" TargetMode="External" /><Relationship Id="rId230" Type="http://schemas.openxmlformats.org/officeDocument/2006/relationships/hyperlink" Target="http://pbs.twimg.com/profile_images/1013616291419025408/AY0gclRM_normal.jpg" TargetMode="External" /><Relationship Id="rId231" Type="http://schemas.openxmlformats.org/officeDocument/2006/relationships/hyperlink" Target="http://pbs.twimg.com/profile_images/1044679258889703424/HRLLnyax_normal.jpg" TargetMode="External" /><Relationship Id="rId232" Type="http://schemas.openxmlformats.org/officeDocument/2006/relationships/hyperlink" Target="http://pbs.twimg.com/profile_images/1689768600/IMG_2849d_headshot_786x786_normal.jpg" TargetMode="External" /><Relationship Id="rId233" Type="http://schemas.openxmlformats.org/officeDocument/2006/relationships/hyperlink" Target="http://pbs.twimg.com/profile_images/1065986962467647489/Qrc3K-jZ_normal.jpg" TargetMode="External" /><Relationship Id="rId234" Type="http://schemas.openxmlformats.org/officeDocument/2006/relationships/hyperlink" Target="http://pbs.twimg.com/profile_images/1079689654931214338/_yFEOJ0a_normal.jpg" TargetMode="External" /><Relationship Id="rId235" Type="http://schemas.openxmlformats.org/officeDocument/2006/relationships/hyperlink" Target="http://pbs.twimg.com/profile_images/1666904408/codepo8_normal.png" TargetMode="External" /><Relationship Id="rId236" Type="http://schemas.openxmlformats.org/officeDocument/2006/relationships/hyperlink" Target="http://pbs.twimg.com/profile_images/478293917268312065/ZxtsYBR5_normal.jpeg" TargetMode="External" /><Relationship Id="rId237" Type="http://schemas.openxmlformats.org/officeDocument/2006/relationships/hyperlink" Target="http://pbs.twimg.com/profile_images/1081066194/ed2-sq_normal.jpg" TargetMode="External" /><Relationship Id="rId238" Type="http://schemas.openxmlformats.org/officeDocument/2006/relationships/hyperlink" Target="http://pbs.twimg.com/profile_images/1064446454775799808/4aj6NIVL_normal.jpg" TargetMode="External" /><Relationship Id="rId239" Type="http://schemas.openxmlformats.org/officeDocument/2006/relationships/hyperlink" Target="http://pbs.twimg.com/profile_images/1170759619012177920/6M3EHSYY_normal.png" TargetMode="External" /><Relationship Id="rId240" Type="http://schemas.openxmlformats.org/officeDocument/2006/relationships/hyperlink" Target="http://pbs.twimg.com/profile_images/836138591365517312/V4SE7Dep_normal.jpg" TargetMode="External" /><Relationship Id="rId241" Type="http://schemas.openxmlformats.org/officeDocument/2006/relationships/hyperlink" Target="http://pbs.twimg.com/profile_images/477774819560132608/vcfb4wFk_normal.png" TargetMode="External" /><Relationship Id="rId242" Type="http://schemas.openxmlformats.org/officeDocument/2006/relationships/hyperlink" Target="http://pbs.twimg.com/profile_images/640977882903379968/_BXwqHD7_normal.jpg" TargetMode="External" /><Relationship Id="rId243" Type="http://schemas.openxmlformats.org/officeDocument/2006/relationships/hyperlink" Target="http://pbs.twimg.com/profile_images/911610006956593153/AoXEQmvy_normal.jpg" TargetMode="External" /><Relationship Id="rId244" Type="http://schemas.openxmlformats.org/officeDocument/2006/relationships/hyperlink" Target="http://pbs.twimg.com/profile_images/968917652407234561/nn8ZfBZr_normal.jpg" TargetMode="External" /><Relationship Id="rId245" Type="http://schemas.openxmlformats.org/officeDocument/2006/relationships/hyperlink" Target="http://pbs.twimg.com/profile_images/704319005/mary_head_normal.jpg" TargetMode="External" /><Relationship Id="rId246" Type="http://schemas.openxmlformats.org/officeDocument/2006/relationships/hyperlink" Target="http://pbs.twimg.com/profile_images/633987183620177920/hlUKbTKE_normal.jpg" TargetMode="External" /><Relationship Id="rId247" Type="http://schemas.openxmlformats.org/officeDocument/2006/relationships/hyperlink" Target="http://pbs.twimg.com/profile_images/1141001753132797952/Mfr1PHPC_normal.png" TargetMode="External" /><Relationship Id="rId248" Type="http://schemas.openxmlformats.org/officeDocument/2006/relationships/hyperlink" Target="http://pbs.twimg.com/profile_images/378800000558987351/ca1a319174ace956acbc8b46f128a1db_normal.png" TargetMode="External" /><Relationship Id="rId249" Type="http://schemas.openxmlformats.org/officeDocument/2006/relationships/hyperlink" Target="http://pbs.twimg.com/profile_images/852738894390894593/_uHN-_MG_normal.jpg" TargetMode="External" /><Relationship Id="rId250" Type="http://schemas.openxmlformats.org/officeDocument/2006/relationships/hyperlink" Target="http://pbs.twimg.com/profile_images/674662003584188416/v6Wu5TqS_normal.png" TargetMode="External" /><Relationship Id="rId251" Type="http://schemas.openxmlformats.org/officeDocument/2006/relationships/hyperlink" Target="http://pbs.twimg.com/profile_images/1147304844081762305/a6K-V6fS_normal.jpg" TargetMode="External" /><Relationship Id="rId252" Type="http://schemas.openxmlformats.org/officeDocument/2006/relationships/hyperlink" Target="http://pbs.twimg.com/profile_images/1104855448488955904/SIQsVcZr_normal.jpg" TargetMode="External" /><Relationship Id="rId253" Type="http://schemas.openxmlformats.org/officeDocument/2006/relationships/hyperlink" Target="http://pbs.twimg.com/profile_images/915499695300120576/cnZNGnGL_normal.jpg" TargetMode="External" /><Relationship Id="rId254" Type="http://schemas.openxmlformats.org/officeDocument/2006/relationships/hyperlink" Target="http://pbs.twimg.com/profile_images/1164286372515110912/scduVave_normal.jpg" TargetMode="External" /><Relationship Id="rId255" Type="http://schemas.openxmlformats.org/officeDocument/2006/relationships/hyperlink" Target="https://twitter.com/thejohnjansen" TargetMode="External" /><Relationship Id="rId256" Type="http://schemas.openxmlformats.org/officeDocument/2006/relationships/hyperlink" Target="https://twitter.com/ericlaw" TargetMode="External" /><Relationship Id="rId257" Type="http://schemas.openxmlformats.org/officeDocument/2006/relationships/hyperlink" Target="https://twitter.com/rswestmoreland" TargetMode="External" /><Relationship Id="rId258" Type="http://schemas.openxmlformats.org/officeDocument/2006/relationships/hyperlink" Target="https://twitter.com/davidbaron" TargetMode="External" /><Relationship Id="rId259" Type="http://schemas.openxmlformats.org/officeDocument/2006/relationships/hyperlink" Target="https://twitter.com/firefox" TargetMode="External" /><Relationship Id="rId260" Type="http://schemas.openxmlformats.org/officeDocument/2006/relationships/hyperlink" Target="https://twitter.com/w3c" TargetMode="External" /><Relationship Id="rId261" Type="http://schemas.openxmlformats.org/officeDocument/2006/relationships/hyperlink" Target="https://twitter.com/mak_en" TargetMode="External" /><Relationship Id="rId262" Type="http://schemas.openxmlformats.org/officeDocument/2006/relationships/hyperlink" Target="https://twitter.com/gsnedders" TargetMode="External" /><Relationship Id="rId263" Type="http://schemas.openxmlformats.org/officeDocument/2006/relationships/hyperlink" Target="https://twitter.com/dominiccooney" TargetMode="External" /><Relationship Id="rId264" Type="http://schemas.openxmlformats.org/officeDocument/2006/relationships/hyperlink" Target="https://twitter.com/stevefaulkner" TargetMode="External" /><Relationship Id="rId265" Type="http://schemas.openxmlformats.org/officeDocument/2006/relationships/hyperlink" Target="https://twitter.com/slewth" TargetMode="External" /><Relationship Id="rId266" Type="http://schemas.openxmlformats.org/officeDocument/2006/relationships/hyperlink" Target="https://twitter.com/alanstearns" TargetMode="External" /><Relationship Id="rId267" Type="http://schemas.openxmlformats.org/officeDocument/2006/relationships/hyperlink" Target="https://twitter.com/frivoal" TargetMode="External" /><Relationship Id="rId268" Type="http://schemas.openxmlformats.org/officeDocument/2006/relationships/hyperlink" Target="https://twitter.com/zoebijl" TargetMode="External" /><Relationship Id="rId269" Type="http://schemas.openxmlformats.org/officeDocument/2006/relationships/hyperlink" Target="https://twitter.com/agektmr" TargetMode="External" /><Relationship Id="rId270" Type="http://schemas.openxmlformats.org/officeDocument/2006/relationships/hyperlink" Target="https://twitter.com/cssrossen" TargetMode="External" /><Relationship Id="rId271" Type="http://schemas.openxmlformats.org/officeDocument/2006/relationships/hyperlink" Target="https://twitter.com/csswg" TargetMode="External" /><Relationship Id="rId272" Type="http://schemas.openxmlformats.org/officeDocument/2006/relationships/hyperlink" Target="https://twitter.com/dauwhe" TargetMode="External" /><Relationship Id="rId273" Type="http://schemas.openxmlformats.org/officeDocument/2006/relationships/hyperlink" Target="https://twitter.com/kojiishi" TargetMode="External" /><Relationship Id="rId274" Type="http://schemas.openxmlformats.org/officeDocument/2006/relationships/hyperlink" Target="https://twitter.com/murakamishinyu" TargetMode="External" /><Relationship Id="rId275" Type="http://schemas.openxmlformats.org/officeDocument/2006/relationships/hyperlink" Target="https://twitter.com/bobtung" TargetMode="External" /><Relationship Id="rId276" Type="http://schemas.openxmlformats.org/officeDocument/2006/relationships/hyperlink" Target="https://twitter.com/kinu" TargetMode="External" /><Relationship Id="rId277" Type="http://schemas.openxmlformats.org/officeDocument/2006/relationships/hyperlink" Target="https://twitter.com/makotoshimazu" TargetMode="External" /><Relationship Id="rId278" Type="http://schemas.openxmlformats.org/officeDocument/2006/relationships/hyperlink" Target="https://twitter.com/koba04" TargetMode="External" /><Relationship Id="rId279" Type="http://schemas.openxmlformats.org/officeDocument/2006/relationships/hyperlink" Target="https://twitter.com/rijubrata" TargetMode="External" /><Relationship Id="rId280" Type="http://schemas.openxmlformats.org/officeDocument/2006/relationships/hyperlink" Target="https://twitter.com/kennethrohde" TargetMode="External" /><Relationship Id="rId281" Type="http://schemas.openxmlformats.org/officeDocument/2006/relationships/hyperlink" Target="https://twitter.com/kosamari" TargetMode="External" /><Relationship Id="rId282" Type="http://schemas.openxmlformats.org/officeDocument/2006/relationships/hyperlink" Target="https://twitter.com/westbrookj" TargetMode="External" /><Relationship Id="rId283" Type="http://schemas.openxmlformats.org/officeDocument/2006/relationships/hyperlink" Target="https://twitter.com/bitandbang" TargetMode="External" /><Relationship Id="rId284" Type="http://schemas.openxmlformats.org/officeDocument/2006/relationships/hyperlink" Target="https://twitter.com/ryoyakawai" TargetMode="External" /><Relationship Id="rId285" Type="http://schemas.openxmlformats.org/officeDocument/2006/relationships/hyperlink" Target="https://twitter.com/hellofillip" TargetMode="External" /><Relationship Id="rId286" Type="http://schemas.openxmlformats.org/officeDocument/2006/relationships/hyperlink" Target="https://twitter.com/brucel" TargetMode="External" /><Relationship Id="rId287" Type="http://schemas.openxmlformats.org/officeDocument/2006/relationships/hyperlink" Target="https://twitter.com/ahopebailie" TargetMode="External" /><Relationship Id="rId288" Type="http://schemas.openxmlformats.org/officeDocument/2006/relationships/hyperlink" Target="https://twitter.com/__sakito__" TargetMode="External" /><Relationship Id="rId289" Type="http://schemas.openxmlformats.org/officeDocument/2006/relationships/hyperlink" Target="https://twitter.com/sovrinid" TargetMode="External" /><Relationship Id="rId290" Type="http://schemas.openxmlformats.org/officeDocument/2006/relationships/hyperlink" Target="https://twitter.com/kazuhito" TargetMode="External" /><Relationship Id="rId291" Type="http://schemas.openxmlformats.org/officeDocument/2006/relationships/hyperlink" Target="https://twitter.com/fantasai" TargetMode="External" /><Relationship Id="rId292" Type="http://schemas.openxmlformats.org/officeDocument/2006/relationships/hyperlink" Target="https://twitter.com/rushrio1337" TargetMode="External" /><Relationship Id="rId293" Type="http://schemas.openxmlformats.org/officeDocument/2006/relationships/hyperlink" Target="https://twitter.com/biilabs" TargetMode="External" /><Relationship Id="rId294" Type="http://schemas.openxmlformats.org/officeDocument/2006/relationships/hyperlink" Target="https://twitter.com/__dupl0" TargetMode="External" /><Relationship Id="rId295" Type="http://schemas.openxmlformats.org/officeDocument/2006/relationships/hyperlink" Target="https://twitter.com/jacobussystems" TargetMode="External" /><Relationship Id="rId296" Type="http://schemas.openxmlformats.org/officeDocument/2006/relationships/hyperlink" Target="https://twitter.com/iotalover" TargetMode="External" /><Relationship Id="rId297" Type="http://schemas.openxmlformats.org/officeDocument/2006/relationships/hyperlink" Target="https://twitter.com/lala_morinigo" TargetMode="External" /><Relationship Id="rId298" Type="http://schemas.openxmlformats.org/officeDocument/2006/relationships/hyperlink" Target="https://twitter.com/mlc_recruit" TargetMode="External" /><Relationship Id="rId299" Type="http://schemas.openxmlformats.org/officeDocument/2006/relationships/hyperlink" Target="https://twitter.com/stucoxmedia" TargetMode="External" /><Relationship Id="rId300" Type="http://schemas.openxmlformats.org/officeDocument/2006/relationships/hyperlink" Target="https://twitter.com/monoeides" TargetMode="External" /><Relationship Id="rId301" Type="http://schemas.openxmlformats.org/officeDocument/2006/relationships/hyperlink" Target="https://twitter.com/nod_" TargetMode="External" /><Relationship Id="rId302" Type="http://schemas.openxmlformats.org/officeDocument/2006/relationships/hyperlink" Target="https://twitter.com/mikecosgrave" TargetMode="External" /><Relationship Id="rId303" Type="http://schemas.openxmlformats.org/officeDocument/2006/relationships/hyperlink" Target="https://twitter.com/azaroth42" TargetMode="External" /><Relationship Id="rId304" Type="http://schemas.openxmlformats.org/officeDocument/2006/relationships/hyperlink" Target="https://twitter.com/jo_hwell" TargetMode="External" /><Relationship Id="rId305" Type="http://schemas.openxmlformats.org/officeDocument/2006/relationships/hyperlink" Target="https://twitter.com/sangwhanmoon" TargetMode="External" /><Relationship Id="rId306" Type="http://schemas.openxmlformats.org/officeDocument/2006/relationships/hyperlink" Target="https://twitter.com/abiola_usman" TargetMode="External" /><Relationship Id="rId307" Type="http://schemas.openxmlformats.org/officeDocument/2006/relationships/hyperlink" Target="https://twitter.com/lara86559713" TargetMode="External" /><Relationship Id="rId308" Type="http://schemas.openxmlformats.org/officeDocument/2006/relationships/hyperlink" Target="https://twitter.com/_scottlow" TargetMode="External" /><Relationship Id="rId309" Type="http://schemas.openxmlformats.org/officeDocument/2006/relationships/hyperlink" Target="https://twitter.com/smithsam" TargetMode="External" /><Relationship Id="rId310" Type="http://schemas.openxmlformats.org/officeDocument/2006/relationships/hyperlink" Target="https://twitter.com/hadleybeeman" TargetMode="External" /><Relationship Id="rId311" Type="http://schemas.openxmlformats.org/officeDocument/2006/relationships/hyperlink" Target="https://twitter.com/chromiumdev" TargetMode="External" /><Relationship Id="rId312" Type="http://schemas.openxmlformats.org/officeDocument/2006/relationships/hyperlink" Target="https://twitter.com/jiminypan" TargetMode="External" /><Relationship Id="rId313" Type="http://schemas.openxmlformats.org/officeDocument/2006/relationships/hyperlink" Target="https://twitter.com/codepo8" TargetMode="External" /><Relationship Id="rId314" Type="http://schemas.openxmlformats.org/officeDocument/2006/relationships/hyperlink" Target="https://twitter.com/heycam" TargetMode="External" /><Relationship Id="rId315" Type="http://schemas.openxmlformats.org/officeDocument/2006/relationships/hyperlink" Target="https://twitter.com/edwilde" TargetMode="External" /><Relationship Id="rId316" Type="http://schemas.openxmlformats.org/officeDocument/2006/relationships/hyperlink" Target="https://twitter.com/biilabsjapan" TargetMode="External" /><Relationship Id="rId317" Type="http://schemas.openxmlformats.org/officeDocument/2006/relationships/hyperlink" Target="https://twitter.com/cryptoinversor_" TargetMode="External" /><Relationship Id="rId318" Type="http://schemas.openxmlformats.org/officeDocument/2006/relationships/hyperlink" Target="https://twitter.com/ydxmyfriend" TargetMode="External" /><Relationship Id="rId319" Type="http://schemas.openxmlformats.org/officeDocument/2006/relationships/hyperlink" Target="https://twitter.com/blueocto" TargetMode="External" /><Relationship Id="rId320" Type="http://schemas.openxmlformats.org/officeDocument/2006/relationships/hyperlink" Target="https://twitter.com/romaricpascal" TargetMode="External" /><Relationship Id="rId321" Type="http://schemas.openxmlformats.org/officeDocument/2006/relationships/hyperlink" Target="https://twitter.com/zoontek" TargetMode="External" /><Relationship Id="rId322" Type="http://schemas.openxmlformats.org/officeDocument/2006/relationships/hyperlink" Target="https://twitter.com/tydax" TargetMode="External" /><Relationship Id="rId323" Type="http://schemas.openxmlformats.org/officeDocument/2006/relationships/hyperlink" Target="https://twitter.com/marypcbuk" TargetMode="External" /><Relationship Id="rId324" Type="http://schemas.openxmlformats.org/officeDocument/2006/relationships/hyperlink" Target="https://twitter.com/fordm10" TargetMode="External" /><Relationship Id="rId325" Type="http://schemas.openxmlformats.org/officeDocument/2006/relationships/hyperlink" Target="https://twitter.com/sdolamore" TargetMode="External" /><Relationship Id="rId326" Type="http://schemas.openxmlformats.org/officeDocument/2006/relationships/hyperlink" Target="https://twitter.com/mpaconference" TargetMode="External" /><Relationship Id="rId327" Type="http://schemas.openxmlformats.org/officeDocument/2006/relationships/hyperlink" Target="https://twitter.com/lueyforje" TargetMode="External" /><Relationship Id="rId328" Type="http://schemas.openxmlformats.org/officeDocument/2006/relationships/hyperlink" Target="https://twitter.com/lindseymcdougle" TargetMode="External" /><Relationship Id="rId329" Type="http://schemas.openxmlformats.org/officeDocument/2006/relationships/hyperlink" Target="https://twitter.com/dotminiscule" TargetMode="External" /><Relationship Id="rId330" Type="http://schemas.openxmlformats.org/officeDocument/2006/relationships/hyperlink" Target="https://twitter.com/paladin_442" TargetMode="External" /><Relationship Id="rId331" Type="http://schemas.openxmlformats.org/officeDocument/2006/relationships/hyperlink" Target="https://twitter.com/idoros" TargetMode="External" /><Relationship Id="rId332" Type="http://schemas.openxmlformats.org/officeDocument/2006/relationships/hyperlink" Target="https://twitter.com/paulmwatson" TargetMode="External" /><Relationship Id="rId333" Type="http://schemas.openxmlformats.org/officeDocument/2006/relationships/comments" Target="../comments2.xml" /><Relationship Id="rId334" Type="http://schemas.openxmlformats.org/officeDocument/2006/relationships/vmlDrawing" Target="../drawings/vmlDrawing2.vml" /><Relationship Id="rId335" Type="http://schemas.openxmlformats.org/officeDocument/2006/relationships/table" Target="../tables/table2.xml" /><Relationship Id="rId336" Type="http://schemas.openxmlformats.org/officeDocument/2006/relationships/drawing" Target="../drawings/drawing1.xml" /><Relationship Id="rId3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docs.google.com/document/d/1_DRy8OQY5hI4bNHDF5RY-yCLflDKKD2-TiEXUeu3aDc/edit" TargetMode="External" /><Relationship Id="rId2" Type="http://schemas.openxmlformats.org/officeDocument/2006/relationships/hyperlink" Target="https://w3f.connpass.com/event/144725/" TargetMode="External" /><Relationship Id="rId3" Type="http://schemas.openxmlformats.org/officeDocument/2006/relationships/hyperlink" Target="https://github.com/jkarlin/floc" TargetMode="External" /><Relationship Id="rId4" Type="http://schemas.openxmlformats.org/officeDocument/2006/relationships/hyperlink" Target="https://www.mitsue.co.jp/knowledge/blog/a11y/201909/17_1000.html" TargetMode="External" /><Relationship Id="rId5" Type="http://schemas.openxmlformats.org/officeDocument/2006/relationships/hyperlink" Target="https://twitter.com/lookertobias/status/1174154814202118145" TargetMode="External" /><Relationship Id="rId6" Type="http://schemas.openxmlformats.org/officeDocument/2006/relationships/hyperlink" Target="https://speakerdeck.com/brucel/tpac-2019" TargetMode="External" /><Relationship Id="rId7" Type="http://schemas.openxmlformats.org/officeDocument/2006/relationships/hyperlink" Target="https://webaim.org/projects/screenreadersurvey7/#impacts" TargetMode="External" /><Relationship Id="rId8" Type="http://schemas.openxmlformats.org/officeDocument/2006/relationships/hyperlink" Target="https://webaim.org/projects/screenreadersurvey7/#impacts" TargetMode="External" /><Relationship Id="rId9" Type="http://schemas.openxmlformats.org/officeDocument/2006/relationships/hyperlink" Target="https://speakerdeck.com/brucel/tpac-2019" TargetMode="External" /><Relationship Id="rId10" Type="http://schemas.openxmlformats.org/officeDocument/2006/relationships/hyperlink" Target="https://docs.google.com/document/d/1_DRy8OQY5hI4bNHDF5RY-yCLflDKKD2-TiEXUeu3aDc/edit" TargetMode="External" /><Relationship Id="rId11" Type="http://schemas.openxmlformats.org/officeDocument/2006/relationships/hyperlink" Target="https://w3f.connpass.com/event/144725/" TargetMode="External" /><Relationship Id="rId12" Type="http://schemas.openxmlformats.org/officeDocument/2006/relationships/hyperlink" Target="https://twitter.com/lookertobias/status/1174154814202118145" TargetMode="External" /><Relationship Id="rId13" Type="http://schemas.openxmlformats.org/officeDocument/2006/relationships/hyperlink" Target="https://www.mitsue.co.jp/knowledge/blog/a11y/201909/17_1000.html" TargetMode="External" /><Relationship Id="rId14" Type="http://schemas.openxmlformats.org/officeDocument/2006/relationships/hyperlink" Target="https://github.com/jkarlin/floc"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1284</v>
      </c>
      <c r="BD2" s="13" t="s">
        <v>1308</v>
      </c>
      <c r="BE2" s="13" t="s">
        <v>1309</v>
      </c>
      <c r="BF2" s="122" t="s">
        <v>1815</v>
      </c>
      <c r="BG2" s="122" t="s">
        <v>1816</v>
      </c>
      <c r="BH2" s="122" t="s">
        <v>1817</v>
      </c>
      <c r="BI2" s="122" t="s">
        <v>1818</v>
      </c>
      <c r="BJ2" s="122" t="s">
        <v>1819</v>
      </c>
      <c r="BK2" s="122" t="s">
        <v>1820</v>
      </c>
      <c r="BL2" s="122" t="s">
        <v>1821</v>
      </c>
      <c r="BM2" s="122" t="s">
        <v>1822</v>
      </c>
      <c r="BN2" s="122" t="s">
        <v>1823</v>
      </c>
    </row>
    <row r="3" spans="1:66" ht="15" customHeight="1">
      <c r="A3" s="64" t="s">
        <v>214</v>
      </c>
      <c r="B3" s="64" t="s">
        <v>214</v>
      </c>
      <c r="C3" s="65" t="s">
        <v>1846</v>
      </c>
      <c r="D3" s="66">
        <v>3</v>
      </c>
      <c r="E3" s="67" t="s">
        <v>132</v>
      </c>
      <c r="F3" s="68">
        <v>32</v>
      </c>
      <c r="G3" s="65"/>
      <c r="H3" s="69"/>
      <c r="I3" s="70"/>
      <c r="J3" s="70"/>
      <c r="K3" s="34" t="s">
        <v>65</v>
      </c>
      <c r="L3" s="71">
        <v>3</v>
      </c>
      <c r="M3" s="71"/>
      <c r="N3" s="72"/>
      <c r="O3" s="78" t="s">
        <v>176</v>
      </c>
      <c r="P3" s="80">
        <v>43718.76390046296</v>
      </c>
      <c r="Q3" s="78" t="s">
        <v>295</v>
      </c>
      <c r="R3" s="78"/>
      <c r="S3" s="78"/>
      <c r="T3" s="78" t="s">
        <v>346</v>
      </c>
      <c r="U3" s="78"/>
      <c r="V3" s="83" t="s">
        <v>371</v>
      </c>
      <c r="W3" s="80">
        <v>43718.76390046296</v>
      </c>
      <c r="X3" s="84">
        <v>43718</v>
      </c>
      <c r="Y3" s="86" t="s">
        <v>435</v>
      </c>
      <c r="Z3" s="83" t="s">
        <v>523</v>
      </c>
      <c r="AA3" s="78"/>
      <c r="AB3" s="78"/>
      <c r="AC3" s="86" t="s">
        <v>611</v>
      </c>
      <c r="AD3" s="78"/>
      <c r="AE3" s="78" t="b">
        <v>0</v>
      </c>
      <c r="AF3" s="78">
        <v>2</v>
      </c>
      <c r="AG3" s="86" t="s">
        <v>700</v>
      </c>
      <c r="AH3" s="78" t="b">
        <v>0</v>
      </c>
      <c r="AI3" s="78" t="s">
        <v>703</v>
      </c>
      <c r="AJ3" s="78"/>
      <c r="AK3" s="86" t="s">
        <v>700</v>
      </c>
      <c r="AL3" s="78" t="b">
        <v>0</v>
      </c>
      <c r="AM3" s="78">
        <v>0</v>
      </c>
      <c r="AN3" s="86" t="s">
        <v>700</v>
      </c>
      <c r="AO3" s="78" t="s">
        <v>707</v>
      </c>
      <c r="AP3" s="78" t="b">
        <v>0</v>
      </c>
      <c r="AQ3" s="86" t="s">
        <v>611</v>
      </c>
      <c r="AR3" s="78" t="s">
        <v>176</v>
      </c>
      <c r="AS3" s="78">
        <v>0</v>
      </c>
      <c r="AT3" s="78">
        <v>0</v>
      </c>
      <c r="AU3" s="78" t="s">
        <v>716</v>
      </c>
      <c r="AV3" s="78" t="s">
        <v>718</v>
      </c>
      <c r="AW3" s="78" t="s">
        <v>720</v>
      </c>
      <c r="AX3" s="78" t="s">
        <v>722</v>
      </c>
      <c r="AY3" s="78" t="s">
        <v>724</v>
      </c>
      <c r="AZ3" s="78" t="s">
        <v>726</v>
      </c>
      <c r="BA3" s="78" t="s">
        <v>728</v>
      </c>
      <c r="BB3" s="83" t="s">
        <v>729</v>
      </c>
      <c r="BC3">
        <v>1</v>
      </c>
      <c r="BD3" s="78" t="str">
        <f>REPLACE(INDEX(GroupVertices[Group],MATCH(Edges[[#This Row],[Vertex 1]],GroupVertices[Vertex],0)),1,1,"")</f>
        <v>4</v>
      </c>
      <c r="BE3" s="78" t="str">
        <f>REPLACE(INDEX(GroupVertices[Group],MATCH(Edges[[#This Row],[Vertex 2]],GroupVertices[Vertex],0)),1,1,"")</f>
        <v>4</v>
      </c>
      <c r="BF3" s="48">
        <v>0</v>
      </c>
      <c r="BG3" s="49">
        <v>0</v>
      </c>
      <c r="BH3" s="48">
        <v>0</v>
      </c>
      <c r="BI3" s="49">
        <v>0</v>
      </c>
      <c r="BJ3" s="48">
        <v>0</v>
      </c>
      <c r="BK3" s="49">
        <v>0</v>
      </c>
      <c r="BL3" s="48">
        <v>8</v>
      </c>
      <c r="BM3" s="49">
        <v>100</v>
      </c>
      <c r="BN3" s="48">
        <v>8</v>
      </c>
    </row>
    <row r="4" spans="1:66" ht="15" customHeight="1">
      <c r="A4" s="64" t="s">
        <v>215</v>
      </c>
      <c r="B4" s="64" t="s">
        <v>284</v>
      </c>
      <c r="C4" s="65" t="s">
        <v>1846</v>
      </c>
      <c r="D4" s="66">
        <v>3</v>
      </c>
      <c r="E4" s="67" t="s">
        <v>132</v>
      </c>
      <c r="F4" s="68">
        <v>32</v>
      </c>
      <c r="G4" s="65"/>
      <c r="H4" s="69"/>
      <c r="I4" s="70"/>
      <c r="J4" s="70"/>
      <c r="K4" s="34" t="s">
        <v>65</v>
      </c>
      <c r="L4" s="77">
        <v>4</v>
      </c>
      <c r="M4" s="77"/>
      <c r="N4" s="72"/>
      <c r="O4" s="79" t="s">
        <v>292</v>
      </c>
      <c r="P4" s="81">
        <v>43722.94497685185</v>
      </c>
      <c r="Q4" s="79" t="s">
        <v>296</v>
      </c>
      <c r="R4" s="79"/>
      <c r="S4" s="79"/>
      <c r="T4" s="79" t="s">
        <v>347</v>
      </c>
      <c r="U4" s="79"/>
      <c r="V4" s="82" t="s">
        <v>372</v>
      </c>
      <c r="W4" s="81">
        <v>43722.94497685185</v>
      </c>
      <c r="X4" s="85">
        <v>43722</v>
      </c>
      <c r="Y4" s="87" t="s">
        <v>436</v>
      </c>
      <c r="Z4" s="82" t="s">
        <v>524</v>
      </c>
      <c r="AA4" s="79"/>
      <c r="AB4" s="79"/>
      <c r="AC4" s="87" t="s">
        <v>612</v>
      </c>
      <c r="AD4" s="87" t="s">
        <v>699</v>
      </c>
      <c r="AE4" s="79" t="b">
        <v>0</v>
      </c>
      <c r="AF4" s="79">
        <v>0</v>
      </c>
      <c r="AG4" s="87" t="s">
        <v>701</v>
      </c>
      <c r="AH4" s="79" t="b">
        <v>0</v>
      </c>
      <c r="AI4" s="79" t="s">
        <v>703</v>
      </c>
      <c r="AJ4" s="79"/>
      <c r="AK4" s="87" t="s">
        <v>700</v>
      </c>
      <c r="AL4" s="79" t="b">
        <v>0</v>
      </c>
      <c r="AM4" s="79">
        <v>0</v>
      </c>
      <c r="AN4" s="87" t="s">
        <v>700</v>
      </c>
      <c r="AO4" s="79" t="s">
        <v>707</v>
      </c>
      <c r="AP4" s="79" t="b">
        <v>0</v>
      </c>
      <c r="AQ4" s="87" t="s">
        <v>699</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8">
        <v>0</v>
      </c>
      <c r="BG4" s="49">
        <v>0</v>
      </c>
      <c r="BH4" s="48">
        <v>0</v>
      </c>
      <c r="BI4" s="49">
        <v>0</v>
      </c>
      <c r="BJ4" s="48">
        <v>0</v>
      </c>
      <c r="BK4" s="49">
        <v>0</v>
      </c>
      <c r="BL4" s="48">
        <v>10</v>
      </c>
      <c r="BM4" s="49">
        <v>100</v>
      </c>
      <c r="BN4" s="48">
        <v>10</v>
      </c>
    </row>
    <row r="5" spans="1:66" ht="15">
      <c r="A5" s="64" t="s">
        <v>216</v>
      </c>
      <c r="B5" s="64" t="s">
        <v>285</v>
      </c>
      <c r="C5" s="65" t="s">
        <v>1846</v>
      </c>
      <c r="D5" s="66">
        <v>3</v>
      </c>
      <c r="E5" s="67" t="s">
        <v>132</v>
      </c>
      <c r="F5" s="68">
        <v>32</v>
      </c>
      <c r="G5" s="65"/>
      <c r="H5" s="69"/>
      <c r="I5" s="70"/>
      <c r="J5" s="70"/>
      <c r="K5" s="34" t="s">
        <v>65</v>
      </c>
      <c r="L5" s="77">
        <v>5</v>
      </c>
      <c r="M5" s="77"/>
      <c r="N5" s="72"/>
      <c r="O5" s="79" t="s">
        <v>293</v>
      </c>
      <c r="P5" s="81">
        <v>43723.2012962963</v>
      </c>
      <c r="Q5" s="79" t="s">
        <v>297</v>
      </c>
      <c r="R5" s="79"/>
      <c r="S5" s="79"/>
      <c r="T5" s="79" t="s">
        <v>347</v>
      </c>
      <c r="U5" s="82" t="s">
        <v>360</v>
      </c>
      <c r="V5" s="82" t="s">
        <v>360</v>
      </c>
      <c r="W5" s="81">
        <v>43723.2012962963</v>
      </c>
      <c r="X5" s="85">
        <v>43723</v>
      </c>
      <c r="Y5" s="87" t="s">
        <v>437</v>
      </c>
      <c r="Z5" s="82" t="s">
        <v>525</v>
      </c>
      <c r="AA5" s="79"/>
      <c r="AB5" s="79"/>
      <c r="AC5" s="87" t="s">
        <v>613</v>
      </c>
      <c r="AD5" s="79"/>
      <c r="AE5" s="79" t="b">
        <v>0</v>
      </c>
      <c r="AF5" s="79">
        <v>5</v>
      </c>
      <c r="AG5" s="87" t="s">
        <v>700</v>
      </c>
      <c r="AH5" s="79" t="b">
        <v>0</v>
      </c>
      <c r="AI5" s="79" t="s">
        <v>703</v>
      </c>
      <c r="AJ5" s="79"/>
      <c r="AK5" s="87" t="s">
        <v>700</v>
      </c>
      <c r="AL5" s="79" t="b">
        <v>0</v>
      </c>
      <c r="AM5" s="79">
        <v>0</v>
      </c>
      <c r="AN5" s="87" t="s">
        <v>700</v>
      </c>
      <c r="AO5" s="79" t="s">
        <v>708</v>
      </c>
      <c r="AP5" s="79" t="b">
        <v>0</v>
      </c>
      <c r="AQ5" s="87" t="s">
        <v>613</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8"/>
      <c r="BG5" s="49"/>
      <c r="BH5" s="48"/>
      <c r="BI5" s="49"/>
      <c r="BJ5" s="48"/>
      <c r="BK5" s="49"/>
      <c r="BL5" s="48"/>
      <c r="BM5" s="49"/>
      <c r="BN5" s="48"/>
    </row>
    <row r="6" spans="1:66" ht="15">
      <c r="A6" s="64" t="s">
        <v>216</v>
      </c>
      <c r="B6" s="64" t="s">
        <v>286</v>
      </c>
      <c r="C6" s="65" t="s">
        <v>1846</v>
      </c>
      <c r="D6" s="66">
        <v>3</v>
      </c>
      <c r="E6" s="67" t="s">
        <v>132</v>
      </c>
      <c r="F6" s="68">
        <v>32</v>
      </c>
      <c r="G6" s="65"/>
      <c r="H6" s="69"/>
      <c r="I6" s="70"/>
      <c r="J6" s="70"/>
      <c r="K6" s="34" t="s">
        <v>65</v>
      </c>
      <c r="L6" s="77">
        <v>6</v>
      </c>
      <c r="M6" s="77"/>
      <c r="N6" s="72"/>
      <c r="O6" s="79" t="s">
        <v>293</v>
      </c>
      <c r="P6" s="81">
        <v>43723.2012962963</v>
      </c>
      <c r="Q6" s="79" t="s">
        <v>297</v>
      </c>
      <c r="R6" s="79"/>
      <c r="S6" s="79"/>
      <c r="T6" s="79" t="s">
        <v>347</v>
      </c>
      <c r="U6" s="82" t="s">
        <v>360</v>
      </c>
      <c r="V6" s="82" t="s">
        <v>360</v>
      </c>
      <c r="W6" s="81">
        <v>43723.2012962963</v>
      </c>
      <c r="X6" s="85">
        <v>43723</v>
      </c>
      <c r="Y6" s="87" t="s">
        <v>437</v>
      </c>
      <c r="Z6" s="82" t="s">
        <v>525</v>
      </c>
      <c r="AA6" s="79"/>
      <c r="AB6" s="79"/>
      <c r="AC6" s="87" t="s">
        <v>613</v>
      </c>
      <c r="AD6" s="79"/>
      <c r="AE6" s="79" t="b">
        <v>0</v>
      </c>
      <c r="AF6" s="79">
        <v>5</v>
      </c>
      <c r="AG6" s="87" t="s">
        <v>700</v>
      </c>
      <c r="AH6" s="79" t="b">
        <v>0</v>
      </c>
      <c r="AI6" s="79" t="s">
        <v>703</v>
      </c>
      <c r="AJ6" s="79"/>
      <c r="AK6" s="87" t="s">
        <v>700</v>
      </c>
      <c r="AL6" s="79" t="b">
        <v>0</v>
      </c>
      <c r="AM6" s="79">
        <v>0</v>
      </c>
      <c r="AN6" s="87" t="s">
        <v>700</v>
      </c>
      <c r="AO6" s="79" t="s">
        <v>708</v>
      </c>
      <c r="AP6" s="79" t="b">
        <v>0</v>
      </c>
      <c r="AQ6" s="87" t="s">
        <v>613</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v>0</v>
      </c>
      <c r="BG6" s="49">
        <v>0</v>
      </c>
      <c r="BH6" s="48">
        <v>0</v>
      </c>
      <c r="BI6" s="49">
        <v>0</v>
      </c>
      <c r="BJ6" s="48">
        <v>0</v>
      </c>
      <c r="BK6" s="49">
        <v>0</v>
      </c>
      <c r="BL6" s="48">
        <v>32</v>
      </c>
      <c r="BM6" s="49">
        <v>100</v>
      </c>
      <c r="BN6" s="48">
        <v>32</v>
      </c>
    </row>
    <row r="7" spans="1:66" ht="15">
      <c r="A7" s="64" t="s">
        <v>217</v>
      </c>
      <c r="B7" s="64" t="s">
        <v>217</v>
      </c>
      <c r="C7" s="65" t="s">
        <v>1847</v>
      </c>
      <c r="D7" s="66">
        <v>10</v>
      </c>
      <c r="E7" s="67" t="s">
        <v>136</v>
      </c>
      <c r="F7" s="68">
        <v>25.5</v>
      </c>
      <c r="G7" s="65"/>
      <c r="H7" s="69"/>
      <c r="I7" s="70"/>
      <c r="J7" s="70"/>
      <c r="K7" s="34" t="s">
        <v>65</v>
      </c>
      <c r="L7" s="77">
        <v>7</v>
      </c>
      <c r="M7" s="77"/>
      <c r="N7" s="72"/>
      <c r="O7" s="79" t="s">
        <v>176</v>
      </c>
      <c r="P7" s="81">
        <v>43723.20637731482</v>
      </c>
      <c r="Q7" s="79" t="s">
        <v>298</v>
      </c>
      <c r="R7" s="79"/>
      <c r="S7" s="79"/>
      <c r="T7" s="79" t="s">
        <v>347</v>
      </c>
      <c r="U7" s="82" t="s">
        <v>361</v>
      </c>
      <c r="V7" s="82" t="s">
        <v>361</v>
      </c>
      <c r="W7" s="81">
        <v>43723.20637731482</v>
      </c>
      <c r="X7" s="85">
        <v>43723</v>
      </c>
      <c r="Y7" s="87" t="s">
        <v>438</v>
      </c>
      <c r="Z7" s="82" t="s">
        <v>526</v>
      </c>
      <c r="AA7" s="79"/>
      <c r="AB7" s="79"/>
      <c r="AC7" s="87" t="s">
        <v>614</v>
      </c>
      <c r="AD7" s="79"/>
      <c r="AE7" s="79" t="b">
        <v>0</v>
      </c>
      <c r="AF7" s="79">
        <v>9</v>
      </c>
      <c r="AG7" s="87" t="s">
        <v>700</v>
      </c>
      <c r="AH7" s="79" t="b">
        <v>0</v>
      </c>
      <c r="AI7" s="79" t="s">
        <v>703</v>
      </c>
      <c r="AJ7" s="79"/>
      <c r="AK7" s="87" t="s">
        <v>700</v>
      </c>
      <c r="AL7" s="79" t="b">
        <v>0</v>
      </c>
      <c r="AM7" s="79">
        <v>0</v>
      </c>
      <c r="AN7" s="87" t="s">
        <v>700</v>
      </c>
      <c r="AO7" s="79" t="s">
        <v>709</v>
      </c>
      <c r="AP7" s="79" t="b">
        <v>0</v>
      </c>
      <c r="AQ7" s="87" t="s">
        <v>614</v>
      </c>
      <c r="AR7" s="79" t="s">
        <v>176</v>
      </c>
      <c r="AS7" s="79">
        <v>0</v>
      </c>
      <c r="AT7" s="79">
        <v>0</v>
      </c>
      <c r="AU7" s="79"/>
      <c r="AV7" s="79"/>
      <c r="AW7" s="79"/>
      <c r="AX7" s="79"/>
      <c r="AY7" s="79"/>
      <c r="AZ7" s="79"/>
      <c r="BA7" s="79"/>
      <c r="BB7" s="79"/>
      <c r="BC7">
        <v>2</v>
      </c>
      <c r="BD7" s="78" t="str">
        <f>REPLACE(INDEX(GroupVertices[Group],MATCH(Edges[[#This Row],[Vertex 1]],GroupVertices[Vertex],0)),1,1,"")</f>
        <v>4</v>
      </c>
      <c r="BE7" s="78" t="str">
        <f>REPLACE(INDEX(GroupVertices[Group],MATCH(Edges[[#This Row],[Vertex 2]],GroupVertices[Vertex],0)),1,1,"")</f>
        <v>4</v>
      </c>
      <c r="BF7" s="48">
        <v>0</v>
      </c>
      <c r="BG7" s="49">
        <v>0</v>
      </c>
      <c r="BH7" s="48">
        <v>0</v>
      </c>
      <c r="BI7" s="49">
        <v>0</v>
      </c>
      <c r="BJ7" s="48">
        <v>0</v>
      </c>
      <c r="BK7" s="49">
        <v>0</v>
      </c>
      <c r="BL7" s="48">
        <v>10</v>
      </c>
      <c r="BM7" s="49">
        <v>100</v>
      </c>
      <c r="BN7" s="48">
        <v>10</v>
      </c>
    </row>
    <row r="8" spans="1:66" ht="15">
      <c r="A8" s="64" t="s">
        <v>217</v>
      </c>
      <c r="B8" s="64" t="s">
        <v>217</v>
      </c>
      <c r="C8" s="65" t="s">
        <v>1847</v>
      </c>
      <c r="D8" s="66">
        <v>10</v>
      </c>
      <c r="E8" s="67" t="s">
        <v>136</v>
      </c>
      <c r="F8" s="68">
        <v>25.5</v>
      </c>
      <c r="G8" s="65"/>
      <c r="H8" s="69"/>
      <c r="I8" s="70"/>
      <c r="J8" s="70"/>
      <c r="K8" s="34" t="s">
        <v>65</v>
      </c>
      <c r="L8" s="77">
        <v>8</v>
      </c>
      <c r="M8" s="77"/>
      <c r="N8" s="72"/>
      <c r="O8" s="79" t="s">
        <v>176</v>
      </c>
      <c r="P8" s="81">
        <v>43723.23386574074</v>
      </c>
      <c r="Q8" s="79" t="s">
        <v>299</v>
      </c>
      <c r="R8" s="79"/>
      <c r="S8" s="79"/>
      <c r="T8" s="79" t="s">
        <v>347</v>
      </c>
      <c r="U8" s="82" t="s">
        <v>362</v>
      </c>
      <c r="V8" s="82" t="s">
        <v>362</v>
      </c>
      <c r="W8" s="81">
        <v>43723.23386574074</v>
      </c>
      <c r="X8" s="85">
        <v>43723</v>
      </c>
      <c r="Y8" s="87" t="s">
        <v>439</v>
      </c>
      <c r="Z8" s="82" t="s">
        <v>527</v>
      </c>
      <c r="AA8" s="79"/>
      <c r="AB8" s="79"/>
      <c r="AC8" s="87" t="s">
        <v>615</v>
      </c>
      <c r="AD8" s="79"/>
      <c r="AE8" s="79" t="b">
        <v>0</v>
      </c>
      <c r="AF8" s="79">
        <v>6</v>
      </c>
      <c r="AG8" s="87" t="s">
        <v>700</v>
      </c>
      <c r="AH8" s="79" t="b">
        <v>0</v>
      </c>
      <c r="AI8" s="79" t="s">
        <v>703</v>
      </c>
      <c r="AJ8" s="79"/>
      <c r="AK8" s="87" t="s">
        <v>700</v>
      </c>
      <c r="AL8" s="79" t="b">
        <v>0</v>
      </c>
      <c r="AM8" s="79">
        <v>0</v>
      </c>
      <c r="AN8" s="87" t="s">
        <v>700</v>
      </c>
      <c r="AO8" s="79" t="s">
        <v>709</v>
      </c>
      <c r="AP8" s="79" t="b">
        <v>0</v>
      </c>
      <c r="AQ8" s="87" t="s">
        <v>615</v>
      </c>
      <c r="AR8" s="79" t="s">
        <v>176</v>
      </c>
      <c r="AS8" s="79">
        <v>0</v>
      </c>
      <c r="AT8" s="79">
        <v>0</v>
      </c>
      <c r="AU8" s="79"/>
      <c r="AV8" s="79"/>
      <c r="AW8" s="79"/>
      <c r="AX8" s="79"/>
      <c r="AY8" s="79"/>
      <c r="AZ8" s="79"/>
      <c r="BA8" s="79"/>
      <c r="BB8" s="79"/>
      <c r="BC8">
        <v>2</v>
      </c>
      <c r="BD8" s="78" t="str">
        <f>REPLACE(INDEX(GroupVertices[Group],MATCH(Edges[[#This Row],[Vertex 1]],GroupVertices[Vertex],0)),1,1,"")</f>
        <v>4</v>
      </c>
      <c r="BE8" s="78" t="str">
        <f>REPLACE(INDEX(GroupVertices[Group],MATCH(Edges[[#This Row],[Vertex 2]],GroupVertices[Vertex],0)),1,1,"")</f>
        <v>4</v>
      </c>
      <c r="BF8" s="48">
        <v>1</v>
      </c>
      <c r="BG8" s="49">
        <v>7.6923076923076925</v>
      </c>
      <c r="BH8" s="48">
        <v>0</v>
      </c>
      <c r="BI8" s="49">
        <v>0</v>
      </c>
      <c r="BJ8" s="48">
        <v>0</v>
      </c>
      <c r="BK8" s="49">
        <v>0</v>
      </c>
      <c r="BL8" s="48">
        <v>12</v>
      </c>
      <c r="BM8" s="49">
        <v>92.3076923076923</v>
      </c>
      <c r="BN8" s="48">
        <v>13</v>
      </c>
    </row>
    <row r="9" spans="1:66" ht="15">
      <c r="A9" s="64" t="s">
        <v>218</v>
      </c>
      <c r="B9" s="64" t="s">
        <v>218</v>
      </c>
      <c r="C9" s="65" t="s">
        <v>1846</v>
      </c>
      <c r="D9" s="66">
        <v>3</v>
      </c>
      <c r="E9" s="67" t="s">
        <v>132</v>
      </c>
      <c r="F9" s="68">
        <v>32</v>
      </c>
      <c r="G9" s="65"/>
      <c r="H9" s="69"/>
      <c r="I9" s="70"/>
      <c r="J9" s="70"/>
      <c r="K9" s="34" t="s">
        <v>65</v>
      </c>
      <c r="L9" s="77">
        <v>9</v>
      </c>
      <c r="M9" s="77"/>
      <c r="N9" s="72"/>
      <c r="O9" s="79" t="s">
        <v>176</v>
      </c>
      <c r="P9" s="81">
        <v>43723.98820601852</v>
      </c>
      <c r="Q9" s="79" t="s">
        <v>300</v>
      </c>
      <c r="R9" s="79"/>
      <c r="S9" s="79"/>
      <c r="T9" s="79" t="s">
        <v>347</v>
      </c>
      <c r="U9" s="79"/>
      <c r="V9" s="82" t="s">
        <v>373</v>
      </c>
      <c r="W9" s="81">
        <v>43723.98820601852</v>
      </c>
      <c r="X9" s="85">
        <v>43723</v>
      </c>
      <c r="Y9" s="87" t="s">
        <v>440</v>
      </c>
      <c r="Z9" s="82" t="s">
        <v>528</v>
      </c>
      <c r="AA9" s="79"/>
      <c r="AB9" s="79"/>
      <c r="AC9" s="87" t="s">
        <v>616</v>
      </c>
      <c r="AD9" s="79"/>
      <c r="AE9" s="79" t="b">
        <v>0</v>
      </c>
      <c r="AF9" s="79">
        <v>1</v>
      </c>
      <c r="AG9" s="87" t="s">
        <v>700</v>
      </c>
      <c r="AH9" s="79" t="b">
        <v>0</v>
      </c>
      <c r="AI9" s="79" t="s">
        <v>703</v>
      </c>
      <c r="AJ9" s="79"/>
      <c r="AK9" s="87" t="s">
        <v>700</v>
      </c>
      <c r="AL9" s="79" t="b">
        <v>0</v>
      </c>
      <c r="AM9" s="79">
        <v>0</v>
      </c>
      <c r="AN9" s="87" t="s">
        <v>700</v>
      </c>
      <c r="AO9" s="79" t="s">
        <v>707</v>
      </c>
      <c r="AP9" s="79" t="b">
        <v>0</v>
      </c>
      <c r="AQ9" s="87" t="s">
        <v>616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3</v>
      </c>
      <c r="BG9" s="49">
        <v>30</v>
      </c>
      <c r="BH9" s="48">
        <v>0</v>
      </c>
      <c r="BI9" s="49">
        <v>0</v>
      </c>
      <c r="BJ9" s="48">
        <v>0</v>
      </c>
      <c r="BK9" s="49">
        <v>0</v>
      </c>
      <c r="BL9" s="48">
        <v>7</v>
      </c>
      <c r="BM9" s="49">
        <v>70</v>
      </c>
      <c r="BN9" s="48">
        <v>10</v>
      </c>
    </row>
    <row r="10" spans="1:66" ht="15">
      <c r="A10" s="64" t="s">
        <v>219</v>
      </c>
      <c r="B10" s="64" t="s">
        <v>219</v>
      </c>
      <c r="C10" s="65" t="s">
        <v>1846</v>
      </c>
      <c r="D10" s="66">
        <v>3</v>
      </c>
      <c r="E10" s="67" t="s">
        <v>132</v>
      </c>
      <c r="F10" s="68">
        <v>32</v>
      </c>
      <c r="G10" s="65"/>
      <c r="H10" s="69"/>
      <c r="I10" s="70"/>
      <c r="J10" s="70"/>
      <c r="K10" s="34" t="s">
        <v>65</v>
      </c>
      <c r="L10" s="77">
        <v>10</v>
      </c>
      <c r="M10" s="77"/>
      <c r="N10" s="72"/>
      <c r="O10" s="79" t="s">
        <v>176</v>
      </c>
      <c r="P10" s="81">
        <v>43724.0630787037</v>
      </c>
      <c r="Q10" s="79" t="s">
        <v>301</v>
      </c>
      <c r="R10" s="79"/>
      <c r="S10" s="79"/>
      <c r="T10" s="79" t="s">
        <v>347</v>
      </c>
      <c r="U10" s="79"/>
      <c r="V10" s="82" t="s">
        <v>374</v>
      </c>
      <c r="W10" s="81">
        <v>43724.0630787037</v>
      </c>
      <c r="X10" s="85">
        <v>43724</v>
      </c>
      <c r="Y10" s="87" t="s">
        <v>441</v>
      </c>
      <c r="Z10" s="82" t="s">
        <v>529</v>
      </c>
      <c r="AA10" s="79"/>
      <c r="AB10" s="79"/>
      <c r="AC10" s="87" t="s">
        <v>617</v>
      </c>
      <c r="AD10" s="79"/>
      <c r="AE10" s="79" t="b">
        <v>0</v>
      </c>
      <c r="AF10" s="79">
        <v>1</v>
      </c>
      <c r="AG10" s="87" t="s">
        <v>700</v>
      </c>
      <c r="AH10" s="79" t="b">
        <v>0</v>
      </c>
      <c r="AI10" s="79" t="s">
        <v>703</v>
      </c>
      <c r="AJ10" s="79"/>
      <c r="AK10" s="87" t="s">
        <v>700</v>
      </c>
      <c r="AL10" s="79" t="b">
        <v>0</v>
      </c>
      <c r="AM10" s="79">
        <v>0</v>
      </c>
      <c r="AN10" s="87" t="s">
        <v>700</v>
      </c>
      <c r="AO10" s="79" t="s">
        <v>708</v>
      </c>
      <c r="AP10" s="79" t="b">
        <v>0</v>
      </c>
      <c r="AQ10" s="87" t="s">
        <v>617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v>0</v>
      </c>
      <c r="BG10" s="49">
        <v>0</v>
      </c>
      <c r="BH10" s="48">
        <v>0</v>
      </c>
      <c r="BI10" s="49">
        <v>0</v>
      </c>
      <c r="BJ10" s="48">
        <v>0</v>
      </c>
      <c r="BK10" s="49">
        <v>0</v>
      </c>
      <c r="BL10" s="48">
        <v>11</v>
      </c>
      <c r="BM10" s="49">
        <v>100</v>
      </c>
      <c r="BN10" s="48">
        <v>11</v>
      </c>
    </row>
    <row r="11" spans="1:66" ht="15">
      <c r="A11" s="64" t="s">
        <v>220</v>
      </c>
      <c r="B11" s="64" t="s">
        <v>220</v>
      </c>
      <c r="C11" s="65" t="s">
        <v>1846</v>
      </c>
      <c r="D11" s="66">
        <v>3</v>
      </c>
      <c r="E11" s="67" t="s">
        <v>132</v>
      </c>
      <c r="F11" s="68">
        <v>32</v>
      </c>
      <c r="G11" s="65"/>
      <c r="H11" s="69"/>
      <c r="I11" s="70"/>
      <c r="J11" s="70"/>
      <c r="K11" s="34" t="s">
        <v>65</v>
      </c>
      <c r="L11" s="77">
        <v>11</v>
      </c>
      <c r="M11" s="77"/>
      <c r="N11" s="72"/>
      <c r="O11" s="79" t="s">
        <v>176</v>
      </c>
      <c r="P11" s="81">
        <v>43724.345046296294</v>
      </c>
      <c r="Q11" s="79" t="s">
        <v>302</v>
      </c>
      <c r="R11" s="79"/>
      <c r="S11" s="79"/>
      <c r="T11" s="79" t="s">
        <v>347</v>
      </c>
      <c r="U11" s="79"/>
      <c r="V11" s="82" t="s">
        <v>375</v>
      </c>
      <c r="W11" s="81">
        <v>43724.345046296294</v>
      </c>
      <c r="X11" s="85">
        <v>43724</v>
      </c>
      <c r="Y11" s="87" t="s">
        <v>442</v>
      </c>
      <c r="Z11" s="82" t="s">
        <v>530</v>
      </c>
      <c r="AA11" s="79"/>
      <c r="AB11" s="79"/>
      <c r="AC11" s="87" t="s">
        <v>618</v>
      </c>
      <c r="AD11" s="79"/>
      <c r="AE11" s="79" t="b">
        <v>0</v>
      </c>
      <c r="AF11" s="79">
        <v>14</v>
      </c>
      <c r="AG11" s="87" t="s">
        <v>700</v>
      </c>
      <c r="AH11" s="79" t="b">
        <v>0</v>
      </c>
      <c r="AI11" s="79" t="s">
        <v>703</v>
      </c>
      <c r="AJ11" s="79"/>
      <c r="AK11" s="87" t="s">
        <v>700</v>
      </c>
      <c r="AL11" s="79" t="b">
        <v>0</v>
      </c>
      <c r="AM11" s="79">
        <v>1</v>
      </c>
      <c r="AN11" s="87" t="s">
        <v>700</v>
      </c>
      <c r="AO11" s="79" t="s">
        <v>708</v>
      </c>
      <c r="AP11" s="79" t="b">
        <v>0</v>
      </c>
      <c r="AQ11" s="87" t="s">
        <v>618</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8">
        <v>1</v>
      </c>
      <c r="BG11" s="49">
        <v>8.333333333333334</v>
      </c>
      <c r="BH11" s="48">
        <v>0</v>
      </c>
      <c r="BI11" s="49">
        <v>0</v>
      </c>
      <c r="BJ11" s="48">
        <v>0</v>
      </c>
      <c r="BK11" s="49">
        <v>0</v>
      </c>
      <c r="BL11" s="48">
        <v>11</v>
      </c>
      <c r="BM11" s="49">
        <v>91.66666666666667</v>
      </c>
      <c r="BN11" s="48">
        <v>12</v>
      </c>
    </row>
    <row r="12" spans="1:66" ht="15">
      <c r="A12" s="64" t="s">
        <v>221</v>
      </c>
      <c r="B12" s="64" t="s">
        <v>220</v>
      </c>
      <c r="C12" s="65" t="s">
        <v>1846</v>
      </c>
      <c r="D12" s="66">
        <v>3</v>
      </c>
      <c r="E12" s="67" t="s">
        <v>132</v>
      </c>
      <c r="F12" s="68">
        <v>32</v>
      </c>
      <c r="G12" s="65"/>
      <c r="H12" s="69"/>
      <c r="I12" s="70"/>
      <c r="J12" s="70"/>
      <c r="K12" s="34" t="s">
        <v>65</v>
      </c>
      <c r="L12" s="77">
        <v>12</v>
      </c>
      <c r="M12" s="77"/>
      <c r="N12" s="72"/>
      <c r="O12" s="79" t="s">
        <v>294</v>
      </c>
      <c r="P12" s="81">
        <v>43724.353113425925</v>
      </c>
      <c r="Q12" s="79" t="s">
        <v>302</v>
      </c>
      <c r="R12" s="79"/>
      <c r="S12" s="79"/>
      <c r="T12" s="79" t="s">
        <v>347</v>
      </c>
      <c r="U12" s="79"/>
      <c r="V12" s="82" t="s">
        <v>376</v>
      </c>
      <c r="W12" s="81">
        <v>43724.353113425925</v>
      </c>
      <c r="X12" s="85">
        <v>43724</v>
      </c>
      <c r="Y12" s="87" t="s">
        <v>443</v>
      </c>
      <c r="Z12" s="82" t="s">
        <v>531</v>
      </c>
      <c r="AA12" s="79"/>
      <c r="AB12" s="79"/>
      <c r="AC12" s="87" t="s">
        <v>619</v>
      </c>
      <c r="AD12" s="79"/>
      <c r="AE12" s="79" t="b">
        <v>0</v>
      </c>
      <c r="AF12" s="79">
        <v>0</v>
      </c>
      <c r="AG12" s="87" t="s">
        <v>700</v>
      </c>
      <c r="AH12" s="79" t="b">
        <v>0</v>
      </c>
      <c r="AI12" s="79" t="s">
        <v>703</v>
      </c>
      <c r="AJ12" s="79"/>
      <c r="AK12" s="87" t="s">
        <v>700</v>
      </c>
      <c r="AL12" s="79" t="b">
        <v>0</v>
      </c>
      <c r="AM12" s="79">
        <v>1</v>
      </c>
      <c r="AN12" s="87" t="s">
        <v>618</v>
      </c>
      <c r="AO12" s="79" t="s">
        <v>709</v>
      </c>
      <c r="AP12" s="79" t="b">
        <v>0</v>
      </c>
      <c r="AQ12" s="87" t="s">
        <v>618</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8">
        <v>1</v>
      </c>
      <c r="BG12" s="49">
        <v>8.333333333333334</v>
      </c>
      <c r="BH12" s="48">
        <v>0</v>
      </c>
      <c r="BI12" s="49">
        <v>0</v>
      </c>
      <c r="BJ12" s="48">
        <v>0</v>
      </c>
      <c r="BK12" s="49">
        <v>0</v>
      </c>
      <c r="BL12" s="48">
        <v>11</v>
      </c>
      <c r="BM12" s="49">
        <v>91.66666666666667</v>
      </c>
      <c r="BN12" s="48">
        <v>12</v>
      </c>
    </row>
    <row r="13" spans="1:66" ht="15">
      <c r="A13" s="64" t="s">
        <v>222</v>
      </c>
      <c r="B13" s="64" t="s">
        <v>225</v>
      </c>
      <c r="C13" s="65" t="s">
        <v>1846</v>
      </c>
      <c r="D13" s="66">
        <v>3</v>
      </c>
      <c r="E13" s="67" t="s">
        <v>132</v>
      </c>
      <c r="F13" s="68">
        <v>32</v>
      </c>
      <c r="G13" s="65"/>
      <c r="H13" s="69"/>
      <c r="I13" s="70"/>
      <c r="J13" s="70"/>
      <c r="K13" s="34" t="s">
        <v>65</v>
      </c>
      <c r="L13" s="77">
        <v>13</v>
      </c>
      <c r="M13" s="77"/>
      <c r="N13" s="72"/>
      <c r="O13" s="79" t="s">
        <v>294</v>
      </c>
      <c r="P13" s="81">
        <v>43725.266018518516</v>
      </c>
      <c r="Q13" s="79" t="s">
        <v>303</v>
      </c>
      <c r="R13" s="79"/>
      <c r="S13" s="79"/>
      <c r="T13" s="79" t="s">
        <v>348</v>
      </c>
      <c r="U13" s="79"/>
      <c r="V13" s="82" t="s">
        <v>377</v>
      </c>
      <c r="W13" s="81">
        <v>43725.266018518516</v>
      </c>
      <c r="X13" s="85">
        <v>43725</v>
      </c>
      <c r="Y13" s="87" t="s">
        <v>444</v>
      </c>
      <c r="Z13" s="82" t="s">
        <v>532</v>
      </c>
      <c r="AA13" s="79"/>
      <c r="AB13" s="79"/>
      <c r="AC13" s="87" t="s">
        <v>620</v>
      </c>
      <c r="AD13" s="79"/>
      <c r="AE13" s="79" t="b">
        <v>0</v>
      </c>
      <c r="AF13" s="79">
        <v>0</v>
      </c>
      <c r="AG13" s="87" t="s">
        <v>700</v>
      </c>
      <c r="AH13" s="79" t="b">
        <v>0</v>
      </c>
      <c r="AI13" s="79" t="s">
        <v>703</v>
      </c>
      <c r="AJ13" s="79"/>
      <c r="AK13" s="87" t="s">
        <v>700</v>
      </c>
      <c r="AL13" s="79" t="b">
        <v>0</v>
      </c>
      <c r="AM13" s="79">
        <v>2</v>
      </c>
      <c r="AN13" s="87" t="s">
        <v>624</v>
      </c>
      <c r="AO13" s="79" t="s">
        <v>708</v>
      </c>
      <c r="AP13" s="79" t="b">
        <v>0</v>
      </c>
      <c r="AQ13" s="87" t="s">
        <v>624</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8">
        <v>1</v>
      </c>
      <c r="BG13" s="49">
        <v>8.333333333333334</v>
      </c>
      <c r="BH13" s="48">
        <v>0</v>
      </c>
      <c r="BI13" s="49">
        <v>0</v>
      </c>
      <c r="BJ13" s="48">
        <v>0</v>
      </c>
      <c r="BK13" s="49">
        <v>0</v>
      </c>
      <c r="BL13" s="48">
        <v>11</v>
      </c>
      <c r="BM13" s="49">
        <v>91.66666666666667</v>
      </c>
      <c r="BN13" s="48">
        <v>12</v>
      </c>
    </row>
    <row r="14" spans="1:66" ht="15">
      <c r="A14" s="64" t="s">
        <v>223</v>
      </c>
      <c r="B14" s="64" t="s">
        <v>264</v>
      </c>
      <c r="C14" s="65" t="s">
        <v>1846</v>
      </c>
      <c r="D14" s="66">
        <v>3</v>
      </c>
      <c r="E14" s="67" t="s">
        <v>132</v>
      </c>
      <c r="F14" s="68">
        <v>32</v>
      </c>
      <c r="G14" s="65"/>
      <c r="H14" s="69"/>
      <c r="I14" s="70"/>
      <c r="J14" s="70"/>
      <c r="K14" s="34" t="s">
        <v>65</v>
      </c>
      <c r="L14" s="77">
        <v>14</v>
      </c>
      <c r="M14" s="77"/>
      <c r="N14" s="72"/>
      <c r="O14" s="79" t="s">
        <v>294</v>
      </c>
      <c r="P14" s="81">
        <v>43721.37677083333</v>
      </c>
      <c r="Q14" s="79" t="s">
        <v>304</v>
      </c>
      <c r="R14" s="79"/>
      <c r="S14" s="79"/>
      <c r="T14" s="79" t="s">
        <v>347</v>
      </c>
      <c r="U14" s="79"/>
      <c r="V14" s="82" t="s">
        <v>378</v>
      </c>
      <c r="W14" s="81">
        <v>43721.37677083333</v>
      </c>
      <c r="X14" s="85">
        <v>43721</v>
      </c>
      <c r="Y14" s="87" t="s">
        <v>445</v>
      </c>
      <c r="Z14" s="82" t="s">
        <v>533</v>
      </c>
      <c r="AA14" s="79"/>
      <c r="AB14" s="79"/>
      <c r="AC14" s="87" t="s">
        <v>621</v>
      </c>
      <c r="AD14" s="79"/>
      <c r="AE14" s="79" t="b">
        <v>0</v>
      </c>
      <c r="AF14" s="79">
        <v>0</v>
      </c>
      <c r="AG14" s="87" t="s">
        <v>700</v>
      </c>
      <c r="AH14" s="79" t="b">
        <v>0</v>
      </c>
      <c r="AI14" s="79" t="s">
        <v>703</v>
      </c>
      <c r="AJ14" s="79"/>
      <c r="AK14" s="87" t="s">
        <v>700</v>
      </c>
      <c r="AL14" s="79" t="b">
        <v>0</v>
      </c>
      <c r="AM14" s="79">
        <v>4</v>
      </c>
      <c r="AN14" s="87" t="s">
        <v>669</v>
      </c>
      <c r="AO14" s="79" t="s">
        <v>709</v>
      </c>
      <c r="AP14" s="79" t="b">
        <v>0</v>
      </c>
      <c r="AQ14" s="87" t="s">
        <v>669</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3</v>
      </c>
      <c r="BF14" s="48">
        <v>1</v>
      </c>
      <c r="BG14" s="49">
        <v>3.4482758620689653</v>
      </c>
      <c r="BH14" s="48">
        <v>0</v>
      </c>
      <c r="BI14" s="49">
        <v>0</v>
      </c>
      <c r="BJ14" s="48">
        <v>0</v>
      </c>
      <c r="BK14" s="49">
        <v>0</v>
      </c>
      <c r="BL14" s="48">
        <v>28</v>
      </c>
      <c r="BM14" s="49">
        <v>96.55172413793103</v>
      </c>
      <c r="BN14" s="48">
        <v>29</v>
      </c>
    </row>
    <row r="15" spans="1:66" ht="15">
      <c r="A15" s="64" t="s">
        <v>223</v>
      </c>
      <c r="B15" s="64" t="s">
        <v>228</v>
      </c>
      <c r="C15" s="65" t="s">
        <v>1846</v>
      </c>
      <c r="D15" s="66">
        <v>3</v>
      </c>
      <c r="E15" s="67" t="s">
        <v>132</v>
      </c>
      <c r="F15" s="68">
        <v>32</v>
      </c>
      <c r="G15" s="65"/>
      <c r="H15" s="69"/>
      <c r="I15" s="70"/>
      <c r="J15" s="70"/>
      <c r="K15" s="34" t="s">
        <v>65</v>
      </c>
      <c r="L15" s="77">
        <v>15</v>
      </c>
      <c r="M15" s="77"/>
      <c r="N15" s="72"/>
      <c r="O15" s="79" t="s">
        <v>294</v>
      </c>
      <c r="P15" s="81">
        <v>43725.28086805555</v>
      </c>
      <c r="Q15" s="79" t="s">
        <v>305</v>
      </c>
      <c r="R15" s="79"/>
      <c r="S15" s="79"/>
      <c r="T15" s="79" t="s">
        <v>347</v>
      </c>
      <c r="U15" s="79"/>
      <c r="V15" s="82" t="s">
        <v>378</v>
      </c>
      <c r="W15" s="81">
        <v>43725.28086805555</v>
      </c>
      <c r="X15" s="85">
        <v>43725</v>
      </c>
      <c r="Y15" s="87" t="s">
        <v>446</v>
      </c>
      <c r="Z15" s="82" t="s">
        <v>534</v>
      </c>
      <c r="AA15" s="79"/>
      <c r="AB15" s="79"/>
      <c r="AC15" s="87" t="s">
        <v>622</v>
      </c>
      <c r="AD15" s="79"/>
      <c r="AE15" s="79" t="b">
        <v>0</v>
      </c>
      <c r="AF15" s="79">
        <v>0</v>
      </c>
      <c r="AG15" s="87" t="s">
        <v>700</v>
      </c>
      <c r="AH15" s="79" t="b">
        <v>0</v>
      </c>
      <c r="AI15" s="79" t="s">
        <v>703</v>
      </c>
      <c r="AJ15" s="79"/>
      <c r="AK15" s="87" t="s">
        <v>700</v>
      </c>
      <c r="AL15" s="79" t="b">
        <v>0</v>
      </c>
      <c r="AM15" s="79">
        <v>6</v>
      </c>
      <c r="AN15" s="87" t="s">
        <v>628</v>
      </c>
      <c r="AO15" s="79" t="s">
        <v>709</v>
      </c>
      <c r="AP15" s="79" t="b">
        <v>0</v>
      </c>
      <c r="AQ15" s="87" t="s">
        <v>628</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c r="BG15" s="49"/>
      <c r="BH15" s="48"/>
      <c r="BI15" s="49"/>
      <c r="BJ15" s="48"/>
      <c r="BK15" s="49"/>
      <c r="BL15" s="48"/>
      <c r="BM15" s="49"/>
      <c r="BN15" s="48"/>
    </row>
    <row r="16" spans="1:66" ht="15">
      <c r="A16" s="64" t="s">
        <v>223</v>
      </c>
      <c r="B16" s="64" t="s">
        <v>287</v>
      </c>
      <c r="C16" s="65" t="s">
        <v>1846</v>
      </c>
      <c r="D16" s="66">
        <v>3</v>
      </c>
      <c r="E16" s="67" t="s">
        <v>132</v>
      </c>
      <c r="F16" s="68">
        <v>32</v>
      </c>
      <c r="G16" s="65"/>
      <c r="H16" s="69"/>
      <c r="I16" s="70"/>
      <c r="J16" s="70"/>
      <c r="K16" s="34" t="s">
        <v>65</v>
      </c>
      <c r="L16" s="77">
        <v>16</v>
      </c>
      <c r="M16" s="77"/>
      <c r="N16" s="72"/>
      <c r="O16" s="79" t="s">
        <v>293</v>
      </c>
      <c r="P16" s="81">
        <v>43725.28086805555</v>
      </c>
      <c r="Q16" s="79" t="s">
        <v>305</v>
      </c>
      <c r="R16" s="79"/>
      <c r="S16" s="79"/>
      <c r="T16" s="79" t="s">
        <v>347</v>
      </c>
      <c r="U16" s="79"/>
      <c r="V16" s="82" t="s">
        <v>378</v>
      </c>
      <c r="W16" s="81">
        <v>43725.28086805555</v>
      </c>
      <c r="X16" s="85">
        <v>43725</v>
      </c>
      <c r="Y16" s="87" t="s">
        <v>446</v>
      </c>
      <c r="Z16" s="82" t="s">
        <v>534</v>
      </c>
      <c r="AA16" s="79"/>
      <c r="AB16" s="79"/>
      <c r="AC16" s="87" t="s">
        <v>622</v>
      </c>
      <c r="AD16" s="79"/>
      <c r="AE16" s="79" t="b">
        <v>0</v>
      </c>
      <c r="AF16" s="79">
        <v>0</v>
      </c>
      <c r="AG16" s="87" t="s">
        <v>700</v>
      </c>
      <c r="AH16" s="79" t="b">
        <v>0</v>
      </c>
      <c r="AI16" s="79" t="s">
        <v>703</v>
      </c>
      <c r="AJ16" s="79"/>
      <c r="AK16" s="87" t="s">
        <v>700</v>
      </c>
      <c r="AL16" s="79" t="b">
        <v>0</v>
      </c>
      <c r="AM16" s="79">
        <v>6</v>
      </c>
      <c r="AN16" s="87" t="s">
        <v>628</v>
      </c>
      <c r="AO16" s="79" t="s">
        <v>709</v>
      </c>
      <c r="AP16" s="79" t="b">
        <v>0</v>
      </c>
      <c r="AQ16" s="87" t="s">
        <v>628</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v>0</v>
      </c>
      <c r="BG16" s="49">
        <v>0</v>
      </c>
      <c r="BH16" s="48">
        <v>0</v>
      </c>
      <c r="BI16" s="49">
        <v>0</v>
      </c>
      <c r="BJ16" s="48">
        <v>0</v>
      </c>
      <c r="BK16" s="49">
        <v>0</v>
      </c>
      <c r="BL16" s="48">
        <v>18</v>
      </c>
      <c r="BM16" s="49">
        <v>100</v>
      </c>
      <c r="BN16" s="48">
        <v>18</v>
      </c>
    </row>
    <row r="17" spans="1:66" ht="15">
      <c r="A17" s="64" t="s">
        <v>224</v>
      </c>
      <c r="B17" s="64" t="s">
        <v>228</v>
      </c>
      <c r="C17" s="65" t="s">
        <v>1846</v>
      </c>
      <c r="D17" s="66">
        <v>3</v>
      </c>
      <c r="E17" s="67" t="s">
        <v>132</v>
      </c>
      <c r="F17" s="68">
        <v>32</v>
      </c>
      <c r="G17" s="65"/>
      <c r="H17" s="69"/>
      <c r="I17" s="70"/>
      <c r="J17" s="70"/>
      <c r="K17" s="34" t="s">
        <v>65</v>
      </c>
      <c r="L17" s="77">
        <v>17</v>
      </c>
      <c r="M17" s="77"/>
      <c r="N17" s="72"/>
      <c r="O17" s="79" t="s">
        <v>294</v>
      </c>
      <c r="P17" s="81">
        <v>43725.29008101852</v>
      </c>
      <c r="Q17" s="79" t="s">
        <v>305</v>
      </c>
      <c r="R17" s="79"/>
      <c r="S17" s="79"/>
      <c r="T17" s="79" t="s">
        <v>347</v>
      </c>
      <c r="U17" s="79"/>
      <c r="V17" s="82" t="s">
        <v>379</v>
      </c>
      <c r="W17" s="81">
        <v>43725.29008101852</v>
      </c>
      <c r="X17" s="85">
        <v>43725</v>
      </c>
      <c r="Y17" s="87" t="s">
        <v>447</v>
      </c>
      <c r="Z17" s="82" t="s">
        <v>535</v>
      </c>
      <c r="AA17" s="79"/>
      <c r="AB17" s="79"/>
      <c r="AC17" s="87" t="s">
        <v>623</v>
      </c>
      <c r="AD17" s="79"/>
      <c r="AE17" s="79" t="b">
        <v>0</v>
      </c>
      <c r="AF17" s="79">
        <v>0</v>
      </c>
      <c r="AG17" s="87" t="s">
        <v>700</v>
      </c>
      <c r="AH17" s="79" t="b">
        <v>0</v>
      </c>
      <c r="AI17" s="79" t="s">
        <v>703</v>
      </c>
      <c r="AJ17" s="79"/>
      <c r="AK17" s="87" t="s">
        <v>700</v>
      </c>
      <c r="AL17" s="79" t="b">
        <v>0</v>
      </c>
      <c r="AM17" s="79">
        <v>6</v>
      </c>
      <c r="AN17" s="87" t="s">
        <v>628</v>
      </c>
      <c r="AO17" s="79" t="s">
        <v>708</v>
      </c>
      <c r="AP17" s="79" t="b">
        <v>0</v>
      </c>
      <c r="AQ17" s="87" t="s">
        <v>628</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8"/>
      <c r="BG17" s="49"/>
      <c r="BH17" s="48"/>
      <c r="BI17" s="49"/>
      <c r="BJ17" s="48"/>
      <c r="BK17" s="49"/>
      <c r="BL17" s="48"/>
      <c r="BM17" s="49"/>
      <c r="BN17" s="48"/>
    </row>
    <row r="18" spans="1:66" ht="15">
      <c r="A18" s="64" t="s">
        <v>224</v>
      </c>
      <c r="B18" s="64" t="s">
        <v>287</v>
      </c>
      <c r="C18" s="65" t="s">
        <v>1846</v>
      </c>
      <c r="D18" s="66">
        <v>3</v>
      </c>
      <c r="E18" s="67" t="s">
        <v>132</v>
      </c>
      <c r="F18" s="68">
        <v>32</v>
      </c>
      <c r="G18" s="65"/>
      <c r="H18" s="69"/>
      <c r="I18" s="70"/>
      <c r="J18" s="70"/>
      <c r="K18" s="34" t="s">
        <v>65</v>
      </c>
      <c r="L18" s="77">
        <v>18</v>
      </c>
      <c r="M18" s="77"/>
      <c r="N18" s="72"/>
      <c r="O18" s="79" t="s">
        <v>293</v>
      </c>
      <c r="P18" s="81">
        <v>43725.29008101852</v>
      </c>
      <c r="Q18" s="79" t="s">
        <v>305</v>
      </c>
      <c r="R18" s="79"/>
      <c r="S18" s="79"/>
      <c r="T18" s="79" t="s">
        <v>347</v>
      </c>
      <c r="U18" s="79"/>
      <c r="V18" s="82" t="s">
        <v>379</v>
      </c>
      <c r="W18" s="81">
        <v>43725.29008101852</v>
      </c>
      <c r="X18" s="85">
        <v>43725</v>
      </c>
      <c r="Y18" s="87" t="s">
        <v>447</v>
      </c>
      <c r="Z18" s="82" t="s">
        <v>535</v>
      </c>
      <c r="AA18" s="79"/>
      <c r="AB18" s="79"/>
      <c r="AC18" s="87" t="s">
        <v>623</v>
      </c>
      <c r="AD18" s="79"/>
      <c r="AE18" s="79" t="b">
        <v>0</v>
      </c>
      <c r="AF18" s="79">
        <v>0</v>
      </c>
      <c r="AG18" s="87" t="s">
        <v>700</v>
      </c>
      <c r="AH18" s="79" t="b">
        <v>0</v>
      </c>
      <c r="AI18" s="79" t="s">
        <v>703</v>
      </c>
      <c r="AJ18" s="79"/>
      <c r="AK18" s="87" t="s">
        <v>700</v>
      </c>
      <c r="AL18" s="79" t="b">
        <v>0</v>
      </c>
      <c r="AM18" s="79">
        <v>6</v>
      </c>
      <c r="AN18" s="87" t="s">
        <v>628</v>
      </c>
      <c r="AO18" s="79" t="s">
        <v>708</v>
      </c>
      <c r="AP18" s="79" t="b">
        <v>0</v>
      </c>
      <c r="AQ18" s="87" t="s">
        <v>628</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v>0</v>
      </c>
      <c r="BG18" s="49">
        <v>0</v>
      </c>
      <c r="BH18" s="48">
        <v>0</v>
      </c>
      <c r="BI18" s="49">
        <v>0</v>
      </c>
      <c r="BJ18" s="48">
        <v>0</v>
      </c>
      <c r="BK18" s="49">
        <v>0</v>
      </c>
      <c r="BL18" s="48">
        <v>18</v>
      </c>
      <c r="BM18" s="49">
        <v>100</v>
      </c>
      <c r="BN18" s="48">
        <v>18</v>
      </c>
    </row>
    <row r="19" spans="1:66" ht="15">
      <c r="A19" s="64" t="s">
        <v>225</v>
      </c>
      <c r="B19" s="64" t="s">
        <v>225</v>
      </c>
      <c r="C19" s="65" t="s">
        <v>1846</v>
      </c>
      <c r="D19" s="66">
        <v>3</v>
      </c>
      <c r="E19" s="67" t="s">
        <v>132</v>
      </c>
      <c r="F19" s="68">
        <v>32</v>
      </c>
      <c r="G19" s="65"/>
      <c r="H19" s="69"/>
      <c r="I19" s="70"/>
      <c r="J19" s="70"/>
      <c r="K19" s="34" t="s">
        <v>65</v>
      </c>
      <c r="L19" s="77">
        <v>19</v>
      </c>
      <c r="M19" s="77"/>
      <c r="N19" s="72"/>
      <c r="O19" s="79" t="s">
        <v>176</v>
      </c>
      <c r="P19" s="81">
        <v>43725.25001157408</v>
      </c>
      <c r="Q19" s="79" t="s">
        <v>303</v>
      </c>
      <c r="R19" s="79"/>
      <c r="S19" s="79"/>
      <c r="T19" s="79" t="s">
        <v>348</v>
      </c>
      <c r="U19" s="79"/>
      <c r="V19" s="82" t="s">
        <v>380</v>
      </c>
      <c r="W19" s="81">
        <v>43725.25001157408</v>
      </c>
      <c r="X19" s="85">
        <v>43725</v>
      </c>
      <c r="Y19" s="87" t="s">
        <v>448</v>
      </c>
      <c r="Z19" s="82" t="s">
        <v>536</v>
      </c>
      <c r="AA19" s="79"/>
      <c r="AB19" s="79"/>
      <c r="AC19" s="87" t="s">
        <v>624</v>
      </c>
      <c r="AD19" s="79"/>
      <c r="AE19" s="79" t="b">
        <v>0</v>
      </c>
      <c r="AF19" s="79">
        <v>5</v>
      </c>
      <c r="AG19" s="87" t="s">
        <v>700</v>
      </c>
      <c r="AH19" s="79" t="b">
        <v>0</v>
      </c>
      <c r="AI19" s="79" t="s">
        <v>703</v>
      </c>
      <c r="AJ19" s="79"/>
      <c r="AK19" s="87" t="s">
        <v>700</v>
      </c>
      <c r="AL19" s="79" t="b">
        <v>0</v>
      </c>
      <c r="AM19" s="79">
        <v>2</v>
      </c>
      <c r="AN19" s="87" t="s">
        <v>700</v>
      </c>
      <c r="AO19" s="79" t="s">
        <v>708</v>
      </c>
      <c r="AP19" s="79" t="b">
        <v>0</v>
      </c>
      <c r="AQ19" s="87" t="s">
        <v>624</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v>1</v>
      </c>
      <c r="BG19" s="49">
        <v>8.333333333333334</v>
      </c>
      <c r="BH19" s="48">
        <v>0</v>
      </c>
      <c r="BI19" s="49">
        <v>0</v>
      </c>
      <c r="BJ19" s="48">
        <v>0</v>
      </c>
      <c r="BK19" s="49">
        <v>0</v>
      </c>
      <c r="BL19" s="48">
        <v>11</v>
      </c>
      <c r="BM19" s="49">
        <v>91.66666666666667</v>
      </c>
      <c r="BN19" s="48">
        <v>12</v>
      </c>
    </row>
    <row r="20" spans="1:66" ht="15">
      <c r="A20" s="64" t="s">
        <v>225</v>
      </c>
      <c r="B20" s="64" t="s">
        <v>228</v>
      </c>
      <c r="C20" s="65" t="s">
        <v>1846</v>
      </c>
      <c r="D20" s="66">
        <v>3</v>
      </c>
      <c r="E20" s="67" t="s">
        <v>132</v>
      </c>
      <c r="F20" s="68">
        <v>32</v>
      </c>
      <c r="G20" s="65"/>
      <c r="H20" s="69"/>
      <c r="I20" s="70"/>
      <c r="J20" s="70"/>
      <c r="K20" s="34" t="s">
        <v>65</v>
      </c>
      <c r="L20" s="77">
        <v>20</v>
      </c>
      <c r="M20" s="77"/>
      <c r="N20" s="72"/>
      <c r="O20" s="79" t="s">
        <v>294</v>
      </c>
      <c r="P20" s="81">
        <v>43725.31236111111</v>
      </c>
      <c r="Q20" s="79" t="s">
        <v>305</v>
      </c>
      <c r="R20" s="79"/>
      <c r="S20" s="79"/>
      <c r="T20" s="79" t="s">
        <v>347</v>
      </c>
      <c r="U20" s="79"/>
      <c r="V20" s="82" t="s">
        <v>380</v>
      </c>
      <c r="W20" s="81">
        <v>43725.31236111111</v>
      </c>
      <c r="X20" s="85">
        <v>43725</v>
      </c>
      <c r="Y20" s="87" t="s">
        <v>449</v>
      </c>
      <c r="Z20" s="82" t="s">
        <v>537</v>
      </c>
      <c r="AA20" s="79"/>
      <c r="AB20" s="79"/>
      <c r="AC20" s="87" t="s">
        <v>625</v>
      </c>
      <c r="AD20" s="79"/>
      <c r="AE20" s="79" t="b">
        <v>0</v>
      </c>
      <c r="AF20" s="79">
        <v>0</v>
      </c>
      <c r="AG20" s="87" t="s">
        <v>700</v>
      </c>
      <c r="AH20" s="79" t="b">
        <v>0</v>
      </c>
      <c r="AI20" s="79" t="s">
        <v>703</v>
      </c>
      <c r="AJ20" s="79"/>
      <c r="AK20" s="87" t="s">
        <v>700</v>
      </c>
      <c r="AL20" s="79" t="b">
        <v>0</v>
      </c>
      <c r="AM20" s="79">
        <v>6</v>
      </c>
      <c r="AN20" s="87" t="s">
        <v>628</v>
      </c>
      <c r="AO20" s="79" t="s">
        <v>708</v>
      </c>
      <c r="AP20" s="79" t="b">
        <v>0</v>
      </c>
      <c r="AQ20" s="87" t="s">
        <v>628</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c r="BG20" s="49"/>
      <c r="BH20" s="48"/>
      <c r="BI20" s="49"/>
      <c r="BJ20" s="48"/>
      <c r="BK20" s="49"/>
      <c r="BL20" s="48"/>
      <c r="BM20" s="49"/>
      <c r="BN20" s="48"/>
    </row>
    <row r="21" spans="1:66" ht="15">
      <c r="A21" s="64" t="s">
        <v>225</v>
      </c>
      <c r="B21" s="64" t="s">
        <v>287</v>
      </c>
      <c r="C21" s="65" t="s">
        <v>1846</v>
      </c>
      <c r="D21" s="66">
        <v>3</v>
      </c>
      <c r="E21" s="67" t="s">
        <v>132</v>
      </c>
      <c r="F21" s="68">
        <v>32</v>
      </c>
      <c r="G21" s="65"/>
      <c r="H21" s="69"/>
      <c r="I21" s="70"/>
      <c r="J21" s="70"/>
      <c r="K21" s="34" t="s">
        <v>65</v>
      </c>
      <c r="L21" s="77">
        <v>21</v>
      </c>
      <c r="M21" s="77"/>
      <c r="N21" s="72"/>
      <c r="O21" s="79" t="s">
        <v>293</v>
      </c>
      <c r="P21" s="81">
        <v>43725.31236111111</v>
      </c>
      <c r="Q21" s="79" t="s">
        <v>305</v>
      </c>
      <c r="R21" s="79"/>
      <c r="S21" s="79"/>
      <c r="T21" s="79" t="s">
        <v>347</v>
      </c>
      <c r="U21" s="79"/>
      <c r="V21" s="82" t="s">
        <v>380</v>
      </c>
      <c r="W21" s="81">
        <v>43725.31236111111</v>
      </c>
      <c r="X21" s="85">
        <v>43725</v>
      </c>
      <c r="Y21" s="87" t="s">
        <v>449</v>
      </c>
      <c r="Z21" s="82" t="s">
        <v>537</v>
      </c>
      <c r="AA21" s="79"/>
      <c r="AB21" s="79"/>
      <c r="AC21" s="87" t="s">
        <v>625</v>
      </c>
      <c r="AD21" s="79"/>
      <c r="AE21" s="79" t="b">
        <v>0</v>
      </c>
      <c r="AF21" s="79">
        <v>0</v>
      </c>
      <c r="AG21" s="87" t="s">
        <v>700</v>
      </c>
      <c r="AH21" s="79" t="b">
        <v>0</v>
      </c>
      <c r="AI21" s="79" t="s">
        <v>703</v>
      </c>
      <c r="AJ21" s="79"/>
      <c r="AK21" s="87" t="s">
        <v>700</v>
      </c>
      <c r="AL21" s="79" t="b">
        <v>0</v>
      </c>
      <c r="AM21" s="79">
        <v>6</v>
      </c>
      <c r="AN21" s="87" t="s">
        <v>628</v>
      </c>
      <c r="AO21" s="79" t="s">
        <v>708</v>
      </c>
      <c r="AP21" s="79" t="b">
        <v>0</v>
      </c>
      <c r="AQ21" s="87" t="s">
        <v>628</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8">
        <v>0</v>
      </c>
      <c r="BG21" s="49">
        <v>0</v>
      </c>
      <c r="BH21" s="48">
        <v>0</v>
      </c>
      <c r="BI21" s="49">
        <v>0</v>
      </c>
      <c r="BJ21" s="48">
        <v>0</v>
      </c>
      <c r="BK21" s="49">
        <v>0</v>
      </c>
      <c r="BL21" s="48">
        <v>18</v>
      </c>
      <c r="BM21" s="49">
        <v>100</v>
      </c>
      <c r="BN21" s="48">
        <v>18</v>
      </c>
    </row>
    <row r="22" spans="1:66" ht="15">
      <c r="A22" s="64" t="s">
        <v>226</v>
      </c>
      <c r="B22" s="64" t="s">
        <v>228</v>
      </c>
      <c r="C22" s="65" t="s">
        <v>1846</v>
      </c>
      <c r="D22" s="66">
        <v>3</v>
      </c>
      <c r="E22" s="67" t="s">
        <v>132</v>
      </c>
      <c r="F22" s="68">
        <v>32</v>
      </c>
      <c r="G22" s="65"/>
      <c r="H22" s="69"/>
      <c r="I22" s="70"/>
      <c r="J22" s="70"/>
      <c r="K22" s="34" t="s">
        <v>65</v>
      </c>
      <c r="L22" s="77">
        <v>22</v>
      </c>
      <c r="M22" s="77"/>
      <c r="N22" s="72"/>
      <c r="O22" s="79" t="s">
        <v>294</v>
      </c>
      <c r="P22" s="81">
        <v>43725.323958333334</v>
      </c>
      <c r="Q22" s="79" t="s">
        <v>305</v>
      </c>
      <c r="R22" s="79"/>
      <c r="S22" s="79"/>
      <c r="T22" s="79" t="s">
        <v>347</v>
      </c>
      <c r="U22" s="79"/>
      <c r="V22" s="82" t="s">
        <v>381</v>
      </c>
      <c r="W22" s="81">
        <v>43725.323958333334</v>
      </c>
      <c r="X22" s="85">
        <v>43725</v>
      </c>
      <c r="Y22" s="87" t="s">
        <v>450</v>
      </c>
      <c r="Z22" s="82" t="s">
        <v>538</v>
      </c>
      <c r="AA22" s="79"/>
      <c r="AB22" s="79"/>
      <c r="AC22" s="87" t="s">
        <v>626</v>
      </c>
      <c r="AD22" s="79"/>
      <c r="AE22" s="79" t="b">
        <v>0</v>
      </c>
      <c r="AF22" s="79">
        <v>0</v>
      </c>
      <c r="AG22" s="87" t="s">
        <v>700</v>
      </c>
      <c r="AH22" s="79" t="b">
        <v>0</v>
      </c>
      <c r="AI22" s="79" t="s">
        <v>703</v>
      </c>
      <c r="AJ22" s="79"/>
      <c r="AK22" s="87" t="s">
        <v>700</v>
      </c>
      <c r="AL22" s="79" t="b">
        <v>0</v>
      </c>
      <c r="AM22" s="79">
        <v>6</v>
      </c>
      <c r="AN22" s="87" t="s">
        <v>628</v>
      </c>
      <c r="AO22" s="79" t="s">
        <v>708</v>
      </c>
      <c r="AP22" s="79" t="b">
        <v>0</v>
      </c>
      <c r="AQ22" s="87" t="s">
        <v>628</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8"/>
      <c r="BG22" s="49"/>
      <c r="BH22" s="48"/>
      <c r="BI22" s="49"/>
      <c r="BJ22" s="48"/>
      <c r="BK22" s="49"/>
      <c r="BL22" s="48"/>
      <c r="BM22" s="49"/>
      <c r="BN22" s="48"/>
    </row>
    <row r="23" spans="1:66" ht="15">
      <c r="A23" s="64" t="s">
        <v>226</v>
      </c>
      <c r="B23" s="64" t="s">
        <v>287</v>
      </c>
      <c r="C23" s="65" t="s">
        <v>1846</v>
      </c>
      <c r="D23" s="66">
        <v>3</v>
      </c>
      <c r="E23" s="67" t="s">
        <v>132</v>
      </c>
      <c r="F23" s="68">
        <v>32</v>
      </c>
      <c r="G23" s="65"/>
      <c r="H23" s="69"/>
      <c r="I23" s="70"/>
      <c r="J23" s="70"/>
      <c r="K23" s="34" t="s">
        <v>65</v>
      </c>
      <c r="L23" s="77">
        <v>23</v>
      </c>
      <c r="M23" s="77"/>
      <c r="N23" s="72"/>
      <c r="O23" s="79" t="s">
        <v>293</v>
      </c>
      <c r="P23" s="81">
        <v>43725.323958333334</v>
      </c>
      <c r="Q23" s="79" t="s">
        <v>305</v>
      </c>
      <c r="R23" s="79"/>
      <c r="S23" s="79"/>
      <c r="T23" s="79" t="s">
        <v>347</v>
      </c>
      <c r="U23" s="79"/>
      <c r="V23" s="82" t="s">
        <v>381</v>
      </c>
      <c r="W23" s="81">
        <v>43725.323958333334</v>
      </c>
      <c r="X23" s="85">
        <v>43725</v>
      </c>
      <c r="Y23" s="87" t="s">
        <v>450</v>
      </c>
      <c r="Z23" s="82" t="s">
        <v>538</v>
      </c>
      <c r="AA23" s="79"/>
      <c r="AB23" s="79"/>
      <c r="AC23" s="87" t="s">
        <v>626</v>
      </c>
      <c r="AD23" s="79"/>
      <c r="AE23" s="79" t="b">
        <v>0</v>
      </c>
      <c r="AF23" s="79">
        <v>0</v>
      </c>
      <c r="AG23" s="87" t="s">
        <v>700</v>
      </c>
      <c r="AH23" s="79" t="b">
        <v>0</v>
      </c>
      <c r="AI23" s="79" t="s">
        <v>703</v>
      </c>
      <c r="AJ23" s="79"/>
      <c r="AK23" s="87" t="s">
        <v>700</v>
      </c>
      <c r="AL23" s="79" t="b">
        <v>0</v>
      </c>
      <c r="AM23" s="79">
        <v>6</v>
      </c>
      <c r="AN23" s="87" t="s">
        <v>628</v>
      </c>
      <c r="AO23" s="79" t="s">
        <v>708</v>
      </c>
      <c r="AP23" s="79" t="b">
        <v>0</v>
      </c>
      <c r="AQ23" s="87" t="s">
        <v>628</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v>0</v>
      </c>
      <c r="BG23" s="49">
        <v>0</v>
      </c>
      <c r="BH23" s="48">
        <v>0</v>
      </c>
      <c r="BI23" s="49">
        <v>0</v>
      </c>
      <c r="BJ23" s="48">
        <v>0</v>
      </c>
      <c r="BK23" s="49">
        <v>0</v>
      </c>
      <c r="BL23" s="48">
        <v>18</v>
      </c>
      <c r="BM23" s="49">
        <v>100</v>
      </c>
      <c r="BN23" s="48">
        <v>18</v>
      </c>
    </row>
    <row r="24" spans="1:66" ht="15">
      <c r="A24" s="64" t="s">
        <v>227</v>
      </c>
      <c r="B24" s="64" t="s">
        <v>228</v>
      </c>
      <c r="C24" s="65" t="s">
        <v>1846</v>
      </c>
      <c r="D24" s="66">
        <v>3</v>
      </c>
      <c r="E24" s="67" t="s">
        <v>132</v>
      </c>
      <c r="F24" s="68">
        <v>32</v>
      </c>
      <c r="G24" s="65"/>
      <c r="H24" s="69"/>
      <c r="I24" s="70"/>
      <c r="J24" s="70"/>
      <c r="K24" s="34" t="s">
        <v>65</v>
      </c>
      <c r="L24" s="77">
        <v>24</v>
      </c>
      <c r="M24" s="77"/>
      <c r="N24" s="72"/>
      <c r="O24" s="79" t="s">
        <v>294</v>
      </c>
      <c r="P24" s="81">
        <v>43725.329872685186</v>
      </c>
      <c r="Q24" s="79" t="s">
        <v>305</v>
      </c>
      <c r="R24" s="79"/>
      <c r="S24" s="79"/>
      <c r="T24" s="79" t="s">
        <v>347</v>
      </c>
      <c r="U24" s="79"/>
      <c r="V24" s="82" t="s">
        <v>382</v>
      </c>
      <c r="W24" s="81">
        <v>43725.329872685186</v>
      </c>
      <c r="X24" s="85">
        <v>43725</v>
      </c>
      <c r="Y24" s="87" t="s">
        <v>451</v>
      </c>
      <c r="Z24" s="82" t="s">
        <v>539</v>
      </c>
      <c r="AA24" s="79"/>
      <c r="AB24" s="79"/>
      <c r="AC24" s="87" t="s">
        <v>627</v>
      </c>
      <c r="AD24" s="79"/>
      <c r="AE24" s="79" t="b">
        <v>0</v>
      </c>
      <c r="AF24" s="79">
        <v>0</v>
      </c>
      <c r="AG24" s="87" t="s">
        <v>700</v>
      </c>
      <c r="AH24" s="79" t="b">
        <v>0</v>
      </c>
      <c r="AI24" s="79" t="s">
        <v>703</v>
      </c>
      <c r="AJ24" s="79"/>
      <c r="AK24" s="87" t="s">
        <v>700</v>
      </c>
      <c r="AL24" s="79" t="b">
        <v>0</v>
      </c>
      <c r="AM24" s="79">
        <v>6</v>
      </c>
      <c r="AN24" s="87" t="s">
        <v>628</v>
      </c>
      <c r="AO24" s="79" t="s">
        <v>707</v>
      </c>
      <c r="AP24" s="79" t="b">
        <v>0</v>
      </c>
      <c r="AQ24" s="87" t="s">
        <v>628</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8"/>
      <c r="BG24" s="49"/>
      <c r="BH24" s="48"/>
      <c r="BI24" s="49"/>
      <c r="BJ24" s="48"/>
      <c r="BK24" s="49"/>
      <c r="BL24" s="48"/>
      <c r="BM24" s="49"/>
      <c r="BN24" s="48"/>
    </row>
    <row r="25" spans="1:66" ht="15">
      <c r="A25" s="64" t="s">
        <v>227</v>
      </c>
      <c r="B25" s="64" t="s">
        <v>287</v>
      </c>
      <c r="C25" s="65" t="s">
        <v>1846</v>
      </c>
      <c r="D25" s="66">
        <v>3</v>
      </c>
      <c r="E25" s="67" t="s">
        <v>132</v>
      </c>
      <c r="F25" s="68">
        <v>32</v>
      </c>
      <c r="G25" s="65"/>
      <c r="H25" s="69"/>
      <c r="I25" s="70"/>
      <c r="J25" s="70"/>
      <c r="K25" s="34" t="s">
        <v>65</v>
      </c>
      <c r="L25" s="77">
        <v>25</v>
      </c>
      <c r="M25" s="77"/>
      <c r="N25" s="72"/>
      <c r="O25" s="79" t="s">
        <v>293</v>
      </c>
      <c r="P25" s="81">
        <v>43725.329872685186</v>
      </c>
      <c r="Q25" s="79" t="s">
        <v>305</v>
      </c>
      <c r="R25" s="79"/>
      <c r="S25" s="79"/>
      <c r="T25" s="79" t="s">
        <v>347</v>
      </c>
      <c r="U25" s="79"/>
      <c r="V25" s="82" t="s">
        <v>382</v>
      </c>
      <c r="W25" s="81">
        <v>43725.329872685186</v>
      </c>
      <c r="X25" s="85">
        <v>43725</v>
      </c>
      <c r="Y25" s="87" t="s">
        <v>451</v>
      </c>
      <c r="Z25" s="82" t="s">
        <v>539</v>
      </c>
      <c r="AA25" s="79"/>
      <c r="AB25" s="79"/>
      <c r="AC25" s="87" t="s">
        <v>627</v>
      </c>
      <c r="AD25" s="79"/>
      <c r="AE25" s="79" t="b">
        <v>0</v>
      </c>
      <c r="AF25" s="79">
        <v>0</v>
      </c>
      <c r="AG25" s="87" t="s">
        <v>700</v>
      </c>
      <c r="AH25" s="79" t="b">
        <v>0</v>
      </c>
      <c r="AI25" s="79" t="s">
        <v>703</v>
      </c>
      <c r="AJ25" s="79"/>
      <c r="AK25" s="87" t="s">
        <v>700</v>
      </c>
      <c r="AL25" s="79" t="b">
        <v>0</v>
      </c>
      <c r="AM25" s="79">
        <v>6</v>
      </c>
      <c r="AN25" s="87" t="s">
        <v>628</v>
      </c>
      <c r="AO25" s="79" t="s">
        <v>707</v>
      </c>
      <c r="AP25" s="79" t="b">
        <v>0</v>
      </c>
      <c r="AQ25" s="87" t="s">
        <v>628</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8">
        <v>0</v>
      </c>
      <c r="BG25" s="49">
        <v>0</v>
      </c>
      <c r="BH25" s="48">
        <v>0</v>
      </c>
      <c r="BI25" s="49">
        <v>0</v>
      </c>
      <c r="BJ25" s="48">
        <v>0</v>
      </c>
      <c r="BK25" s="49">
        <v>0</v>
      </c>
      <c r="BL25" s="48">
        <v>18</v>
      </c>
      <c r="BM25" s="49">
        <v>100</v>
      </c>
      <c r="BN25" s="48">
        <v>18</v>
      </c>
    </row>
    <row r="26" spans="1:66" ht="15">
      <c r="A26" s="64" t="s">
        <v>228</v>
      </c>
      <c r="B26" s="64" t="s">
        <v>287</v>
      </c>
      <c r="C26" s="65" t="s">
        <v>1846</v>
      </c>
      <c r="D26" s="66">
        <v>3</v>
      </c>
      <c r="E26" s="67" t="s">
        <v>132</v>
      </c>
      <c r="F26" s="68">
        <v>32</v>
      </c>
      <c r="G26" s="65"/>
      <c r="H26" s="69"/>
      <c r="I26" s="70"/>
      <c r="J26" s="70"/>
      <c r="K26" s="34" t="s">
        <v>65</v>
      </c>
      <c r="L26" s="77">
        <v>26</v>
      </c>
      <c r="M26" s="77"/>
      <c r="N26" s="72"/>
      <c r="O26" s="79" t="s">
        <v>293</v>
      </c>
      <c r="P26" s="81">
        <v>43725.25450231481</v>
      </c>
      <c r="Q26" s="79" t="s">
        <v>305</v>
      </c>
      <c r="R26" s="79"/>
      <c r="S26" s="79"/>
      <c r="T26" s="79" t="s">
        <v>347</v>
      </c>
      <c r="U26" s="79"/>
      <c r="V26" s="82" t="s">
        <v>383</v>
      </c>
      <c r="W26" s="81">
        <v>43725.25450231481</v>
      </c>
      <c r="X26" s="85">
        <v>43725</v>
      </c>
      <c r="Y26" s="87" t="s">
        <v>452</v>
      </c>
      <c r="Z26" s="82" t="s">
        <v>540</v>
      </c>
      <c r="AA26" s="79"/>
      <c r="AB26" s="79"/>
      <c r="AC26" s="87" t="s">
        <v>628</v>
      </c>
      <c r="AD26" s="79"/>
      <c r="AE26" s="79" t="b">
        <v>0</v>
      </c>
      <c r="AF26" s="79">
        <v>11</v>
      </c>
      <c r="AG26" s="87" t="s">
        <v>700</v>
      </c>
      <c r="AH26" s="79" t="b">
        <v>0</v>
      </c>
      <c r="AI26" s="79" t="s">
        <v>703</v>
      </c>
      <c r="AJ26" s="79"/>
      <c r="AK26" s="87" t="s">
        <v>700</v>
      </c>
      <c r="AL26" s="79" t="b">
        <v>0</v>
      </c>
      <c r="AM26" s="79">
        <v>6</v>
      </c>
      <c r="AN26" s="87" t="s">
        <v>700</v>
      </c>
      <c r="AO26" s="79" t="s">
        <v>708</v>
      </c>
      <c r="AP26" s="79" t="b">
        <v>0</v>
      </c>
      <c r="AQ26" s="87" t="s">
        <v>628</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8">
        <v>0</v>
      </c>
      <c r="BG26" s="49">
        <v>0</v>
      </c>
      <c r="BH26" s="48">
        <v>0</v>
      </c>
      <c r="BI26" s="49">
        <v>0</v>
      </c>
      <c r="BJ26" s="48">
        <v>0</v>
      </c>
      <c r="BK26" s="49">
        <v>0</v>
      </c>
      <c r="BL26" s="48">
        <v>18</v>
      </c>
      <c r="BM26" s="49">
        <v>100</v>
      </c>
      <c r="BN26" s="48">
        <v>18</v>
      </c>
    </row>
    <row r="27" spans="1:66" ht="15">
      <c r="A27" s="64" t="s">
        <v>229</v>
      </c>
      <c r="B27" s="64" t="s">
        <v>228</v>
      </c>
      <c r="C27" s="65" t="s">
        <v>1846</v>
      </c>
      <c r="D27" s="66">
        <v>3</v>
      </c>
      <c r="E27" s="67" t="s">
        <v>132</v>
      </c>
      <c r="F27" s="68">
        <v>32</v>
      </c>
      <c r="G27" s="65"/>
      <c r="H27" s="69"/>
      <c r="I27" s="70"/>
      <c r="J27" s="70"/>
      <c r="K27" s="34" t="s">
        <v>65</v>
      </c>
      <c r="L27" s="77">
        <v>27</v>
      </c>
      <c r="M27" s="77"/>
      <c r="N27" s="72"/>
      <c r="O27" s="79" t="s">
        <v>294</v>
      </c>
      <c r="P27" s="81">
        <v>43725.3359837963</v>
      </c>
      <c r="Q27" s="79" t="s">
        <v>305</v>
      </c>
      <c r="R27" s="79"/>
      <c r="S27" s="79"/>
      <c r="T27" s="79" t="s">
        <v>347</v>
      </c>
      <c r="U27" s="79"/>
      <c r="V27" s="82" t="s">
        <v>384</v>
      </c>
      <c r="W27" s="81">
        <v>43725.3359837963</v>
      </c>
      <c r="X27" s="85">
        <v>43725</v>
      </c>
      <c r="Y27" s="87" t="s">
        <v>453</v>
      </c>
      <c r="Z27" s="82" t="s">
        <v>541</v>
      </c>
      <c r="AA27" s="79"/>
      <c r="AB27" s="79"/>
      <c r="AC27" s="87" t="s">
        <v>629</v>
      </c>
      <c r="AD27" s="79"/>
      <c r="AE27" s="79" t="b">
        <v>0</v>
      </c>
      <c r="AF27" s="79">
        <v>0</v>
      </c>
      <c r="AG27" s="87" t="s">
        <v>700</v>
      </c>
      <c r="AH27" s="79" t="b">
        <v>0</v>
      </c>
      <c r="AI27" s="79" t="s">
        <v>703</v>
      </c>
      <c r="AJ27" s="79"/>
      <c r="AK27" s="87" t="s">
        <v>700</v>
      </c>
      <c r="AL27" s="79" t="b">
        <v>0</v>
      </c>
      <c r="AM27" s="79">
        <v>6</v>
      </c>
      <c r="AN27" s="87" t="s">
        <v>628</v>
      </c>
      <c r="AO27" s="79" t="s">
        <v>709</v>
      </c>
      <c r="AP27" s="79" t="b">
        <v>0</v>
      </c>
      <c r="AQ27" s="87" t="s">
        <v>628</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c r="BG27" s="49"/>
      <c r="BH27" s="48"/>
      <c r="BI27" s="49"/>
      <c r="BJ27" s="48"/>
      <c r="BK27" s="49"/>
      <c r="BL27" s="48"/>
      <c r="BM27" s="49"/>
      <c r="BN27" s="48"/>
    </row>
    <row r="28" spans="1:66" ht="15">
      <c r="A28" s="64" t="s">
        <v>229</v>
      </c>
      <c r="B28" s="64" t="s">
        <v>287</v>
      </c>
      <c r="C28" s="65" t="s">
        <v>1846</v>
      </c>
      <c r="D28" s="66">
        <v>3</v>
      </c>
      <c r="E28" s="67" t="s">
        <v>132</v>
      </c>
      <c r="F28" s="68">
        <v>32</v>
      </c>
      <c r="G28" s="65"/>
      <c r="H28" s="69"/>
      <c r="I28" s="70"/>
      <c r="J28" s="70"/>
      <c r="K28" s="34" t="s">
        <v>65</v>
      </c>
      <c r="L28" s="77">
        <v>28</v>
      </c>
      <c r="M28" s="77"/>
      <c r="N28" s="72"/>
      <c r="O28" s="79" t="s">
        <v>293</v>
      </c>
      <c r="P28" s="81">
        <v>43725.3359837963</v>
      </c>
      <c r="Q28" s="79" t="s">
        <v>305</v>
      </c>
      <c r="R28" s="79"/>
      <c r="S28" s="79"/>
      <c r="T28" s="79" t="s">
        <v>347</v>
      </c>
      <c r="U28" s="79"/>
      <c r="V28" s="82" t="s">
        <v>384</v>
      </c>
      <c r="W28" s="81">
        <v>43725.3359837963</v>
      </c>
      <c r="X28" s="85">
        <v>43725</v>
      </c>
      <c r="Y28" s="87" t="s">
        <v>453</v>
      </c>
      <c r="Z28" s="82" t="s">
        <v>541</v>
      </c>
      <c r="AA28" s="79"/>
      <c r="AB28" s="79"/>
      <c r="AC28" s="87" t="s">
        <v>629</v>
      </c>
      <c r="AD28" s="79"/>
      <c r="AE28" s="79" t="b">
        <v>0</v>
      </c>
      <c r="AF28" s="79">
        <v>0</v>
      </c>
      <c r="AG28" s="87" t="s">
        <v>700</v>
      </c>
      <c r="AH28" s="79" t="b">
        <v>0</v>
      </c>
      <c r="AI28" s="79" t="s">
        <v>703</v>
      </c>
      <c r="AJ28" s="79"/>
      <c r="AK28" s="87" t="s">
        <v>700</v>
      </c>
      <c r="AL28" s="79" t="b">
        <v>0</v>
      </c>
      <c r="AM28" s="79">
        <v>6</v>
      </c>
      <c r="AN28" s="87" t="s">
        <v>628</v>
      </c>
      <c r="AO28" s="79" t="s">
        <v>709</v>
      </c>
      <c r="AP28" s="79" t="b">
        <v>0</v>
      </c>
      <c r="AQ28" s="87" t="s">
        <v>628</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v>0</v>
      </c>
      <c r="BG28" s="49">
        <v>0</v>
      </c>
      <c r="BH28" s="48">
        <v>0</v>
      </c>
      <c r="BI28" s="49">
        <v>0</v>
      </c>
      <c r="BJ28" s="48">
        <v>0</v>
      </c>
      <c r="BK28" s="49">
        <v>0</v>
      </c>
      <c r="BL28" s="48">
        <v>18</v>
      </c>
      <c r="BM28" s="49">
        <v>100</v>
      </c>
      <c r="BN28" s="48">
        <v>18</v>
      </c>
    </row>
    <row r="29" spans="1:66" ht="15">
      <c r="A29" s="64" t="s">
        <v>230</v>
      </c>
      <c r="B29" s="64" t="s">
        <v>264</v>
      </c>
      <c r="C29" s="65" t="s">
        <v>1846</v>
      </c>
      <c r="D29" s="66">
        <v>3</v>
      </c>
      <c r="E29" s="67" t="s">
        <v>132</v>
      </c>
      <c r="F29" s="68">
        <v>32</v>
      </c>
      <c r="G29" s="65"/>
      <c r="H29" s="69"/>
      <c r="I29" s="70"/>
      <c r="J29" s="70"/>
      <c r="K29" s="34" t="s">
        <v>65</v>
      </c>
      <c r="L29" s="77">
        <v>29</v>
      </c>
      <c r="M29" s="77"/>
      <c r="N29" s="72"/>
      <c r="O29" s="79" t="s">
        <v>294</v>
      </c>
      <c r="P29" s="81">
        <v>43725.35144675926</v>
      </c>
      <c r="Q29" s="79" t="s">
        <v>306</v>
      </c>
      <c r="R29" s="82" t="s">
        <v>332</v>
      </c>
      <c r="S29" s="79" t="s">
        <v>339</v>
      </c>
      <c r="T29" s="79" t="s">
        <v>347</v>
      </c>
      <c r="U29" s="79"/>
      <c r="V29" s="82" t="s">
        <v>385</v>
      </c>
      <c r="W29" s="81">
        <v>43725.35144675926</v>
      </c>
      <c r="X29" s="85">
        <v>43725</v>
      </c>
      <c r="Y29" s="87" t="s">
        <v>454</v>
      </c>
      <c r="Z29" s="82" t="s">
        <v>542</v>
      </c>
      <c r="AA29" s="79"/>
      <c r="AB29" s="79"/>
      <c r="AC29" s="87" t="s">
        <v>630</v>
      </c>
      <c r="AD29" s="79"/>
      <c r="AE29" s="79" t="b">
        <v>0</v>
      </c>
      <c r="AF29" s="79">
        <v>0</v>
      </c>
      <c r="AG29" s="87" t="s">
        <v>700</v>
      </c>
      <c r="AH29" s="79" t="b">
        <v>0</v>
      </c>
      <c r="AI29" s="79" t="s">
        <v>703</v>
      </c>
      <c r="AJ29" s="79"/>
      <c r="AK29" s="87" t="s">
        <v>700</v>
      </c>
      <c r="AL29" s="79" t="b">
        <v>0</v>
      </c>
      <c r="AM29" s="79">
        <v>4</v>
      </c>
      <c r="AN29" s="87" t="s">
        <v>670</v>
      </c>
      <c r="AO29" s="79" t="s">
        <v>707</v>
      </c>
      <c r="AP29" s="79" t="b">
        <v>0</v>
      </c>
      <c r="AQ29" s="87" t="s">
        <v>670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2</v>
      </c>
      <c r="BG29" s="49">
        <v>20</v>
      </c>
      <c r="BH29" s="48">
        <v>0</v>
      </c>
      <c r="BI29" s="49">
        <v>0</v>
      </c>
      <c r="BJ29" s="48">
        <v>0</v>
      </c>
      <c r="BK29" s="49">
        <v>0</v>
      </c>
      <c r="BL29" s="48">
        <v>8</v>
      </c>
      <c r="BM29" s="49">
        <v>80</v>
      </c>
      <c r="BN29" s="48">
        <v>10</v>
      </c>
    </row>
    <row r="30" spans="1:66" ht="15">
      <c r="A30" s="64" t="s">
        <v>231</v>
      </c>
      <c r="B30" s="64" t="s">
        <v>264</v>
      </c>
      <c r="C30" s="65" t="s">
        <v>1846</v>
      </c>
      <c r="D30" s="66">
        <v>3</v>
      </c>
      <c r="E30" s="67" t="s">
        <v>132</v>
      </c>
      <c r="F30" s="68">
        <v>32</v>
      </c>
      <c r="G30" s="65"/>
      <c r="H30" s="69"/>
      <c r="I30" s="70"/>
      <c r="J30" s="70"/>
      <c r="K30" s="34" t="s">
        <v>65</v>
      </c>
      <c r="L30" s="77">
        <v>30</v>
      </c>
      <c r="M30" s="77"/>
      <c r="N30" s="72"/>
      <c r="O30" s="79" t="s">
        <v>294</v>
      </c>
      <c r="P30" s="81">
        <v>43725.35393518519</v>
      </c>
      <c r="Q30" s="79" t="s">
        <v>306</v>
      </c>
      <c r="R30" s="82" t="s">
        <v>332</v>
      </c>
      <c r="S30" s="79" t="s">
        <v>339</v>
      </c>
      <c r="T30" s="79" t="s">
        <v>347</v>
      </c>
      <c r="U30" s="79"/>
      <c r="V30" s="82" t="s">
        <v>386</v>
      </c>
      <c r="W30" s="81">
        <v>43725.35393518519</v>
      </c>
      <c r="X30" s="85">
        <v>43725</v>
      </c>
      <c r="Y30" s="87" t="s">
        <v>455</v>
      </c>
      <c r="Z30" s="82" t="s">
        <v>543</v>
      </c>
      <c r="AA30" s="79"/>
      <c r="AB30" s="79"/>
      <c r="AC30" s="87" t="s">
        <v>631</v>
      </c>
      <c r="AD30" s="79"/>
      <c r="AE30" s="79" t="b">
        <v>0</v>
      </c>
      <c r="AF30" s="79">
        <v>0</v>
      </c>
      <c r="AG30" s="87" t="s">
        <v>700</v>
      </c>
      <c r="AH30" s="79" t="b">
        <v>0</v>
      </c>
      <c r="AI30" s="79" t="s">
        <v>703</v>
      </c>
      <c r="AJ30" s="79"/>
      <c r="AK30" s="87" t="s">
        <v>700</v>
      </c>
      <c r="AL30" s="79" t="b">
        <v>0</v>
      </c>
      <c r="AM30" s="79">
        <v>4</v>
      </c>
      <c r="AN30" s="87" t="s">
        <v>670</v>
      </c>
      <c r="AO30" s="79" t="s">
        <v>708</v>
      </c>
      <c r="AP30" s="79" t="b">
        <v>0</v>
      </c>
      <c r="AQ30" s="87" t="s">
        <v>670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2</v>
      </c>
      <c r="BG30" s="49">
        <v>20</v>
      </c>
      <c r="BH30" s="48">
        <v>0</v>
      </c>
      <c r="BI30" s="49">
        <v>0</v>
      </c>
      <c r="BJ30" s="48">
        <v>0</v>
      </c>
      <c r="BK30" s="49">
        <v>0</v>
      </c>
      <c r="BL30" s="48">
        <v>8</v>
      </c>
      <c r="BM30" s="49">
        <v>80</v>
      </c>
      <c r="BN30" s="48">
        <v>10</v>
      </c>
    </row>
    <row r="31" spans="1:66" ht="15">
      <c r="A31" s="64" t="s">
        <v>232</v>
      </c>
      <c r="B31" s="64" t="s">
        <v>264</v>
      </c>
      <c r="C31" s="65" t="s">
        <v>1846</v>
      </c>
      <c r="D31" s="66">
        <v>3</v>
      </c>
      <c r="E31" s="67" t="s">
        <v>132</v>
      </c>
      <c r="F31" s="68">
        <v>32</v>
      </c>
      <c r="G31" s="65"/>
      <c r="H31" s="69"/>
      <c r="I31" s="70"/>
      <c r="J31" s="70"/>
      <c r="K31" s="34" t="s">
        <v>65</v>
      </c>
      <c r="L31" s="77">
        <v>31</v>
      </c>
      <c r="M31" s="77"/>
      <c r="N31" s="72"/>
      <c r="O31" s="79" t="s">
        <v>294</v>
      </c>
      <c r="P31" s="81">
        <v>43725.61541666667</v>
      </c>
      <c r="Q31" s="79" t="s">
        <v>307</v>
      </c>
      <c r="R31" s="79"/>
      <c r="S31" s="79"/>
      <c r="T31" s="79" t="s">
        <v>347</v>
      </c>
      <c r="U31" s="79"/>
      <c r="V31" s="82" t="s">
        <v>387</v>
      </c>
      <c r="W31" s="81">
        <v>43725.61541666667</v>
      </c>
      <c r="X31" s="85">
        <v>43725</v>
      </c>
      <c r="Y31" s="87" t="s">
        <v>456</v>
      </c>
      <c r="Z31" s="82" t="s">
        <v>544</v>
      </c>
      <c r="AA31" s="79"/>
      <c r="AB31" s="79"/>
      <c r="AC31" s="87" t="s">
        <v>632</v>
      </c>
      <c r="AD31" s="79"/>
      <c r="AE31" s="79" t="b">
        <v>0</v>
      </c>
      <c r="AF31" s="79">
        <v>0</v>
      </c>
      <c r="AG31" s="87" t="s">
        <v>700</v>
      </c>
      <c r="AH31" s="79" t="b">
        <v>0</v>
      </c>
      <c r="AI31" s="79" t="s">
        <v>703</v>
      </c>
      <c r="AJ31" s="79"/>
      <c r="AK31" s="87" t="s">
        <v>700</v>
      </c>
      <c r="AL31" s="79" t="b">
        <v>0</v>
      </c>
      <c r="AM31" s="79">
        <v>7</v>
      </c>
      <c r="AN31" s="87" t="s">
        <v>668</v>
      </c>
      <c r="AO31" s="79" t="s">
        <v>710</v>
      </c>
      <c r="AP31" s="79" t="b">
        <v>0</v>
      </c>
      <c r="AQ31" s="87" t="s">
        <v>668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8"/>
      <c r="BG31" s="49"/>
      <c r="BH31" s="48"/>
      <c r="BI31" s="49"/>
      <c r="BJ31" s="48"/>
      <c r="BK31" s="49"/>
      <c r="BL31" s="48"/>
      <c r="BM31" s="49"/>
      <c r="BN31" s="48"/>
    </row>
    <row r="32" spans="1:66" ht="15">
      <c r="A32" s="64" t="s">
        <v>232</v>
      </c>
      <c r="B32" s="64" t="s">
        <v>263</v>
      </c>
      <c r="C32" s="65" t="s">
        <v>1846</v>
      </c>
      <c r="D32" s="66">
        <v>3</v>
      </c>
      <c r="E32" s="67" t="s">
        <v>132</v>
      </c>
      <c r="F32" s="68">
        <v>32</v>
      </c>
      <c r="G32" s="65"/>
      <c r="H32" s="69"/>
      <c r="I32" s="70"/>
      <c r="J32" s="70"/>
      <c r="K32" s="34" t="s">
        <v>65</v>
      </c>
      <c r="L32" s="77">
        <v>32</v>
      </c>
      <c r="M32" s="77"/>
      <c r="N32" s="72"/>
      <c r="O32" s="79" t="s">
        <v>293</v>
      </c>
      <c r="P32" s="81">
        <v>43725.61541666667</v>
      </c>
      <c r="Q32" s="79" t="s">
        <v>307</v>
      </c>
      <c r="R32" s="79"/>
      <c r="S32" s="79"/>
      <c r="T32" s="79" t="s">
        <v>347</v>
      </c>
      <c r="U32" s="79"/>
      <c r="V32" s="82" t="s">
        <v>387</v>
      </c>
      <c r="W32" s="81">
        <v>43725.61541666667</v>
      </c>
      <c r="X32" s="85">
        <v>43725</v>
      </c>
      <c r="Y32" s="87" t="s">
        <v>456</v>
      </c>
      <c r="Z32" s="82" t="s">
        <v>544</v>
      </c>
      <c r="AA32" s="79"/>
      <c r="AB32" s="79"/>
      <c r="AC32" s="87" t="s">
        <v>632</v>
      </c>
      <c r="AD32" s="79"/>
      <c r="AE32" s="79" t="b">
        <v>0</v>
      </c>
      <c r="AF32" s="79">
        <v>0</v>
      </c>
      <c r="AG32" s="87" t="s">
        <v>700</v>
      </c>
      <c r="AH32" s="79" t="b">
        <v>0</v>
      </c>
      <c r="AI32" s="79" t="s">
        <v>703</v>
      </c>
      <c r="AJ32" s="79"/>
      <c r="AK32" s="87" t="s">
        <v>700</v>
      </c>
      <c r="AL32" s="79" t="b">
        <v>0</v>
      </c>
      <c r="AM32" s="79">
        <v>7</v>
      </c>
      <c r="AN32" s="87" t="s">
        <v>668</v>
      </c>
      <c r="AO32" s="79" t="s">
        <v>710</v>
      </c>
      <c r="AP32" s="79" t="b">
        <v>0</v>
      </c>
      <c r="AQ32" s="87" t="s">
        <v>668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232</v>
      </c>
      <c r="B33" s="64" t="s">
        <v>262</v>
      </c>
      <c r="C33" s="65" t="s">
        <v>1846</v>
      </c>
      <c r="D33" s="66">
        <v>3</v>
      </c>
      <c r="E33" s="67" t="s">
        <v>132</v>
      </c>
      <c r="F33" s="68">
        <v>32</v>
      </c>
      <c r="G33" s="65"/>
      <c r="H33" s="69"/>
      <c r="I33" s="70"/>
      <c r="J33" s="70"/>
      <c r="K33" s="34" t="s">
        <v>65</v>
      </c>
      <c r="L33" s="77">
        <v>33</v>
      </c>
      <c r="M33" s="77"/>
      <c r="N33" s="72"/>
      <c r="O33" s="79" t="s">
        <v>293</v>
      </c>
      <c r="P33" s="81">
        <v>43725.61541666667</v>
      </c>
      <c r="Q33" s="79" t="s">
        <v>307</v>
      </c>
      <c r="R33" s="79"/>
      <c r="S33" s="79"/>
      <c r="T33" s="79" t="s">
        <v>347</v>
      </c>
      <c r="U33" s="79"/>
      <c r="V33" s="82" t="s">
        <v>387</v>
      </c>
      <c r="W33" s="81">
        <v>43725.61541666667</v>
      </c>
      <c r="X33" s="85">
        <v>43725</v>
      </c>
      <c r="Y33" s="87" t="s">
        <v>456</v>
      </c>
      <c r="Z33" s="82" t="s">
        <v>544</v>
      </c>
      <c r="AA33" s="79"/>
      <c r="AB33" s="79"/>
      <c r="AC33" s="87" t="s">
        <v>632</v>
      </c>
      <c r="AD33" s="79"/>
      <c r="AE33" s="79" t="b">
        <v>0</v>
      </c>
      <c r="AF33" s="79">
        <v>0</v>
      </c>
      <c r="AG33" s="87" t="s">
        <v>700</v>
      </c>
      <c r="AH33" s="79" t="b">
        <v>0</v>
      </c>
      <c r="AI33" s="79" t="s">
        <v>703</v>
      </c>
      <c r="AJ33" s="79"/>
      <c r="AK33" s="87" t="s">
        <v>700</v>
      </c>
      <c r="AL33" s="79" t="b">
        <v>0</v>
      </c>
      <c r="AM33" s="79">
        <v>7</v>
      </c>
      <c r="AN33" s="87" t="s">
        <v>668</v>
      </c>
      <c r="AO33" s="79" t="s">
        <v>710</v>
      </c>
      <c r="AP33" s="79" t="b">
        <v>0</v>
      </c>
      <c r="AQ33" s="87" t="s">
        <v>668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232</v>
      </c>
      <c r="B34" s="64" t="s">
        <v>288</v>
      </c>
      <c r="C34" s="65" t="s">
        <v>1846</v>
      </c>
      <c r="D34" s="66">
        <v>3</v>
      </c>
      <c r="E34" s="67" t="s">
        <v>132</v>
      </c>
      <c r="F34" s="68">
        <v>32</v>
      </c>
      <c r="G34" s="65"/>
      <c r="H34" s="69"/>
      <c r="I34" s="70"/>
      <c r="J34" s="70"/>
      <c r="K34" s="34" t="s">
        <v>65</v>
      </c>
      <c r="L34" s="77">
        <v>34</v>
      </c>
      <c r="M34" s="77"/>
      <c r="N34" s="72"/>
      <c r="O34" s="79" t="s">
        <v>293</v>
      </c>
      <c r="P34" s="81">
        <v>43725.61541666667</v>
      </c>
      <c r="Q34" s="79" t="s">
        <v>307</v>
      </c>
      <c r="R34" s="79"/>
      <c r="S34" s="79"/>
      <c r="T34" s="79" t="s">
        <v>347</v>
      </c>
      <c r="U34" s="79"/>
      <c r="V34" s="82" t="s">
        <v>387</v>
      </c>
      <c r="W34" s="81">
        <v>43725.61541666667</v>
      </c>
      <c r="X34" s="85">
        <v>43725</v>
      </c>
      <c r="Y34" s="87" t="s">
        <v>456</v>
      </c>
      <c r="Z34" s="82" t="s">
        <v>544</v>
      </c>
      <c r="AA34" s="79"/>
      <c r="AB34" s="79"/>
      <c r="AC34" s="87" t="s">
        <v>632</v>
      </c>
      <c r="AD34" s="79"/>
      <c r="AE34" s="79" t="b">
        <v>0</v>
      </c>
      <c r="AF34" s="79">
        <v>0</v>
      </c>
      <c r="AG34" s="87" t="s">
        <v>700</v>
      </c>
      <c r="AH34" s="79" t="b">
        <v>0</v>
      </c>
      <c r="AI34" s="79" t="s">
        <v>703</v>
      </c>
      <c r="AJ34" s="79"/>
      <c r="AK34" s="87" t="s">
        <v>700</v>
      </c>
      <c r="AL34" s="79" t="b">
        <v>0</v>
      </c>
      <c r="AM34" s="79">
        <v>7</v>
      </c>
      <c r="AN34" s="87" t="s">
        <v>668</v>
      </c>
      <c r="AO34" s="79" t="s">
        <v>710</v>
      </c>
      <c r="AP34" s="79" t="b">
        <v>0</v>
      </c>
      <c r="AQ34" s="87" t="s">
        <v>668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v>0</v>
      </c>
      <c r="BG34" s="49">
        <v>0</v>
      </c>
      <c r="BH34" s="48">
        <v>0</v>
      </c>
      <c r="BI34" s="49">
        <v>0</v>
      </c>
      <c r="BJ34" s="48">
        <v>0</v>
      </c>
      <c r="BK34" s="49">
        <v>0</v>
      </c>
      <c r="BL34" s="48">
        <v>40</v>
      </c>
      <c r="BM34" s="49">
        <v>100</v>
      </c>
      <c r="BN34" s="48">
        <v>40</v>
      </c>
    </row>
    <row r="35" spans="1:66" ht="15">
      <c r="A35" s="64" t="s">
        <v>233</v>
      </c>
      <c r="B35" s="64" t="s">
        <v>264</v>
      </c>
      <c r="C35" s="65" t="s">
        <v>1846</v>
      </c>
      <c r="D35" s="66">
        <v>3</v>
      </c>
      <c r="E35" s="67" t="s">
        <v>132</v>
      </c>
      <c r="F35" s="68">
        <v>32</v>
      </c>
      <c r="G35" s="65"/>
      <c r="H35" s="69"/>
      <c r="I35" s="70"/>
      <c r="J35" s="70"/>
      <c r="K35" s="34" t="s">
        <v>65</v>
      </c>
      <c r="L35" s="77">
        <v>35</v>
      </c>
      <c r="M35" s="77"/>
      <c r="N35" s="72"/>
      <c r="O35" s="79" t="s">
        <v>294</v>
      </c>
      <c r="P35" s="81">
        <v>43725.61717592592</v>
      </c>
      <c r="Q35" s="79" t="s">
        <v>307</v>
      </c>
      <c r="R35" s="79"/>
      <c r="S35" s="79"/>
      <c r="T35" s="79" t="s">
        <v>347</v>
      </c>
      <c r="U35" s="79"/>
      <c r="V35" s="82" t="s">
        <v>388</v>
      </c>
      <c r="W35" s="81">
        <v>43725.61717592592</v>
      </c>
      <c r="X35" s="85">
        <v>43725</v>
      </c>
      <c r="Y35" s="87" t="s">
        <v>457</v>
      </c>
      <c r="Z35" s="82" t="s">
        <v>545</v>
      </c>
      <c r="AA35" s="79"/>
      <c r="AB35" s="79"/>
      <c r="AC35" s="87" t="s">
        <v>633</v>
      </c>
      <c r="AD35" s="79"/>
      <c r="AE35" s="79" t="b">
        <v>0</v>
      </c>
      <c r="AF35" s="79">
        <v>0</v>
      </c>
      <c r="AG35" s="87" t="s">
        <v>700</v>
      </c>
      <c r="AH35" s="79" t="b">
        <v>0</v>
      </c>
      <c r="AI35" s="79" t="s">
        <v>703</v>
      </c>
      <c r="AJ35" s="79"/>
      <c r="AK35" s="87" t="s">
        <v>700</v>
      </c>
      <c r="AL35" s="79" t="b">
        <v>0</v>
      </c>
      <c r="AM35" s="79">
        <v>7</v>
      </c>
      <c r="AN35" s="87" t="s">
        <v>668</v>
      </c>
      <c r="AO35" s="79" t="s">
        <v>708</v>
      </c>
      <c r="AP35" s="79" t="b">
        <v>0</v>
      </c>
      <c r="AQ35" s="87" t="s">
        <v>668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233</v>
      </c>
      <c r="B36" s="64" t="s">
        <v>263</v>
      </c>
      <c r="C36" s="65" t="s">
        <v>1846</v>
      </c>
      <c r="D36" s="66">
        <v>3</v>
      </c>
      <c r="E36" s="67" t="s">
        <v>132</v>
      </c>
      <c r="F36" s="68">
        <v>32</v>
      </c>
      <c r="G36" s="65"/>
      <c r="H36" s="69"/>
      <c r="I36" s="70"/>
      <c r="J36" s="70"/>
      <c r="K36" s="34" t="s">
        <v>65</v>
      </c>
      <c r="L36" s="77">
        <v>36</v>
      </c>
      <c r="M36" s="77"/>
      <c r="N36" s="72"/>
      <c r="O36" s="79" t="s">
        <v>293</v>
      </c>
      <c r="P36" s="81">
        <v>43725.61717592592</v>
      </c>
      <c r="Q36" s="79" t="s">
        <v>307</v>
      </c>
      <c r="R36" s="79"/>
      <c r="S36" s="79"/>
      <c r="T36" s="79" t="s">
        <v>347</v>
      </c>
      <c r="U36" s="79"/>
      <c r="V36" s="82" t="s">
        <v>388</v>
      </c>
      <c r="W36" s="81">
        <v>43725.61717592592</v>
      </c>
      <c r="X36" s="85">
        <v>43725</v>
      </c>
      <c r="Y36" s="87" t="s">
        <v>457</v>
      </c>
      <c r="Z36" s="82" t="s">
        <v>545</v>
      </c>
      <c r="AA36" s="79"/>
      <c r="AB36" s="79"/>
      <c r="AC36" s="87" t="s">
        <v>633</v>
      </c>
      <c r="AD36" s="79"/>
      <c r="AE36" s="79" t="b">
        <v>0</v>
      </c>
      <c r="AF36" s="79">
        <v>0</v>
      </c>
      <c r="AG36" s="87" t="s">
        <v>700</v>
      </c>
      <c r="AH36" s="79" t="b">
        <v>0</v>
      </c>
      <c r="AI36" s="79" t="s">
        <v>703</v>
      </c>
      <c r="AJ36" s="79"/>
      <c r="AK36" s="87" t="s">
        <v>700</v>
      </c>
      <c r="AL36" s="79" t="b">
        <v>0</v>
      </c>
      <c r="AM36" s="79">
        <v>7</v>
      </c>
      <c r="AN36" s="87" t="s">
        <v>668</v>
      </c>
      <c r="AO36" s="79" t="s">
        <v>708</v>
      </c>
      <c r="AP36" s="79" t="b">
        <v>0</v>
      </c>
      <c r="AQ36" s="87" t="s">
        <v>668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233</v>
      </c>
      <c r="B37" s="64" t="s">
        <v>262</v>
      </c>
      <c r="C37" s="65" t="s">
        <v>1846</v>
      </c>
      <c r="D37" s="66">
        <v>3</v>
      </c>
      <c r="E37" s="67" t="s">
        <v>132</v>
      </c>
      <c r="F37" s="68">
        <v>32</v>
      </c>
      <c r="G37" s="65"/>
      <c r="H37" s="69"/>
      <c r="I37" s="70"/>
      <c r="J37" s="70"/>
      <c r="K37" s="34" t="s">
        <v>65</v>
      </c>
      <c r="L37" s="77">
        <v>37</v>
      </c>
      <c r="M37" s="77"/>
      <c r="N37" s="72"/>
      <c r="O37" s="79" t="s">
        <v>293</v>
      </c>
      <c r="P37" s="81">
        <v>43725.61717592592</v>
      </c>
      <c r="Q37" s="79" t="s">
        <v>307</v>
      </c>
      <c r="R37" s="79"/>
      <c r="S37" s="79"/>
      <c r="T37" s="79" t="s">
        <v>347</v>
      </c>
      <c r="U37" s="79"/>
      <c r="V37" s="82" t="s">
        <v>388</v>
      </c>
      <c r="W37" s="81">
        <v>43725.61717592592</v>
      </c>
      <c r="X37" s="85">
        <v>43725</v>
      </c>
      <c r="Y37" s="87" t="s">
        <v>457</v>
      </c>
      <c r="Z37" s="82" t="s">
        <v>545</v>
      </c>
      <c r="AA37" s="79"/>
      <c r="AB37" s="79"/>
      <c r="AC37" s="87" t="s">
        <v>633</v>
      </c>
      <c r="AD37" s="79"/>
      <c r="AE37" s="79" t="b">
        <v>0</v>
      </c>
      <c r="AF37" s="79">
        <v>0</v>
      </c>
      <c r="AG37" s="87" t="s">
        <v>700</v>
      </c>
      <c r="AH37" s="79" t="b">
        <v>0</v>
      </c>
      <c r="AI37" s="79" t="s">
        <v>703</v>
      </c>
      <c r="AJ37" s="79"/>
      <c r="AK37" s="87" t="s">
        <v>700</v>
      </c>
      <c r="AL37" s="79" t="b">
        <v>0</v>
      </c>
      <c r="AM37" s="79">
        <v>7</v>
      </c>
      <c r="AN37" s="87" t="s">
        <v>668</v>
      </c>
      <c r="AO37" s="79" t="s">
        <v>708</v>
      </c>
      <c r="AP37" s="79" t="b">
        <v>0</v>
      </c>
      <c r="AQ37" s="87" t="s">
        <v>668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233</v>
      </c>
      <c r="B38" s="64" t="s">
        <v>288</v>
      </c>
      <c r="C38" s="65" t="s">
        <v>1846</v>
      </c>
      <c r="D38" s="66">
        <v>3</v>
      </c>
      <c r="E38" s="67" t="s">
        <v>132</v>
      </c>
      <c r="F38" s="68">
        <v>32</v>
      </c>
      <c r="G38" s="65"/>
      <c r="H38" s="69"/>
      <c r="I38" s="70"/>
      <c r="J38" s="70"/>
      <c r="K38" s="34" t="s">
        <v>65</v>
      </c>
      <c r="L38" s="77">
        <v>38</v>
      </c>
      <c r="M38" s="77"/>
      <c r="N38" s="72"/>
      <c r="O38" s="79" t="s">
        <v>293</v>
      </c>
      <c r="P38" s="81">
        <v>43725.61717592592</v>
      </c>
      <c r="Q38" s="79" t="s">
        <v>307</v>
      </c>
      <c r="R38" s="79"/>
      <c r="S38" s="79"/>
      <c r="T38" s="79" t="s">
        <v>347</v>
      </c>
      <c r="U38" s="79"/>
      <c r="V38" s="82" t="s">
        <v>388</v>
      </c>
      <c r="W38" s="81">
        <v>43725.61717592592</v>
      </c>
      <c r="X38" s="85">
        <v>43725</v>
      </c>
      <c r="Y38" s="87" t="s">
        <v>457</v>
      </c>
      <c r="Z38" s="82" t="s">
        <v>545</v>
      </c>
      <c r="AA38" s="79"/>
      <c r="AB38" s="79"/>
      <c r="AC38" s="87" t="s">
        <v>633</v>
      </c>
      <c r="AD38" s="79"/>
      <c r="AE38" s="79" t="b">
        <v>0</v>
      </c>
      <c r="AF38" s="79">
        <v>0</v>
      </c>
      <c r="AG38" s="87" t="s">
        <v>700</v>
      </c>
      <c r="AH38" s="79" t="b">
        <v>0</v>
      </c>
      <c r="AI38" s="79" t="s">
        <v>703</v>
      </c>
      <c r="AJ38" s="79"/>
      <c r="AK38" s="87" t="s">
        <v>700</v>
      </c>
      <c r="AL38" s="79" t="b">
        <v>0</v>
      </c>
      <c r="AM38" s="79">
        <v>7</v>
      </c>
      <c r="AN38" s="87" t="s">
        <v>668</v>
      </c>
      <c r="AO38" s="79" t="s">
        <v>708</v>
      </c>
      <c r="AP38" s="79" t="b">
        <v>0</v>
      </c>
      <c r="AQ38" s="87" t="s">
        <v>668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v>0</v>
      </c>
      <c r="BG38" s="49">
        <v>0</v>
      </c>
      <c r="BH38" s="48">
        <v>0</v>
      </c>
      <c r="BI38" s="49">
        <v>0</v>
      </c>
      <c r="BJ38" s="48">
        <v>0</v>
      </c>
      <c r="BK38" s="49">
        <v>0</v>
      </c>
      <c r="BL38" s="48">
        <v>40</v>
      </c>
      <c r="BM38" s="49">
        <v>100</v>
      </c>
      <c r="BN38" s="48">
        <v>40</v>
      </c>
    </row>
    <row r="39" spans="1:66" ht="15">
      <c r="A39" s="64" t="s">
        <v>234</v>
      </c>
      <c r="B39" s="64" t="s">
        <v>264</v>
      </c>
      <c r="C39" s="65" t="s">
        <v>1846</v>
      </c>
      <c r="D39" s="66">
        <v>3</v>
      </c>
      <c r="E39" s="67" t="s">
        <v>132</v>
      </c>
      <c r="F39" s="68">
        <v>32</v>
      </c>
      <c r="G39" s="65"/>
      <c r="H39" s="69"/>
      <c r="I39" s="70"/>
      <c r="J39" s="70"/>
      <c r="K39" s="34" t="s">
        <v>65</v>
      </c>
      <c r="L39" s="77">
        <v>39</v>
      </c>
      <c r="M39" s="77"/>
      <c r="N39" s="72"/>
      <c r="O39" s="79" t="s">
        <v>294</v>
      </c>
      <c r="P39" s="81">
        <v>43725.62341435185</v>
      </c>
      <c r="Q39" s="79" t="s">
        <v>307</v>
      </c>
      <c r="R39" s="79"/>
      <c r="S39" s="79"/>
      <c r="T39" s="79" t="s">
        <v>347</v>
      </c>
      <c r="U39" s="79"/>
      <c r="V39" s="82" t="s">
        <v>389</v>
      </c>
      <c r="W39" s="81">
        <v>43725.62341435185</v>
      </c>
      <c r="X39" s="85">
        <v>43725</v>
      </c>
      <c r="Y39" s="87" t="s">
        <v>458</v>
      </c>
      <c r="Z39" s="82" t="s">
        <v>546</v>
      </c>
      <c r="AA39" s="79"/>
      <c r="AB39" s="79"/>
      <c r="AC39" s="87" t="s">
        <v>634</v>
      </c>
      <c r="AD39" s="79"/>
      <c r="AE39" s="79" t="b">
        <v>0</v>
      </c>
      <c r="AF39" s="79">
        <v>0</v>
      </c>
      <c r="AG39" s="87" t="s">
        <v>700</v>
      </c>
      <c r="AH39" s="79" t="b">
        <v>0</v>
      </c>
      <c r="AI39" s="79" t="s">
        <v>703</v>
      </c>
      <c r="AJ39" s="79"/>
      <c r="AK39" s="87" t="s">
        <v>700</v>
      </c>
      <c r="AL39" s="79" t="b">
        <v>0</v>
      </c>
      <c r="AM39" s="79">
        <v>7</v>
      </c>
      <c r="AN39" s="87" t="s">
        <v>668</v>
      </c>
      <c r="AO39" s="79" t="s">
        <v>709</v>
      </c>
      <c r="AP39" s="79" t="b">
        <v>0</v>
      </c>
      <c r="AQ39" s="87" t="s">
        <v>668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234</v>
      </c>
      <c r="B40" s="64" t="s">
        <v>263</v>
      </c>
      <c r="C40" s="65" t="s">
        <v>1846</v>
      </c>
      <c r="D40" s="66">
        <v>3</v>
      </c>
      <c r="E40" s="67" t="s">
        <v>132</v>
      </c>
      <c r="F40" s="68">
        <v>32</v>
      </c>
      <c r="G40" s="65"/>
      <c r="H40" s="69"/>
      <c r="I40" s="70"/>
      <c r="J40" s="70"/>
      <c r="K40" s="34" t="s">
        <v>65</v>
      </c>
      <c r="L40" s="77">
        <v>40</v>
      </c>
      <c r="M40" s="77"/>
      <c r="N40" s="72"/>
      <c r="O40" s="79" t="s">
        <v>293</v>
      </c>
      <c r="P40" s="81">
        <v>43725.62341435185</v>
      </c>
      <c r="Q40" s="79" t="s">
        <v>307</v>
      </c>
      <c r="R40" s="79"/>
      <c r="S40" s="79"/>
      <c r="T40" s="79" t="s">
        <v>347</v>
      </c>
      <c r="U40" s="79"/>
      <c r="V40" s="82" t="s">
        <v>389</v>
      </c>
      <c r="W40" s="81">
        <v>43725.62341435185</v>
      </c>
      <c r="X40" s="85">
        <v>43725</v>
      </c>
      <c r="Y40" s="87" t="s">
        <v>458</v>
      </c>
      <c r="Z40" s="82" t="s">
        <v>546</v>
      </c>
      <c r="AA40" s="79"/>
      <c r="AB40" s="79"/>
      <c r="AC40" s="87" t="s">
        <v>634</v>
      </c>
      <c r="AD40" s="79"/>
      <c r="AE40" s="79" t="b">
        <v>0</v>
      </c>
      <c r="AF40" s="79">
        <v>0</v>
      </c>
      <c r="AG40" s="87" t="s">
        <v>700</v>
      </c>
      <c r="AH40" s="79" t="b">
        <v>0</v>
      </c>
      <c r="AI40" s="79" t="s">
        <v>703</v>
      </c>
      <c r="AJ40" s="79"/>
      <c r="AK40" s="87" t="s">
        <v>700</v>
      </c>
      <c r="AL40" s="79" t="b">
        <v>0</v>
      </c>
      <c r="AM40" s="79">
        <v>7</v>
      </c>
      <c r="AN40" s="87" t="s">
        <v>668</v>
      </c>
      <c r="AO40" s="79" t="s">
        <v>709</v>
      </c>
      <c r="AP40" s="79" t="b">
        <v>0</v>
      </c>
      <c r="AQ40" s="87" t="s">
        <v>668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234</v>
      </c>
      <c r="B41" s="64" t="s">
        <v>262</v>
      </c>
      <c r="C41" s="65" t="s">
        <v>1846</v>
      </c>
      <c r="D41" s="66">
        <v>3</v>
      </c>
      <c r="E41" s="67" t="s">
        <v>132</v>
      </c>
      <c r="F41" s="68">
        <v>32</v>
      </c>
      <c r="G41" s="65"/>
      <c r="H41" s="69"/>
      <c r="I41" s="70"/>
      <c r="J41" s="70"/>
      <c r="K41" s="34" t="s">
        <v>65</v>
      </c>
      <c r="L41" s="77">
        <v>41</v>
      </c>
      <c r="M41" s="77"/>
      <c r="N41" s="72"/>
      <c r="O41" s="79" t="s">
        <v>293</v>
      </c>
      <c r="P41" s="81">
        <v>43725.62341435185</v>
      </c>
      <c r="Q41" s="79" t="s">
        <v>307</v>
      </c>
      <c r="R41" s="79"/>
      <c r="S41" s="79"/>
      <c r="T41" s="79" t="s">
        <v>347</v>
      </c>
      <c r="U41" s="79"/>
      <c r="V41" s="82" t="s">
        <v>389</v>
      </c>
      <c r="W41" s="81">
        <v>43725.62341435185</v>
      </c>
      <c r="X41" s="85">
        <v>43725</v>
      </c>
      <c r="Y41" s="87" t="s">
        <v>458</v>
      </c>
      <c r="Z41" s="82" t="s">
        <v>546</v>
      </c>
      <c r="AA41" s="79"/>
      <c r="AB41" s="79"/>
      <c r="AC41" s="87" t="s">
        <v>634</v>
      </c>
      <c r="AD41" s="79"/>
      <c r="AE41" s="79" t="b">
        <v>0</v>
      </c>
      <c r="AF41" s="79">
        <v>0</v>
      </c>
      <c r="AG41" s="87" t="s">
        <v>700</v>
      </c>
      <c r="AH41" s="79" t="b">
        <v>0</v>
      </c>
      <c r="AI41" s="79" t="s">
        <v>703</v>
      </c>
      <c r="AJ41" s="79"/>
      <c r="AK41" s="87" t="s">
        <v>700</v>
      </c>
      <c r="AL41" s="79" t="b">
        <v>0</v>
      </c>
      <c r="AM41" s="79">
        <v>7</v>
      </c>
      <c r="AN41" s="87" t="s">
        <v>668</v>
      </c>
      <c r="AO41" s="79" t="s">
        <v>709</v>
      </c>
      <c r="AP41" s="79" t="b">
        <v>0</v>
      </c>
      <c r="AQ41" s="87" t="s">
        <v>668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234</v>
      </c>
      <c r="B42" s="64" t="s">
        <v>288</v>
      </c>
      <c r="C42" s="65" t="s">
        <v>1846</v>
      </c>
      <c r="D42" s="66">
        <v>3</v>
      </c>
      <c r="E42" s="67" t="s">
        <v>132</v>
      </c>
      <c r="F42" s="68">
        <v>32</v>
      </c>
      <c r="G42" s="65"/>
      <c r="H42" s="69"/>
      <c r="I42" s="70"/>
      <c r="J42" s="70"/>
      <c r="K42" s="34" t="s">
        <v>65</v>
      </c>
      <c r="L42" s="77">
        <v>42</v>
      </c>
      <c r="M42" s="77"/>
      <c r="N42" s="72"/>
      <c r="O42" s="79" t="s">
        <v>293</v>
      </c>
      <c r="P42" s="81">
        <v>43725.62341435185</v>
      </c>
      <c r="Q42" s="79" t="s">
        <v>307</v>
      </c>
      <c r="R42" s="79"/>
      <c r="S42" s="79"/>
      <c r="T42" s="79" t="s">
        <v>347</v>
      </c>
      <c r="U42" s="79"/>
      <c r="V42" s="82" t="s">
        <v>389</v>
      </c>
      <c r="W42" s="81">
        <v>43725.62341435185</v>
      </c>
      <c r="X42" s="85">
        <v>43725</v>
      </c>
      <c r="Y42" s="87" t="s">
        <v>458</v>
      </c>
      <c r="Z42" s="82" t="s">
        <v>546</v>
      </c>
      <c r="AA42" s="79"/>
      <c r="AB42" s="79"/>
      <c r="AC42" s="87" t="s">
        <v>634</v>
      </c>
      <c r="AD42" s="79"/>
      <c r="AE42" s="79" t="b">
        <v>0</v>
      </c>
      <c r="AF42" s="79">
        <v>0</v>
      </c>
      <c r="AG42" s="87" t="s">
        <v>700</v>
      </c>
      <c r="AH42" s="79" t="b">
        <v>0</v>
      </c>
      <c r="AI42" s="79" t="s">
        <v>703</v>
      </c>
      <c r="AJ42" s="79"/>
      <c r="AK42" s="87" t="s">
        <v>700</v>
      </c>
      <c r="AL42" s="79" t="b">
        <v>0</v>
      </c>
      <c r="AM42" s="79">
        <v>7</v>
      </c>
      <c r="AN42" s="87" t="s">
        <v>668</v>
      </c>
      <c r="AO42" s="79" t="s">
        <v>709</v>
      </c>
      <c r="AP42" s="79" t="b">
        <v>0</v>
      </c>
      <c r="AQ42" s="87" t="s">
        <v>668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v>0</v>
      </c>
      <c r="BG42" s="49">
        <v>0</v>
      </c>
      <c r="BH42" s="48">
        <v>0</v>
      </c>
      <c r="BI42" s="49">
        <v>0</v>
      </c>
      <c r="BJ42" s="48">
        <v>0</v>
      </c>
      <c r="BK42" s="49">
        <v>0</v>
      </c>
      <c r="BL42" s="48">
        <v>40</v>
      </c>
      <c r="BM42" s="49">
        <v>100</v>
      </c>
      <c r="BN42" s="48">
        <v>40</v>
      </c>
    </row>
    <row r="43" spans="1:66" ht="15">
      <c r="A43" s="64" t="s">
        <v>235</v>
      </c>
      <c r="B43" s="64" t="s">
        <v>264</v>
      </c>
      <c r="C43" s="65" t="s">
        <v>1846</v>
      </c>
      <c r="D43" s="66">
        <v>3</v>
      </c>
      <c r="E43" s="67" t="s">
        <v>132</v>
      </c>
      <c r="F43" s="68">
        <v>32</v>
      </c>
      <c r="G43" s="65"/>
      <c r="H43" s="69"/>
      <c r="I43" s="70"/>
      <c r="J43" s="70"/>
      <c r="K43" s="34" t="s">
        <v>65</v>
      </c>
      <c r="L43" s="77">
        <v>43</v>
      </c>
      <c r="M43" s="77"/>
      <c r="N43" s="72"/>
      <c r="O43" s="79" t="s">
        <v>294</v>
      </c>
      <c r="P43" s="81">
        <v>43725.636469907404</v>
      </c>
      <c r="Q43" s="79" t="s">
        <v>307</v>
      </c>
      <c r="R43" s="79"/>
      <c r="S43" s="79"/>
      <c r="T43" s="79" t="s">
        <v>347</v>
      </c>
      <c r="U43" s="79"/>
      <c r="V43" s="82" t="s">
        <v>390</v>
      </c>
      <c r="W43" s="81">
        <v>43725.636469907404</v>
      </c>
      <c r="X43" s="85">
        <v>43725</v>
      </c>
      <c r="Y43" s="87" t="s">
        <v>459</v>
      </c>
      <c r="Z43" s="82" t="s">
        <v>547</v>
      </c>
      <c r="AA43" s="79"/>
      <c r="AB43" s="79"/>
      <c r="AC43" s="87" t="s">
        <v>635</v>
      </c>
      <c r="AD43" s="79"/>
      <c r="AE43" s="79" t="b">
        <v>0</v>
      </c>
      <c r="AF43" s="79">
        <v>0</v>
      </c>
      <c r="AG43" s="87" t="s">
        <v>700</v>
      </c>
      <c r="AH43" s="79" t="b">
        <v>0</v>
      </c>
      <c r="AI43" s="79" t="s">
        <v>703</v>
      </c>
      <c r="AJ43" s="79"/>
      <c r="AK43" s="87" t="s">
        <v>700</v>
      </c>
      <c r="AL43" s="79" t="b">
        <v>0</v>
      </c>
      <c r="AM43" s="79">
        <v>7</v>
      </c>
      <c r="AN43" s="87" t="s">
        <v>668</v>
      </c>
      <c r="AO43" s="79" t="s">
        <v>711</v>
      </c>
      <c r="AP43" s="79" t="b">
        <v>0</v>
      </c>
      <c r="AQ43" s="87" t="s">
        <v>668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235</v>
      </c>
      <c r="B44" s="64" t="s">
        <v>263</v>
      </c>
      <c r="C44" s="65" t="s">
        <v>1846</v>
      </c>
      <c r="D44" s="66">
        <v>3</v>
      </c>
      <c r="E44" s="67" t="s">
        <v>132</v>
      </c>
      <c r="F44" s="68">
        <v>32</v>
      </c>
      <c r="G44" s="65"/>
      <c r="H44" s="69"/>
      <c r="I44" s="70"/>
      <c r="J44" s="70"/>
      <c r="K44" s="34" t="s">
        <v>65</v>
      </c>
      <c r="L44" s="77">
        <v>44</v>
      </c>
      <c r="M44" s="77"/>
      <c r="N44" s="72"/>
      <c r="O44" s="79" t="s">
        <v>293</v>
      </c>
      <c r="P44" s="81">
        <v>43725.636469907404</v>
      </c>
      <c r="Q44" s="79" t="s">
        <v>307</v>
      </c>
      <c r="R44" s="79"/>
      <c r="S44" s="79"/>
      <c r="T44" s="79" t="s">
        <v>347</v>
      </c>
      <c r="U44" s="79"/>
      <c r="V44" s="82" t="s">
        <v>390</v>
      </c>
      <c r="W44" s="81">
        <v>43725.636469907404</v>
      </c>
      <c r="X44" s="85">
        <v>43725</v>
      </c>
      <c r="Y44" s="87" t="s">
        <v>459</v>
      </c>
      <c r="Z44" s="82" t="s">
        <v>547</v>
      </c>
      <c r="AA44" s="79"/>
      <c r="AB44" s="79"/>
      <c r="AC44" s="87" t="s">
        <v>635</v>
      </c>
      <c r="AD44" s="79"/>
      <c r="AE44" s="79" t="b">
        <v>0</v>
      </c>
      <c r="AF44" s="79">
        <v>0</v>
      </c>
      <c r="AG44" s="87" t="s">
        <v>700</v>
      </c>
      <c r="AH44" s="79" t="b">
        <v>0</v>
      </c>
      <c r="AI44" s="79" t="s">
        <v>703</v>
      </c>
      <c r="AJ44" s="79"/>
      <c r="AK44" s="87" t="s">
        <v>700</v>
      </c>
      <c r="AL44" s="79" t="b">
        <v>0</v>
      </c>
      <c r="AM44" s="79">
        <v>7</v>
      </c>
      <c r="AN44" s="87" t="s">
        <v>668</v>
      </c>
      <c r="AO44" s="79" t="s">
        <v>711</v>
      </c>
      <c r="AP44" s="79" t="b">
        <v>0</v>
      </c>
      <c r="AQ44" s="87" t="s">
        <v>668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235</v>
      </c>
      <c r="B45" s="64" t="s">
        <v>262</v>
      </c>
      <c r="C45" s="65" t="s">
        <v>1846</v>
      </c>
      <c r="D45" s="66">
        <v>3</v>
      </c>
      <c r="E45" s="67" t="s">
        <v>132</v>
      </c>
      <c r="F45" s="68">
        <v>32</v>
      </c>
      <c r="G45" s="65"/>
      <c r="H45" s="69"/>
      <c r="I45" s="70"/>
      <c r="J45" s="70"/>
      <c r="K45" s="34" t="s">
        <v>65</v>
      </c>
      <c r="L45" s="77">
        <v>45</v>
      </c>
      <c r="M45" s="77"/>
      <c r="N45" s="72"/>
      <c r="O45" s="79" t="s">
        <v>293</v>
      </c>
      <c r="P45" s="81">
        <v>43725.636469907404</v>
      </c>
      <c r="Q45" s="79" t="s">
        <v>307</v>
      </c>
      <c r="R45" s="79"/>
      <c r="S45" s="79"/>
      <c r="T45" s="79" t="s">
        <v>347</v>
      </c>
      <c r="U45" s="79"/>
      <c r="V45" s="82" t="s">
        <v>390</v>
      </c>
      <c r="W45" s="81">
        <v>43725.636469907404</v>
      </c>
      <c r="X45" s="85">
        <v>43725</v>
      </c>
      <c r="Y45" s="87" t="s">
        <v>459</v>
      </c>
      <c r="Z45" s="82" t="s">
        <v>547</v>
      </c>
      <c r="AA45" s="79"/>
      <c r="AB45" s="79"/>
      <c r="AC45" s="87" t="s">
        <v>635</v>
      </c>
      <c r="AD45" s="79"/>
      <c r="AE45" s="79" t="b">
        <v>0</v>
      </c>
      <c r="AF45" s="79">
        <v>0</v>
      </c>
      <c r="AG45" s="87" t="s">
        <v>700</v>
      </c>
      <c r="AH45" s="79" t="b">
        <v>0</v>
      </c>
      <c r="AI45" s="79" t="s">
        <v>703</v>
      </c>
      <c r="AJ45" s="79"/>
      <c r="AK45" s="87" t="s">
        <v>700</v>
      </c>
      <c r="AL45" s="79" t="b">
        <v>0</v>
      </c>
      <c r="AM45" s="79">
        <v>7</v>
      </c>
      <c r="AN45" s="87" t="s">
        <v>668</v>
      </c>
      <c r="AO45" s="79" t="s">
        <v>711</v>
      </c>
      <c r="AP45" s="79" t="b">
        <v>0</v>
      </c>
      <c r="AQ45" s="87" t="s">
        <v>668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235</v>
      </c>
      <c r="B46" s="64" t="s">
        <v>288</v>
      </c>
      <c r="C46" s="65" t="s">
        <v>1846</v>
      </c>
      <c r="D46" s="66">
        <v>3</v>
      </c>
      <c r="E46" s="67" t="s">
        <v>132</v>
      </c>
      <c r="F46" s="68">
        <v>32</v>
      </c>
      <c r="G46" s="65"/>
      <c r="H46" s="69"/>
      <c r="I46" s="70"/>
      <c r="J46" s="70"/>
      <c r="K46" s="34" t="s">
        <v>65</v>
      </c>
      <c r="L46" s="77">
        <v>46</v>
      </c>
      <c r="M46" s="77"/>
      <c r="N46" s="72"/>
      <c r="O46" s="79" t="s">
        <v>293</v>
      </c>
      <c r="P46" s="81">
        <v>43725.636469907404</v>
      </c>
      <c r="Q46" s="79" t="s">
        <v>307</v>
      </c>
      <c r="R46" s="79"/>
      <c r="S46" s="79"/>
      <c r="T46" s="79" t="s">
        <v>347</v>
      </c>
      <c r="U46" s="79"/>
      <c r="V46" s="82" t="s">
        <v>390</v>
      </c>
      <c r="W46" s="81">
        <v>43725.636469907404</v>
      </c>
      <c r="X46" s="85">
        <v>43725</v>
      </c>
      <c r="Y46" s="87" t="s">
        <v>459</v>
      </c>
      <c r="Z46" s="82" t="s">
        <v>547</v>
      </c>
      <c r="AA46" s="79"/>
      <c r="AB46" s="79"/>
      <c r="AC46" s="87" t="s">
        <v>635</v>
      </c>
      <c r="AD46" s="79"/>
      <c r="AE46" s="79" t="b">
        <v>0</v>
      </c>
      <c r="AF46" s="79">
        <v>0</v>
      </c>
      <c r="AG46" s="87" t="s">
        <v>700</v>
      </c>
      <c r="AH46" s="79" t="b">
        <v>0</v>
      </c>
      <c r="AI46" s="79" t="s">
        <v>703</v>
      </c>
      <c r="AJ46" s="79"/>
      <c r="AK46" s="87" t="s">
        <v>700</v>
      </c>
      <c r="AL46" s="79" t="b">
        <v>0</v>
      </c>
      <c r="AM46" s="79">
        <v>7</v>
      </c>
      <c r="AN46" s="87" t="s">
        <v>668</v>
      </c>
      <c r="AO46" s="79" t="s">
        <v>711</v>
      </c>
      <c r="AP46" s="79" t="b">
        <v>0</v>
      </c>
      <c r="AQ46" s="87" t="s">
        <v>668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v>0</v>
      </c>
      <c r="BG46" s="49">
        <v>0</v>
      </c>
      <c r="BH46" s="48">
        <v>0</v>
      </c>
      <c r="BI46" s="49">
        <v>0</v>
      </c>
      <c r="BJ46" s="48">
        <v>0</v>
      </c>
      <c r="BK46" s="49">
        <v>0</v>
      </c>
      <c r="BL46" s="48">
        <v>40</v>
      </c>
      <c r="BM46" s="49">
        <v>100</v>
      </c>
      <c r="BN46" s="48">
        <v>40</v>
      </c>
    </row>
    <row r="47" spans="1:66" ht="15">
      <c r="A47" s="64" t="s">
        <v>236</v>
      </c>
      <c r="B47" s="64" t="s">
        <v>265</v>
      </c>
      <c r="C47" s="65" t="s">
        <v>1846</v>
      </c>
      <c r="D47" s="66">
        <v>3</v>
      </c>
      <c r="E47" s="67" t="s">
        <v>132</v>
      </c>
      <c r="F47" s="68">
        <v>32</v>
      </c>
      <c r="G47" s="65"/>
      <c r="H47" s="69"/>
      <c r="I47" s="70"/>
      <c r="J47" s="70"/>
      <c r="K47" s="34" t="s">
        <v>65</v>
      </c>
      <c r="L47" s="77">
        <v>47</v>
      </c>
      <c r="M47" s="77"/>
      <c r="N47" s="72"/>
      <c r="O47" s="79" t="s">
        <v>294</v>
      </c>
      <c r="P47" s="81">
        <v>43726.070868055554</v>
      </c>
      <c r="Q47" s="79" t="s">
        <v>308</v>
      </c>
      <c r="R47" s="79"/>
      <c r="S47" s="79"/>
      <c r="T47" s="79" t="s">
        <v>349</v>
      </c>
      <c r="U47" s="79"/>
      <c r="V47" s="82" t="s">
        <v>391</v>
      </c>
      <c r="W47" s="81">
        <v>43726.070868055554</v>
      </c>
      <c r="X47" s="85">
        <v>43726</v>
      </c>
      <c r="Y47" s="87" t="s">
        <v>460</v>
      </c>
      <c r="Z47" s="82" t="s">
        <v>548</v>
      </c>
      <c r="AA47" s="79"/>
      <c r="AB47" s="79"/>
      <c r="AC47" s="87" t="s">
        <v>636</v>
      </c>
      <c r="AD47" s="79"/>
      <c r="AE47" s="79" t="b">
        <v>0</v>
      </c>
      <c r="AF47" s="79">
        <v>0</v>
      </c>
      <c r="AG47" s="87" t="s">
        <v>700</v>
      </c>
      <c r="AH47" s="79" t="b">
        <v>0</v>
      </c>
      <c r="AI47" s="79" t="s">
        <v>703</v>
      </c>
      <c r="AJ47" s="79"/>
      <c r="AK47" s="87" t="s">
        <v>700</v>
      </c>
      <c r="AL47" s="79" t="b">
        <v>0</v>
      </c>
      <c r="AM47" s="79">
        <v>1</v>
      </c>
      <c r="AN47" s="87" t="s">
        <v>674</v>
      </c>
      <c r="AO47" s="79" t="s">
        <v>708</v>
      </c>
      <c r="AP47" s="79" t="b">
        <v>0</v>
      </c>
      <c r="AQ47" s="87" t="s">
        <v>674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236</v>
      </c>
      <c r="B48" s="64" t="s">
        <v>289</v>
      </c>
      <c r="C48" s="65" t="s">
        <v>1846</v>
      </c>
      <c r="D48" s="66">
        <v>3</v>
      </c>
      <c r="E48" s="67" t="s">
        <v>132</v>
      </c>
      <c r="F48" s="68">
        <v>32</v>
      </c>
      <c r="G48" s="65"/>
      <c r="H48" s="69"/>
      <c r="I48" s="70"/>
      <c r="J48" s="70"/>
      <c r="K48" s="34" t="s">
        <v>65</v>
      </c>
      <c r="L48" s="77">
        <v>48</v>
      </c>
      <c r="M48" s="77"/>
      <c r="N48" s="72"/>
      <c r="O48" s="79" t="s">
        <v>293</v>
      </c>
      <c r="P48" s="81">
        <v>43726.070868055554</v>
      </c>
      <c r="Q48" s="79" t="s">
        <v>308</v>
      </c>
      <c r="R48" s="79"/>
      <c r="S48" s="79"/>
      <c r="T48" s="79" t="s">
        <v>349</v>
      </c>
      <c r="U48" s="79"/>
      <c r="V48" s="82" t="s">
        <v>391</v>
      </c>
      <c r="W48" s="81">
        <v>43726.070868055554</v>
      </c>
      <c r="X48" s="85">
        <v>43726</v>
      </c>
      <c r="Y48" s="87" t="s">
        <v>460</v>
      </c>
      <c r="Z48" s="82" t="s">
        <v>548</v>
      </c>
      <c r="AA48" s="79"/>
      <c r="AB48" s="79"/>
      <c r="AC48" s="87" t="s">
        <v>636</v>
      </c>
      <c r="AD48" s="79"/>
      <c r="AE48" s="79" t="b">
        <v>0</v>
      </c>
      <c r="AF48" s="79">
        <v>0</v>
      </c>
      <c r="AG48" s="87" t="s">
        <v>700</v>
      </c>
      <c r="AH48" s="79" t="b">
        <v>0</v>
      </c>
      <c r="AI48" s="79" t="s">
        <v>703</v>
      </c>
      <c r="AJ48" s="79"/>
      <c r="AK48" s="87" t="s">
        <v>700</v>
      </c>
      <c r="AL48" s="79" t="b">
        <v>0</v>
      </c>
      <c r="AM48" s="79">
        <v>1</v>
      </c>
      <c r="AN48" s="87" t="s">
        <v>674</v>
      </c>
      <c r="AO48" s="79" t="s">
        <v>708</v>
      </c>
      <c r="AP48" s="79" t="b">
        <v>0</v>
      </c>
      <c r="AQ48" s="87" t="s">
        <v>674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2</v>
      </c>
      <c r="BI48" s="49">
        <v>4.25531914893617</v>
      </c>
      <c r="BJ48" s="48">
        <v>0</v>
      </c>
      <c r="BK48" s="49">
        <v>0</v>
      </c>
      <c r="BL48" s="48">
        <v>45</v>
      </c>
      <c r="BM48" s="49">
        <v>95.74468085106383</v>
      </c>
      <c r="BN48" s="48">
        <v>47</v>
      </c>
    </row>
    <row r="49" spans="1:66" ht="15">
      <c r="A49" s="64" t="s">
        <v>237</v>
      </c>
      <c r="B49" s="64" t="s">
        <v>264</v>
      </c>
      <c r="C49" s="65" t="s">
        <v>1846</v>
      </c>
      <c r="D49" s="66">
        <v>3</v>
      </c>
      <c r="E49" s="67" t="s">
        <v>132</v>
      </c>
      <c r="F49" s="68">
        <v>32</v>
      </c>
      <c r="G49" s="65"/>
      <c r="H49" s="69"/>
      <c r="I49" s="70"/>
      <c r="J49" s="70"/>
      <c r="K49" s="34" t="s">
        <v>65</v>
      </c>
      <c r="L49" s="77">
        <v>49</v>
      </c>
      <c r="M49" s="77"/>
      <c r="N49" s="72"/>
      <c r="O49" s="79" t="s">
        <v>294</v>
      </c>
      <c r="P49" s="81">
        <v>43726.098599537036</v>
      </c>
      <c r="Q49" s="79" t="s">
        <v>306</v>
      </c>
      <c r="R49" s="82" t="s">
        <v>332</v>
      </c>
      <c r="S49" s="79" t="s">
        <v>339</v>
      </c>
      <c r="T49" s="79" t="s">
        <v>347</v>
      </c>
      <c r="U49" s="79"/>
      <c r="V49" s="82" t="s">
        <v>392</v>
      </c>
      <c r="W49" s="81">
        <v>43726.098599537036</v>
      </c>
      <c r="X49" s="85">
        <v>43726</v>
      </c>
      <c r="Y49" s="87" t="s">
        <v>461</v>
      </c>
      <c r="Z49" s="82" t="s">
        <v>549</v>
      </c>
      <c r="AA49" s="79"/>
      <c r="AB49" s="79"/>
      <c r="AC49" s="87" t="s">
        <v>637</v>
      </c>
      <c r="AD49" s="79"/>
      <c r="AE49" s="79" t="b">
        <v>0</v>
      </c>
      <c r="AF49" s="79">
        <v>0</v>
      </c>
      <c r="AG49" s="87" t="s">
        <v>700</v>
      </c>
      <c r="AH49" s="79" t="b">
        <v>0</v>
      </c>
      <c r="AI49" s="79" t="s">
        <v>703</v>
      </c>
      <c r="AJ49" s="79"/>
      <c r="AK49" s="87" t="s">
        <v>700</v>
      </c>
      <c r="AL49" s="79" t="b">
        <v>0</v>
      </c>
      <c r="AM49" s="79">
        <v>4</v>
      </c>
      <c r="AN49" s="87" t="s">
        <v>670</v>
      </c>
      <c r="AO49" s="79" t="s">
        <v>712</v>
      </c>
      <c r="AP49" s="79" t="b">
        <v>0</v>
      </c>
      <c r="AQ49" s="87" t="s">
        <v>670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v>2</v>
      </c>
      <c r="BG49" s="49">
        <v>20</v>
      </c>
      <c r="BH49" s="48">
        <v>0</v>
      </c>
      <c r="BI49" s="49">
        <v>0</v>
      </c>
      <c r="BJ49" s="48">
        <v>0</v>
      </c>
      <c r="BK49" s="49">
        <v>0</v>
      </c>
      <c r="BL49" s="48">
        <v>8</v>
      </c>
      <c r="BM49" s="49">
        <v>80</v>
      </c>
      <c r="BN49" s="48">
        <v>10</v>
      </c>
    </row>
    <row r="50" spans="1:66" ht="15">
      <c r="A50" s="64" t="s">
        <v>238</v>
      </c>
      <c r="B50" s="64" t="s">
        <v>238</v>
      </c>
      <c r="C50" s="65" t="s">
        <v>1846</v>
      </c>
      <c r="D50" s="66">
        <v>3</v>
      </c>
      <c r="E50" s="67" t="s">
        <v>132</v>
      </c>
      <c r="F50" s="68">
        <v>32</v>
      </c>
      <c r="G50" s="65"/>
      <c r="H50" s="69"/>
      <c r="I50" s="70"/>
      <c r="J50" s="70"/>
      <c r="K50" s="34" t="s">
        <v>65</v>
      </c>
      <c r="L50" s="77">
        <v>50</v>
      </c>
      <c r="M50" s="77"/>
      <c r="N50" s="72"/>
      <c r="O50" s="79" t="s">
        <v>176</v>
      </c>
      <c r="P50" s="81">
        <v>43726.12672453704</v>
      </c>
      <c r="Q50" s="79" t="s">
        <v>309</v>
      </c>
      <c r="R50" s="82" t="s">
        <v>333</v>
      </c>
      <c r="S50" s="79" t="s">
        <v>340</v>
      </c>
      <c r="T50" s="79" t="s">
        <v>350</v>
      </c>
      <c r="U50" s="79"/>
      <c r="V50" s="82" t="s">
        <v>393</v>
      </c>
      <c r="W50" s="81">
        <v>43726.12672453704</v>
      </c>
      <c r="X50" s="85">
        <v>43726</v>
      </c>
      <c r="Y50" s="87" t="s">
        <v>462</v>
      </c>
      <c r="Z50" s="82" t="s">
        <v>550</v>
      </c>
      <c r="AA50" s="79"/>
      <c r="AB50" s="79"/>
      <c r="AC50" s="87" t="s">
        <v>638</v>
      </c>
      <c r="AD50" s="79"/>
      <c r="AE50" s="79" t="b">
        <v>0</v>
      </c>
      <c r="AF50" s="79">
        <v>1</v>
      </c>
      <c r="AG50" s="87" t="s">
        <v>700</v>
      </c>
      <c r="AH50" s="79" t="b">
        <v>1</v>
      </c>
      <c r="AI50" s="79" t="s">
        <v>703</v>
      </c>
      <c r="AJ50" s="79"/>
      <c r="AK50" s="87" t="s">
        <v>706</v>
      </c>
      <c r="AL50" s="79" t="b">
        <v>0</v>
      </c>
      <c r="AM50" s="79">
        <v>0</v>
      </c>
      <c r="AN50" s="87" t="s">
        <v>700</v>
      </c>
      <c r="AO50" s="79" t="s">
        <v>709</v>
      </c>
      <c r="AP50" s="79" t="b">
        <v>0</v>
      </c>
      <c r="AQ50" s="87" t="s">
        <v>638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v>1</v>
      </c>
      <c r="BG50" s="49">
        <v>8.333333333333334</v>
      </c>
      <c r="BH50" s="48">
        <v>0</v>
      </c>
      <c r="BI50" s="49">
        <v>0</v>
      </c>
      <c r="BJ50" s="48">
        <v>0</v>
      </c>
      <c r="BK50" s="49">
        <v>0</v>
      </c>
      <c r="BL50" s="48">
        <v>11</v>
      </c>
      <c r="BM50" s="49">
        <v>91.66666666666667</v>
      </c>
      <c r="BN50" s="48">
        <v>12</v>
      </c>
    </row>
    <row r="51" spans="1:66" ht="15">
      <c r="A51" s="64" t="s">
        <v>239</v>
      </c>
      <c r="B51" s="64" t="s">
        <v>265</v>
      </c>
      <c r="C51" s="65" t="s">
        <v>1846</v>
      </c>
      <c r="D51" s="66">
        <v>3</v>
      </c>
      <c r="E51" s="67" t="s">
        <v>132</v>
      </c>
      <c r="F51" s="68">
        <v>32</v>
      </c>
      <c r="G51" s="65"/>
      <c r="H51" s="69"/>
      <c r="I51" s="70"/>
      <c r="J51" s="70"/>
      <c r="K51" s="34" t="s">
        <v>65</v>
      </c>
      <c r="L51" s="77">
        <v>51</v>
      </c>
      <c r="M51" s="77"/>
      <c r="N51" s="72"/>
      <c r="O51" s="79" t="s">
        <v>294</v>
      </c>
      <c r="P51" s="81">
        <v>43726.14160879629</v>
      </c>
      <c r="Q51" s="79" t="s">
        <v>310</v>
      </c>
      <c r="R51" s="79"/>
      <c r="S51" s="79"/>
      <c r="T51" s="79" t="s">
        <v>347</v>
      </c>
      <c r="U51" s="82" t="s">
        <v>363</v>
      </c>
      <c r="V51" s="82" t="s">
        <v>363</v>
      </c>
      <c r="W51" s="81">
        <v>43726.14160879629</v>
      </c>
      <c r="X51" s="85">
        <v>43726</v>
      </c>
      <c r="Y51" s="87" t="s">
        <v>463</v>
      </c>
      <c r="Z51" s="82" t="s">
        <v>551</v>
      </c>
      <c r="AA51" s="79"/>
      <c r="AB51" s="79"/>
      <c r="AC51" s="87" t="s">
        <v>639</v>
      </c>
      <c r="AD51" s="79"/>
      <c r="AE51" s="79" t="b">
        <v>0</v>
      </c>
      <c r="AF51" s="79">
        <v>0</v>
      </c>
      <c r="AG51" s="87" t="s">
        <v>700</v>
      </c>
      <c r="AH51" s="79" t="b">
        <v>0</v>
      </c>
      <c r="AI51" s="79" t="s">
        <v>703</v>
      </c>
      <c r="AJ51" s="79"/>
      <c r="AK51" s="87" t="s">
        <v>700</v>
      </c>
      <c r="AL51" s="79" t="b">
        <v>0</v>
      </c>
      <c r="AM51" s="79">
        <v>1</v>
      </c>
      <c r="AN51" s="87" t="s">
        <v>673</v>
      </c>
      <c r="AO51" s="79" t="s">
        <v>712</v>
      </c>
      <c r="AP51" s="79" t="b">
        <v>0</v>
      </c>
      <c r="AQ51" s="87" t="s">
        <v>673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239</v>
      </c>
      <c r="B52" s="64" t="s">
        <v>290</v>
      </c>
      <c r="C52" s="65" t="s">
        <v>1846</v>
      </c>
      <c r="D52" s="66">
        <v>3</v>
      </c>
      <c r="E52" s="67" t="s">
        <v>132</v>
      </c>
      <c r="F52" s="68">
        <v>32</v>
      </c>
      <c r="G52" s="65"/>
      <c r="H52" s="69"/>
      <c r="I52" s="70"/>
      <c r="J52" s="70"/>
      <c r="K52" s="34" t="s">
        <v>65</v>
      </c>
      <c r="L52" s="77">
        <v>52</v>
      </c>
      <c r="M52" s="77"/>
      <c r="N52" s="72"/>
      <c r="O52" s="79" t="s">
        <v>293</v>
      </c>
      <c r="P52" s="81">
        <v>43726.14160879629</v>
      </c>
      <c r="Q52" s="79" t="s">
        <v>310</v>
      </c>
      <c r="R52" s="79"/>
      <c r="S52" s="79"/>
      <c r="T52" s="79" t="s">
        <v>347</v>
      </c>
      <c r="U52" s="82" t="s">
        <v>363</v>
      </c>
      <c r="V52" s="82" t="s">
        <v>363</v>
      </c>
      <c r="W52" s="81">
        <v>43726.14160879629</v>
      </c>
      <c r="X52" s="85">
        <v>43726</v>
      </c>
      <c r="Y52" s="87" t="s">
        <v>463</v>
      </c>
      <c r="Z52" s="82" t="s">
        <v>551</v>
      </c>
      <c r="AA52" s="79"/>
      <c r="AB52" s="79"/>
      <c r="AC52" s="87" t="s">
        <v>639</v>
      </c>
      <c r="AD52" s="79"/>
      <c r="AE52" s="79" t="b">
        <v>0</v>
      </c>
      <c r="AF52" s="79">
        <v>0</v>
      </c>
      <c r="AG52" s="87" t="s">
        <v>700</v>
      </c>
      <c r="AH52" s="79" t="b">
        <v>0</v>
      </c>
      <c r="AI52" s="79" t="s">
        <v>703</v>
      </c>
      <c r="AJ52" s="79"/>
      <c r="AK52" s="87" t="s">
        <v>700</v>
      </c>
      <c r="AL52" s="79" t="b">
        <v>0</v>
      </c>
      <c r="AM52" s="79">
        <v>1</v>
      </c>
      <c r="AN52" s="87" t="s">
        <v>673</v>
      </c>
      <c r="AO52" s="79" t="s">
        <v>712</v>
      </c>
      <c r="AP52" s="79" t="b">
        <v>0</v>
      </c>
      <c r="AQ52" s="87" t="s">
        <v>673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10</v>
      </c>
      <c r="BM52" s="49">
        <v>100</v>
      </c>
      <c r="BN52" s="48">
        <v>10</v>
      </c>
    </row>
    <row r="53" spans="1:66" ht="15">
      <c r="A53" s="64" t="s">
        <v>240</v>
      </c>
      <c r="B53" s="64" t="s">
        <v>280</v>
      </c>
      <c r="C53" s="65" t="s">
        <v>1846</v>
      </c>
      <c r="D53" s="66">
        <v>3</v>
      </c>
      <c r="E53" s="67" t="s">
        <v>132</v>
      </c>
      <c r="F53" s="68">
        <v>32</v>
      </c>
      <c r="G53" s="65"/>
      <c r="H53" s="69"/>
      <c r="I53" s="70"/>
      <c r="J53" s="70"/>
      <c r="K53" s="34" t="s">
        <v>65</v>
      </c>
      <c r="L53" s="77">
        <v>53</v>
      </c>
      <c r="M53" s="77"/>
      <c r="N53" s="72"/>
      <c r="O53" s="79" t="s">
        <v>294</v>
      </c>
      <c r="P53" s="81">
        <v>43726.19799768519</v>
      </c>
      <c r="Q53" s="79" t="s">
        <v>311</v>
      </c>
      <c r="R53" s="79"/>
      <c r="S53" s="79"/>
      <c r="T53" s="79" t="s">
        <v>351</v>
      </c>
      <c r="U53" s="79"/>
      <c r="V53" s="82" t="s">
        <v>394</v>
      </c>
      <c r="W53" s="81">
        <v>43726.19799768519</v>
      </c>
      <c r="X53" s="85">
        <v>43726</v>
      </c>
      <c r="Y53" s="87" t="s">
        <v>464</v>
      </c>
      <c r="Z53" s="82" t="s">
        <v>552</v>
      </c>
      <c r="AA53" s="79"/>
      <c r="AB53" s="79"/>
      <c r="AC53" s="87" t="s">
        <v>640</v>
      </c>
      <c r="AD53" s="79"/>
      <c r="AE53" s="79" t="b">
        <v>0</v>
      </c>
      <c r="AF53" s="79">
        <v>0</v>
      </c>
      <c r="AG53" s="87" t="s">
        <v>700</v>
      </c>
      <c r="AH53" s="79" t="b">
        <v>0</v>
      </c>
      <c r="AI53" s="79" t="s">
        <v>703</v>
      </c>
      <c r="AJ53" s="79"/>
      <c r="AK53" s="87" t="s">
        <v>700</v>
      </c>
      <c r="AL53" s="79" t="b">
        <v>0</v>
      </c>
      <c r="AM53" s="79">
        <v>12</v>
      </c>
      <c r="AN53" s="87" t="s">
        <v>694</v>
      </c>
      <c r="AO53" s="79" t="s">
        <v>707</v>
      </c>
      <c r="AP53" s="79" t="b">
        <v>0</v>
      </c>
      <c r="AQ53" s="87" t="s">
        <v>694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240</v>
      </c>
      <c r="B54" s="64" t="s">
        <v>280</v>
      </c>
      <c r="C54" s="65" t="s">
        <v>1846</v>
      </c>
      <c r="D54" s="66">
        <v>3</v>
      </c>
      <c r="E54" s="67" t="s">
        <v>132</v>
      </c>
      <c r="F54" s="68">
        <v>32</v>
      </c>
      <c r="G54" s="65"/>
      <c r="H54" s="69"/>
      <c r="I54" s="70"/>
      <c r="J54" s="70"/>
      <c r="K54" s="34" t="s">
        <v>65</v>
      </c>
      <c r="L54" s="77">
        <v>54</v>
      </c>
      <c r="M54" s="77"/>
      <c r="N54" s="72"/>
      <c r="O54" s="79" t="s">
        <v>293</v>
      </c>
      <c r="P54" s="81">
        <v>43726.19799768519</v>
      </c>
      <c r="Q54" s="79" t="s">
        <v>311</v>
      </c>
      <c r="R54" s="79"/>
      <c r="S54" s="79"/>
      <c r="T54" s="79" t="s">
        <v>351</v>
      </c>
      <c r="U54" s="79"/>
      <c r="V54" s="82" t="s">
        <v>394</v>
      </c>
      <c r="W54" s="81">
        <v>43726.19799768519</v>
      </c>
      <c r="X54" s="85">
        <v>43726</v>
      </c>
      <c r="Y54" s="87" t="s">
        <v>464</v>
      </c>
      <c r="Z54" s="82" t="s">
        <v>552</v>
      </c>
      <c r="AA54" s="79"/>
      <c r="AB54" s="79"/>
      <c r="AC54" s="87" t="s">
        <v>640</v>
      </c>
      <c r="AD54" s="79"/>
      <c r="AE54" s="79" t="b">
        <v>0</v>
      </c>
      <c r="AF54" s="79">
        <v>0</v>
      </c>
      <c r="AG54" s="87" t="s">
        <v>700</v>
      </c>
      <c r="AH54" s="79" t="b">
        <v>0</v>
      </c>
      <c r="AI54" s="79" t="s">
        <v>703</v>
      </c>
      <c r="AJ54" s="79"/>
      <c r="AK54" s="87" t="s">
        <v>700</v>
      </c>
      <c r="AL54" s="79" t="b">
        <v>0</v>
      </c>
      <c r="AM54" s="79">
        <v>12</v>
      </c>
      <c r="AN54" s="87" t="s">
        <v>694</v>
      </c>
      <c r="AO54" s="79" t="s">
        <v>707</v>
      </c>
      <c r="AP54" s="79" t="b">
        <v>0</v>
      </c>
      <c r="AQ54" s="87" t="s">
        <v>694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v>0</v>
      </c>
      <c r="BG54" s="49">
        <v>0</v>
      </c>
      <c r="BH54" s="48">
        <v>1</v>
      </c>
      <c r="BI54" s="49">
        <v>3.5714285714285716</v>
      </c>
      <c r="BJ54" s="48">
        <v>0</v>
      </c>
      <c r="BK54" s="49">
        <v>0</v>
      </c>
      <c r="BL54" s="48">
        <v>27</v>
      </c>
      <c r="BM54" s="49">
        <v>96.42857142857143</v>
      </c>
      <c r="BN54" s="48">
        <v>28</v>
      </c>
    </row>
    <row r="55" spans="1:66" ht="15">
      <c r="A55" s="64" t="s">
        <v>241</v>
      </c>
      <c r="B55" s="64" t="s">
        <v>280</v>
      </c>
      <c r="C55" s="65" t="s">
        <v>1846</v>
      </c>
      <c r="D55" s="66">
        <v>3</v>
      </c>
      <c r="E55" s="67" t="s">
        <v>132</v>
      </c>
      <c r="F55" s="68">
        <v>32</v>
      </c>
      <c r="G55" s="65"/>
      <c r="H55" s="69"/>
      <c r="I55" s="70"/>
      <c r="J55" s="70"/>
      <c r="K55" s="34" t="s">
        <v>65</v>
      </c>
      <c r="L55" s="77">
        <v>55</v>
      </c>
      <c r="M55" s="77"/>
      <c r="N55" s="72"/>
      <c r="O55" s="79" t="s">
        <v>294</v>
      </c>
      <c r="P55" s="81">
        <v>43726.198159722226</v>
      </c>
      <c r="Q55" s="79" t="s">
        <v>311</v>
      </c>
      <c r="R55" s="79"/>
      <c r="S55" s="79"/>
      <c r="T55" s="79" t="s">
        <v>351</v>
      </c>
      <c r="U55" s="79"/>
      <c r="V55" s="82" t="s">
        <v>395</v>
      </c>
      <c r="W55" s="81">
        <v>43726.198159722226</v>
      </c>
      <c r="X55" s="85">
        <v>43726</v>
      </c>
      <c r="Y55" s="87" t="s">
        <v>465</v>
      </c>
      <c r="Z55" s="82" t="s">
        <v>553</v>
      </c>
      <c r="AA55" s="79"/>
      <c r="AB55" s="79"/>
      <c r="AC55" s="87" t="s">
        <v>641</v>
      </c>
      <c r="AD55" s="79"/>
      <c r="AE55" s="79" t="b">
        <v>0</v>
      </c>
      <c r="AF55" s="79">
        <v>0</v>
      </c>
      <c r="AG55" s="87" t="s">
        <v>700</v>
      </c>
      <c r="AH55" s="79" t="b">
        <v>0</v>
      </c>
      <c r="AI55" s="79" t="s">
        <v>703</v>
      </c>
      <c r="AJ55" s="79"/>
      <c r="AK55" s="87" t="s">
        <v>700</v>
      </c>
      <c r="AL55" s="79" t="b">
        <v>0</v>
      </c>
      <c r="AM55" s="79">
        <v>12</v>
      </c>
      <c r="AN55" s="87" t="s">
        <v>694</v>
      </c>
      <c r="AO55" s="79" t="s">
        <v>708</v>
      </c>
      <c r="AP55" s="79" t="b">
        <v>0</v>
      </c>
      <c r="AQ55" s="87" t="s">
        <v>694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241</v>
      </c>
      <c r="B56" s="64" t="s">
        <v>280</v>
      </c>
      <c r="C56" s="65" t="s">
        <v>1846</v>
      </c>
      <c r="D56" s="66">
        <v>3</v>
      </c>
      <c r="E56" s="67" t="s">
        <v>132</v>
      </c>
      <c r="F56" s="68">
        <v>32</v>
      </c>
      <c r="G56" s="65"/>
      <c r="H56" s="69"/>
      <c r="I56" s="70"/>
      <c r="J56" s="70"/>
      <c r="K56" s="34" t="s">
        <v>65</v>
      </c>
      <c r="L56" s="77">
        <v>56</v>
      </c>
      <c r="M56" s="77"/>
      <c r="N56" s="72"/>
      <c r="O56" s="79" t="s">
        <v>293</v>
      </c>
      <c r="P56" s="81">
        <v>43726.198159722226</v>
      </c>
      <c r="Q56" s="79" t="s">
        <v>311</v>
      </c>
      <c r="R56" s="79"/>
      <c r="S56" s="79"/>
      <c r="T56" s="79" t="s">
        <v>351</v>
      </c>
      <c r="U56" s="79"/>
      <c r="V56" s="82" t="s">
        <v>395</v>
      </c>
      <c r="W56" s="81">
        <v>43726.198159722226</v>
      </c>
      <c r="X56" s="85">
        <v>43726</v>
      </c>
      <c r="Y56" s="87" t="s">
        <v>465</v>
      </c>
      <c r="Z56" s="82" t="s">
        <v>553</v>
      </c>
      <c r="AA56" s="79"/>
      <c r="AB56" s="79"/>
      <c r="AC56" s="87" t="s">
        <v>641</v>
      </c>
      <c r="AD56" s="79"/>
      <c r="AE56" s="79" t="b">
        <v>0</v>
      </c>
      <c r="AF56" s="79">
        <v>0</v>
      </c>
      <c r="AG56" s="87" t="s">
        <v>700</v>
      </c>
      <c r="AH56" s="79" t="b">
        <v>0</v>
      </c>
      <c r="AI56" s="79" t="s">
        <v>703</v>
      </c>
      <c r="AJ56" s="79"/>
      <c r="AK56" s="87" t="s">
        <v>700</v>
      </c>
      <c r="AL56" s="79" t="b">
        <v>0</v>
      </c>
      <c r="AM56" s="79">
        <v>12</v>
      </c>
      <c r="AN56" s="87" t="s">
        <v>694</v>
      </c>
      <c r="AO56" s="79" t="s">
        <v>708</v>
      </c>
      <c r="AP56" s="79" t="b">
        <v>0</v>
      </c>
      <c r="AQ56" s="87" t="s">
        <v>694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1</v>
      </c>
      <c r="BI56" s="49">
        <v>3.5714285714285716</v>
      </c>
      <c r="BJ56" s="48">
        <v>0</v>
      </c>
      <c r="BK56" s="49">
        <v>0</v>
      </c>
      <c r="BL56" s="48">
        <v>27</v>
      </c>
      <c r="BM56" s="49">
        <v>96.42857142857143</v>
      </c>
      <c r="BN56" s="48">
        <v>28</v>
      </c>
    </row>
    <row r="57" spans="1:66" ht="15">
      <c r="A57" s="64" t="s">
        <v>242</v>
      </c>
      <c r="B57" s="64" t="s">
        <v>280</v>
      </c>
      <c r="C57" s="65" t="s">
        <v>1846</v>
      </c>
      <c r="D57" s="66">
        <v>3</v>
      </c>
      <c r="E57" s="67" t="s">
        <v>132</v>
      </c>
      <c r="F57" s="68">
        <v>32</v>
      </c>
      <c r="G57" s="65"/>
      <c r="H57" s="69"/>
      <c r="I57" s="70"/>
      <c r="J57" s="70"/>
      <c r="K57" s="34" t="s">
        <v>65</v>
      </c>
      <c r="L57" s="77">
        <v>57</v>
      </c>
      <c r="M57" s="77"/>
      <c r="N57" s="72"/>
      <c r="O57" s="79" t="s">
        <v>294</v>
      </c>
      <c r="P57" s="81">
        <v>43726.19898148148</v>
      </c>
      <c r="Q57" s="79" t="s">
        <v>311</v>
      </c>
      <c r="R57" s="79"/>
      <c r="S57" s="79"/>
      <c r="T57" s="79" t="s">
        <v>351</v>
      </c>
      <c r="U57" s="79"/>
      <c r="V57" s="82" t="s">
        <v>396</v>
      </c>
      <c r="W57" s="81">
        <v>43726.19898148148</v>
      </c>
      <c r="X57" s="85">
        <v>43726</v>
      </c>
      <c r="Y57" s="87" t="s">
        <v>466</v>
      </c>
      <c r="Z57" s="82" t="s">
        <v>554</v>
      </c>
      <c r="AA57" s="79"/>
      <c r="AB57" s="79"/>
      <c r="AC57" s="87" t="s">
        <v>642</v>
      </c>
      <c r="AD57" s="79"/>
      <c r="AE57" s="79" t="b">
        <v>0</v>
      </c>
      <c r="AF57" s="79">
        <v>0</v>
      </c>
      <c r="AG57" s="87" t="s">
        <v>700</v>
      </c>
      <c r="AH57" s="79" t="b">
        <v>0</v>
      </c>
      <c r="AI57" s="79" t="s">
        <v>703</v>
      </c>
      <c r="AJ57" s="79"/>
      <c r="AK57" s="87" t="s">
        <v>700</v>
      </c>
      <c r="AL57" s="79" t="b">
        <v>0</v>
      </c>
      <c r="AM57" s="79">
        <v>12</v>
      </c>
      <c r="AN57" s="87" t="s">
        <v>694</v>
      </c>
      <c r="AO57" s="79" t="s">
        <v>713</v>
      </c>
      <c r="AP57" s="79" t="b">
        <v>0</v>
      </c>
      <c r="AQ57" s="87" t="s">
        <v>694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242</v>
      </c>
      <c r="B58" s="64" t="s">
        <v>280</v>
      </c>
      <c r="C58" s="65" t="s">
        <v>1846</v>
      </c>
      <c r="D58" s="66">
        <v>3</v>
      </c>
      <c r="E58" s="67" t="s">
        <v>132</v>
      </c>
      <c r="F58" s="68">
        <v>32</v>
      </c>
      <c r="G58" s="65"/>
      <c r="H58" s="69"/>
      <c r="I58" s="70"/>
      <c r="J58" s="70"/>
      <c r="K58" s="34" t="s">
        <v>65</v>
      </c>
      <c r="L58" s="77">
        <v>58</v>
      </c>
      <c r="M58" s="77"/>
      <c r="N58" s="72"/>
      <c r="O58" s="79" t="s">
        <v>293</v>
      </c>
      <c r="P58" s="81">
        <v>43726.19898148148</v>
      </c>
      <c r="Q58" s="79" t="s">
        <v>311</v>
      </c>
      <c r="R58" s="79"/>
      <c r="S58" s="79"/>
      <c r="T58" s="79" t="s">
        <v>351</v>
      </c>
      <c r="U58" s="79"/>
      <c r="V58" s="82" t="s">
        <v>396</v>
      </c>
      <c r="W58" s="81">
        <v>43726.19898148148</v>
      </c>
      <c r="X58" s="85">
        <v>43726</v>
      </c>
      <c r="Y58" s="87" t="s">
        <v>466</v>
      </c>
      <c r="Z58" s="82" t="s">
        <v>554</v>
      </c>
      <c r="AA58" s="79"/>
      <c r="AB58" s="79"/>
      <c r="AC58" s="87" t="s">
        <v>642</v>
      </c>
      <c r="AD58" s="79"/>
      <c r="AE58" s="79" t="b">
        <v>0</v>
      </c>
      <c r="AF58" s="79">
        <v>0</v>
      </c>
      <c r="AG58" s="87" t="s">
        <v>700</v>
      </c>
      <c r="AH58" s="79" t="b">
        <v>0</v>
      </c>
      <c r="AI58" s="79" t="s">
        <v>703</v>
      </c>
      <c r="AJ58" s="79"/>
      <c r="AK58" s="87" t="s">
        <v>700</v>
      </c>
      <c r="AL58" s="79" t="b">
        <v>0</v>
      </c>
      <c r="AM58" s="79">
        <v>12</v>
      </c>
      <c r="AN58" s="87" t="s">
        <v>694</v>
      </c>
      <c r="AO58" s="79" t="s">
        <v>713</v>
      </c>
      <c r="AP58" s="79" t="b">
        <v>0</v>
      </c>
      <c r="AQ58" s="87" t="s">
        <v>694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0</v>
      </c>
      <c r="BG58" s="49">
        <v>0</v>
      </c>
      <c r="BH58" s="48">
        <v>1</v>
      </c>
      <c r="BI58" s="49">
        <v>3.5714285714285716</v>
      </c>
      <c r="BJ58" s="48">
        <v>0</v>
      </c>
      <c r="BK58" s="49">
        <v>0</v>
      </c>
      <c r="BL58" s="48">
        <v>27</v>
      </c>
      <c r="BM58" s="49">
        <v>96.42857142857143</v>
      </c>
      <c r="BN58" s="48">
        <v>28</v>
      </c>
    </row>
    <row r="59" spans="1:66" ht="15">
      <c r="A59" s="64" t="s">
        <v>243</v>
      </c>
      <c r="B59" s="64" t="s">
        <v>280</v>
      </c>
      <c r="C59" s="65" t="s">
        <v>1846</v>
      </c>
      <c r="D59" s="66">
        <v>3</v>
      </c>
      <c r="E59" s="67" t="s">
        <v>132</v>
      </c>
      <c r="F59" s="68">
        <v>32</v>
      </c>
      <c r="G59" s="65"/>
      <c r="H59" s="69"/>
      <c r="I59" s="70"/>
      <c r="J59" s="70"/>
      <c r="K59" s="34" t="s">
        <v>65</v>
      </c>
      <c r="L59" s="77">
        <v>59</v>
      </c>
      <c r="M59" s="77"/>
      <c r="N59" s="72"/>
      <c r="O59" s="79" t="s">
        <v>294</v>
      </c>
      <c r="P59" s="81">
        <v>43726.203680555554</v>
      </c>
      <c r="Q59" s="79" t="s">
        <v>311</v>
      </c>
      <c r="R59" s="79"/>
      <c r="S59" s="79"/>
      <c r="T59" s="79" t="s">
        <v>351</v>
      </c>
      <c r="U59" s="79"/>
      <c r="V59" s="82" t="s">
        <v>397</v>
      </c>
      <c r="W59" s="81">
        <v>43726.203680555554</v>
      </c>
      <c r="X59" s="85">
        <v>43726</v>
      </c>
      <c r="Y59" s="87" t="s">
        <v>467</v>
      </c>
      <c r="Z59" s="82" t="s">
        <v>555</v>
      </c>
      <c r="AA59" s="79"/>
      <c r="AB59" s="79"/>
      <c r="AC59" s="87" t="s">
        <v>643</v>
      </c>
      <c r="AD59" s="79"/>
      <c r="AE59" s="79" t="b">
        <v>0</v>
      </c>
      <c r="AF59" s="79">
        <v>0</v>
      </c>
      <c r="AG59" s="87" t="s">
        <v>700</v>
      </c>
      <c r="AH59" s="79" t="b">
        <v>0</v>
      </c>
      <c r="AI59" s="79" t="s">
        <v>703</v>
      </c>
      <c r="AJ59" s="79"/>
      <c r="AK59" s="87" t="s">
        <v>700</v>
      </c>
      <c r="AL59" s="79" t="b">
        <v>0</v>
      </c>
      <c r="AM59" s="79">
        <v>12</v>
      </c>
      <c r="AN59" s="87" t="s">
        <v>694</v>
      </c>
      <c r="AO59" s="79" t="s">
        <v>708</v>
      </c>
      <c r="AP59" s="79" t="b">
        <v>0</v>
      </c>
      <c r="AQ59" s="87" t="s">
        <v>694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243</v>
      </c>
      <c r="B60" s="64" t="s">
        <v>280</v>
      </c>
      <c r="C60" s="65" t="s">
        <v>1846</v>
      </c>
      <c r="D60" s="66">
        <v>3</v>
      </c>
      <c r="E60" s="67" t="s">
        <v>132</v>
      </c>
      <c r="F60" s="68">
        <v>32</v>
      </c>
      <c r="G60" s="65"/>
      <c r="H60" s="69"/>
      <c r="I60" s="70"/>
      <c r="J60" s="70"/>
      <c r="K60" s="34" t="s">
        <v>65</v>
      </c>
      <c r="L60" s="77">
        <v>60</v>
      </c>
      <c r="M60" s="77"/>
      <c r="N60" s="72"/>
      <c r="O60" s="79" t="s">
        <v>293</v>
      </c>
      <c r="P60" s="81">
        <v>43726.203680555554</v>
      </c>
      <c r="Q60" s="79" t="s">
        <v>311</v>
      </c>
      <c r="R60" s="79"/>
      <c r="S60" s="79"/>
      <c r="T60" s="79" t="s">
        <v>351</v>
      </c>
      <c r="U60" s="79"/>
      <c r="V60" s="82" t="s">
        <v>397</v>
      </c>
      <c r="W60" s="81">
        <v>43726.203680555554</v>
      </c>
      <c r="X60" s="85">
        <v>43726</v>
      </c>
      <c r="Y60" s="87" t="s">
        <v>467</v>
      </c>
      <c r="Z60" s="82" t="s">
        <v>555</v>
      </c>
      <c r="AA60" s="79"/>
      <c r="AB60" s="79"/>
      <c r="AC60" s="87" t="s">
        <v>643</v>
      </c>
      <c r="AD60" s="79"/>
      <c r="AE60" s="79" t="b">
        <v>0</v>
      </c>
      <c r="AF60" s="79">
        <v>0</v>
      </c>
      <c r="AG60" s="87" t="s">
        <v>700</v>
      </c>
      <c r="AH60" s="79" t="b">
        <v>0</v>
      </c>
      <c r="AI60" s="79" t="s">
        <v>703</v>
      </c>
      <c r="AJ60" s="79"/>
      <c r="AK60" s="87" t="s">
        <v>700</v>
      </c>
      <c r="AL60" s="79" t="b">
        <v>0</v>
      </c>
      <c r="AM60" s="79">
        <v>12</v>
      </c>
      <c r="AN60" s="87" t="s">
        <v>694</v>
      </c>
      <c r="AO60" s="79" t="s">
        <v>708</v>
      </c>
      <c r="AP60" s="79" t="b">
        <v>0</v>
      </c>
      <c r="AQ60" s="87" t="s">
        <v>694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v>0</v>
      </c>
      <c r="BG60" s="49">
        <v>0</v>
      </c>
      <c r="BH60" s="48">
        <v>1</v>
      </c>
      <c r="BI60" s="49">
        <v>3.5714285714285716</v>
      </c>
      <c r="BJ60" s="48">
        <v>0</v>
      </c>
      <c r="BK60" s="49">
        <v>0</v>
      </c>
      <c r="BL60" s="48">
        <v>27</v>
      </c>
      <c r="BM60" s="49">
        <v>96.42857142857143</v>
      </c>
      <c r="BN60" s="48">
        <v>28</v>
      </c>
    </row>
    <row r="61" spans="1:66" ht="15">
      <c r="A61" s="64" t="s">
        <v>244</v>
      </c>
      <c r="B61" s="64" t="s">
        <v>244</v>
      </c>
      <c r="C61" s="65" t="s">
        <v>1846</v>
      </c>
      <c r="D61" s="66">
        <v>3</v>
      </c>
      <c r="E61" s="67" t="s">
        <v>132</v>
      </c>
      <c r="F61" s="68">
        <v>32</v>
      </c>
      <c r="G61" s="65"/>
      <c r="H61" s="69"/>
      <c r="I61" s="70"/>
      <c r="J61" s="70"/>
      <c r="K61" s="34" t="s">
        <v>65</v>
      </c>
      <c r="L61" s="77">
        <v>61</v>
      </c>
      <c r="M61" s="77"/>
      <c r="N61" s="72"/>
      <c r="O61" s="79" t="s">
        <v>176</v>
      </c>
      <c r="P61" s="81">
        <v>43726.20788194444</v>
      </c>
      <c r="Q61" s="79" t="s">
        <v>312</v>
      </c>
      <c r="R61" s="79"/>
      <c r="S61" s="79"/>
      <c r="T61" s="79" t="s">
        <v>352</v>
      </c>
      <c r="U61" s="79"/>
      <c r="V61" s="82" t="s">
        <v>398</v>
      </c>
      <c r="W61" s="81">
        <v>43726.20788194444</v>
      </c>
      <c r="X61" s="85">
        <v>43726</v>
      </c>
      <c r="Y61" s="87" t="s">
        <v>468</v>
      </c>
      <c r="Z61" s="82" t="s">
        <v>556</v>
      </c>
      <c r="AA61" s="79"/>
      <c r="AB61" s="79"/>
      <c r="AC61" s="87" t="s">
        <v>644</v>
      </c>
      <c r="AD61" s="79"/>
      <c r="AE61" s="79" t="b">
        <v>0</v>
      </c>
      <c r="AF61" s="79">
        <v>2</v>
      </c>
      <c r="AG61" s="87" t="s">
        <v>700</v>
      </c>
      <c r="AH61" s="79" t="b">
        <v>0</v>
      </c>
      <c r="AI61" s="79" t="s">
        <v>703</v>
      </c>
      <c r="AJ61" s="79"/>
      <c r="AK61" s="87" t="s">
        <v>700</v>
      </c>
      <c r="AL61" s="79" t="b">
        <v>0</v>
      </c>
      <c r="AM61" s="79">
        <v>0</v>
      </c>
      <c r="AN61" s="87" t="s">
        <v>700</v>
      </c>
      <c r="AO61" s="79" t="s">
        <v>708</v>
      </c>
      <c r="AP61" s="79" t="b">
        <v>0</v>
      </c>
      <c r="AQ61" s="87" t="s">
        <v>644</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v>0</v>
      </c>
      <c r="BG61" s="49">
        <v>0</v>
      </c>
      <c r="BH61" s="48">
        <v>0</v>
      </c>
      <c r="BI61" s="49">
        <v>0</v>
      </c>
      <c r="BJ61" s="48">
        <v>0</v>
      </c>
      <c r="BK61" s="49">
        <v>0</v>
      </c>
      <c r="BL61" s="48">
        <v>35</v>
      </c>
      <c r="BM61" s="49">
        <v>100</v>
      </c>
      <c r="BN61" s="48">
        <v>35</v>
      </c>
    </row>
    <row r="62" spans="1:66" ht="15">
      <c r="A62" s="64" t="s">
        <v>245</v>
      </c>
      <c r="B62" s="64" t="s">
        <v>245</v>
      </c>
      <c r="C62" s="65" t="s">
        <v>1846</v>
      </c>
      <c r="D62" s="66">
        <v>3</v>
      </c>
      <c r="E62" s="67" t="s">
        <v>132</v>
      </c>
      <c r="F62" s="68">
        <v>32</v>
      </c>
      <c r="G62" s="65"/>
      <c r="H62" s="69"/>
      <c r="I62" s="70"/>
      <c r="J62" s="70"/>
      <c r="K62" s="34" t="s">
        <v>65</v>
      </c>
      <c r="L62" s="77">
        <v>62</v>
      </c>
      <c r="M62" s="77"/>
      <c r="N62" s="72"/>
      <c r="O62" s="79" t="s">
        <v>176</v>
      </c>
      <c r="P62" s="81">
        <v>43726.219675925924</v>
      </c>
      <c r="Q62" s="79" t="s">
        <v>313</v>
      </c>
      <c r="R62" s="82" t="s">
        <v>334</v>
      </c>
      <c r="S62" s="79" t="s">
        <v>341</v>
      </c>
      <c r="T62" s="79" t="s">
        <v>353</v>
      </c>
      <c r="U62" s="82" t="s">
        <v>364</v>
      </c>
      <c r="V62" s="82" t="s">
        <v>364</v>
      </c>
      <c r="W62" s="81">
        <v>43726.219675925924</v>
      </c>
      <c r="X62" s="85">
        <v>43726</v>
      </c>
      <c r="Y62" s="87" t="s">
        <v>469</v>
      </c>
      <c r="Z62" s="82" t="s">
        <v>557</v>
      </c>
      <c r="AA62" s="79"/>
      <c r="AB62" s="79"/>
      <c r="AC62" s="87" t="s">
        <v>645</v>
      </c>
      <c r="AD62" s="79"/>
      <c r="AE62" s="79" t="b">
        <v>0</v>
      </c>
      <c r="AF62" s="79">
        <v>0</v>
      </c>
      <c r="AG62" s="87" t="s">
        <v>700</v>
      </c>
      <c r="AH62" s="79" t="b">
        <v>0</v>
      </c>
      <c r="AI62" s="79" t="s">
        <v>704</v>
      </c>
      <c r="AJ62" s="79"/>
      <c r="AK62" s="87" t="s">
        <v>700</v>
      </c>
      <c r="AL62" s="79" t="b">
        <v>0</v>
      </c>
      <c r="AM62" s="79">
        <v>0</v>
      </c>
      <c r="AN62" s="87" t="s">
        <v>700</v>
      </c>
      <c r="AO62" s="79" t="s">
        <v>708</v>
      </c>
      <c r="AP62" s="79" t="b">
        <v>0</v>
      </c>
      <c r="AQ62" s="87" t="s">
        <v>645</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v>0</v>
      </c>
      <c r="BG62" s="49">
        <v>0</v>
      </c>
      <c r="BH62" s="48">
        <v>0</v>
      </c>
      <c r="BI62" s="49">
        <v>0</v>
      </c>
      <c r="BJ62" s="48">
        <v>0</v>
      </c>
      <c r="BK62" s="49">
        <v>0</v>
      </c>
      <c r="BL62" s="48">
        <v>10</v>
      </c>
      <c r="BM62" s="49">
        <v>100</v>
      </c>
      <c r="BN62" s="48">
        <v>10</v>
      </c>
    </row>
    <row r="63" spans="1:66" ht="15">
      <c r="A63" s="64" t="s">
        <v>246</v>
      </c>
      <c r="B63" s="64" t="s">
        <v>265</v>
      </c>
      <c r="C63" s="65" t="s">
        <v>1846</v>
      </c>
      <c r="D63" s="66">
        <v>3</v>
      </c>
      <c r="E63" s="67" t="s">
        <v>132</v>
      </c>
      <c r="F63" s="68">
        <v>32</v>
      </c>
      <c r="G63" s="65"/>
      <c r="H63" s="69"/>
      <c r="I63" s="70"/>
      <c r="J63" s="70"/>
      <c r="K63" s="34" t="s">
        <v>65</v>
      </c>
      <c r="L63" s="77">
        <v>63</v>
      </c>
      <c r="M63" s="77"/>
      <c r="N63" s="72"/>
      <c r="O63" s="79" t="s">
        <v>294</v>
      </c>
      <c r="P63" s="81">
        <v>43726.2202662037</v>
      </c>
      <c r="Q63" s="79" t="s">
        <v>314</v>
      </c>
      <c r="R63" s="79"/>
      <c r="S63" s="79"/>
      <c r="T63" s="79"/>
      <c r="U63" s="79"/>
      <c r="V63" s="82" t="s">
        <v>399</v>
      </c>
      <c r="W63" s="81">
        <v>43726.2202662037</v>
      </c>
      <c r="X63" s="85">
        <v>43726</v>
      </c>
      <c r="Y63" s="87" t="s">
        <v>470</v>
      </c>
      <c r="Z63" s="82" t="s">
        <v>558</v>
      </c>
      <c r="AA63" s="79"/>
      <c r="AB63" s="79"/>
      <c r="AC63" s="87" t="s">
        <v>646</v>
      </c>
      <c r="AD63" s="79"/>
      <c r="AE63" s="79" t="b">
        <v>0</v>
      </c>
      <c r="AF63" s="79">
        <v>0</v>
      </c>
      <c r="AG63" s="87" t="s">
        <v>700</v>
      </c>
      <c r="AH63" s="79" t="b">
        <v>0</v>
      </c>
      <c r="AI63" s="79" t="s">
        <v>703</v>
      </c>
      <c r="AJ63" s="79"/>
      <c r="AK63" s="87" t="s">
        <v>700</v>
      </c>
      <c r="AL63" s="79" t="b">
        <v>0</v>
      </c>
      <c r="AM63" s="79">
        <v>11</v>
      </c>
      <c r="AN63" s="87" t="s">
        <v>697</v>
      </c>
      <c r="AO63" s="79" t="s">
        <v>708</v>
      </c>
      <c r="AP63" s="79" t="b">
        <v>0</v>
      </c>
      <c r="AQ63" s="87" t="s">
        <v>697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3</v>
      </c>
      <c r="BI63" s="49">
        <v>13.636363636363637</v>
      </c>
      <c r="BJ63" s="48">
        <v>0</v>
      </c>
      <c r="BK63" s="49">
        <v>0</v>
      </c>
      <c r="BL63" s="48">
        <v>19</v>
      </c>
      <c r="BM63" s="49">
        <v>86.36363636363636</v>
      </c>
      <c r="BN63" s="48">
        <v>22</v>
      </c>
    </row>
    <row r="64" spans="1:66" ht="15">
      <c r="A64" s="64" t="s">
        <v>247</v>
      </c>
      <c r="B64" s="64" t="s">
        <v>280</v>
      </c>
      <c r="C64" s="65" t="s">
        <v>1846</v>
      </c>
      <c r="D64" s="66">
        <v>3</v>
      </c>
      <c r="E64" s="67" t="s">
        <v>132</v>
      </c>
      <c r="F64" s="68">
        <v>32</v>
      </c>
      <c r="G64" s="65"/>
      <c r="H64" s="69"/>
      <c r="I64" s="70"/>
      <c r="J64" s="70"/>
      <c r="K64" s="34" t="s">
        <v>65</v>
      </c>
      <c r="L64" s="77">
        <v>64</v>
      </c>
      <c r="M64" s="77"/>
      <c r="N64" s="72"/>
      <c r="O64" s="79" t="s">
        <v>294</v>
      </c>
      <c r="P64" s="81">
        <v>43726.22175925926</v>
      </c>
      <c r="Q64" s="79" t="s">
        <v>311</v>
      </c>
      <c r="R64" s="79"/>
      <c r="S64" s="79"/>
      <c r="T64" s="79" t="s">
        <v>351</v>
      </c>
      <c r="U64" s="79"/>
      <c r="V64" s="82" t="s">
        <v>400</v>
      </c>
      <c r="W64" s="81">
        <v>43726.22175925926</v>
      </c>
      <c r="X64" s="85">
        <v>43726</v>
      </c>
      <c r="Y64" s="87" t="s">
        <v>471</v>
      </c>
      <c r="Z64" s="82" t="s">
        <v>559</v>
      </c>
      <c r="AA64" s="79"/>
      <c r="AB64" s="79"/>
      <c r="AC64" s="87" t="s">
        <v>647</v>
      </c>
      <c r="AD64" s="79"/>
      <c r="AE64" s="79" t="b">
        <v>0</v>
      </c>
      <c r="AF64" s="79">
        <v>0</v>
      </c>
      <c r="AG64" s="87" t="s">
        <v>700</v>
      </c>
      <c r="AH64" s="79" t="b">
        <v>0</v>
      </c>
      <c r="AI64" s="79" t="s">
        <v>703</v>
      </c>
      <c r="AJ64" s="79"/>
      <c r="AK64" s="87" t="s">
        <v>700</v>
      </c>
      <c r="AL64" s="79" t="b">
        <v>0</v>
      </c>
      <c r="AM64" s="79">
        <v>12</v>
      </c>
      <c r="AN64" s="87" t="s">
        <v>694</v>
      </c>
      <c r="AO64" s="79" t="s">
        <v>707</v>
      </c>
      <c r="AP64" s="79" t="b">
        <v>0</v>
      </c>
      <c r="AQ64" s="87" t="s">
        <v>694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247</v>
      </c>
      <c r="B65" s="64" t="s">
        <v>280</v>
      </c>
      <c r="C65" s="65" t="s">
        <v>1846</v>
      </c>
      <c r="D65" s="66">
        <v>3</v>
      </c>
      <c r="E65" s="67" t="s">
        <v>132</v>
      </c>
      <c r="F65" s="68">
        <v>32</v>
      </c>
      <c r="G65" s="65"/>
      <c r="H65" s="69"/>
      <c r="I65" s="70"/>
      <c r="J65" s="70"/>
      <c r="K65" s="34" t="s">
        <v>65</v>
      </c>
      <c r="L65" s="77">
        <v>65</v>
      </c>
      <c r="M65" s="77"/>
      <c r="N65" s="72"/>
      <c r="O65" s="79" t="s">
        <v>293</v>
      </c>
      <c r="P65" s="81">
        <v>43726.22175925926</v>
      </c>
      <c r="Q65" s="79" t="s">
        <v>311</v>
      </c>
      <c r="R65" s="79"/>
      <c r="S65" s="79"/>
      <c r="T65" s="79" t="s">
        <v>351</v>
      </c>
      <c r="U65" s="79"/>
      <c r="V65" s="82" t="s">
        <v>400</v>
      </c>
      <c r="W65" s="81">
        <v>43726.22175925926</v>
      </c>
      <c r="X65" s="85">
        <v>43726</v>
      </c>
      <c r="Y65" s="87" t="s">
        <v>471</v>
      </c>
      <c r="Z65" s="82" t="s">
        <v>559</v>
      </c>
      <c r="AA65" s="79"/>
      <c r="AB65" s="79"/>
      <c r="AC65" s="87" t="s">
        <v>647</v>
      </c>
      <c r="AD65" s="79"/>
      <c r="AE65" s="79" t="b">
        <v>0</v>
      </c>
      <c r="AF65" s="79">
        <v>0</v>
      </c>
      <c r="AG65" s="87" t="s">
        <v>700</v>
      </c>
      <c r="AH65" s="79" t="b">
        <v>0</v>
      </c>
      <c r="AI65" s="79" t="s">
        <v>703</v>
      </c>
      <c r="AJ65" s="79"/>
      <c r="AK65" s="87" t="s">
        <v>700</v>
      </c>
      <c r="AL65" s="79" t="b">
        <v>0</v>
      </c>
      <c r="AM65" s="79">
        <v>12</v>
      </c>
      <c r="AN65" s="87" t="s">
        <v>694</v>
      </c>
      <c r="AO65" s="79" t="s">
        <v>707</v>
      </c>
      <c r="AP65" s="79" t="b">
        <v>0</v>
      </c>
      <c r="AQ65" s="87" t="s">
        <v>694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0</v>
      </c>
      <c r="BG65" s="49">
        <v>0</v>
      </c>
      <c r="BH65" s="48">
        <v>1</v>
      </c>
      <c r="BI65" s="49">
        <v>3.5714285714285716</v>
      </c>
      <c r="BJ65" s="48">
        <v>0</v>
      </c>
      <c r="BK65" s="49">
        <v>0</v>
      </c>
      <c r="BL65" s="48">
        <v>27</v>
      </c>
      <c r="BM65" s="49">
        <v>96.42857142857143</v>
      </c>
      <c r="BN65" s="48">
        <v>28</v>
      </c>
    </row>
    <row r="66" spans="1:66" ht="15">
      <c r="A66" s="64" t="s">
        <v>248</v>
      </c>
      <c r="B66" s="64" t="s">
        <v>265</v>
      </c>
      <c r="C66" s="65" t="s">
        <v>1846</v>
      </c>
      <c r="D66" s="66">
        <v>3</v>
      </c>
      <c r="E66" s="67" t="s">
        <v>132</v>
      </c>
      <c r="F66" s="68">
        <v>32</v>
      </c>
      <c r="G66" s="65"/>
      <c r="H66" s="69"/>
      <c r="I66" s="70"/>
      <c r="J66" s="70"/>
      <c r="K66" s="34" t="s">
        <v>65</v>
      </c>
      <c r="L66" s="77">
        <v>66</v>
      </c>
      <c r="M66" s="77"/>
      <c r="N66" s="72"/>
      <c r="O66" s="79" t="s">
        <v>294</v>
      </c>
      <c r="P66" s="81">
        <v>43726.22822916666</v>
      </c>
      <c r="Q66" s="79" t="s">
        <v>314</v>
      </c>
      <c r="R66" s="79"/>
      <c r="S66" s="79"/>
      <c r="T66" s="79"/>
      <c r="U66" s="79"/>
      <c r="V66" s="82" t="s">
        <v>401</v>
      </c>
      <c r="W66" s="81">
        <v>43726.22822916666</v>
      </c>
      <c r="X66" s="85">
        <v>43726</v>
      </c>
      <c r="Y66" s="87" t="s">
        <v>472</v>
      </c>
      <c r="Z66" s="82" t="s">
        <v>560</v>
      </c>
      <c r="AA66" s="79"/>
      <c r="AB66" s="79"/>
      <c r="AC66" s="87" t="s">
        <v>648</v>
      </c>
      <c r="AD66" s="79"/>
      <c r="AE66" s="79" t="b">
        <v>0</v>
      </c>
      <c r="AF66" s="79">
        <v>0</v>
      </c>
      <c r="AG66" s="87" t="s">
        <v>700</v>
      </c>
      <c r="AH66" s="79" t="b">
        <v>0</v>
      </c>
      <c r="AI66" s="79" t="s">
        <v>703</v>
      </c>
      <c r="AJ66" s="79"/>
      <c r="AK66" s="87" t="s">
        <v>700</v>
      </c>
      <c r="AL66" s="79" t="b">
        <v>0</v>
      </c>
      <c r="AM66" s="79">
        <v>11</v>
      </c>
      <c r="AN66" s="87" t="s">
        <v>697</v>
      </c>
      <c r="AO66" s="79" t="s">
        <v>708</v>
      </c>
      <c r="AP66" s="79" t="b">
        <v>0</v>
      </c>
      <c r="AQ66" s="87" t="s">
        <v>697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3</v>
      </c>
      <c r="BI66" s="49">
        <v>13.636363636363637</v>
      </c>
      <c r="BJ66" s="48">
        <v>0</v>
      </c>
      <c r="BK66" s="49">
        <v>0</v>
      </c>
      <c r="BL66" s="48">
        <v>19</v>
      </c>
      <c r="BM66" s="49">
        <v>86.36363636363636</v>
      </c>
      <c r="BN66" s="48">
        <v>22</v>
      </c>
    </row>
    <row r="67" spans="1:66" ht="15">
      <c r="A67" s="64" t="s">
        <v>249</v>
      </c>
      <c r="B67" s="64" t="s">
        <v>254</v>
      </c>
      <c r="C67" s="65" t="s">
        <v>1846</v>
      </c>
      <c r="D67" s="66">
        <v>3</v>
      </c>
      <c r="E67" s="67" t="s">
        <v>132</v>
      </c>
      <c r="F67" s="68">
        <v>32</v>
      </c>
      <c r="G67" s="65"/>
      <c r="H67" s="69"/>
      <c r="I67" s="70"/>
      <c r="J67" s="70"/>
      <c r="K67" s="34" t="s">
        <v>65</v>
      </c>
      <c r="L67" s="77">
        <v>67</v>
      </c>
      <c r="M67" s="77"/>
      <c r="N67" s="72"/>
      <c r="O67" s="79" t="s">
        <v>294</v>
      </c>
      <c r="P67" s="81">
        <v>43726.241435185184</v>
      </c>
      <c r="Q67" s="79" t="s">
        <v>315</v>
      </c>
      <c r="R67" s="79"/>
      <c r="S67" s="79"/>
      <c r="T67" s="79"/>
      <c r="U67" s="79"/>
      <c r="V67" s="82" t="s">
        <v>402</v>
      </c>
      <c r="W67" s="81">
        <v>43726.241435185184</v>
      </c>
      <c r="X67" s="85">
        <v>43726</v>
      </c>
      <c r="Y67" s="87" t="s">
        <v>473</v>
      </c>
      <c r="Z67" s="82" t="s">
        <v>561</v>
      </c>
      <c r="AA67" s="79"/>
      <c r="AB67" s="79"/>
      <c r="AC67" s="87" t="s">
        <v>649</v>
      </c>
      <c r="AD67" s="79"/>
      <c r="AE67" s="79" t="b">
        <v>0</v>
      </c>
      <c r="AF67" s="79">
        <v>0</v>
      </c>
      <c r="AG67" s="87" t="s">
        <v>700</v>
      </c>
      <c r="AH67" s="79" t="b">
        <v>0</v>
      </c>
      <c r="AI67" s="79" t="s">
        <v>703</v>
      </c>
      <c r="AJ67" s="79"/>
      <c r="AK67" s="87" t="s">
        <v>700</v>
      </c>
      <c r="AL67" s="79" t="b">
        <v>0</v>
      </c>
      <c r="AM67" s="79">
        <v>1</v>
      </c>
      <c r="AN67" s="87" t="s">
        <v>655</v>
      </c>
      <c r="AO67" s="79" t="s">
        <v>711</v>
      </c>
      <c r="AP67" s="79" t="b">
        <v>0</v>
      </c>
      <c r="AQ67" s="87" t="s">
        <v>655</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8">
        <v>0</v>
      </c>
      <c r="BG67" s="49">
        <v>0</v>
      </c>
      <c r="BH67" s="48">
        <v>0</v>
      </c>
      <c r="BI67" s="49">
        <v>0</v>
      </c>
      <c r="BJ67" s="48">
        <v>0</v>
      </c>
      <c r="BK67" s="49">
        <v>0</v>
      </c>
      <c r="BL67" s="48">
        <v>22</v>
      </c>
      <c r="BM67" s="49">
        <v>100</v>
      </c>
      <c r="BN67" s="48">
        <v>22</v>
      </c>
    </row>
    <row r="68" spans="1:66" ht="15">
      <c r="A68" s="64" t="s">
        <v>250</v>
      </c>
      <c r="B68" s="64" t="s">
        <v>280</v>
      </c>
      <c r="C68" s="65" t="s">
        <v>1846</v>
      </c>
      <c r="D68" s="66">
        <v>3</v>
      </c>
      <c r="E68" s="67" t="s">
        <v>132</v>
      </c>
      <c r="F68" s="68">
        <v>32</v>
      </c>
      <c r="G68" s="65"/>
      <c r="H68" s="69"/>
      <c r="I68" s="70"/>
      <c r="J68" s="70"/>
      <c r="K68" s="34" t="s">
        <v>65</v>
      </c>
      <c r="L68" s="77">
        <v>68</v>
      </c>
      <c r="M68" s="77"/>
      <c r="N68" s="72"/>
      <c r="O68" s="79" t="s">
        <v>294</v>
      </c>
      <c r="P68" s="81">
        <v>43726.242581018516</v>
      </c>
      <c r="Q68" s="79" t="s">
        <v>311</v>
      </c>
      <c r="R68" s="79"/>
      <c r="S68" s="79"/>
      <c r="T68" s="79" t="s">
        <v>351</v>
      </c>
      <c r="U68" s="79"/>
      <c r="V68" s="82" t="s">
        <v>403</v>
      </c>
      <c r="W68" s="81">
        <v>43726.242581018516</v>
      </c>
      <c r="X68" s="85">
        <v>43726</v>
      </c>
      <c r="Y68" s="87" t="s">
        <v>474</v>
      </c>
      <c r="Z68" s="82" t="s">
        <v>562</v>
      </c>
      <c r="AA68" s="79"/>
      <c r="AB68" s="79"/>
      <c r="AC68" s="87" t="s">
        <v>650</v>
      </c>
      <c r="AD68" s="79"/>
      <c r="AE68" s="79" t="b">
        <v>0</v>
      </c>
      <c r="AF68" s="79">
        <v>0</v>
      </c>
      <c r="AG68" s="87" t="s">
        <v>700</v>
      </c>
      <c r="AH68" s="79" t="b">
        <v>0</v>
      </c>
      <c r="AI68" s="79" t="s">
        <v>703</v>
      </c>
      <c r="AJ68" s="79"/>
      <c r="AK68" s="87" t="s">
        <v>700</v>
      </c>
      <c r="AL68" s="79" t="b">
        <v>0</v>
      </c>
      <c r="AM68" s="79">
        <v>12</v>
      </c>
      <c r="AN68" s="87" t="s">
        <v>694</v>
      </c>
      <c r="AO68" s="79" t="s">
        <v>707</v>
      </c>
      <c r="AP68" s="79" t="b">
        <v>0</v>
      </c>
      <c r="AQ68" s="87" t="s">
        <v>694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250</v>
      </c>
      <c r="B69" s="64" t="s">
        <v>280</v>
      </c>
      <c r="C69" s="65" t="s">
        <v>1846</v>
      </c>
      <c r="D69" s="66">
        <v>3</v>
      </c>
      <c r="E69" s="67" t="s">
        <v>132</v>
      </c>
      <c r="F69" s="68">
        <v>32</v>
      </c>
      <c r="G69" s="65"/>
      <c r="H69" s="69"/>
      <c r="I69" s="70"/>
      <c r="J69" s="70"/>
      <c r="K69" s="34" t="s">
        <v>65</v>
      </c>
      <c r="L69" s="77">
        <v>69</v>
      </c>
      <c r="M69" s="77"/>
      <c r="N69" s="72"/>
      <c r="O69" s="79" t="s">
        <v>293</v>
      </c>
      <c r="P69" s="81">
        <v>43726.242581018516</v>
      </c>
      <c r="Q69" s="79" t="s">
        <v>311</v>
      </c>
      <c r="R69" s="79"/>
      <c r="S69" s="79"/>
      <c r="T69" s="79" t="s">
        <v>351</v>
      </c>
      <c r="U69" s="79"/>
      <c r="V69" s="82" t="s">
        <v>403</v>
      </c>
      <c r="W69" s="81">
        <v>43726.242581018516</v>
      </c>
      <c r="X69" s="85">
        <v>43726</v>
      </c>
      <c r="Y69" s="87" t="s">
        <v>474</v>
      </c>
      <c r="Z69" s="82" t="s">
        <v>562</v>
      </c>
      <c r="AA69" s="79"/>
      <c r="AB69" s="79"/>
      <c r="AC69" s="87" t="s">
        <v>650</v>
      </c>
      <c r="AD69" s="79"/>
      <c r="AE69" s="79" t="b">
        <v>0</v>
      </c>
      <c r="AF69" s="79">
        <v>0</v>
      </c>
      <c r="AG69" s="87" t="s">
        <v>700</v>
      </c>
      <c r="AH69" s="79" t="b">
        <v>0</v>
      </c>
      <c r="AI69" s="79" t="s">
        <v>703</v>
      </c>
      <c r="AJ69" s="79"/>
      <c r="AK69" s="87" t="s">
        <v>700</v>
      </c>
      <c r="AL69" s="79" t="b">
        <v>0</v>
      </c>
      <c r="AM69" s="79">
        <v>12</v>
      </c>
      <c r="AN69" s="87" t="s">
        <v>694</v>
      </c>
      <c r="AO69" s="79" t="s">
        <v>707</v>
      </c>
      <c r="AP69" s="79" t="b">
        <v>0</v>
      </c>
      <c r="AQ69" s="87" t="s">
        <v>694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v>0</v>
      </c>
      <c r="BG69" s="49">
        <v>0</v>
      </c>
      <c r="BH69" s="48">
        <v>1</v>
      </c>
      <c r="BI69" s="49">
        <v>3.5714285714285716</v>
      </c>
      <c r="BJ69" s="48">
        <v>0</v>
      </c>
      <c r="BK69" s="49">
        <v>0</v>
      </c>
      <c r="BL69" s="48">
        <v>27</v>
      </c>
      <c r="BM69" s="49">
        <v>96.42857142857143</v>
      </c>
      <c r="BN69" s="48">
        <v>28</v>
      </c>
    </row>
    <row r="70" spans="1:66" ht="15">
      <c r="A70" s="64" t="s">
        <v>251</v>
      </c>
      <c r="B70" s="64" t="s">
        <v>251</v>
      </c>
      <c r="C70" s="65" t="s">
        <v>1846</v>
      </c>
      <c r="D70" s="66">
        <v>3</v>
      </c>
      <c r="E70" s="67" t="s">
        <v>132</v>
      </c>
      <c r="F70" s="68">
        <v>32</v>
      </c>
      <c r="G70" s="65"/>
      <c r="H70" s="69"/>
      <c r="I70" s="70"/>
      <c r="J70" s="70"/>
      <c r="K70" s="34" t="s">
        <v>65</v>
      </c>
      <c r="L70" s="77">
        <v>70</v>
      </c>
      <c r="M70" s="77"/>
      <c r="N70" s="72"/>
      <c r="O70" s="79" t="s">
        <v>176</v>
      </c>
      <c r="P70" s="81">
        <v>43726.25707175926</v>
      </c>
      <c r="Q70" s="79" t="s">
        <v>316</v>
      </c>
      <c r="R70" s="79"/>
      <c r="S70" s="79"/>
      <c r="T70" s="79" t="s">
        <v>347</v>
      </c>
      <c r="U70" s="82" t="s">
        <v>365</v>
      </c>
      <c r="V70" s="82" t="s">
        <v>365</v>
      </c>
      <c r="W70" s="81">
        <v>43726.25707175926</v>
      </c>
      <c r="X70" s="85">
        <v>43726</v>
      </c>
      <c r="Y70" s="87" t="s">
        <v>475</v>
      </c>
      <c r="Z70" s="82" t="s">
        <v>563</v>
      </c>
      <c r="AA70" s="79"/>
      <c r="AB70" s="79"/>
      <c r="AC70" s="87" t="s">
        <v>651</v>
      </c>
      <c r="AD70" s="79"/>
      <c r="AE70" s="79" t="b">
        <v>0</v>
      </c>
      <c r="AF70" s="79">
        <v>0</v>
      </c>
      <c r="AG70" s="87" t="s">
        <v>700</v>
      </c>
      <c r="AH70" s="79" t="b">
        <v>0</v>
      </c>
      <c r="AI70" s="79" t="s">
        <v>703</v>
      </c>
      <c r="AJ70" s="79"/>
      <c r="AK70" s="87" t="s">
        <v>700</v>
      </c>
      <c r="AL70" s="79" t="b">
        <v>0</v>
      </c>
      <c r="AM70" s="79">
        <v>0</v>
      </c>
      <c r="AN70" s="87" t="s">
        <v>700</v>
      </c>
      <c r="AO70" s="79" t="s">
        <v>709</v>
      </c>
      <c r="AP70" s="79" t="b">
        <v>0</v>
      </c>
      <c r="AQ70" s="87" t="s">
        <v>651</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8">
        <v>0</v>
      </c>
      <c r="BG70" s="49">
        <v>0</v>
      </c>
      <c r="BH70" s="48">
        <v>1</v>
      </c>
      <c r="BI70" s="49">
        <v>11.11111111111111</v>
      </c>
      <c r="BJ70" s="48">
        <v>0</v>
      </c>
      <c r="BK70" s="49">
        <v>0</v>
      </c>
      <c r="BL70" s="48">
        <v>8</v>
      </c>
      <c r="BM70" s="49">
        <v>88.88888888888889</v>
      </c>
      <c r="BN70" s="48">
        <v>9</v>
      </c>
    </row>
    <row r="71" spans="1:66" ht="15">
      <c r="A71" s="64" t="s">
        <v>252</v>
      </c>
      <c r="B71" s="64" t="s">
        <v>265</v>
      </c>
      <c r="C71" s="65" t="s">
        <v>1846</v>
      </c>
      <c r="D71" s="66">
        <v>3</v>
      </c>
      <c r="E71" s="67" t="s">
        <v>132</v>
      </c>
      <c r="F71" s="68">
        <v>32</v>
      </c>
      <c r="G71" s="65"/>
      <c r="H71" s="69"/>
      <c r="I71" s="70"/>
      <c r="J71" s="70"/>
      <c r="K71" s="34" t="s">
        <v>65</v>
      </c>
      <c r="L71" s="77">
        <v>71</v>
      </c>
      <c r="M71" s="77"/>
      <c r="N71" s="72"/>
      <c r="O71" s="79" t="s">
        <v>294</v>
      </c>
      <c r="P71" s="81">
        <v>43726.26863425926</v>
      </c>
      <c r="Q71" s="79" t="s">
        <v>314</v>
      </c>
      <c r="R71" s="79"/>
      <c r="S71" s="79"/>
      <c r="T71" s="79"/>
      <c r="U71" s="79"/>
      <c r="V71" s="82" t="s">
        <v>404</v>
      </c>
      <c r="W71" s="81">
        <v>43726.26863425926</v>
      </c>
      <c r="X71" s="85">
        <v>43726</v>
      </c>
      <c r="Y71" s="87" t="s">
        <v>476</v>
      </c>
      <c r="Z71" s="82" t="s">
        <v>564</v>
      </c>
      <c r="AA71" s="79"/>
      <c r="AB71" s="79"/>
      <c r="AC71" s="87" t="s">
        <v>652</v>
      </c>
      <c r="AD71" s="79"/>
      <c r="AE71" s="79" t="b">
        <v>0</v>
      </c>
      <c r="AF71" s="79">
        <v>0</v>
      </c>
      <c r="AG71" s="87" t="s">
        <v>700</v>
      </c>
      <c r="AH71" s="79" t="b">
        <v>0</v>
      </c>
      <c r="AI71" s="79" t="s">
        <v>703</v>
      </c>
      <c r="AJ71" s="79"/>
      <c r="AK71" s="87" t="s">
        <v>700</v>
      </c>
      <c r="AL71" s="79" t="b">
        <v>0</v>
      </c>
      <c r="AM71" s="79">
        <v>11</v>
      </c>
      <c r="AN71" s="87" t="s">
        <v>697</v>
      </c>
      <c r="AO71" s="79" t="s">
        <v>709</v>
      </c>
      <c r="AP71" s="79" t="b">
        <v>0</v>
      </c>
      <c r="AQ71" s="87" t="s">
        <v>697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3</v>
      </c>
      <c r="BI71" s="49">
        <v>13.636363636363637</v>
      </c>
      <c r="BJ71" s="48">
        <v>0</v>
      </c>
      <c r="BK71" s="49">
        <v>0</v>
      </c>
      <c r="BL71" s="48">
        <v>19</v>
      </c>
      <c r="BM71" s="49">
        <v>86.36363636363636</v>
      </c>
      <c r="BN71" s="48">
        <v>22</v>
      </c>
    </row>
    <row r="72" spans="1:66" ht="15">
      <c r="A72" s="64" t="s">
        <v>253</v>
      </c>
      <c r="B72" s="64" t="s">
        <v>280</v>
      </c>
      <c r="C72" s="65" t="s">
        <v>1846</v>
      </c>
      <c r="D72" s="66">
        <v>3</v>
      </c>
      <c r="E72" s="67" t="s">
        <v>132</v>
      </c>
      <c r="F72" s="68">
        <v>32</v>
      </c>
      <c r="G72" s="65"/>
      <c r="H72" s="69"/>
      <c r="I72" s="70"/>
      <c r="J72" s="70"/>
      <c r="K72" s="34" t="s">
        <v>65</v>
      </c>
      <c r="L72" s="77">
        <v>72</v>
      </c>
      <c r="M72" s="77"/>
      <c r="N72" s="72"/>
      <c r="O72" s="79" t="s">
        <v>294</v>
      </c>
      <c r="P72" s="81">
        <v>43726.286886574075</v>
      </c>
      <c r="Q72" s="79" t="s">
        <v>311</v>
      </c>
      <c r="R72" s="79"/>
      <c r="S72" s="79"/>
      <c r="T72" s="79" t="s">
        <v>351</v>
      </c>
      <c r="U72" s="79"/>
      <c r="V72" s="82" t="s">
        <v>405</v>
      </c>
      <c r="W72" s="81">
        <v>43726.286886574075</v>
      </c>
      <c r="X72" s="85">
        <v>43726</v>
      </c>
      <c r="Y72" s="87" t="s">
        <v>477</v>
      </c>
      <c r="Z72" s="82" t="s">
        <v>565</v>
      </c>
      <c r="AA72" s="79"/>
      <c r="AB72" s="79"/>
      <c r="AC72" s="87" t="s">
        <v>653</v>
      </c>
      <c r="AD72" s="79"/>
      <c r="AE72" s="79" t="b">
        <v>0</v>
      </c>
      <c r="AF72" s="79">
        <v>0</v>
      </c>
      <c r="AG72" s="87" t="s">
        <v>700</v>
      </c>
      <c r="AH72" s="79" t="b">
        <v>0</v>
      </c>
      <c r="AI72" s="79" t="s">
        <v>703</v>
      </c>
      <c r="AJ72" s="79"/>
      <c r="AK72" s="87" t="s">
        <v>700</v>
      </c>
      <c r="AL72" s="79" t="b">
        <v>0</v>
      </c>
      <c r="AM72" s="79">
        <v>12</v>
      </c>
      <c r="AN72" s="87" t="s">
        <v>694</v>
      </c>
      <c r="AO72" s="79" t="s">
        <v>709</v>
      </c>
      <c r="AP72" s="79" t="b">
        <v>0</v>
      </c>
      <c r="AQ72" s="87" t="s">
        <v>694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253</v>
      </c>
      <c r="B73" s="64" t="s">
        <v>280</v>
      </c>
      <c r="C73" s="65" t="s">
        <v>1846</v>
      </c>
      <c r="D73" s="66">
        <v>3</v>
      </c>
      <c r="E73" s="67" t="s">
        <v>132</v>
      </c>
      <c r="F73" s="68">
        <v>32</v>
      </c>
      <c r="G73" s="65"/>
      <c r="H73" s="69"/>
      <c r="I73" s="70"/>
      <c r="J73" s="70"/>
      <c r="K73" s="34" t="s">
        <v>65</v>
      </c>
      <c r="L73" s="77">
        <v>73</v>
      </c>
      <c r="M73" s="77"/>
      <c r="N73" s="72"/>
      <c r="O73" s="79" t="s">
        <v>293</v>
      </c>
      <c r="P73" s="81">
        <v>43726.286886574075</v>
      </c>
      <c r="Q73" s="79" t="s">
        <v>311</v>
      </c>
      <c r="R73" s="79"/>
      <c r="S73" s="79"/>
      <c r="T73" s="79" t="s">
        <v>351</v>
      </c>
      <c r="U73" s="79"/>
      <c r="V73" s="82" t="s">
        <v>405</v>
      </c>
      <c r="W73" s="81">
        <v>43726.286886574075</v>
      </c>
      <c r="X73" s="85">
        <v>43726</v>
      </c>
      <c r="Y73" s="87" t="s">
        <v>477</v>
      </c>
      <c r="Z73" s="82" t="s">
        <v>565</v>
      </c>
      <c r="AA73" s="79"/>
      <c r="AB73" s="79"/>
      <c r="AC73" s="87" t="s">
        <v>653</v>
      </c>
      <c r="AD73" s="79"/>
      <c r="AE73" s="79" t="b">
        <v>0</v>
      </c>
      <c r="AF73" s="79">
        <v>0</v>
      </c>
      <c r="AG73" s="87" t="s">
        <v>700</v>
      </c>
      <c r="AH73" s="79" t="b">
        <v>0</v>
      </c>
      <c r="AI73" s="79" t="s">
        <v>703</v>
      </c>
      <c r="AJ73" s="79"/>
      <c r="AK73" s="87" t="s">
        <v>700</v>
      </c>
      <c r="AL73" s="79" t="b">
        <v>0</v>
      </c>
      <c r="AM73" s="79">
        <v>12</v>
      </c>
      <c r="AN73" s="87" t="s">
        <v>694</v>
      </c>
      <c r="AO73" s="79" t="s">
        <v>709</v>
      </c>
      <c r="AP73" s="79" t="b">
        <v>0</v>
      </c>
      <c r="AQ73" s="87" t="s">
        <v>694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0</v>
      </c>
      <c r="BG73" s="49">
        <v>0</v>
      </c>
      <c r="BH73" s="48">
        <v>1</v>
      </c>
      <c r="BI73" s="49">
        <v>3.5714285714285716</v>
      </c>
      <c r="BJ73" s="48">
        <v>0</v>
      </c>
      <c r="BK73" s="49">
        <v>0</v>
      </c>
      <c r="BL73" s="48">
        <v>27</v>
      </c>
      <c r="BM73" s="49">
        <v>96.42857142857143</v>
      </c>
      <c r="BN73" s="48">
        <v>28</v>
      </c>
    </row>
    <row r="74" spans="1:66" ht="15">
      <c r="A74" s="64" t="s">
        <v>254</v>
      </c>
      <c r="B74" s="64" t="s">
        <v>254</v>
      </c>
      <c r="C74" s="65" t="s">
        <v>1848</v>
      </c>
      <c r="D74" s="66">
        <v>10</v>
      </c>
      <c r="E74" s="67" t="s">
        <v>136</v>
      </c>
      <c r="F74" s="68">
        <v>6</v>
      </c>
      <c r="G74" s="65"/>
      <c r="H74" s="69"/>
      <c r="I74" s="70"/>
      <c r="J74" s="70"/>
      <c r="K74" s="34" t="s">
        <v>65</v>
      </c>
      <c r="L74" s="77">
        <v>74</v>
      </c>
      <c r="M74" s="77"/>
      <c r="N74" s="72"/>
      <c r="O74" s="79" t="s">
        <v>176</v>
      </c>
      <c r="P74" s="81">
        <v>43726.19290509259</v>
      </c>
      <c r="Q74" s="79" t="s">
        <v>317</v>
      </c>
      <c r="R74" s="79"/>
      <c r="S74" s="79"/>
      <c r="T74" s="79" t="s">
        <v>347</v>
      </c>
      <c r="U74" s="79"/>
      <c r="V74" s="82" t="s">
        <v>406</v>
      </c>
      <c r="W74" s="81">
        <v>43726.19290509259</v>
      </c>
      <c r="X74" s="85">
        <v>43726</v>
      </c>
      <c r="Y74" s="87" t="s">
        <v>478</v>
      </c>
      <c r="Z74" s="82" t="s">
        <v>566</v>
      </c>
      <c r="AA74" s="79"/>
      <c r="AB74" s="79"/>
      <c r="AC74" s="87" t="s">
        <v>654</v>
      </c>
      <c r="AD74" s="79"/>
      <c r="AE74" s="79" t="b">
        <v>0</v>
      </c>
      <c r="AF74" s="79">
        <v>1</v>
      </c>
      <c r="AG74" s="87" t="s">
        <v>700</v>
      </c>
      <c r="AH74" s="79" t="b">
        <v>0</v>
      </c>
      <c r="AI74" s="79" t="s">
        <v>703</v>
      </c>
      <c r="AJ74" s="79"/>
      <c r="AK74" s="87" t="s">
        <v>700</v>
      </c>
      <c r="AL74" s="79" t="b">
        <v>0</v>
      </c>
      <c r="AM74" s="79">
        <v>0</v>
      </c>
      <c r="AN74" s="87" t="s">
        <v>700</v>
      </c>
      <c r="AO74" s="79" t="s">
        <v>712</v>
      </c>
      <c r="AP74" s="79" t="b">
        <v>0</v>
      </c>
      <c r="AQ74" s="87" t="s">
        <v>654</v>
      </c>
      <c r="AR74" s="79" t="s">
        <v>176</v>
      </c>
      <c r="AS74" s="79">
        <v>0</v>
      </c>
      <c r="AT74" s="79">
        <v>0</v>
      </c>
      <c r="AU74" s="79"/>
      <c r="AV74" s="79"/>
      <c r="AW74" s="79"/>
      <c r="AX74" s="79"/>
      <c r="AY74" s="79"/>
      <c r="AZ74" s="79"/>
      <c r="BA74" s="79"/>
      <c r="BB74" s="79"/>
      <c r="BC74">
        <v>5</v>
      </c>
      <c r="BD74" s="78" t="str">
        <f>REPLACE(INDEX(GroupVertices[Group],MATCH(Edges[[#This Row],[Vertex 1]],GroupVertices[Vertex],0)),1,1,"")</f>
        <v>9</v>
      </c>
      <c r="BE74" s="78" t="str">
        <f>REPLACE(INDEX(GroupVertices[Group],MATCH(Edges[[#This Row],[Vertex 2]],GroupVertices[Vertex],0)),1,1,"")</f>
        <v>9</v>
      </c>
      <c r="BF74" s="48">
        <v>0</v>
      </c>
      <c r="BG74" s="49">
        <v>0</v>
      </c>
      <c r="BH74" s="48">
        <v>0</v>
      </c>
      <c r="BI74" s="49">
        <v>0</v>
      </c>
      <c r="BJ74" s="48">
        <v>0</v>
      </c>
      <c r="BK74" s="49">
        <v>0</v>
      </c>
      <c r="BL74" s="48">
        <v>24</v>
      </c>
      <c r="BM74" s="49">
        <v>100</v>
      </c>
      <c r="BN74" s="48">
        <v>24</v>
      </c>
    </row>
    <row r="75" spans="1:66" ht="15">
      <c r="A75" s="64" t="s">
        <v>254</v>
      </c>
      <c r="B75" s="64" t="s">
        <v>254</v>
      </c>
      <c r="C75" s="65" t="s">
        <v>1848</v>
      </c>
      <c r="D75" s="66">
        <v>10</v>
      </c>
      <c r="E75" s="67" t="s">
        <v>136</v>
      </c>
      <c r="F75" s="68">
        <v>6</v>
      </c>
      <c r="G75" s="65"/>
      <c r="H75" s="69"/>
      <c r="I75" s="70"/>
      <c r="J75" s="70"/>
      <c r="K75" s="34" t="s">
        <v>65</v>
      </c>
      <c r="L75" s="77">
        <v>75</v>
      </c>
      <c r="M75" s="77"/>
      <c r="N75" s="72"/>
      <c r="O75" s="79" t="s">
        <v>176</v>
      </c>
      <c r="P75" s="81">
        <v>43726.20247685185</v>
      </c>
      <c r="Q75" s="79" t="s">
        <v>315</v>
      </c>
      <c r="R75" s="79"/>
      <c r="S75" s="79"/>
      <c r="T75" s="79" t="s">
        <v>347</v>
      </c>
      <c r="U75" s="79"/>
      <c r="V75" s="82" t="s">
        <v>406</v>
      </c>
      <c r="W75" s="81">
        <v>43726.20247685185</v>
      </c>
      <c r="X75" s="85">
        <v>43726</v>
      </c>
      <c r="Y75" s="87" t="s">
        <v>479</v>
      </c>
      <c r="Z75" s="82" t="s">
        <v>567</v>
      </c>
      <c r="AA75" s="79"/>
      <c r="AB75" s="79"/>
      <c r="AC75" s="87" t="s">
        <v>655</v>
      </c>
      <c r="AD75" s="79"/>
      <c r="AE75" s="79" t="b">
        <v>0</v>
      </c>
      <c r="AF75" s="79">
        <v>1</v>
      </c>
      <c r="AG75" s="87" t="s">
        <v>700</v>
      </c>
      <c r="AH75" s="79" t="b">
        <v>0</v>
      </c>
      <c r="AI75" s="79" t="s">
        <v>703</v>
      </c>
      <c r="AJ75" s="79"/>
      <c r="AK75" s="87" t="s">
        <v>700</v>
      </c>
      <c r="AL75" s="79" t="b">
        <v>0</v>
      </c>
      <c r="AM75" s="79">
        <v>1</v>
      </c>
      <c r="AN75" s="87" t="s">
        <v>700</v>
      </c>
      <c r="AO75" s="79" t="s">
        <v>712</v>
      </c>
      <c r="AP75" s="79" t="b">
        <v>0</v>
      </c>
      <c r="AQ75" s="87" t="s">
        <v>655</v>
      </c>
      <c r="AR75" s="79" t="s">
        <v>176</v>
      </c>
      <c r="AS75" s="79">
        <v>0</v>
      </c>
      <c r="AT75" s="79">
        <v>0</v>
      </c>
      <c r="AU75" s="79"/>
      <c r="AV75" s="79"/>
      <c r="AW75" s="79"/>
      <c r="AX75" s="79"/>
      <c r="AY75" s="79"/>
      <c r="AZ75" s="79"/>
      <c r="BA75" s="79"/>
      <c r="BB75" s="79"/>
      <c r="BC75">
        <v>5</v>
      </c>
      <c r="BD75" s="78" t="str">
        <f>REPLACE(INDEX(GroupVertices[Group],MATCH(Edges[[#This Row],[Vertex 1]],GroupVertices[Vertex],0)),1,1,"")</f>
        <v>9</v>
      </c>
      <c r="BE75" s="78" t="str">
        <f>REPLACE(INDEX(GroupVertices[Group],MATCH(Edges[[#This Row],[Vertex 2]],GroupVertices[Vertex],0)),1,1,"")</f>
        <v>9</v>
      </c>
      <c r="BF75" s="48">
        <v>0</v>
      </c>
      <c r="BG75" s="49">
        <v>0</v>
      </c>
      <c r="BH75" s="48">
        <v>0</v>
      </c>
      <c r="BI75" s="49">
        <v>0</v>
      </c>
      <c r="BJ75" s="48">
        <v>0</v>
      </c>
      <c r="BK75" s="49">
        <v>0</v>
      </c>
      <c r="BL75" s="48">
        <v>22</v>
      </c>
      <c r="BM75" s="49">
        <v>100</v>
      </c>
      <c r="BN75" s="48">
        <v>22</v>
      </c>
    </row>
    <row r="76" spans="1:66" ht="15">
      <c r="A76" s="64" t="s">
        <v>254</v>
      </c>
      <c r="B76" s="64" t="s">
        <v>254</v>
      </c>
      <c r="C76" s="65" t="s">
        <v>1848</v>
      </c>
      <c r="D76" s="66">
        <v>10</v>
      </c>
      <c r="E76" s="67" t="s">
        <v>136</v>
      </c>
      <c r="F76" s="68">
        <v>6</v>
      </c>
      <c r="G76" s="65"/>
      <c r="H76" s="69"/>
      <c r="I76" s="70"/>
      <c r="J76" s="70"/>
      <c r="K76" s="34" t="s">
        <v>65</v>
      </c>
      <c r="L76" s="77">
        <v>76</v>
      </c>
      <c r="M76" s="77"/>
      <c r="N76" s="72"/>
      <c r="O76" s="79" t="s">
        <v>176</v>
      </c>
      <c r="P76" s="81">
        <v>43726.203564814816</v>
      </c>
      <c r="Q76" s="79" t="s">
        <v>318</v>
      </c>
      <c r="R76" s="79"/>
      <c r="S76" s="79"/>
      <c r="T76" s="79" t="s">
        <v>347</v>
      </c>
      <c r="U76" s="79"/>
      <c r="V76" s="82" t="s">
        <v>406</v>
      </c>
      <c r="W76" s="81">
        <v>43726.203564814816</v>
      </c>
      <c r="X76" s="85">
        <v>43726</v>
      </c>
      <c r="Y76" s="87" t="s">
        <v>480</v>
      </c>
      <c r="Z76" s="82" t="s">
        <v>568</v>
      </c>
      <c r="AA76" s="79"/>
      <c r="AB76" s="79"/>
      <c r="AC76" s="87" t="s">
        <v>656</v>
      </c>
      <c r="AD76" s="79"/>
      <c r="AE76" s="79" t="b">
        <v>0</v>
      </c>
      <c r="AF76" s="79">
        <v>0</v>
      </c>
      <c r="AG76" s="87" t="s">
        <v>700</v>
      </c>
      <c r="AH76" s="79" t="b">
        <v>0</v>
      </c>
      <c r="AI76" s="79" t="s">
        <v>703</v>
      </c>
      <c r="AJ76" s="79"/>
      <c r="AK76" s="87" t="s">
        <v>700</v>
      </c>
      <c r="AL76" s="79" t="b">
        <v>0</v>
      </c>
      <c r="AM76" s="79">
        <v>0</v>
      </c>
      <c r="AN76" s="87" t="s">
        <v>700</v>
      </c>
      <c r="AO76" s="79" t="s">
        <v>712</v>
      </c>
      <c r="AP76" s="79" t="b">
        <v>0</v>
      </c>
      <c r="AQ76" s="87" t="s">
        <v>656</v>
      </c>
      <c r="AR76" s="79" t="s">
        <v>176</v>
      </c>
      <c r="AS76" s="79">
        <v>0</v>
      </c>
      <c r="AT76" s="79">
        <v>0</v>
      </c>
      <c r="AU76" s="79"/>
      <c r="AV76" s="79"/>
      <c r="AW76" s="79"/>
      <c r="AX76" s="79"/>
      <c r="AY76" s="79"/>
      <c r="AZ76" s="79"/>
      <c r="BA76" s="79"/>
      <c r="BB76" s="79"/>
      <c r="BC76">
        <v>5</v>
      </c>
      <c r="BD76" s="78" t="str">
        <f>REPLACE(INDEX(GroupVertices[Group],MATCH(Edges[[#This Row],[Vertex 1]],GroupVertices[Vertex],0)),1,1,"")</f>
        <v>9</v>
      </c>
      <c r="BE76" s="78" t="str">
        <f>REPLACE(INDEX(GroupVertices[Group],MATCH(Edges[[#This Row],[Vertex 2]],GroupVertices[Vertex],0)),1,1,"")</f>
        <v>9</v>
      </c>
      <c r="BF76" s="48">
        <v>1</v>
      </c>
      <c r="BG76" s="49">
        <v>3.8461538461538463</v>
      </c>
      <c r="BH76" s="48">
        <v>0</v>
      </c>
      <c r="BI76" s="49">
        <v>0</v>
      </c>
      <c r="BJ76" s="48">
        <v>0</v>
      </c>
      <c r="BK76" s="49">
        <v>0</v>
      </c>
      <c r="BL76" s="48">
        <v>25</v>
      </c>
      <c r="BM76" s="49">
        <v>96.15384615384616</v>
      </c>
      <c r="BN76" s="48">
        <v>26</v>
      </c>
    </row>
    <row r="77" spans="1:66" ht="15">
      <c r="A77" s="64" t="s">
        <v>254</v>
      </c>
      <c r="B77" s="64" t="s">
        <v>254</v>
      </c>
      <c r="C77" s="65" t="s">
        <v>1848</v>
      </c>
      <c r="D77" s="66">
        <v>10</v>
      </c>
      <c r="E77" s="67" t="s">
        <v>136</v>
      </c>
      <c r="F77" s="68">
        <v>6</v>
      </c>
      <c r="G77" s="65"/>
      <c r="H77" s="69"/>
      <c r="I77" s="70"/>
      <c r="J77" s="70"/>
      <c r="K77" s="34" t="s">
        <v>65</v>
      </c>
      <c r="L77" s="77">
        <v>77</v>
      </c>
      <c r="M77" s="77"/>
      <c r="N77" s="72"/>
      <c r="O77" s="79" t="s">
        <v>176</v>
      </c>
      <c r="P77" s="81">
        <v>43726.20657407407</v>
      </c>
      <c r="Q77" s="79" t="s">
        <v>319</v>
      </c>
      <c r="R77" s="79"/>
      <c r="S77" s="79"/>
      <c r="T77" s="79" t="s">
        <v>347</v>
      </c>
      <c r="U77" s="79"/>
      <c r="V77" s="82" t="s">
        <v>406</v>
      </c>
      <c r="W77" s="81">
        <v>43726.20657407407</v>
      </c>
      <c r="X77" s="85">
        <v>43726</v>
      </c>
      <c r="Y77" s="87" t="s">
        <v>481</v>
      </c>
      <c r="Z77" s="82" t="s">
        <v>569</v>
      </c>
      <c r="AA77" s="79"/>
      <c r="AB77" s="79"/>
      <c r="AC77" s="87" t="s">
        <v>657</v>
      </c>
      <c r="AD77" s="79"/>
      <c r="AE77" s="79" t="b">
        <v>0</v>
      </c>
      <c r="AF77" s="79">
        <v>0</v>
      </c>
      <c r="AG77" s="87" t="s">
        <v>700</v>
      </c>
      <c r="AH77" s="79" t="b">
        <v>0</v>
      </c>
      <c r="AI77" s="79" t="s">
        <v>703</v>
      </c>
      <c r="AJ77" s="79"/>
      <c r="AK77" s="87" t="s">
        <v>700</v>
      </c>
      <c r="AL77" s="79" t="b">
        <v>0</v>
      </c>
      <c r="AM77" s="79">
        <v>0</v>
      </c>
      <c r="AN77" s="87" t="s">
        <v>700</v>
      </c>
      <c r="AO77" s="79" t="s">
        <v>712</v>
      </c>
      <c r="AP77" s="79" t="b">
        <v>0</v>
      </c>
      <c r="AQ77" s="87" t="s">
        <v>657</v>
      </c>
      <c r="AR77" s="79" t="s">
        <v>176</v>
      </c>
      <c r="AS77" s="79">
        <v>0</v>
      </c>
      <c r="AT77" s="79">
        <v>0</v>
      </c>
      <c r="AU77" s="79"/>
      <c r="AV77" s="79"/>
      <c r="AW77" s="79"/>
      <c r="AX77" s="79"/>
      <c r="AY77" s="79"/>
      <c r="AZ77" s="79"/>
      <c r="BA77" s="79"/>
      <c r="BB77" s="79"/>
      <c r="BC77">
        <v>5</v>
      </c>
      <c r="BD77" s="78" t="str">
        <f>REPLACE(INDEX(GroupVertices[Group],MATCH(Edges[[#This Row],[Vertex 1]],GroupVertices[Vertex],0)),1,1,"")</f>
        <v>9</v>
      </c>
      <c r="BE77" s="78" t="str">
        <f>REPLACE(INDEX(GroupVertices[Group],MATCH(Edges[[#This Row],[Vertex 2]],GroupVertices[Vertex],0)),1,1,"")</f>
        <v>9</v>
      </c>
      <c r="BF77" s="48">
        <v>2</v>
      </c>
      <c r="BG77" s="49">
        <v>8</v>
      </c>
      <c r="BH77" s="48">
        <v>0</v>
      </c>
      <c r="BI77" s="49">
        <v>0</v>
      </c>
      <c r="BJ77" s="48">
        <v>0</v>
      </c>
      <c r="BK77" s="49">
        <v>0</v>
      </c>
      <c r="BL77" s="48">
        <v>23</v>
      </c>
      <c r="BM77" s="49">
        <v>92</v>
      </c>
      <c r="BN77" s="48">
        <v>25</v>
      </c>
    </row>
    <row r="78" spans="1:66" ht="15">
      <c r="A78" s="64" t="s">
        <v>254</v>
      </c>
      <c r="B78" s="64" t="s">
        <v>254</v>
      </c>
      <c r="C78" s="65" t="s">
        <v>1848</v>
      </c>
      <c r="D78" s="66">
        <v>10</v>
      </c>
      <c r="E78" s="67" t="s">
        <v>136</v>
      </c>
      <c r="F78" s="68">
        <v>6</v>
      </c>
      <c r="G78" s="65"/>
      <c r="H78" s="69"/>
      <c r="I78" s="70"/>
      <c r="J78" s="70"/>
      <c r="K78" s="34" t="s">
        <v>65</v>
      </c>
      <c r="L78" s="77">
        <v>78</v>
      </c>
      <c r="M78" s="77"/>
      <c r="N78" s="72"/>
      <c r="O78" s="79" t="s">
        <v>176</v>
      </c>
      <c r="P78" s="81">
        <v>43726.32329861111</v>
      </c>
      <c r="Q78" s="79" t="s">
        <v>320</v>
      </c>
      <c r="R78" s="79"/>
      <c r="S78" s="79"/>
      <c r="T78" s="79" t="s">
        <v>354</v>
      </c>
      <c r="U78" s="79"/>
      <c r="V78" s="82" t="s">
        <v>406</v>
      </c>
      <c r="W78" s="81">
        <v>43726.32329861111</v>
      </c>
      <c r="X78" s="85">
        <v>43726</v>
      </c>
      <c r="Y78" s="87" t="s">
        <v>482</v>
      </c>
      <c r="Z78" s="82" t="s">
        <v>570</v>
      </c>
      <c r="AA78" s="79"/>
      <c r="AB78" s="79"/>
      <c r="AC78" s="87" t="s">
        <v>658</v>
      </c>
      <c r="AD78" s="79"/>
      <c r="AE78" s="79" t="b">
        <v>0</v>
      </c>
      <c r="AF78" s="79">
        <v>0</v>
      </c>
      <c r="AG78" s="87" t="s">
        <v>700</v>
      </c>
      <c r="AH78" s="79" t="b">
        <v>0</v>
      </c>
      <c r="AI78" s="79" t="s">
        <v>703</v>
      </c>
      <c r="AJ78" s="79"/>
      <c r="AK78" s="87" t="s">
        <v>700</v>
      </c>
      <c r="AL78" s="79" t="b">
        <v>0</v>
      </c>
      <c r="AM78" s="79">
        <v>0</v>
      </c>
      <c r="AN78" s="87" t="s">
        <v>700</v>
      </c>
      <c r="AO78" s="79" t="s">
        <v>712</v>
      </c>
      <c r="AP78" s="79" t="b">
        <v>0</v>
      </c>
      <c r="AQ78" s="87" t="s">
        <v>658</v>
      </c>
      <c r="AR78" s="79" t="s">
        <v>176</v>
      </c>
      <c r="AS78" s="79">
        <v>0</v>
      </c>
      <c r="AT78" s="79">
        <v>0</v>
      </c>
      <c r="AU78" s="79"/>
      <c r="AV78" s="79"/>
      <c r="AW78" s="79"/>
      <c r="AX78" s="79"/>
      <c r="AY78" s="79"/>
      <c r="AZ78" s="79"/>
      <c r="BA78" s="79"/>
      <c r="BB78" s="79"/>
      <c r="BC78">
        <v>5</v>
      </c>
      <c r="BD78" s="78" t="str">
        <f>REPLACE(INDEX(GroupVertices[Group],MATCH(Edges[[#This Row],[Vertex 1]],GroupVertices[Vertex],0)),1,1,"")</f>
        <v>9</v>
      </c>
      <c r="BE78" s="78" t="str">
        <f>REPLACE(INDEX(GroupVertices[Group],MATCH(Edges[[#This Row],[Vertex 2]],GroupVertices[Vertex],0)),1,1,"")</f>
        <v>9</v>
      </c>
      <c r="BF78" s="48">
        <v>1</v>
      </c>
      <c r="BG78" s="49">
        <v>2.9411764705882355</v>
      </c>
      <c r="BH78" s="48">
        <v>0</v>
      </c>
      <c r="BI78" s="49">
        <v>0</v>
      </c>
      <c r="BJ78" s="48">
        <v>0</v>
      </c>
      <c r="BK78" s="49">
        <v>0</v>
      </c>
      <c r="BL78" s="48">
        <v>33</v>
      </c>
      <c r="BM78" s="49">
        <v>97.05882352941177</v>
      </c>
      <c r="BN78" s="48">
        <v>34</v>
      </c>
    </row>
    <row r="79" spans="1:66" ht="15">
      <c r="A79" s="64" t="s">
        <v>255</v>
      </c>
      <c r="B79" s="64" t="s">
        <v>255</v>
      </c>
      <c r="C79" s="65" t="s">
        <v>1846</v>
      </c>
      <c r="D79" s="66">
        <v>3</v>
      </c>
      <c r="E79" s="67" t="s">
        <v>132</v>
      </c>
      <c r="F79" s="68">
        <v>32</v>
      </c>
      <c r="G79" s="65"/>
      <c r="H79" s="69"/>
      <c r="I79" s="70"/>
      <c r="J79" s="70"/>
      <c r="K79" s="34" t="s">
        <v>65</v>
      </c>
      <c r="L79" s="77">
        <v>79</v>
      </c>
      <c r="M79" s="77"/>
      <c r="N79" s="72"/>
      <c r="O79" s="79" t="s">
        <v>176</v>
      </c>
      <c r="P79" s="81">
        <v>43726.3272337963</v>
      </c>
      <c r="Q79" s="79" t="s">
        <v>321</v>
      </c>
      <c r="R79" s="79"/>
      <c r="S79" s="79"/>
      <c r="T79" s="79" t="s">
        <v>355</v>
      </c>
      <c r="U79" s="79"/>
      <c r="V79" s="82" t="s">
        <v>407</v>
      </c>
      <c r="W79" s="81">
        <v>43726.3272337963</v>
      </c>
      <c r="X79" s="85">
        <v>43726</v>
      </c>
      <c r="Y79" s="87" t="s">
        <v>483</v>
      </c>
      <c r="Z79" s="82" t="s">
        <v>571</v>
      </c>
      <c r="AA79" s="79"/>
      <c r="AB79" s="79"/>
      <c r="AC79" s="87" t="s">
        <v>659</v>
      </c>
      <c r="AD79" s="79"/>
      <c r="AE79" s="79" t="b">
        <v>0</v>
      </c>
      <c r="AF79" s="79">
        <v>3</v>
      </c>
      <c r="AG79" s="87" t="s">
        <v>700</v>
      </c>
      <c r="AH79" s="79" t="b">
        <v>0</v>
      </c>
      <c r="AI79" s="79" t="s">
        <v>703</v>
      </c>
      <c r="AJ79" s="79"/>
      <c r="AK79" s="87" t="s">
        <v>700</v>
      </c>
      <c r="AL79" s="79" t="b">
        <v>0</v>
      </c>
      <c r="AM79" s="79">
        <v>0</v>
      </c>
      <c r="AN79" s="87" t="s">
        <v>700</v>
      </c>
      <c r="AO79" s="79" t="s">
        <v>712</v>
      </c>
      <c r="AP79" s="79" t="b">
        <v>0</v>
      </c>
      <c r="AQ79" s="87" t="s">
        <v>659</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v>1</v>
      </c>
      <c r="BG79" s="49">
        <v>6.666666666666667</v>
      </c>
      <c r="BH79" s="48">
        <v>0</v>
      </c>
      <c r="BI79" s="49">
        <v>0</v>
      </c>
      <c r="BJ79" s="48">
        <v>0</v>
      </c>
      <c r="BK79" s="49">
        <v>0</v>
      </c>
      <c r="BL79" s="48">
        <v>14</v>
      </c>
      <c r="BM79" s="49">
        <v>93.33333333333333</v>
      </c>
      <c r="BN79" s="48">
        <v>15</v>
      </c>
    </row>
    <row r="80" spans="1:66" ht="15">
      <c r="A80" s="64" t="s">
        <v>256</v>
      </c>
      <c r="B80" s="64" t="s">
        <v>272</v>
      </c>
      <c r="C80" s="65" t="s">
        <v>1846</v>
      </c>
      <c r="D80" s="66">
        <v>3</v>
      </c>
      <c r="E80" s="67" t="s">
        <v>132</v>
      </c>
      <c r="F80" s="68">
        <v>32</v>
      </c>
      <c r="G80" s="65"/>
      <c r="H80" s="69"/>
      <c r="I80" s="70"/>
      <c r="J80" s="70"/>
      <c r="K80" s="34" t="s">
        <v>65</v>
      </c>
      <c r="L80" s="77">
        <v>80</v>
      </c>
      <c r="M80" s="77"/>
      <c r="N80" s="72"/>
      <c r="O80" s="79" t="s">
        <v>294</v>
      </c>
      <c r="P80" s="81">
        <v>43726.34148148148</v>
      </c>
      <c r="Q80" s="79" t="s">
        <v>322</v>
      </c>
      <c r="R80" s="79"/>
      <c r="S80" s="79"/>
      <c r="T80" s="79"/>
      <c r="U80" s="79"/>
      <c r="V80" s="82" t="s">
        <v>408</v>
      </c>
      <c r="W80" s="81">
        <v>43726.34148148148</v>
      </c>
      <c r="X80" s="85">
        <v>43726</v>
      </c>
      <c r="Y80" s="87" t="s">
        <v>484</v>
      </c>
      <c r="Z80" s="82" t="s">
        <v>572</v>
      </c>
      <c r="AA80" s="79"/>
      <c r="AB80" s="79"/>
      <c r="AC80" s="87" t="s">
        <v>660</v>
      </c>
      <c r="AD80" s="79"/>
      <c r="AE80" s="79" t="b">
        <v>0</v>
      </c>
      <c r="AF80" s="79">
        <v>0</v>
      </c>
      <c r="AG80" s="87" t="s">
        <v>700</v>
      </c>
      <c r="AH80" s="79" t="b">
        <v>0</v>
      </c>
      <c r="AI80" s="79" t="s">
        <v>703</v>
      </c>
      <c r="AJ80" s="79"/>
      <c r="AK80" s="87" t="s">
        <v>700</v>
      </c>
      <c r="AL80" s="79" t="b">
        <v>0</v>
      </c>
      <c r="AM80" s="79">
        <v>3</v>
      </c>
      <c r="AN80" s="87" t="s">
        <v>684</v>
      </c>
      <c r="AO80" s="79" t="s">
        <v>714</v>
      </c>
      <c r="AP80" s="79" t="b">
        <v>0</v>
      </c>
      <c r="AQ80" s="87" t="s">
        <v>684</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8"/>
      <c r="BG80" s="49"/>
      <c r="BH80" s="48"/>
      <c r="BI80" s="49"/>
      <c r="BJ80" s="48"/>
      <c r="BK80" s="49"/>
      <c r="BL80" s="48"/>
      <c r="BM80" s="49"/>
      <c r="BN80" s="48"/>
    </row>
    <row r="81" spans="1:66" ht="15">
      <c r="A81" s="64" t="s">
        <v>256</v>
      </c>
      <c r="B81" s="64" t="s">
        <v>291</v>
      </c>
      <c r="C81" s="65" t="s">
        <v>1846</v>
      </c>
      <c r="D81" s="66">
        <v>3</v>
      </c>
      <c r="E81" s="67" t="s">
        <v>132</v>
      </c>
      <c r="F81" s="68">
        <v>32</v>
      </c>
      <c r="G81" s="65"/>
      <c r="H81" s="69"/>
      <c r="I81" s="70"/>
      <c r="J81" s="70"/>
      <c r="K81" s="34" t="s">
        <v>65</v>
      </c>
      <c r="L81" s="77">
        <v>81</v>
      </c>
      <c r="M81" s="77"/>
      <c r="N81" s="72"/>
      <c r="O81" s="79" t="s">
        <v>293</v>
      </c>
      <c r="P81" s="81">
        <v>43726.34148148148</v>
      </c>
      <c r="Q81" s="79" t="s">
        <v>322</v>
      </c>
      <c r="R81" s="79"/>
      <c r="S81" s="79"/>
      <c r="T81" s="79"/>
      <c r="U81" s="79"/>
      <c r="V81" s="82" t="s">
        <v>408</v>
      </c>
      <c r="W81" s="81">
        <v>43726.34148148148</v>
      </c>
      <c r="X81" s="85">
        <v>43726</v>
      </c>
      <c r="Y81" s="87" t="s">
        <v>484</v>
      </c>
      <c r="Z81" s="82" t="s">
        <v>572</v>
      </c>
      <c r="AA81" s="79"/>
      <c r="AB81" s="79"/>
      <c r="AC81" s="87" t="s">
        <v>660</v>
      </c>
      <c r="AD81" s="79"/>
      <c r="AE81" s="79" t="b">
        <v>0</v>
      </c>
      <c r="AF81" s="79">
        <v>0</v>
      </c>
      <c r="AG81" s="87" t="s">
        <v>700</v>
      </c>
      <c r="AH81" s="79" t="b">
        <v>0</v>
      </c>
      <c r="AI81" s="79" t="s">
        <v>703</v>
      </c>
      <c r="AJ81" s="79"/>
      <c r="AK81" s="87" t="s">
        <v>700</v>
      </c>
      <c r="AL81" s="79" t="b">
        <v>0</v>
      </c>
      <c r="AM81" s="79">
        <v>3</v>
      </c>
      <c r="AN81" s="87" t="s">
        <v>684</v>
      </c>
      <c r="AO81" s="79" t="s">
        <v>714</v>
      </c>
      <c r="AP81" s="79" t="b">
        <v>0</v>
      </c>
      <c r="AQ81" s="87" t="s">
        <v>684</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8">
        <v>0</v>
      </c>
      <c r="BG81" s="49">
        <v>0</v>
      </c>
      <c r="BH81" s="48">
        <v>2</v>
      </c>
      <c r="BI81" s="49">
        <v>4.878048780487805</v>
      </c>
      <c r="BJ81" s="48">
        <v>0</v>
      </c>
      <c r="BK81" s="49">
        <v>0</v>
      </c>
      <c r="BL81" s="48">
        <v>39</v>
      </c>
      <c r="BM81" s="49">
        <v>95.1219512195122</v>
      </c>
      <c r="BN81" s="48">
        <v>41</v>
      </c>
    </row>
    <row r="82" spans="1:66" ht="15">
      <c r="A82" s="64" t="s">
        <v>257</v>
      </c>
      <c r="B82" s="64" t="s">
        <v>265</v>
      </c>
      <c r="C82" s="65" t="s">
        <v>1846</v>
      </c>
      <c r="D82" s="66">
        <v>3</v>
      </c>
      <c r="E82" s="67" t="s">
        <v>132</v>
      </c>
      <c r="F82" s="68">
        <v>32</v>
      </c>
      <c r="G82" s="65"/>
      <c r="H82" s="69"/>
      <c r="I82" s="70"/>
      <c r="J82" s="70"/>
      <c r="K82" s="34" t="s">
        <v>65</v>
      </c>
      <c r="L82" s="77">
        <v>82</v>
      </c>
      <c r="M82" s="77"/>
      <c r="N82" s="72"/>
      <c r="O82" s="79" t="s">
        <v>294</v>
      </c>
      <c r="P82" s="81">
        <v>43726.367800925924</v>
      </c>
      <c r="Q82" s="79" t="s">
        <v>314</v>
      </c>
      <c r="R82" s="79"/>
      <c r="S82" s="79"/>
      <c r="T82" s="79"/>
      <c r="U82" s="79"/>
      <c r="V82" s="82" t="s">
        <v>409</v>
      </c>
      <c r="W82" s="81">
        <v>43726.367800925924</v>
      </c>
      <c r="X82" s="85">
        <v>43726</v>
      </c>
      <c r="Y82" s="87" t="s">
        <v>485</v>
      </c>
      <c r="Z82" s="82" t="s">
        <v>573</v>
      </c>
      <c r="AA82" s="79"/>
      <c r="AB82" s="79"/>
      <c r="AC82" s="87" t="s">
        <v>661</v>
      </c>
      <c r="AD82" s="79"/>
      <c r="AE82" s="79" t="b">
        <v>0</v>
      </c>
      <c r="AF82" s="79">
        <v>0</v>
      </c>
      <c r="AG82" s="87" t="s">
        <v>700</v>
      </c>
      <c r="AH82" s="79" t="b">
        <v>0</v>
      </c>
      <c r="AI82" s="79" t="s">
        <v>703</v>
      </c>
      <c r="AJ82" s="79"/>
      <c r="AK82" s="87" t="s">
        <v>700</v>
      </c>
      <c r="AL82" s="79" t="b">
        <v>0</v>
      </c>
      <c r="AM82" s="79">
        <v>11</v>
      </c>
      <c r="AN82" s="87" t="s">
        <v>697</v>
      </c>
      <c r="AO82" s="79" t="s">
        <v>707</v>
      </c>
      <c r="AP82" s="79" t="b">
        <v>0</v>
      </c>
      <c r="AQ82" s="87" t="s">
        <v>697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3</v>
      </c>
      <c r="BI82" s="49">
        <v>13.636363636363637</v>
      </c>
      <c r="BJ82" s="48">
        <v>0</v>
      </c>
      <c r="BK82" s="49">
        <v>0</v>
      </c>
      <c r="BL82" s="48">
        <v>19</v>
      </c>
      <c r="BM82" s="49">
        <v>86.36363636363636</v>
      </c>
      <c r="BN82" s="48">
        <v>22</v>
      </c>
    </row>
    <row r="83" spans="1:66" ht="15">
      <c r="A83" s="64" t="s">
        <v>258</v>
      </c>
      <c r="B83" s="64" t="s">
        <v>272</v>
      </c>
      <c r="C83" s="65" t="s">
        <v>1846</v>
      </c>
      <c r="D83" s="66">
        <v>3</v>
      </c>
      <c r="E83" s="67" t="s">
        <v>132</v>
      </c>
      <c r="F83" s="68">
        <v>32</v>
      </c>
      <c r="G83" s="65"/>
      <c r="H83" s="69"/>
      <c r="I83" s="70"/>
      <c r="J83" s="70"/>
      <c r="K83" s="34" t="s">
        <v>65</v>
      </c>
      <c r="L83" s="77">
        <v>83</v>
      </c>
      <c r="M83" s="77"/>
      <c r="N83" s="72"/>
      <c r="O83" s="79" t="s">
        <v>294</v>
      </c>
      <c r="P83" s="81">
        <v>43726.36974537037</v>
      </c>
      <c r="Q83" s="79" t="s">
        <v>322</v>
      </c>
      <c r="R83" s="79"/>
      <c r="S83" s="79"/>
      <c r="T83" s="79"/>
      <c r="U83" s="79"/>
      <c r="V83" s="82" t="s">
        <v>410</v>
      </c>
      <c r="W83" s="81">
        <v>43726.36974537037</v>
      </c>
      <c r="X83" s="85">
        <v>43726</v>
      </c>
      <c r="Y83" s="87" t="s">
        <v>486</v>
      </c>
      <c r="Z83" s="82" t="s">
        <v>574</v>
      </c>
      <c r="AA83" s="79"/>
      <c r="AB83" s="79"/>
      <c r="AC83" s="87" t="s">
        <v>662</v>
      </c>
      <c r="AD83" s="79"/>
      <c r="AE83" s="79" t="b">
        <v>0</v>
      </c>
      <c r="AF83" s="79">
        <v>0</v>
      </c>
      <c r="AG83" s="87" t="s">
        <v>700</v>
      </c>
      <c r="AH83" s="79" t="b">
        <v>0</v>
      </c>
      <c r="AI83" s="79" t="s">
        <v>703</v>
      </c>
      <c r="AJ83" s="79"/>
      <c r="AK83" s="87" t="s">
        <v>700</v>
      </c>
      <c r="AL83" s="79" t="b">
        <v>0</v>
      </c>
      <c r="AM83" s="79">
        <v>3</v>
      </c>
      <c r="AN83" s="87" t="s">
        <v>684</v>
      </c>
      <c r="AO83" s="79" t="s">
        <v>707</v>
      </c>
      <c r="AP83" s="79" t="b">
        <v>0</v>
      </c>
      <c r="AQ83" s="87" t="s">
        <v>684</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8"/>
      <c r="BG83" s="49"/>
      <c r="BH83" s="48"/>
      <c r="BI83" s="49"/>
      <c r="BJ83" s="48"/>
      <c r="BK83" s="49"/>
      <c r="BL83" s="48"/>
      <c r="BM83" s="49"/>
      <c r="BN83" s="48"/>
    </row>
    <row r="84" spans="1:66" ht="15">
      <c r="A84" s="64" t="s">
        <v>258</v>
      </c>
      <c r="B84" s="64" t="s">
        <v>291</v>
      </c>
      <c r="C84" s="65" t="s">
        <v>1846</v>
      </c>
      <c r="D84" s="66">
        <v>3</v>
      </c>
      <c r="E84" s="67" t="s">
        <v>132</v>
      </c>
      <c r="F84" s="68">
        <v>32</v>
      </c>
      <c r="G84" s="65"/>
      <c r="H84" s="69"/>
      <c r="I84" s="70"/>
      <c r="J84" s="70"/>
      <c r="K84" s="34" t="s">
        <v>65</v>
      </c>
      <c r="L84" s="77">
        <v>84</v>
      </c>
      <c r="M84" s="77"/>
      <c r="N84" s="72"/>
      <c r="O84" s="79" t="s">
        <v>293</v>
      </c>
      <c r="P84" s="81">
        <v>43726.36974537037</v>
      </c>
      <c r="Q84" s="79" t="s">
        <v>322</v>
      </c>
      <c r="R84" s="79"/>
      <c r="S84" s="79"/>
      <c r="T84" s="79"/>
      <c r="U84" s="79"/>
      <c r="V84" s="82" t="s">
        <v>410</v>
      </c>
      <c r="W84" s="81">
        <v>43726.36974537037</v>
      </c>
      <c r="X84" s="85">
        <v>43726</v>
      </c>
      <c r="Y84" s="87" t="s">
        <v>486</v>
      </c>
      <c r="Z84" s="82" t="s">
        <v>574</v>
      </c>
      <c r="AA84" s="79"/>
      <c r="AB84" s="79"/>
      <c r="AC84" s="87" t="s">
        <v>662</v>
      </c>
      <c r="AD84" s="79"/>
      <c r="AE84" s="79" t="b">
        <v>0</v>
      </c>
      <c r="AF84" s="79">
        <v>0</v>
      </c>
      <c r="AG84" s="87" t="s">
        <v>700</v>
      </c>
      <c r="AH84" s="79" t="b">
        <v>0</v>
      </c>
      <c r="AI84" s="79" t="s">
        <v>703</v>
      </c>
      <c r="AJ84" s="79"/>
      <c r="AK84" s="87" t="s">
        <v>700</v>
      </c>
      <c r="AL84" s="79" t="b">
        <v>0</v>
      </c>
      <c r="AM84" s="79">
        <v>3</v>
      </c>
      <c r="AN84" s="87" t="s">
        <v>684</v>
      </c>
      <c r="AO84" s="79" t="s">
        <v>707</v>
      </c>
      <c r="AP84" s="79" t="b">
        <v>0</v>
      </c>
      <c r="AQ84" s="87" t="s">
        <v>684</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8">
        <v>0</v>
      </c>
      <c r="BG84" s="49">
        <v>0</v>
      </c>
      <c r="BH84" s="48">
        <v>2</v>
      </c>
      <c r="BI84" s="49">
        <v>4.878048780487805</v>
      </c>
      <c r="BJ84" s="48">
        <v>0</v>
      </c>
      <c r="BK84" s="49">
        <v>0</v>
      </c>
      <c r="BL84" s="48">
        <v>39</v>
      </c>
      <c r="BM84" s="49">
        <v>95.1219512195122</v>
      </c>
      <c r="BN84" s="48">
        <v>41</v>
      </c>
    </row>
    <row r="85" spans="1:66" ht="15">
      <c r="A85" s="64" t="s">
        <v>259</v>
      </c>
      <c r="B85" s="64" t="s">
        <v>259</v>
      </c>
      <c r="C85" s="65" t="s">
        <v>1846</v>
      </c>
      <c r="D85" s="66">
        <v>3</v>
      </c>
      <c r="E85" s="67" t="s">
        <v>132</v>
      </c>
      <c r="F85" s="68">
        <v>32</v>
      </c>
      <c r="G85" s="65"/>
      <c r="H85" s="69"/>
      <c r="I85" s="70"/>
      <c r="J85" s="70"/>
      <c r="K85" s="34" t="s">
        <v>65</v>
      </c>
      <c r="L85" s="77">
        <v>85</v>
      </c>
      <c r="M85" s="77"/>
      <c r="N85" s="72"/>
      <c r="O85" s="79" t="s">
        <v>176</v>
      </c>
      <c r="P85" s="81">
        <v>43726.374398148146</v>
      </c>
      <c r="Q85" s="79" t="s">
        <v>323</v>
      </c>
      <c r="R85" s="79"/>
      <c r="S85" s="79"/>
      <c r="T85" s="79" t="s">
        <v>347</v>
      </c>
      <c r="U85" s="79"/>
      <c r="V85" s="82" t="s">
        <v>411</v>
      </c>
      <c r="W85" s="81">
        <v>43726.374398148146</v>
      </c>
      <c r="X85" s="85">
        <v>43726</v>
      </c>
      <c r="Y85" s="87" t="s">
        <v>487</v>
      </c>
      <c r="Z85" s="82" t="s">
        <v>575</v>
      </c>
      <c r="AA85" s="79"/>
      <c r="AB85" s="79"/>
      <c r="AC85" s="87" t="s">
        <v>663</v>
      </c>
      <c r="AD85" s="79"/>
      <c r="AE85" s="79" t="b">
        <v>0</v>
      </c>
      <c r="AF85" s="79">
        <v>3</v>
      </c>
      <c r="AG85" s="87" t="s">
        <v>700</v>
      </c>
      <c r="AH85" s="79" t="b">
        <v>0</v>
      </c>
      <c r="AI85" s="79" t="s">
        <v>703</v>
      </c>
      <c r="AJ85" s="79"/>
      <c r="AK85" s="87" t="s">
        <v>700</v>
      </c>
      <c r="AL85" s="79" t="b">
        <v>0</v>
      </c>
      <c r="AM85" s="79">
        <v>0</v>
      </c>
      <c r="AN85" s="87" t="s">
        <v>700</v>
      </c>
      <c r="AO85" s="79" t="s">
        <v>708</v>
      </c>
      <c r="AP85" s="79" t="b">
        <v>0</v>
      </c>
      <c r="AQ85" s="87" t="s">
        <v>663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v>1</v>
      </c>
      <c r="BG85" s="49">
        <v>8.333333333333334</v>
      </c>
      <c r="BH85" s="48">
        <v>0</v>
      </c>
      <c r="BI85" s="49">
        <v>0</v>
      </c>
      <c r="BJ85" s="48">
        <v>0</v>
      </c>
      <c r="BK85" s="49">
        <v>0</v>
      </c>
      <c r="BL85" s="48">
        <v>11</v>
      </c>
      <c r="BM85" s="49">
        <v>91.66666666666667</v>
      </c>
      <c r="BN85" s="48">
        <v>12</v>
      </c>
    </row>
    <row r="86" spans="1:66" ht="15">
      <c r="A86" s="64" t="s">
        <v>260</v>
      </c>
      <c r="B86" s="64" t="s">
        <v>265</v>
      </c>
      <c r="C86" s="65" t="s">
        <v>1846</v>
      </c>
      <c r="D86" s="66">
        <v>3</v>
      </c>
      <c r="E86" s="67" t="s">
        <v>132</v>
      </c>
      <c r="F86" s="68">
        <v>32</v>
      </c>
      <c r="G86" s="65"/>
      <c r="H86" s="69"/>
      <c r="I86" s="70"/>
      <c r="J86" s="70"/>
      <c r="K86" s="34" t="s">
        <v>65</v>
      </c>
      <c r="L86" s="77">
        <v>86</v>
      </c>
      <c r="M86" s="77"/>
      <c r="N86" s="72"/>
      <c r="O86" s="79" t="s">
        <v>294</v>
      </c>
      <c r="P86" s="81">
        <v>43726.37809027778</v>
      </c>
      <c r="Q86" s="79" t="s">
        <v>314</v>
      </c>
      <c r="R86" s="79"/>
      <c r="S86" s="79"/>
      <c r="T86" s="79"/>
      <c r="U86" s="79"/>
      <c r="V86" s="82" t="s">
        <v>412</v>
      </c>
      <c r="W86" s="81">
        <v>43726.37809027778</v>
      </c>
      <c r="X86" s="85">
        <v>43726</v>
      </c>
      <c r="Y86" s="87" t="s">
        <v>488</v>
      </c>
      <c r="Z86" s="82" t="s">
        <v>576</v>
      </c>
      <c r="AA86" s="79"/>
      <c r="AB86" s="79"/>
      <c r="AC86" s="87" t="s">
        <v>664</v>
      </c>
      <c r="AD86" s="79"/>
      <c r="AE86" s="79" t="b">
        <v>0</v>
      </c>
      <c r="AF86" s="79">
        <v>0</v>
      </c>
      <c r="AG86" s="87" t="s">
        <v>700</v>
      </c>
      <c r="AH86" s="79" t="b">
        <v>0</v>
      </c>
      <c r="AI86" s="79" t="s">
        <v>703</v>
      </c>
      <c r="AJ86" s="79"/>
      <c r="AK86" s="87" t="s">
        <v>700</v>
      </c>
      <c r="AL86" s="79" t="b">
        <v>0</v>
      </c>
      <c r="AM86" s="79">
        <v>11</v>
      </c>
      <c r="AN86" s="87" t="s">
        <v>697</v>
      </c>
      <c r="AO86" s="79" t="s">
        <v>711</v>
      </c>
      <c r="AP86" s="79" t="b">
        <v>0</v>
      </c>
      <c r="AQ86" s="87" t="s">
        <v>697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3</v>
      </c>
      <c r="BI86" s="49">
        <v>13.636363636363637</v>
      </c>
      <c r="BJ86" s="48">
        <v>0</v>
      </c>
      <c r="BK86" s="49">
        <v>0</v>
      </c>
      <c r="BL86" s="48">
        <v>19</v>
      </c>
      <c r="BM86" s="49">
        <v>86.36363636363636</v>
      </c>
      <c r="BN86" s="48">
        <v>22</v>
      </c>
    </row>
    <row r="87" spans="1:66" ht="15">
      <c r="A87" s="64" t="s">
        <v>261</v>
      </c>
      <c r="B87" s="64" t="s">
        <v>280</v>
      </c>
      <c r="C87" s="65" t="s">
        <v>1846</v>
      </c>
      <c r="D87" s="66">
        <v>3</v>
      </c>
      <c r="E87" s="67" t="s">
        <v>132</v>
      </c>
      <c r="F87" s="68">
        <v>32</v>
      </c>
      <c r="G87" s="65"/>
      <c r="H87" s="69"/>
      <c r="I87" s="70"/>
      <c r="J87" s="70"/>
      <c r="K87" s="34" t="s">
        <v>65</v>
      </c>
      <c r="L87" s="77">
        <v>87</v>
      </c>
      <c r="M87" s="77"/>
      <c r="N87" s="72"/>
      <c r="O87" s="79" t="s">
        <v>294</v>
      </c>
      <c r="P87" s="81">
        <v>43726.38133101852</v>
      </c>
      <c r="Q87" s="79" t="s">
        <v>311</v>
      </c>
      <c r="R87" s="79"/>
      <c r="S87" s="79"/>
      <c r="T87" s="79" t="s">
        <v>351</v>
      </c>
      <c r="U87" s="79"/>
      <c r="V87" s="82" t="s">
        <v>413</v>
      </c>
      <c r="W87" s="81">
        <v>43726.38133101852</v>
      </c>
      <c r="X87" s="85">
        <v>43726</v>
      </c>
      <c r="Y87" s="87" t="s">
        <v>489</v>
      </c>
      <c r="Z87" s="82" t="s">
        <v>577</v>
      </c>
      <c r="AA87" s="79"/>
      <c r="AB87" s="79"/>
      <c r="AC87" s="87" t="s">
        <v>665</v>
      </c>
      <c r="AD87" s="79"/>
      <c r="AE87" s="79" t="b">
        <v>0</v>
      </c>
      <c r="AF87" s="79">
        <v>0</v>
      </c>
      <c r="AG87" s="87" t="s">
        <v>700</v>
      </c>
      <c r="AH87" s="79" t="b">
        <v>0</v>
      </c>
      <c r="AI87" s="79" t="s">
        <v>703</v>
      </c>
      <c r="AJ87" s="79"/>
      <c r="AK87" s="87" t="s">
        <v>700</v>
      </c>
      <c r="AL87" s="79" t="b">
        <v>0</v>
      </c>
      <c r="AM87" s="79">
        <v>12</v>
      </c>
      <c r="AN87" s="87" t="s">
        <v>694</v>
      </c>
      <c r="AO87" s="79" t="s">
        <v>709</v>
      </c>
      <c r="AP87" s="79" t="b">
        <v>0</v>
      </c>
      <c r="AQ87" s="87" t="s">
        <v>694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261</v>
      </c>
      <c r="B88" s="64" t="s">
        <v>280</v>
      </c>
      <c r="C88" s="65" t="s">
        <v>1846</v>
      </c>
      <c r="D88" s="66">
        <v>3</v>
      </c>
      <c r="E88" s="67" t="s">
        <v>132</v>
      </c>
      <c r="F88" s="68">
        <v>32</v>
      </c>
      <c r="G88" s="65"/>
      <c r="H88" s="69"/>
      <c r="I88" s="70"/>
      <c r="J88" s="70"/>
      <c r="K88" s="34" t="s">
        <v>65</v>
      </c>
      <c r="L88" s="77">
        <v>88</v>
      </c>
      <c r="M88" s="77"/>
      <c r="N88" s="72"/>
      <c r="O88" s="79" t="s">
        <v>293</v>
      </c>
      <c r="P88" s="81">
        <v>43726.38133101852</v>
      </c>
      <c r="Q88" s="79" t="s">
        <v>311</v>
      </c>
      <c r="R88" s="79"/>
      <c r="S88" s="79"/>
      <c r="T88" s="79" t="s">
        <v>351</v>
      </c>
      <c r="U88" s="79"/>
      <c r="V88" s="82" t="s">
        <v>413</v>
      </c>
      <c r="W88" s="81">
        <v>43726.38133101852</v>
      </c>
      <c r="X88" s="85">
        <v>43726</v>
      </c>
      <c r="Y88" s="87" t="s">
        <v>489</v>
      </c>
      <c r="Z88" s="82" t="s">
        <v>577</v>
      </c>
      <c r="AA88" s="79"/>
      <c r="AB88" s="79"/>
      <c r="AC88" s="87" t="s">
        <v>665</v>
      </c>
      <c r="AD88" s="79"/>
      <c r="AE88" s="79" t="b">
        <v>0</v>
      </c>
      <c r="AF88" s="79">
        <v>0</v>
      </c>
      <c r="AG88" s="87" t="s">
        <v>700</v>
      </c>
      <c r="AH88" s="79" t="b">
        <v>0</v>
      </c>
      <c r="AI88" s="79" t="s">
        <v>703</v>
      </c>
      <c r="AJ88" s="79"/>
      <c r="AK88" s="87" t="s">
        <v>700</v>
      </c>
      <c r="AL88" s="79" t="b">
        <v>0</v>
      </c>
      <c r="AM88" s="79">
        <v>12</v>
      </c>
      <c r="AN88" s="87" t="s">
        <v>694</v>
      </c>
      <c r="AO88" s="79" t="s">
        <v>709</v>
      </c>
      <c r="AP88" s="79" t="b">
        <v>0</v>
      </c>
      <c r="AQ88" s="87" t="s">
        <v>694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0</v>
      </c>
      <c r="BG88" s="49">
        <v>0</v>
      </c>
      <c r="BH88" s="48">
        <v>1</v>
      </c>
      <c r="BI88" s="49">
        <v>3.5714285714285716</v>
      </c>
      <c r="BJ88" s="48">
        <v>0</v>
      </c>
      <c r="BK88" s="49">
        <v>0</v>
      </c>
      <c r="BL88" s="48">
        <v>27</v>
      </c>
      <c r="BM88" s="49">
        <v>96.42857142857143</v>
      </c>
      <c r="BN88" s="48">
        <v>28</v>
      </c>
    </row>
    <row r="89" spans="1:66" ht="15">
      <c r="A89" s="64" t="s">
        <v>262</v>
      </c>
      <c r="B89" s="64" t="s">
        <v>263</v>
      </c>
      <c r="C89" s="65" t="s">
        <v>1846</v>
      </c>
      <c r="D89" s="66">
        <v>3</v>
      </c>
      <c r="E89" s="67" t="s">
        <v>132</v>
      </c>
      <c r="F89" s="68">
        <v>32</v>
      </c>
      <c r="G89" s="65"/>
      <c r="H89" s="69"/>
      <c r="I89" s="70"/>
      <c r="J89" s="70"/>
      <c r="K89" s="34" t="s">
        <v>66</v>
      </c>
      <c r="L89" s="77">
        <v>89</v>
      </c>
      <c r="M89" s="77"/>
      <c r="N89" s="72"/>
      <c r="O89" s="79" t="s">
        <v>293</v>
      </c>
      <c r="P89" s="81">
        <v>43725.61556712963</v>
      </c>
      <c r="Q89" s="79" t="s">
        <v>307</v>
      </c>
      <c r="R89" s="79"/>
      <c r="S89" s="79"/>
      <c r="T89" s="79" t="s">
        <v>347</v>
      </c>
      <c r="U89" s="79"/>
      <c r="V89" s="82" t="s">
        <v>414</v>
      </c>
      <c r="W89" s="81">
        <v>43725.61556712963</v>
      </c>
      <c r="X89" s="85">
        <v>43725</v>
      </c>
      <c r="Y89" s="87" t="s">
        <v>490</v>
      </c>
      <c r="Z89" s="82" t="s">
        <v>578</v>
      </c>
      <c r="AA89" s="79"/>
      <c r="AB89" s="79"/>
      <c r="AC89" s="87" t="s">
        <v>666</v>
      </c>
      <c r="AD89" s="79"/>
      <c r="AE89" s="79" t="b">
        <v>0</v>
      </c>
      <c r="AF89" s="79">
        <v>0</v>
      </c>
      <c r="AG89" s="87" t="s">
        <v>700</v>
      </c>
      <c r="AH89" s="79" t="b">
        <v>0</v>
      </c>
      <c r="AI89" s="79" t="s">
        <v>703</v>
      </c>
      <c r="AJ89" s="79"/>
      <c r="AK89" s="87" t="s">
        <v>700</v>
      </c>
      <c r="AL89" s="79" t="b">
        <v>0</v>
      </c>
      <c r="AM89" s="79">
        <v>7</v>
      </c>
      <c r="AN89" s="87" t="s">
        <v>668</v>
      </c>
      <c r="AO89" s="79" t="s">
        <v>708</v>
      </c>
      <c r="AP89" s="79" t="b">
        <v>0</v>
      </c>
      <c r="AQ89" s="87" t="s">
        <v>668</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8"/>
      <c r="BG89" s="49"/>
      <c r="BH89" s="48"/>
      <c r="BI89" s="49"/>
      <c r="BJ89" s="48"/>
      <c r="BK89" s="49"/>
      <c r="BL89" s="48"/>
      <c r="BM89" s="49"/>
      <c r="BN89" s="48"/>
    </row>
    <row r="90" spans="1:66" ht="15">
      <c r="A90" s="64" t="s">
        <v>263</v>
      </c>
      <c r="B90" s="64" t="s">
        <v>264</v>
      </c>
      <c r="C90" s="65" t="s">
        <v>1846</v>
      </c>
      <c r="D90" s="66">
        <v>3</v>
      </c>
      <c r="E90" s="67" t="s">
        <v>132</v>
      </c>
      <c r="F90" s="68">
        <v>32</v>
      </c>
      <c r="G90" s="65"/>
      <c r="H90" s="69"/>
      <c r="I90" s="70"/>
      <c r="J90" s="70"/>
      <c r="K90" s="34" t="s">
        <v>66</v>
      </c>
      <c r="L90" s="77">
        <v>90</v>
      </c>
      <c r="M90" s="77"/>
      <c r="N90" s="72"/>
      <c r="O90" s="79" t="s">
        <v>294</v>
      </c>
      <c r="P90" s="81">
        <v>43725.62091435185</v>
      </c>
      <c r="Q90" s="79" t="s">
        <v>307</v>
      </c>
      <c r="R90" s="79"/>
      <c r="S90" s="79"/>
      <c r="T90" s="79" t="s">
        <v>347</v>
      </c>
      <c r="U90" s="79"/>
      <c r="V90" s="82" t="s">
        <v>415</v>
      </c>
      <c r="W90" s="81">
        <v>43725.62091435185</v>
      </c>
      <c r="X90" s="85">
        <v>43725</v>
      </c>
      <c r="Y90" s="87" t="s">
        <v>491</v>
      </c>
      <c r="Z90" s="82" t="s">
        <v>579</v>
      </c>
      <c r="AA90" s="79"/>
      <c r="AB90" s="79"/>
      <c r="AC90" s="87" t="s">
        <v>667</v>
      </c>
      <c r="AD90" s="79"/>
      <c r="AE90" s="79" t="b">
        <v>0</v>
      </c>
      <c r="AF90" s="79">
        <v>0</v>
      </c>
      <c r="AG90" s="87" t="s">
        <v>700</v>
      </c>
      <c r="AH90" s="79" t="b">
        <v>0</v>
      </c>
      <c r="AI90" s="79" t="s">
        <v>703</v>
      </c>
      <c r="AJ90" s="79"/>
      <c r="AK90" s="87" t="s">
        <v>700</v>
      </c>
      <c r="AL90" s="79" t="b">
        <v>0</v>
      </c>
      <c r="AM90" s="79">
        <v>7</v>
      </c>
      <c r="AN90" s="87" t="s">
        <v>668</v>
      </c>
      <c r="AO90" s="79" t="s">
        <v>707</v>
      </c>
      <c r="AP90" s="79" t="b">
        <v>0</v>
      </c>
      <c r="AQ90" s="87" t="s">
        <v>668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263</v>
      </c>
      <c r="B91" s="64" t="s">
        <v>262</v>
      </c>
      <c r="C91" s="65" t="s">
        <v>1846</v>
      </c>
      <c r="D91" s="66">
        <v>3</v>
      </c>
      <c r="E91" s="67" t="s">
        <v>132</v>
      </c>
      <c r="F91" s="68">
        <v>32</v>
      </c>
      <c r="G91" s="65"/>
      <c r="H91" s="69"/>
      <c r="I91" s="70"/>
      <c r="J91" s="70"/>
      <c r="K91" s="34" t="s">
        <v>66</v>
      </c>
      <c r="L91" s="77">
        <v>91</v>
      </c>
      <c r="M91" s="77"/>
      <c r="N91" s="72"/>
      <c r="O91" s="79" t="s">
        <v>293</v>
      </c>
      <c r="P91" s="81">
        <v>43725.62091435185</v>
      </c>
      <c r="Q91" s="79" t="s">
        <v>307</v>
      </c>
      <c r="R91" s="79"/>
      <c r="S91" s="79"/>
      <c r="T91" s="79" t="s">
        <v>347</v>
      </c>
      <c r="U91" s="79"/>
      <c r="V91" s="82" t="s">
        <v>415</v>
      </c>
      <c r="W91" s="81">
        <v>43725.62091435185</v>
      </c>
      <c r="X91" s="85">
        <v>43725</v>
      </c>
      <c r="Y91" s="87" t="s">
        <v>491</v>
      </c>
      <c r="Z91" s="82" t="s">
        <v>579</v>
      </c>
      <c r="AA91" s="79"/>
      <c r="AB91" s="79"/>
      <c r="AC91" s="87" t="s">
        <v>667</v>
      </c>
      <c r="AD91" s="79"/>
      <c r="AE91" s="79" t="b">
        <v>0</v>
      </c>
      <c r="AF91" s="79">
        <v>0</v>
      </c>
      <c r="AG91" s="87" t="s">
        <v>700</v>
      </c>
      <c r="AH91" s="79" t="b">
        <v>0</v>
      </c>
      <c r="AI91" s="79" t="s">
        <v>703</v>
      </c>
      <c r="AJ91" s="79"/>
      <c r="AK91" s="87" t="s">
        <v>700</v>
      </c>
      <c r="AL91" s="79" t="b">
        <v>0</v>
      </c>
      <c r="AM91" s="79">
        <v>7</v>
      </c>
      <c r="AN91" s="87" t="s">
        <v>668</v>
      </c>
      <c r="AO91" s="79" t="s">
        <v>707</v>
      </c>
      <c r="AP91" s="79" t="b">
        <v>0</v>
      </c>
      <c r="AQ91" s="87" t="s">
        <v>668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263</v>
      </c>
      <c r="B92" s="64" t="s">
        <v>288</v>
      </c>
      <c r="C92" s="65" t="s">
        <v>1846</v>
      </c>
      <c r="D92" s="66">
        <v>3</v>
      </c>
      <c r="E92" s="67" t="s">
        <v>132</v>
      </c>
      <c r="F92" s="68">
        <v>32</v>
      </c>
      <c r="G92" s="65"/>
      <c r="H92" s="69"/>
      <c r="I92" s="70"/>
      <c r="J92" s="70"/>
      <c r="K92" s="34" t="s">
        <v>65</v>
      </c>
      <c r="L92" s="77">
        <v>92</v>
      </c>
      <c r="M92" s="77"/>
      <c r="N92" s="72"/>
      <c r="O92" s="79" t="s">
        <v>293</v>
      </c>
      <c r="P92" s="81">
        <v>43725.62091435185</v>
      </c>
      <c r="Q92" s="79" t="s">
        <v>307</v>
      </c>
      <c r="R92" s="79"/>
      <c r="S92" s="79"/>
      <c r="T92" s="79" t="s">
        <v>347</v>
      </c>
      <c r="U92" s="79"/>
      <c r="V92" s="82" t="s">
        <v>415</v>
      </c>
      <c r="W92" s="81">
        <v>43725.62091435185</v>
      </c>
      <c r="X92" s="85">
        <v>43725</v>
      </c>
      <c r="Y92" s="87" t="s">
        <v>491</v>
      </c>
      <c r="Z92" s="82" t="s">
        <v>579</v>
      </c>
      <c r="AA92" s="79"/>
      <c r="AB92" s="79"/>
      <c r="AC92" s="87" t="s">
        <v>667</v>
      </c>
      <c r="AD92" s="79"/>
      <c r="AE92" s="79" t="b">
        <v>0</v>
      </c>
      <c r="AF92" s="79">
        <v>0</v>
      </c>
      <c r="AG92" s="87" t="s">
        <v>700</v>
      </c>
      <c r="AH92" s="79" t="b">
        <v>0</v>
      </c>
      <c r="AI92" s="79" t="s">
        <v>703</v>
      </c>
      <c r="AJ92" s="79"/>
      <c r="AK92" s="87" t="s">
        <v>700</v>
      </c>
      <c r="AL92" s="79" t="b">
        <v>0</v>
      </c>
      <c r="AM92" s="79">
        <v>7</v>
      </c>
      <c r="AN92" s="87" t="s">
        <v>668</v>
      </c>
      <c r="AO92" s="79" t="s">
        <v>707</v>
      </c>
      <c r="AP92" s="79" t="b">
        <v>0</v>
      </c>
      <c r="AQ92" s="87" t="s">
        <v>668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v>0</v>
      </c>
      <c r="BG92" s="49">
        <v>0</v>
      </c>
      <c r="BH92" s="48">
        <v>0</v>
      </c>
      <c r="BI92" s="49">
        <v>0</v>
      </c>
      <c r="BJ92" s="48">
        <v>0</v>
      </c>
      <c r="BK92" s="49">
        <v>0</v>
      </c>
      <c r="BL92" s="48">
        <v>40</v>
      </c>
      <c r="BM92" s="49">
        <v>100</v>
      </c>
      <c r="BN92" s="48">
        <v>40</v>
      </c>
    </row>
    <row r="93" spans="1:66" ht="15">
      <c r="A93" s="64" t="s">
        <v>264</v>
      </c>
      <c r="B93" s="64" t="s">
        <v>263</v>
      </c>
      <c r="C93" s="65" t="s">
        <v>1846</v>
      </c>
      <c r="D93" s="66">
        <v>3</v>
      </c>
      <c r="E93" s="67" t="s">
        <v>132</v>
      </c>
      <c r="F93" s="68">
        <v>32</v>
      </c>
      <c r="G93" s="65"/>
      <c r="H93" s="69"/>
      <c r="I93" s="70"/>
      <c r="J93" s="70"/>
      <c r="K93" s="34" t="s">
        <v>66</v>
      </c>
      <c r="L93" s="77">
        <v>93</v>
      </c>
      <c r="M93" s="77"/>
      <c r="N93" s="72"/>
      <c r="O93" s="79" t="s">
        <v>293</v>
      </c>
      <c r="P93" s="81">
        <v>43725.612349537034</v>
      </c>
      <c r="Q93" s="79" t="s">
        <v>307</v>
      </c>
      <c r="R93" s="82" t="s">
        <v>335</v>
      </c>
      <c r="S93" s="79" t="s">
        <v>342</v>
      </c>
      <c r="T93" s="79" t="s">
        <v>347</v>
      </c>
      <c r="U93" s="79"/>
      <c r="V93" s="82" t="s">
        <v>416</v>
      </c>
      <c r="W93" s="81">
        <v>43725.612349537034</v>
      </c>
      <c r="X93" s="85">
        <v>43725</v>
      </c>
      <c r="Y93" s="87" t="s">
        <v>492</v>
      </c>
      <c r="Z93" s="82" t="s">
        <v>580</v>
      </c>
      <c r="AA93" s="79"/>
      <c r="AB93" s="79"/>
      <c r="AC93" s="87" t="s">
        <v>668</v>
      </c>
      <c r="AD93" s="79"/>
      <c r="AE93" s="79" t="b">
        <v>0</v>
      </c>
      <c r="AF93" s="79">
        <v>12</v>
      </c>
      <c r="AG93" s="87" t="s">
        <v>700</v>
      </c>
      <c r="AH93" s="79" t="b">
        <v>0</v>
      </c>
      <c r="AI93" s="79" t="s">
        <v>703</v>
      </c>
      <c r="AJ93" s="79"/>
      <c r="AK93" s="87" t="s">
        <v>700</v>
      </c>
      <c r="AL93" s="79" t="b">
        <v>0</v>
      </c>
      <c r="AM93" s="79">
        <v>7</v>
      </c>
      <c r="AN93" s="87" t="s">
        <v>700</v>
      </c>
      <c r="AO93" s="79" t="s">
        <v>708</v>
      </c>
      <c r="AP93" s="79" t="b">
        <v>0</v>
      </c>
      <c r="AQ93" s="87" t="s">
        <v>668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262</v>
      </c>
      <c r="B94" s="64" t="s">
        <v>264</v>
      </c>
      <c r="C94" s="65" t="s">
        <v>1846</v>
      </c>
      <c r="D94" s="66">
        <v>3</v>
      </c>
      <c r="E94" s="67" t="s">
        <v>132</v>
      </c>
      <c r="F94" s="68">
        <v>32</v>
      </c>
      <c r="G94" s="65"/>
      <c r="H94" s="69"/>
      <c r="I94" s="70"/>
      <c r="J94" s="70"/>
      <c r="K94" s="34" t="s">
        <v>66</v>
      </c>
      <c r="L94" s="77">
        <v>94</v>
      </c>
      <c r="M94" s="77"/>
      <c r="N94" s="72"/>
      <c r="O94" s="79" t="s">
        <v>294</v>
      </c>
      <c r="P94" s="81">
        <v>43725.61556712963</v>
      </c>
      <c r="Q94" s="79" t="s">
        <v>307</v>
      </c>
      <c r="R94" s="79"/>
      <c r="S94" s="79"/>
      <c r="T94" s="79" t="s">
        <v>347</v>
      </c>
      <c r="U94" s="79"/>
      <c r="V94" s="82" t="s">
        <v>414</v>
      </c>
      <c r="W94" s="81">
        <v>43725.61556712963</v>
      </c>
      <c r="X94" s="85">
        <v>43725</v>
      </c>
      <c r="Y94" s="87" t="s">
        <v>490</v>
      </c>
      <c r="Z94" s="82" t="s">
        <v>578</v>
      </c>
      <c r="AA94" s="79"/>
      <c r="AB94" s="79"/>
      <c r="AC94" s="87" t="s">
        <v>666</v>
      </c>
      <c r="AD94" s="79"/>
      <c r="AE94" s="79" t="b">
        <v>0</v>
      </c>
      <c r="AF94" s="79">
        <v>0</v>
      </c>
      <c r="AG94" s="87" t="s">
        <v>700</v>
      </c>
      <c r="AH94" s="79" t="b">
        <v>0</v>
      </c>
      <c r="AI94" s="79" t="s">
        <v>703</v>
      </c>
      <c r="AJ94" s="79"/>
      <c r="AK94" s="87" t="s">
        <v>700</v>
      </c>
      <c r="AL94" s="79" t="b">
        <v>0</v>
      </c>
      <c r="AM94" s="79">
        <v>7</v>
      </c>
      <c r="AN94" s="87" t="s">
        <v>668</v>
      </c>
      <c r="AO94" s="79" t="s">
        <v>708</v>
      </c>
      <c r="AP94" s="79" t="b">
        <v>0</v>
      </c>
      <c r="AQ94" s="87" t="s">
        <v>668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262</v>
      </c>
      <c r="B95" s="64" t="s">
        <v>288</v>
      </c>
      <c r="C95" s="65" t="s">
        <v>1846</v>
      </c>
      <c r="D95" s="66">
        <v>3</v>
      </c>
      <c r="E95" s="67" t="s">
        <v>132</v>
      </c>
      <c r="F95" s="68">
        <v>32</v>
      </c>
      <c r="G95" s="65"/>
      <c r="H95" s="69"/>
      <c r="I95" s="70"/>
      <c r="J95" s="70"/>
      <c r="K95" s="34" t="s">
        <v>65</v>
      </c>
      <c r="L95" s="77">
        <v>95</v>
      </c>
      <c r="M95" s="77"/>
      <c r="N95" s="72"/>
      <c r="O95" s="79" t="s">
        <v>293</v>
      </c>
      <c r="P95" s="81">
        <v>43725.61556712963</v>
      </c>
      <c r="Q95" s="79" t="s">
        <v>307</v>
      </c>
      <c r="R95" s="79"/>
      <c r="S95" s="79"/>
      <c r="T95" s="79" t="s">
        <v>347</v>
      </c>
      <c r="U95" s="79"/>
      <c r="V95" s="82" t="s">
        <v>414</v>
      </c>
      <c r="W95" s="81">
        <v>43725.61556712963</v>
      </c>
      <c r="X95" s="85">
        <v>43725</v>
      </c>
      <c r="Y95" s="87" t="s">
        <v>490</v>
      </c>
      <c r="Z95" s="82" t="s">
        <v>578</v>
      </c>
      <c r="AA95" s="79"/>
      <c r="AB95" s="79"/>
      <c r="AC95" s="87" t="s">
        <v>666</v>
      </c>
      <c r="AD95" s="79"/>
      <c r="AE95" s="79" t="b">
        <v>0</v>
      </c>
      <c r="AF95" s="79">
        <v>0</v>
      </c>
      <c r="AG95" s="87" t="s">
        <v>700</v>
      </c>
      <c r="AH95" s="79" t="b">
        <v>0</v>
      </c>
      <c r="AI95" s="79" t="s">
        <v>703</v>
      </c>
      <c r="AJ95" s="79"/>
      <c r="AK95" s="87" t="s">
        <v>700</v>
      </c>
      <c r="AL95" s="79" t="b">
        <v>0</v>
      </c>
      <c r="AM95" s="79">
        <v>7</v>
      </c>
      <c r="AN95" s="87" t="s">
        <v>668</v>
      </c>
      <c r="AO95" s="79" t="s">
        <v>708</v>
      </c>
      <c r="AP95" s="79" t="b">
        <v>0</v>
      </c>
      <c r="AQ95" s="87" t="s">
        <v>668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v>0</v>
      </c>
      <c r="BG95" s="49">
        <v>0</v>
      </c>
      <c r="BH95" s="48">
        <v>0</v>
      </c>
      <c r="BI95" s="49">
        <v>0</v>
      </c>
      <c r="BJ95" s="48">
        <v>0</v>
      </c>
      <c r="BK95" s="49">
        <v>0</v>
      </c>
      <c r="BL95" s="48">
        <v>40</v>
      </c>
      <c r="BM95" s="49">
        <v>100</v>
      </c>
      <c r="BN95" s="48">
        <v>40</v>
      </c>
    </row>
    <row r="96" spans="1:66" ht="15">
      <c r="A96" s="64" t="s">
        <v>264</v>
      </c>
      <c r="B96" s="64" t="s">
        <v>262</v>
      </c>
      <c r="C96" s="65" t="s">
        <v>1846</v>
      </c>
      <c r="D96" s="66">
        <v>3</v>
      </c>
      <c r="E96" s="67" t="s">
        <v>132</v>
      </c>
      <c r="F96" s="68">
        <v>32</v>
      </c>
      <c r="G96" s="65"/>
      <c r="H96" s="69"/>
      <c r="I96" s="70"/>
      <c r="J96" s="70"/>
      <c r="K96" s="34" t="s">
        <v>66</v>
      </c>
      <c r="L96" s="77">
        <v>96</v>
      </c>
      <c r="M96" s="77"/>
      <c r="N96" s="72"/>
      <c r="O96" s="79" t="s">
        <v>293</v>
      </c>
      <c r="P96" s="81">
        <v>43725.612349537034</v>
      </c>
      <c r="Q96" s="79" t="s">
        <v>307</v>
      </c>
      <c r="R96" s="82" t="s">
        <v>335</v>
      </c>
      <c r="S96" s="79" t="s">
        <v>342</v>
      </c>
      <c r="T96" s="79" t="s">
        <v>347</v>
      </c>
      <c r="U96" s="79"/>
      <c r="V96" s="82" t="s">
        <v>416</v>
      </c>
      <c r="W96" s="81">
        <v>43725.612349537034</v>
      </c>
      <c r="X96" s="85">
        <v>43725</v>
      </c>
      <c r="Y96" s="87" t="s">
        <v>492</v>
      </c>
      <c r="Z96" s="82" t="s">
        <v>580</v>
      </c>
      <c r="AA96" s="79"/>
      <c r="AB96" s="79"/>
      <c r="AC96" s="87" t="s">
        <v>668</v>
      </c>
      <c r="AD96" s="79"/>
      <c r="AE96" s="79" t="b">
        <v>0</v>
      </c>
      <c r="AF96" s="79">
        <v>12</v>
      </c>
      <c r="AG96" s="87" t="s">
        <v>700</v>
      </c>
      <c r="AH96" s="79" t="b">
        <v>0</v>
      </c>
      <c r="AI96" s="79" t="s">
        <v>703</v>
      </c>
      <c r="AJ96" s="79"/>
      <c r="AK96" s="87" t="s">
        <v>700</v>
      </c>
      <c r="AL96" s="79" t="b">
        <v>0</v>
      </c>
      <c r="AM96" s="79">
        <v>7</v>
      </c>
      <c r="AN96" s="87" t="s">
        <v>700</v>
      </c>
      <c r="AO96" s="79" t="s">
        <v>708</v>
      </c>
      <c r="AP96" s="79" t="b">
        <v>0</v>
      </c>
      <c r="AQ96" s="87" t="s">
        <v>668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264</v>
      </c>
      <c r="B97" s="64" t="s">
        <v>288</v>
      </c>
      <c r="C97" s="65" t="s">
        <v>1846</v>
      </c>
      <c r="D97" s="66">
        <v>3</v>
      </c>
      <c r="E97" s="67" t="s">
        <v>132</v>
      </c>
      <c r="F97" s="68">
        <v>32</v>
      </c>
      <c r="G97" s="65"/>
      <c r="H97" s="69"/>
      <c r="I97" s="70"/>
      <c r="J97" s="70"/>
      <c r="K97" s="34" t="s">
        <v>65</v>
      </c>
      <c r="L97" s="77">
        <v>97</v>
      </c>
      <c r="M97" s="77"/>
      <c r="N97" s="72"/>
      <c r="O97" s="79" t="s">
        <v>293</v>
      </c>
      <c r="P97" s="81">
        <v>43725.612349537034</v>
      </c>
      <c r="Q97" s="79" t="s">
        <v>307</v>
      </c>
      <c r="R97" s="82" t="s">
        <v>335</v>
      </c>
      <c r="S97" s="79" t="s">
        <v>342</v>
      </c>
      <c r="T97" s="79" t="s">
        <v>347</v>
      </c>
      <c r="U97" s="79"/>
      <c r="V97" s="82" t="s">
        <v>416</v>
      </c>
      <c r="W97" s="81">
        <v>43725.612349537034</v>
      </c>
      <c r="X97" s="85">
        <v>43725</v>
      </c>
      <c r="Y97" s="87" t="s">
        <v>492</v>
      </c>
      <c r="Z97" s="82" t="s">
        <v>580</v>
      </c>
      <c r="AA97" s="79"/>
      <c r="AB97" s="79"/>
      <c r="AC97" s="87" t="s">
        <v>668</v>
      </c>
      <c r="AD97" s="79"/>
      <c r="AE97" s="79" t="b">
        <v>0</v>
      </c>
      <c r="AF97" s="79">
        <v>12</v>
      </c>
      <c r="AG97" s="87" t="s">
        <v>700</v>
      </c>
      <c r="AH97" s="79" t="b">
        <v>0</v>
      </c>
      <c r="AI97" s="79" t="s">
        <v>703</v>
      </c>
      <c r="AJ97" s="79"/>
      <c r="AK97" s="87" t="s">
        <v>700</v>
      </c>
      <c r="AL97" s="79" t="b">
        <v>0</v>
      </c>
      <c r="AM97" s="79">
        <v>7</v>
      </c>
      <c r="AN97" s="87" t="s">
        <v>700</v>
      </c>
      <c r="AO97" s="79" t="s">
        <v>708</v>
      </c>
      <c r="AP97" s="79" t="b">
        <v>0</v>
      </c>
      <c r="AQ97" s="87" t="s">
        <v>668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v>0</v>
      </c>
      <c r="BG97" s="49">
        <v>0</v>
      </c>
      <c r="BH97" s="48">
        <v>0</v>
      </c>
      <c r="BI97" s="49">
        <v>0</v>
      </c>
      <c r="BJ97" s="48">
        <v>0</v>
      </c>
      <c r="BK97" s="49">
        <v>0</v>
      </c>
      <c r="BL97" s="48">
        <v>40</v>
      </c>
      <c r="BM97" s="49">
        <v>100</v>
      </c>
      <c r="BN97" s="48">
        <v>40</v>
      </c>
    </row>
    <row r="98" spans="1:66" ht="15">
      <c r="A98" s="64" t="s">
        <v>264</v>
      </c>
      <c r="B98" s="64" t="s">
        <v>264</v>
      </c>
      <c r="C98" s="65" t="s">
        <v>1849</v>
      </c>
      <c r="D98" s="66">
        <v>10</v>
      </c>
      <c r="E98" s="67" t="s">
        <v>136</v>
      </c>
      <c r="F98" s="68">
        <v>19</v>
      </c>
      <c r="G98" s="65"/>
      <c r="H98" s="69"/>
      <c r="I98" s="70"/>
      <c r="J98" s="70"/>
      <c r="K98" s="34" t="s">
        <v>65</v>
      </c>
      <c r="L98" s="77">
        <v>98</v>
      </c>
      <c r="M98" s="77"/>
      <c r="N98" s="72"/>
      <c r="O98" s="79" t="s">
        <v>176</v>
      </c>
      <c r="P98" s="81">
        <v>43713.43393518519</v>
      </c>
      <c r="Q98" s="79" t="s">
        <v>304</v>
      </c>
      <c r="R98" s="82" t="s">
        <v>335</v>
      </c>
      <c r="S98" s="79" t="s">
        <v>342</v>
      </c>
      <c r="T98" s="79" t="s">
        <v>347</v>
      </c>
      <c r="U98" s="79"/>
      <c r="V98" s="82" t="s">
        <v>416</v>
      </c>
      <c r="W98" s="81">
        <v>43713.43393518519</v>
      </c>
      <c r="X98" s="85">
        <v>43713</v>
      </c>
      <c r="Y98" s="87" t="s">
        <v>493</v>
      </c>
      <c r="Z98" s="82" t="s">
        <v>581</v>
      </c>
      <c r="AA98" s="79"/>
      <c r="AB98" s="79"/>
      <c r="AC98" s="87" t="s">
        <v>669</v>
      </c>
      <c r="AD98" s="79"/>
      <c r="AE98" s="79" t="b">
        <v>0</v>
      </c>
      <c r="AF98" s="79">
        <v>13</v>
      </c>
      <c r="AG98" s="87" t="s">
        <v>700</v>
      </c>
      <c r="AH98" s="79" t="b">
        <v>0</v>
      </c>
      <c r="AI98" s="79" t="s">
        <v>703</v>
      </c>
      <c r="AJ98" s="79"/>
      <c r="AK98" s="87" t="s">
        <v>700</v>
      </c>
      <c r="AL98" s="79" t="b">
        <v>0</v>
      </c>
      <c r="AM98" s="79">
        <v>4</v>
      </c>
      <c r="AN98" s="87" t="s">
        <v>700</v>
      </c>
      <c r="AO98" s="79" t="s">
        <v>708</v>
      </c>
      <c r="AP98" s="79" t="b">
        <v>0</v>
      </c>
      <c r="AQ98" s="87" t="s">
        <v>669</v>
      </c>
      <c r="AR98" s="79" t="s">
        <v>294</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8">
        <v>1</v>
      </c>
      <c r="BG98" s="49">
        <v>3.4482758620689653</v>
      </c>
      <c r="BH98" s="48">
        <v>0</v>
      </c>
      <c r="BI98" s="49">
        <v>0</v>
      </c>
      <c r="BJ98" s="48">
        <v>0</v>
      </c>
      <c r="BK98" s="49">
        <v>0</v>
      </c>
      <c r="BL98" s="48">
        <v>28</v>
      </c>
      <c r="BM98" s="49">
        <v>96.55172413793103</v>
      </c>
      <c r="BN98" s="48">
        <v>29</v>
      </c>
    </row>
    <row r="99" spans="1:66" ht="15">
      <c r="A99" s="64" t="s">
        <v>264</v>
      </c>
      <c r="B99" s="64" t="s">
        <v>264</v>
      </c>
      <c r="C99" s="65" t="s">
        <v>1849</v>
      </c>
      <c r="D99" s="66">
        <v>10</v>
      </c>
      <c r="E99" s="67" t="s">
        <v>136</v>
      </c>
      <c r="F99" s="68">
        <v>19</v>
      </c>
      <c r="G99" s="65"/>
      <c r="H99" s="69"/>
      <c r="I99" s="70"/>
      <c r="J99" s="70"/>
      <c r="K99" s="34" t="s">
        <v>65</v>
      </c>
      <c r="L99" s="77">
        <v>99</v>
      </c>
      <c r="M99" s="77"/>
      <c r="N99" s="72"/>
      <c r="O99" s="79" t="s">
        <v>176</v>
      </c>
      <c r="P99" s="81">
        <v>43725.339907407404</v>
      </c>
      <c r="Q99" s="79" t="s">
        <v>306</v>
      </c>
      <c r="R99" s="82" t="s">
        <v>332</v>
      </c>
      <c r="S99" s="79" t="s">
        <v>339</v>
      </c>
      <c r="T99" s="79" t="s">
        <v>347</v>
      </c>
      <c r="U99" s="79"/>
      <c r="V99" s="82" t="s">
        <v>416</v>
      </c>
      <c r="W99" s="81">
        <v>43725.339907407404</v>
      </c>
      <c r="X99" s="85">
        <v>43725</v>
      </c>
      <c r="Y99" s="87" t="s">
        <v>494</v>
      </c>
      <c r="Z99" s="82" t="s">
        <v>582</v>
      </c>
      <c r="AA99" s="79"/>
      <c r="AB99" s="79"/>
      <c r="AC99" s="87" t="s">
        <v>670</v>
      </c>
      <c r="AD99" s="79"/>
      <c r="AE99" s="79" t="b">
        <v>0</v>
      </c>
      <c r="AF99" s="79">
        <v>12</v>
      </c>
      <c r="AG99" s="87" t="s">
        <v>700</v>
      </c>
      <c r="AH99" s="79" t="b">
        <v>0</v>
      </c>
      <c r="AI99" s="79" t="s">
        <v>703</v>
      </c>
      <c r="AJ99" s="79"/>
      <c r="AK99" s="87" t="s">
        <v>700</v>
      </c>
      <c r="AL99" s="79" t="b">
        <v>0</v>
      </c>
      <c r="AM99" s="79">
        <v>4</v>
      </c>
      <c r="AN99" s="87" t="s">
        <v>700</v>
      </c>
      <c r="AO99" s="79" t="s">
        <v>708</v>
      </c>
      <c r="AP99" s="79" t="b">
        <v>0</v>
      </c>
      <c r="AQ99" s="87" t="s">
        <v>670</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8">
        <v>2</v>
      </c>
      <c r="BG99" s="49">
        <v>20</v>
      </c>
      <c r="BH99" s="48">
        <v>0</v>
      </c>
      <c r="BI99" s="49">
        <v>0</v>
      </c>
      <c r="BJ99" s="48">
        <v>0</v>
      </c>
      <c r="BK99" s="49">
        <v>0</v>
      </c>
      <c r="BL99" s="48">
        <v>8</v>
      </c>
      <c r="BM99" s="49">
        <v>80</v>
      </c>
      <c r="BN99" s="48">
        <v>10</v>
      </c>
    </row>
    <row r="100" spans="1:66" ht="15">
      <c r="A100" s="64" t="s">
        <v>264</v>
      </c>
      <c r="B100" s="64" t="s">
        <v>264</v>
      </c>
      <c r="C100" s="65" t="s">
        <v>1846</v>
      </c>
      <c r="D100" s="66">
        <v>3</v>
      </c>
      <c r="E100" s="67" t="s">
        <v>132</v>
      </c>
      <c r="F100" s="68">
        <v>32</v>
      </c>
      <c r="G100" s="65"/>
      <c r="H100" s="69"/>
      <c r="I100" s="70"/>
      <c r="J100" s="70"/>
      <c r="K100" s="34" t="s">
        <v>65</v>
      </c>
      <c r="L100" s="77">
        <v>100</v>
      </c>
      <c r="M100" s="77"/>
      <c r="N100" s="72"/>
      <c r="O100" s="79" t="s">
        <v>294</v>
      </c>
      <c r="P100" s="81">
        <v>43725.985243055555</v>
      </c>
      <c r="Q100" s="79" t="s">
        <v>306</v>
      </c>
      <c r="R100" s="82" t="s">
        <v>332</v>
      </c>
      <c r="S100" s="79" t="s">
        <v>339</v>
      </c>
      <c r="T100" s="79" t="s">
        <v>347</v>
      </c>
      <c r="U100" s="79"/>
      <c r="V100" s="82" t="s">
        <v>416</v>
      </c>
      <c r="W100" s="81">
        <v>43725.985243055555</v>
      </c>
      <c r="X100" s="85">
        <v>43725</v>
      </c>
      <c r="Y100" s="87" t="s">
        <v>495</v>
      </c>
      <c r="Z100" s="82" t="s">
        <v>583</v>
      </c>
      <c r="AA100" s="79"/>
      <c r="AB100" s="79"/>
      <c r="AC100" s="87" t="s">
        <v>671</v>
      </c>
      <c r="AD100" s="79"/>
      <c r="AE100" s="79" t="b">
        <v>0</v>
      </c>
      <c r="AF100" s="79">
        <v>0</v>
      </c>
      <c r="AG100" s="87" t="s">
        <v>700</v>
      </c>
      <c r="AH100" s="79" t="b">
        <v>0</v>
      </c>
      <c r="AI100" s="79" t="s">
        <v>703</v>
      </c>
      <c r="AJ100" s="79"/>
      <c r="AK100" s="87" t="s">
        <v>700</v>
      </c>
      <c r="AL100" s="79" t="b">
        <v>0</v>
      </c>
      <c r="AM100" s="79">
        <v>4</v>
      </c>
      <c r="AN100" s="87" t="s">
        <v>670</v>
      </c>
      <c r="AO100" s="79" t="s">
        <v>708</v>
      </c>
      <c r="AP100" s="79" t="b">
        <v>0</v>
      </c>
      <c r="AQ100" s="87" t="s">
        <v>670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v>2</v>
      </c>
      <c r="BG100" s="49">
        <v>20</v>
      </c>
      <c r="BH100" s="48">
        <v>0</v>
      </c>
      <c r="BI100" s="49">
        <v>0</v>
      </c>
      <c r="BJ100" s="48">
        <v>0</v>
      </c>
      <c r="BK100" s="49">
        <v>0</v>
      </c>
      <c r="BL100" s="48">
        <v>8</v>
      </c>
      <c r="BM100" s="49">
        <v>80</v>
      </c>
      <c r="BN100" s="48">
        <v>10</v>
      </c>
    </row>
    <row r="101" spans="1:66" ht="15">
      <c r="A101" s="64" t="s">
        <v>264</v>
      </c>
      <c r="B101" s="64" t="s">
        <v>264</v>
      </c>
      <c r="C101" s="65" t="s">
        <v>1849</v>
      </c>
      <c r="D101" s="66">
        <v>10</v>
      </c>
      <c r="E101" s="67" t="s">
        <v>136</v>
      </c>
      <c r="F101" s="68">
        <v>19</v>
      </c>
      <c r="G101" s="65"/>
      <c r="H101" s="69"/>
      <c r="I101" s="70"/>
      <c r="J101" s="70"/>
      <c r="K101" s="34" t="s">
        <v>65</v>
      </c>
      <c r="L101" s="77">
        <v>101</v>
      </c>
      <c r="M101" s="77"/>
      <c r="N101" s="72"/>
      <c r="O101" s="79" t="s">
        <v>176</v>
      </c>
      <c r="P101" s="81">
        <v>43726.38253472222</v>
      </c>
      <c r="Q101" s="79" t="s">
        <v>324</v>
      </c>
      <c r="R101" s="79"/>
      <c r="S101" s="79"/>
      <c r="T101" s="79" t="s">
        <v>356</v>
      </c>
      <c r="U101" s="82" t="s">
        <v>366</v>
      </c>
      <c r="V101" s="82" t="s">
        <v>366</v>
      </c>
      <c r="W101" s="81">
        <v>43726.38253472222</v>
      </c>
      <c r="X101" s="85">
        <v>43726</v>
      </c>
      <c r="Y101" s="87" t="s">
        <v>496</v>
      </c>
      <c r="Z101" s="82" t="s">
        <v>584</v>
      </c>
      <c r="AA101" s="79"/>
      <c r="AB101" s="79"/>
      <c r="AC101" s="87" t="s">
        <v>672</v>
      </c>
      <c r="AD101" s="79"/>
      <c r="AE101" s="79" t="b">
        <v>0</v>
      </c>
      <c r="AF101" s="79">
        <v>17</v>
      </c>
      <c r="AG101" s="87" t="s">
        <v>700</v>
      </c>
      <c r="AH101" s="79" t="b">
        <v>0</v>
      </c>
      <c r="AI101" s="79" t="s">
        <v>705</v>
      </c>
      <c r="AJ101" s="79"/>
      <c r="AK101" s="87" t="s">
        <v>700</v>
      </c>
      <c r="AL101" s="79" t="b">
        <v>0</v>
      </c>
      <c r="AM101" s="79">
        <v>0</v>
      </c>
      <c r="AN101" s="87" t="s">
        <v>700</v>
      </c>
      <c r="AO101" s="79" t="s">
        <v>708</v>
      </c>
      <c r="AP101" s="79" t="b">
        <v>0</v>
      </c>
      <c r="AQ101" s="87" t="s">
        <v>672</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8">
        <v>0</v>
      </c>
      <c r="BG101" s="49">
        <v>0</v>
      </c>
      <c r="BH101" s="48">
        <v>0</v>
      </c>
      <c r="BI101" s="49">
        <v>0</v>
      </c>
      <c r="BJ101" s="48">
        <v>0</v>
      </c>
      <c r="BK101" s="49">
        <v>0</v>
      </c>
      <c r="BL101" s="48">
        <v>2</v>
      </c>
      <c r="BM101" s="49">
        <v>100</v>
      </c>
      <c r="BN101" s="48">
        <v>2</v>
      </c>
    </row>
    <row r="102" spans="1:66" ht="15">
      <c r="A102" s="64" t="s">
        <v>265</v>
      </c>
      <c r="B102" s="64" t="s">
        <v>290</v>
      </c>
      <c r="C102" s="65" t="s">
        <v>1846</v>
      </c>
      <c r="D102" s="66">
        <v>3</v>
      </c>
      <c r="E102" s="67" t="s">
        <v>132</v>
      </c>
      <c r="F102" s="68">
        <v>32</v>
      </c>
      <c r="G102" s="65"/>
      <c r="H102" s="69"/>
      <c r="I102" s="70"/>
      <c r="J102" s="70"/>
      <c r="K102" s="34" t="s">
        <v>65</v>
      </c>
      <c r="L102" s="77">
        <v>102</v>
      </c>
      <c r="M102" s="77"/>
      <c r="N102" s="72"/>
      <c r="O102" s="79" t="s">
        <v>293</v>
      </c>
      <c r="P102" s="81">
        <v>43726.14009259259</v>
      </c>
      <c r="Q102" s="79" t="s">
        <v>310</v>
      </c>
      <c r="R102" s="79"/>
      <c r="S102" s="79"/>
      <c r="T102" s="79" t="s">
        <v>347</v>
      </c>
      <c r="U102" s="82" t="s">
        <v>363</v>
      </c>
      <c r="V102" s="82" t="s">
        <v>363</v>
      </c>
      <c r="W102" s="81">
        <v>43726.14009259259</v>
      </c>
      <c r="X102" s="85">
        <v>43726</v>
      </c>
      <c r="Y102" s="87" t="s">
        <v>497</v>
      </c>
      <c r="Z102" s="82" t="s">
        <v>585</v>
      </c>
      <c r="AA102" s="79"/>
      <c r="AB102" s="79"/>
      <c r="AC102" s="87" t="s">
        <v>673</v>
      </c>
      <c r="AD102" s="79"/>
      <c r="AE102" s="79" t="b">
        <v>0</v>
      </c>
      <c r="AF102" s="79">
        <v>13</v>
      </c>
      <c r="AG102" s="87" t="s">
        <v>700</v>
      </c>
      <c r="AH102" s="79" t="b">
        <v>0</v>
      </c>
      <c r="AI102" s="79" t="s">
        <v>703</v>
      </c>
      <c r="AJ102" s="79"/>
      <c r="AK102" s="87" t="s">
        <v>700</v>
      </c>
      <c r="AL102" s="79" t="b">
        <v>0</v>
      </c>
      <c r="AM102" s="79">
        <v>1</v>
      </c>
      <c r="AN102" s="87" t="s">
        <v>700</v>
      </c>
      <c r="AO102" s="79" t="s">
        <v>707</v>
      </c>
      <c r="AP102" s="79" t="b">
        <v>0</v>
      </c>
      <c r="AQ102" s="87" t="s">
        <v>673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10</v>
      </c>
      <c r="BM102" s="49">
        <v>100</v>
      </c>
      <c r="BN102" s="48">
        <v>10</v>
      </c>
    </row>
    <row r="103" spans="1:66" ht="15">
      <c r="A103" s="64" t="s">
        <v>265</v>
      </c>
      <c r="B103" s="64" t="s">
        <v>289</v>
      </c>
      <c r="C103" s="65" t="s">
        <v>1849</v>
      </c>
      <c r="D103" s="66">
        <v>10</v>
      </c>
      <c r="E103" s="67" t="s">
        <v>136</v>
      </c>
      <c r="F103" s="68">
        <v>19</v>
      </c>
      <c r="G103" s="65"/>
      <c r="H103" s="69"/>
      <c r="I103" s="70"/>
      <c r="J103" s="70"/>
      <c r="K103" s="34" t="s">
        <v>65</v>
      </c>
      <c r="L103" s="77">
        <v>103</v>
      </c>
      <c r="M103" s="77"/>
      <c r="N103" s="72"/>
      <c r="O103" s="79" t="s">
        <v>293</v>
      </c>
      <c r="P103" s="81">
        <v>43726.06931712963</v>
      </c>
      <c r="Q103" s="79" t="s">
        <v>308</v>
      </c>
      <c r="R103" s="79"/>
      <c r="S103" s="79"/>
      <c r="T103" s="79" t="s">
        <v>349</v>
      </c>
      <c r="U103" s="79"/>
      <c r="V103" s="82" t="s">
        <v>417</v>
      </c>
      <c r="W103" s="81">
        <v>43726.06931712963</v>
      </c>
      <c r="X103" s="85">
        <v>43726</v>
      </c>
      <c r="Y103" s="87" t="s">
        <v>498</v>
      </c>
      <c r="Z103" s="82" t="s">
        <v>586</v>
      </c>
      <c r="AA103" s="79"/>
      <c r="AB103" s="79"/>
      <c r="AC103" s="87" t="s">
        <v>674</v>
      </c>
      <c r="AD103" s="79"/>
      <c r="AE103" s="79" t="b">
        <v>0</v>
      </c>
      <c r="AF103" s="79">
        <v>4</v>
      </c>
      <c r="AG103" s="87" t="s">
        <v>700</v>
      </c>
      <c r="AH103" s="79" t="b">
        <v>0</v>
      </c>
      <c r="AI103" s="79" t="s">
        <v>703</v>
      </c>
      <c r="AJ103" s="79"/>
      <c r="AK103" s="87" t="s">
        <v>700</v>
      </c>
      <c r="AL103" s="79" t="b">
        <v>0</v>
      </c>
      <c r="AM103" s="79">
        <v>1</v>
      </c>
      <c r="AN103" s="87" t="s">
        <v>700</v>
      </c>
      <c r="AO103" s="79" t="s">
        <v>712</v>
      </c>
      <c r="AP103" s="79" t="b">
        <v>0</v>
      </c>
      <c r="AQ103" s="87" t="s">
        <v>674</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8">
        <v>0</v>
      </c>
      <c r="BG103" s="49">
        <v>0</v>
      </c>
      <c r="BH103" s="48">
        <v>2</v>
      </c>
      <c r="BI103" s="49">
        <v>4.25531914893617</v>
      </c>
      <c r="BJ103" s="48">
        <v>0</v>
      </c>
      <c r="BK103" s="49">
        <v>0</v>
      </c>
      <c r="BL103" s="48">
        <v>45</v>
      </c>
      <c r="BM103" s="49">
        <v>95.74468085106383</v>
      </c>
      <c r="BN103" s="48">
        <v>47</v>
      </c>
    </row>
    <row r="104" spans="1:66" ht="15">
      <c r="A104" s="64" t="s">
        <v>265</v>
      </c>
      <c r="B104" s="64" t="s">
        <v>289</v>
      </c>
      <c r="C104" s="65" t="s">
        <v>1849</v>
      </c>
      <c r="D104" s="66">
        <v>10</v>
      </c>
      <c r="E104" s="67" t="s">
        <v>136</v>
      </c>
      <c r="F104" s="68">
        <v>19</v>
      </c>
      <c r="G104" s="65"/>
      <c r="H104" s="69"/>
      <c r="I104" s="70"/>
      <c r="J104" s="70"/>
      <c r="K104" s="34" t="s">
        <v>65</v>
      </c>
      <c r="L104" s="77">
        <v>104</v>
      </c>
      <c r="M104" s="77"/>
      <c r="N104" s="72"/>
      <c r="O104" s="79" t="s">
        <v>293</v>
      </c>
      <c r="P104" s="81">
        <v>43726.31240740741</v>
      </c>
      <c r="Q104" s="79" t="s">
        <v>325</v>
      </c>
      <c r="R104" s="79"/>
      <c r="S104" s="79"/>
      <c r="T104" s="79" t="s">
        <v>349</v>
      </c>
      <c r="U104" s="79"/>
      <c r="V104" s="82" t="s">
        <v>417</v>
      </c>
      <c r="W104" s="81">
        <v>43726.31240740741</v>
      </c>
      <c r="X104" s="85">
        <v>43726</v>
      </c>
      <c r="Y104" s="87" t="s">
        <v>499</v>
      </c>
      <c r="Z104" s="82" t="s">
        <v>587</v>
      </c>
      <c r="AA104" s="79"/>
      <c r="AB104" s="79"/>
      <c r="AC104" s="87" t="s">
        <v>675</v>
      </c>
      <c r="AD104" s="79"/>
      <c r="AE104" s="79" t="b">
        <v>0</v>
      </c>
      <c r="AF104" s="79">
        <v>4</v>
      </c>
      <c r="AG104" s="87" t="s">
        <v>700</v>
      </c>
      <c r="AH104" s="79" t="b">
        <v>0</v>
      </c>
      <c r="AI104" s="79" t="s">
        <v>703</v>
      </c>
      <c r="AJ104" s="79"/>
      <c r="AK104" s="87" t="s">
        <v>700</v>
      </c>
      <c r="AL104" s="79" t="b">
        <v>0</v>
      </c>
      <c r="AM104" s="79">
        <v>0</v>
      </c>
      <c r="AN104" s="87" t="s">
        <v>700</v>
      </c>
      <c r="AO104" s="79" t="s">
        <v>707</v>
      </c>
      <c r="AP104" s="79" t="b">
        <v>0</v>
      </c>
      <c r="AQ104" s="87" t="s">
        <v>675</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17</v>
      </c>
      <c r="BM104" s="49">
        <v>100</v>
      </c>
      <c r="BN104" s="48">
        <v>17</v>
      </c>
    </row>
    <row r="105" spans="1:66" ht="15">
      <c r="A105" s="64" t="s">
        <v>265</v>
      </c>
      <c r="B105" s="64" t="s">
        <v>289</v>
      </c>
      <c r="C105" s="65" t="s">
        <v>1849</v>
      </c>
      <c r="D105" s="66">
        <v>10</v>
      </c>
      <c r="E105" s="67" t="s">
        <v>136</v>
      </c>
      <c r="F105" s="68">
        <v>19</v>
      </c>
      <c r="G105" s="65"/>
      <c r="H105" s="69"/>
      <c r="I105" s="70"/>
      <c r="J105" s="70"/>
      <c r="K105" s="34" t="s">
        <v>65</v>
      </c>
      <c r="L105" s="77">
        <v>105</v>
      </c>
      <c r="M105" s="77"/>
      <c r="N105" s="72"/>
      <c r="O105" s="79" t="s">
        <v>293</v>
      </c>
      <c r="P105" s="81">
        <v>43726.371666666666</v>
      </c>
      <c r="Q105" s="79" t="s">
        <v>326</v>
      </c>
      <c r="R105" s="79"/>
      <c r="S105" s="79"/>
      <c r="T105" s="79" t="s">
        <v>357</v>
      </c>
      <c r="U105" s="82" t="s">
        <v>367</v>
      </c>
      <c r="V105" s="82" t="s">
        <v>367</v>
      </c>
      <c r="W105" s="81">
        <v>43726.371666666666</v>
      </c>
      <c r="X105" s="85">
        <v>43726</v>
      </c>
      <c r="Y105" s="87" t="s">
        <v>500</v>
      </c>
      <c r="Z105" s="82" t="s">
        <v>588</v>
      </c>
      <c r="AA105" s="79"/>
      <c r="AB105" s="79"/>
      <c r="AC105" s="87" t="s">
        <v>676</v>
      </c>
      <c r="AD105" s="79"/>
      <c r="AE105" s="79" t="b">
        <v>0</v>
      </c>
      <c r="AF105" s="79">
        <v>5</v>
      </c>
      <c r="AG105" s="87" t="s">
        <v>700</v>
      </c>
      <c r="AH105" s="79" t="b">
        <v>0</v>
      </c>
      <c r="AI105" s="79" t="s">
        <v>703</v>
      </c>
      <c r="AJ105" s="79"/>
      <c r="AK105" s="87" t="s">
        <v>700</v>
      </c>
      <c r="AL105" s="79" t="b">
        <v>0</v>
      </c>
      <c r="AM105" s="79">
        <v>0</v>
      </c>
      <c r="AN105" s="87" t="s">
        <v>700</v>
      </c>
      <c r="AO105" s="79" t="s">
        <v>707</v>
      </c>
      <c r="AP105" s="79" t="b">
        <v>0</v>
      </c>
      <c r="AQ105" s="87" t="s">
        <v>676</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8">
        <v>1</v>
      </c>
      <c r="BG105" s="49">
        <v>6.666666666666667</v>
      </c>
      <c r="BH105" s="48">
        <v>1</v>
      </c>
      <c r="BI105" s="49">
        <v>6.666666666666667</v>
      </c>
      <c r="BJ105" s="48">
        <v>0</v>
      </c>
      <c r="BK105" s="49">
        <v>0</v>
      </c>
      <c r="BL105" s="48">
        <v>13</v>
      </c>
      <c r="BM105" s="49">
        <v>86.66666666666667</v>
      </c>
      <c r="BN105" s="48">
        <v>15</v>
      </c>
    </row>
    <row r="106" spans="1:66" ht="15">
      <c r="A106" s="64" t="s">
        <v>265</v>
      </c>
      <c r="B106" s="64" t="s">
        <v>289</v>
      </c>
      <c r="C106" s="65" t="s">
        <v>1846</v>
      </c>
      <c r="D106" s="66">
        <v>3</v>
      </c>
      <c r="E106" s="67" t="s">
        <v>132</v>
      </c>
      <c r="F106" s="68">
        <v>32</v>
      </c>
      <c r="G106" s="65"/>
      <c r="H106" s="69"/>
      <c r="I106" s="70"/>
      <c r="J106" s="70"/>
      <c r="K106" s="34" t="s">
        <v>65</v>
      </c>
      <c r="L106" s="77">
        <v>106</v>
      </c>
      <c r="M106" s="77"/>
      <c r="N106" s="72"/>
      <c r="O106" s="79" t="s">
        <v>292</v>
      </c>
      <c r="P106" s="81">
        <v>43726.38402777778</v>
      </c>
      <c r="Q106" s="79" t="s">
        <v>327</v>
      </c>
      <c r="R106" s="82" t="s">
        <v>336</v>
      </c>
      <c r="S106" s="79" t="s">
        <v>343</v>
      </c>
      <c r="T106" s="79" t="s">
        <v>347</v>
      </c>
      <c r="U106" s="79"/>
      <c r="V106" s="82" t="s">
        <v>417</v>
      </c>
      <c r="W106" s="81">
        <v>43726.38402777778</v>
      </c>
      <c r="X106" s="85">
        <v>43726</v>
      </c>
      <c r="Y106" s="87" t="s">
        <v>501</v>
      </c>
      <c r="Z106" s="82" t="s">
        <v>589</v>
      </c>
      <c r="AA106" s="79"/>
      <c r="AB106" s="79"/>
      <c r="AC106" s="87" t="s">
        <v>677</v>
      </c>
      <c r="AD106" s="87" t="s">
        <v>676</v>
      </c>
      <c r="AE106" s="79" t="b">
        <v>0</v>
      </c>
      <c r="AF106" s="79">
        <v>2</v>
      </c>
      <c r="AG106" s="87" t="s">
        <v>702</v>
      </c>
      <c r="AH106" s="79" t="b">
        <v>0</v>
      </c>
      <c r="AI106" s="79" t="s">
        <v>703</v>
      </c>
      <c r="AJ106" s="79"/>
      <c r="AK106" s="87" t="s">
        <v>700</v>
      </c>
      <c r="AL106" s="79" t="b">
        <v>0</v>
      </c>
      <c r="AM106" s="79">
        <v>0</v>
      </c>
      <c r="AN106" s="87" t="s">
        <v>700</v>
      </c>
      <c r="AO106" s="79" t="s">
        <v>712</v>
      </c>
      <c r="AP106" s="79" t="b">
        <v>0</v>
      </c>
      <c r="AQ106" s="87" t="s">
        <v>676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6</v>
      </c>
      <c r="BM106" s="49">
        <v>100</v>
      </c>
      <c r="BN106" s="48">
        <v>6</v>
      </c>
    </row>
    <row r="107" spans="1:66" ht="15">
      <c r="A107" s="64" t="s">
        <v>266</v>
      </c>
      <c r="B107" s="64" t="s">
        <v>280</v>
      </c>
      <c r="C107" s="65" t="s">
        <v>1846</v>
      </c>
      <c r="D107" s="66">
        <v>3</v>
      </c>
      <c r="E107" s="67" t="s">
        <v>132</v>
      </c>
      <c r="F107" s="68">
        <v>32</v>
      </c>
      <c r="G107" s="65"/>
      <c r="H107" s="69"/>
      <c r="I107" s="70"/>
      <c r="J107" s="70"/>
      <c r="K107" s="34" t="s">
        <v>65</v>
      </c>
      <c r="L107" s="77">
        <v>107</v>
      </c>
      <c r="M107" s="77"/>
      <c r="N107" s="72"/>
      <c r="O107" s="79" t="s">
        <v>294</v>
      </c>
      <c r="P107" s="81">
        <v>43726.40335648148</v>
      </c>
      <c r="Q107" s="79" t="s">
        <v>311</v>
      </c>
      <c r="R107" s="79"/>
      <c r="S107" s="79"/>
      <c r="T107" s="79" t="s">
        <v>351</v>
      </c>
      <c r="U107" s="79"/>
      <c r="V107" s="82" t="s">
        <v>418</v>
      </c>
      <c r="W107" s="81">
        <v>43726.40335648148</v>
      </c>
      <c r="X107" s="85">
        <v>43726</v>
      </c>
      <c r="Y107" s="87" t="s">
        <v>502</v>
      </c>
      <c r="Z107" s="82" t="s">
        <v>590</v>
      </c>
      <c r="AA107" s="79"/>
      <c r="AB107" s="79"/>
      <c r="AC107" s="87" t="s">
        <v>678</v>
      </c>
      <c r="AD107" s="79"/>
      <c r="AE107" s="79" t="b">
        <v>0</v>
      </c>
      <c r="AF107" s="79">
        <v>0</v>
      </c>
      <c r="AG107" s="87" t="s">
        <v>700</v>
      </c>
      <c r="AH107" s="79" t="b">
        <v>0</v>
      </c>
      <c r="AI107" s="79" t="s">
        <v>703</v>
      </c>
      <c r="AJ107" s="79"/>
      <c r="AK107" s="87" t="s">
        <v>700</v>
      </c>
      <c r="AL107" s="79" t="b">
        <v>0</v>
      </c>
      <c r="AM107" s="79">
        <v>12</v>
      </c>
      <c r="AN107" s="87" t="s">
        <v>694</v>
      </c>
      <c r="AO107" s="79" t="s">
        <v>707</v>
      </c>
      <c r="AP107" s="79" t="b">
        <v>0</v>
      </c>
      <c r="AQ107" s="87" t="s">
        <v>694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266</v>
      </c>
      <c r="B108" s="64" t="s">
        <v>280</v>
      </c>
      <c r="C108" s="65" t="s">
        <v>1846</v>
      </c>
      <c r="D108" s="66">
        <v>3</v>
      </c>
      <c r="E108" s="67" t="s">
        <v>132</v>
      </c>
      <c r="F108" s="68">
        <v>32</v>
      </c>
      <c r="G108" s="65"/>
      <c r="H108" s="69"/>
      <c r="I108" s="70"/>
      <c r="J108" s="70"/>
      <c r="K108" s="34" t="s">
        <v>65</v>
      </c>
      <c r="L108" s="77">
        <v>108</v>
      </c>
      <c r="M108" s="77"/>
      <c r="N108" s="72"/>
      <c r="O108" s="79" t="s">
        <v>293</v>
      </c>
      <c r="P108" s="81">
        <v>43726.40335648148</v>
      </c>
      <c r="Q108" s="79" t="s">
        <v>311</v>
      </c>
      <c r="R108" s="79"/>
      <c r="S108" s="79"/>
      <c r="T108" s="79" t="s">
        <v>351</v>
      </c>
      <c r="U108" s="79"/>
      <c r="V108" s="82" t="s">
        <v>418</v>
      </c>
      <c r="W108" s="81">
        <v>43726.40335648148</v>
      </c>
      <c r="X108" s="85">
        <v>43726</v>
      </c>
      <c r="Y108" s="87" t="s">
        <v>502</v>
      </c>
      <c r="Z108" s="82" t="s">
        <v>590</v>
      </c>
      <c r="AA108" s="79"/>
      <c r="AB108" s="79"/>
      <c r="AC108" s="87" t="s">
        <v>678</v>
      </c>
      <c r="AD108" s="79"/>
      <c r="AE108" s="79" t="b">
        <v>0</v>
      </c>
      <c r="AF108" s="79">
        <v>0</v>
      </c>
      <c r="AG108" s="87" t="s">
        <v>700</v>
      </c>
      <c r="AH108" s="79" t="b">
        <v>0</v>
      </c>
      <c r="AI108" s="79" t="s">
        <v>703</v>
      </c>
      <c r="AJ108" s="79"/>
      <c r="AK108" s="87" t="s">
        <v>700</v>
      </c>
      <c r="AL108" s="79" t="b">
        <v>0</v>
      </c>
      <c r="AM108" s="79">
        <v>12</v>
      </c>
      <c r="AN108" s="87" t="s">
        <v>694</v>
      </c>
      <c r="AO108" s="79" t="s">
        <v>707</v>
      </c>
      <c r="AP108" s="79" t="b">
        <v>0</v>
      </c>
      <c r="AQ108" s="87" t="s">
        <v>694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0</v>
      </c>
      <c r="BG108" s="49">
        <v>0</v>
      </c>
      <c r="BH108" s="48">
        <v>1</v>
      </c>
      <c r="BI108" s="49">
        <v>3.5714285714285716</v>
      </c>
      <c r="BJ108" s="48">
        <v>0</v>
      </c>
      <c r="BK108" s="49">
        <v>0</v>
      </c>
      <c r="BL108" s="48">
        <v>27</v>
      </c>
      <c r="BM108" s="49">
        <v>96.42857142857143</v>
      </c>
      <c r="BN108" s="48">
        <v>28</v>
      </c>
    </row>
    <row r="109" spans="1:66" ht="15">
      <c r="A109" s="64" t="s">
        <v>267</v>
      </c>
      <c r="B109" s="64" t="s">
        <v>280</v>
      </c>
      <c r="C109" s="65" t="s">
        <v>1846</v>
      </c>
      <c r="D109" s="66">
        <v>3</v>
      </c>
      <c r="E109" s="67" t="s">
        <v>132</v>
      </c>
      <c r="F109" s="68">
        <v>32</v>
      </c>
      <c r="G109" s="65"/>
      <c r="H109" s="69"/>
      <c r="I109" s="70"/>
      <c r="J109" s="70"/>
      <c r="K109" s="34" t="s">
        <v>65</v>
      </c>
      <c r="L109" s="77">
        <v>109</v>
      </c>
      <c r="M109" s="77"/>
      <c r="N109" s="72"/>
      <c r="O109" s="79" t="s">
        <v>294</v>
      </c>
      <c r="P109" s="81">
        <v>43726.41082175926</v>
      </c>
      <c r="Q109" s="79" t="s">
        <v>311</v>
      </c>
      <c r="R109" s="79"/>
      <c r="S109" s="79"/>
      <c r="T109" s="79" t="s">
        <v>351</v>
      </c>
      <c r="U109" s="79"/>
      <c r="V109" s="82" t="s">
        <v>419</v>
      </c>
      <c r="W109" s="81">
        <v>43726.41082175926</v>
      </c>
      <c r="X109" s="85">
        <v>43726</v>
      </c>
      <c r="Y109" s="87" t="s">
        <v>503</v>
      </c>
      <c r="Z109" s="82" t="s">
        <v>591</v>
      </c>
      <c r="AA109" s="79"/>
      <c r="AB109" s="79"/>
      <c r="AC109" s="87" t="s">
        <v>679</v>
      </c>
      <c r="AD109" s="79"/>
      <c r="AE109" s="79" t="b">
        <v>0</v>
      </c>
      <c r="AF109" s="79">
        <v>0</v>
      </c>
      <c r="AG109" s="87" t="s">
        <v>700</v>
      </c>
      <c r="AH109" s="79" t="b">
        <v>0</v>
      </c>
      <c r="AI109" s="79" t="s">
        <v>703</v>
      </c>
      <c r="AJ109" s="79"/>
      <c r="AK109" s="87" t="s">
        <v>700</v>
      </c>
      <c r="AL109" s="79" t="b">
        <v>0</v>
      </c>
      <c r="AM109" s="79">
        <v>12</v>
      </c>
      <c r="AN109" s="87" t="s">
        <v>694</v>
      </c>
      <c r="AO109" s="79" t="s">
        <v>707</v>
      </c>
      <c r="AP109" s="79" t="b">
        <v>0</v>
      </c>
      <c r="AQ109" s="87" t="s">
        <v>694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267</v>
      </c>
      <c r="B110" s="64" t="s">
        <v>280</v>
      </c>
      <c r="C110" s="65" t="s">
        <v>1846</v>
      </c>
      <c r="D110" s="66">
        <v>3</v>
      </c>
      <c r="E110" s="67" t="s">
        <v>132</v>
      </c>
      <c r="F110" s="68">
        <v>32</v>
      </c>
      <c r="G110" s="65"/>
      <c r="H110" s="69"/>
      <c r="I110" s="70"/>
      <c r="J110" s="70"/>
      <c r="K110" s="34" t="s">
        <v>65</v>
      </c>
      <c r="L110" s="77">
        <v>110</v>
      </c>
      <c r="M110" s="77"/>
      <c r="N110" s="72"/>
      <c r="O110" s="79" t="s">
        <v>293</v>
      </c>
      <c r="P110" s="81">
        <v>43726.41082175926</v>
      </c>
      <c r="Q110" s="79" t="s">
        <v>311</v>
      </c>
      <c r="R110" s="79"/>
      <c r="S110" s="79"/>
      <c r="T110" s="79" t="s">
        <v>351</v>
      </c>
      <c r="U110" s="79"/>
      <c r="V110" s="82" t="s">
        <v>419</v>
      </c>
      <c r="W110" s="81">
        <v>43726.41082175926</v>
      </c>
      <c r="X110" s="85">
        <v>43726</v>
      </c>
      <c r="Y110" s="87" t="s">
        <v>503</v>
      </c>
      <c r="Z110" s="82" t="s">
        <v>591</v>
      </c>
      <c r="AA110" s="79"/>
      <c r="AB110" s="79"/>
      <c r="AC110" s="87" t="s">
        <v>679</v>
      </c>
      <c r="AD110" s="79"/>
      <c r="AE110" s="79" t="b">
        <v>0</v>
      </c>
      <c r="AF110" s="79">
        <v>0</v>
      </c>
      <c r="AG110" s="87" t="s">
        <v>700</v>
      </c>
      <c r="AH110" s="79" t="b">
        <v>0</v>
      </c>
      <c r="AI110" s="79" t="s">
        <v>703</v>
      </c>
      <c r="AJ110" s="79"/>
      <c r="AK110" s="87" t="s">
        <v>700</v>
      </c>
      <c r="AL110" s="79" t="b">
        <v>0</v>
      </c>
      <c r="AM110" s="79">
        <v>12</v>
      </c>
      <c r="AN110" s="87" t="s">
        <v>694</v>
      </c>
      <c r="AO110" s="79" t="s">
        <v>707</v>
      </c>
      <c r="AP110" s="79" t="b">
        <v>0</v>
      </c>
      <c r="AQ110" s="87" t="s">
        <v>694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0</v>
      </c>
      <c r="BG110" s="49">
        <v>0</v>
      </c>
      <c r="BH110" s="48">
        <v>1</v>
      </c>
      <c r="BI110" s="49">
        <v>3.5714285714285716</v>
      </c>
      <c r="BJ110" s="48">
        <v>0</v>
      </c>
      <c r="BK110" s="49">
        <v>0</v>
      </c>
      <c r="BL110" s="48">
        <v>27</v>
      </c>
      <c r="BM110" s="49">
        <v>96.42857142857143</v>
      </c>
      <c r="BN110" s="48">
        <v>28</v>
      </c>
    </row>
    <row r="111" spans="1:66" ht="15">
      <c r="A111" s="64" t="s">
        <v>268</v>
      </c>
      <c r="B111" s="64" t="s">
        <v>265</v>
      </c>
      <c r="C111" s="65" t="s">
        <v>1846</v>
      </c>
      <c r="D111" s="66">
        <v>3</v>
      </c>
      <c r="E111" s="67" t="s">
        <v>132</v>
      </c>
      <c r="F111" s="68">
        <v>32</v>
      </c>
      <c r="G111" s="65"/>
      <c r="H111" s="69"/>
      <c r="I111" s="70"/>
      <c r="J111" s="70"/>
      <c r="K111" s="34" t="s">
        <v>65</v>
      </c>
      <c r="L111" s="77">
        <v>111</v>
      </c>
      <c r="M111" s="77"/>
      <c r="N111" s="72"/>
      <c r="O111" s="79" t="s">
        <v>294</v>
      </c>
      <c r="P111" s="81">
        <v>43726.416296296295</v>
      </c>
      <c r="Q111" s="79" t="s">
        <v>314</v>
      </c>
      <c r="R111" s="79"/>
      <c r="S111" s="79"/>
      <c r="T111" s="79"/>
      <c r="U111" s="79"/>
      <c r="V111" s="82" t="s">
        <v>420</v>
      </c>
      <c r="W111" s="81">
        <v>43726.416296296295</v>
      </c>
      <c r="X111" s="85">
        <v>43726</v>
      </c>
      <c r="Y111" s="87" t="s">
        <v>504</v>
      </c>
      <c r="Z111" s="82" t="s">
        <v>592</v>
      </c>
      <c r="AA111" s="79"/>
      <c r="AB111" s="79"/>
      <c r="AC111" s="87" t="s">
        <v>680</v>
      </c>
      <c r="AD111" s="79"/>
      <c r="AE111" s="79" t="b">
        <v>0</v>
      </c>
      <c r="AF111" s="79">
        <v>0</v>
      </c>
      <c r="AG111" s="87" t="s">
        <v>700</v>
      </c>
      <c r="AH111" s="79" t="b">
        <v>0</v>
      </c>
      <c r="AI111" s="79" t="s">
        <v>703</v>
      </c>
      <c r="AJ111" s="79"/>
      <c r="AK111" s="87" t="s">
        <v>700</v>
      </c>
      <c r="AL111" s="79" t="b">
        <v>0</v>
      </c>
      <c r="AM111" s="79">
        <v>11</v>
      </c>
      <c r="AN111" s="87" t="s">
        <v>697</v>
      </c>
      <c r="AO111" s="79" t="s">
        <v>708</v>
      </c>
      <c r="AP111" s="79" t="b">
        <v>0</v>
      </c>
      <c r="AQ111" s="87" t="s">
        <v>697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3</v>
      </c>
      <c r="BI111" s="49">
        <v>13.636363636363637</v>
      </c>
      <c r="BJ111" s="48">
        <v>0</v>
      </c>
      <c r="BK111" s="49">
        <v>0</v>
      </c>
      <c r="BL111" s="48">
        <v>19</v>
      </c>
      <c r="BM111" s="49">
        <v>86.36363636363636</v>
      </c>
      <c r="BN111" s="48">
        <v>22</v>
      </c>
    </row>
    <row r="112" spans="1:66" ht="15">
      <c r="A112" s="64" t="s">
        <v>269</v>
      </c>
      <c r="B112" s="64" t="s">
        <v>265</v>
      </c>
      <c r="C112" s="65" t="s">
        <v>1846</v>
      </c>
      <c r="D112" s="66">
        <v>3</v>
      </c>
      <c r="E112" s="67" t="s">
        <v>132</v>
      </c>
      <c r="F112" s="68">
        <v>32</v>
      </c>
      <c r="G112" s="65"/>
      <c r="H112" s="69"/>
      <c r="I112" s="70"/>
      <c r="J112" s="70"/>
      <c r="K112" s="34" t="s">
        <v>65</v>
      </c>
      <c r="L112" s="77">
        <v>112</v>
      </c>
      <c r="M112" s="77"/>
      <c r="N112" s="72"/>
      <c r="O112" s="79" t="s">
        <v>294</v>
      </c>
      <c r="P112" s="81">
        <v>43726.45082175926</v>
      </c>
      <c r="Q112" s="79" t="s">
        <v>314</v>
      </c>
      <c r="R112" s="79"/>
      <c r="S112" s="79"/>
      <c r="T112" s="79"/>
      <c r="U112" s="79"/>
      <c r="V112" s="82" t="s">
        <v>421</v>
      </c>
      <c r="W112" s="81">
        <v>43726.45082175926</v>
      </c>
      <c r="X112" s="85">
        <v>43726</v>
      </c>
      <c r="Y112" s="87" t="s">
        <v>505</v>
      </c>
      <c r="Z112" s="82" t="s">
        <v>593</v>
      </c>
      <c r="AA112" s="79"/>
      <c r="AB112" s="79"/>
      <c r="AC112" s="87" t="s">
        <v>681</v>
      </c>
      <c r="AD112" s="79"/>
      <c r="AE112" s="79" t="b">
        <v>0</v>
      </c>
      <c r="AF112" s="79">
        <v>0</v>
      </c>
      <c r="AG112" s="87" t="s">
        <v>700</v>
      </c>
      <c r="AH112" s="79" t="b">
        <v>0</v>
      </c>
      <c r="AI112" s="79" t="s">
        <v>703</v>
      </c>
      <c r="AJ112" s="79"/>
      <c r="AK112" s="87" t="s">
        <v>700</v>
      </c>
      <c r="AL112" s="79" t="b">
        <v>0</v>
      </c>
      <c r="AM112" s="79">
        <v>11</v>
      </c>
      <c r="AN112" s="87" t="s">
        <v>697</v>
      </c>
      <c r="AO112" s="79" t="s">
        <v>708</v>
      </c>
      <c r="AP112" s="79" t="b">
        <v>0</v>
      </c>
      <c r="AQ112" s="87" t="s">
        <v>697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3</v>
      </c>
      <c r="BI112" s="49">
        <v>13.636363636363637</v>
      </c>
      <c r="BJ112" s="48">
        <v>0</v>
      </c>
      <c r="BK112" s="49">
        <v>0</v>
      </c>
      <c r="BL112" s="48">
        <v>19</v>
      </c>
      <c r="BM112" s="49">
        <v>86.36363636363636</v>
      </c>
      <c r="BN112" s="48">
        <v>22</v>
      </c>
    </row>
    <row r="113" spans="1:66" ht="15">
      <c r="A113" s="64" t="s">
        <v>270</v>
      </c>
      <c r="B113" s="64" t="s">
        <v>265</v>
      </c>
      <c r="C113" s="65" t="s">
        <v>1846</v>
      </c>
      <c r="D113" s="66">
        <v>3</v>
      </c>
      <c r="E113" s="67" t="s">
        <v>132</v>
      </c>
      <c r="F113" s="68">
        <v>32</v>
      </c>
      <c r="G113" s="65"/>
      <c r="H113" s="69"/>
      <c r="I113" s="70"/>
      <c r="J113" s="70"/>
      <c r="K113" s="34" t="s">
        <v>65</v>
      </c>
      <c r="L113" s="77">
        <v>113</v>
      </c>
      <c r="M113" s="77"/>
      <c r="N113" s="72"/>
      <c r="O113" s="79" t="s">
        <v>294</v>
      </c>
      <c r="P113" s="81">
        <v>43726.46518518519</v>
      </c>
      <c r="Q113" s="79" t="s">
        <v>314</v>
      </c>
      <c r="R113" s="79"/>
      <c r="S113" s="79"/>
      <c r="T113" s="79"/>
      <c r="U113" s="79"/>
      <c r="V113" s="82" t="s">
        <v>422</v>
      </c>
      <c r="W113" s="81">
        <v>43726.46518518519</v>
      </c>
      <c r="X113" s="85">
        <v>43726</v>
      </c>
      <c r="Y113" s="87" t="s">
        <v>506</v>
      </c>
      <c r="Z113" s="82" t="s">
        <v>594</v>
      </c>
      <c r="AA113" s="79"/>
      <c r="AB113" s="79"/>
      <c r="AC113" s="87" t="s">
        <v>682</v>
      </c>
      <c r="AD113" s="79"/>
      <c r="AE113" s="79" t="b">
        <v>0</v>
      </c>
      <c r="AF113" s="79">
        <v>0</v>
      </c>
      <c r="AG113" s="87" t="s">
        <v>700</v>
      </c>
      <c r="AH113" s="79" t="b">
        <v>0</v>
      </c>
      <c r="AI113" s="79" t="s">
        <v>703</v>
      </c>
      <c r="AJ113" s="79"/>
      <c r="AK113" s="87" t="s">
        <v>700</v>
      </c>
      <c r="AL113" s="79" t="b">
        <v>0</v>
      </c>
      <c r="AM113" s="79">
        <v>11</v>
      </c>
      <c r="AN113" s="87" t="s">
        <v>697</v>
      </c>
      <c r="AO113" s="79" t="s">
        <v>709</v>
      </c>
      <c r="AP113" s="79" t="b">
        <v>0</v>
      </c>
      <c r="AQ113" s="87" t="s">
        <v>697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3</v>
      </c>
      <c r="BI113" s="49">
        <v>13.636363636363637</v>
      </c>
      <c r="BJ113" s="48">
        <v>0</v>
      </c>
      <c r="BK113" s="49">
        <v>0</v>
      </c>
      <c r="BL113" s="48">
        <v>19</v>
      </c>
      <c r="BM113" s="49">
        <v>86.36363636363636</v>
      </c>
      <c r="BN113" s="48">
        <v>22</v>
      </c>
    </row>
    <row r="114" spans="1:66" ht="15">
      <c r="A114" s="64" t="s">
        <v>271</v>
      </c>
      <c r="B114" s="64" t="s">
        <v>265</v>
      </c>
      <c r="C114" s="65" t="s">
        <v>1846</v>
      </c>
      <c r="D114" s="66">
        <v>3</v>
      </c>
      <c r="E114" s="67" t="s">
        <v>132</v>
      </c>
      <c r="F114" s="68">
        <v>32</v>
      </c>
      <c r="G114" s="65"/>
      <c r="H114" s="69"/>
      <c r="I114" s="70"/>
      <c r="J114" s="70"/>
      <c r="K114" s="34" t="s">
        <v>65</v>
      </c>
      <c r="L114" s="77">
        <v>114</v>
      </c>
      <c r="M114" s="77"/>
      <c r="N114" s="72"/>
      <c r="O114" s="79" t="s">
        <v>294</v>
      </c>
      <c r="P114" s="81">
        <v>43726.48837962963</v>
      </c>
      <c r="Q114" s="79" t="s">
        <v>314</v>
      </c>
      <c r="R114" s="79"/>
      <c r="S114" s="79"/>
      <c r="T114" s="79"/>
      <c r="U114" s="79"/>
      <c r="V114" s="82" t="s">
        <v>423</v>
      </c>
      <c r="W114" s="81">
        <v>43726.48837962963</v>
      </c>
      <c r="X114" s="85">
        <v>43726</v>
      </c>
      <c r="Y114" s="87" t="s">
        <v>507</v>
      </c>
      <c r="Z114" s="82" t="s">
        <v>595</v>
      </c>
      <c r="AA114" s="79"/>
      <c r="AB114" s="79"/>
      <c r="AC114" s="87" t="s">
        <v>683</v>
      </c>
      <c r="AD114" s="79"/>
      <c r="AE114" s="79" t="b">
        <v>0</v>
      </c>
      <c r="AF114" s="79">
        <v>0</v>
      </c>
      <c r="AG114" s="87" t="s">
        <v>700</v>
      </c>
      <c r="AH114" s="79" t="b">
        <v>0</v>
      </c>
      <c r="AI114" s="79" t="s">
        <v>703</v>
      </c>
      <c r="AJ114" s="79"/>
      <c r="AK114" s="87" t="s">
        <v>700</v>
      </c>
      <c r="AL114" s="79" t="b">
        <v>0</v>
      </c>
      <c r="AM114" s="79">
        <v>11</v>
      </c>
      <c r="AN114" s="87" t="s">
        <v>697</v>
      </c>
      <c r="AO114" s="79" t="s">
        <v>709</v>
      </c>
      <c r="AP114" s="79" t="b">
        <v>0</v>
      </c>
      <c r="AQ114" s="87" t="s">
        <v>697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3</v>
      </c>
      <c r="BI114" s="49">
        <v>13.636363636363637</v>
      </c>
      <c r="BJ114" s="48">
        <v>0</v>
      </c>
      <c r="BK114" s="49">
        <v>0</v>
      </c>
      <c r="BL114" s="48">
        <v>19</v>
      </c>
      <c r="BM114" s="49">
        <v>86.36363636363636</v>
      </c>
      <c r="BN114" s="48">
        <v>22</v>
      </c>
    </row>
    <row r="115" spans="1:66" ht="15">
      <c r="A115" s="64" t="s">
        <v>272</v>
      </c>
      <c r="B115" s="64" t="s">
        <v>291</v>
      </c>
      <c r="C115" s="65" t="s">
        <v>1846</v>
      </c>
      <c r="D115" s="66">
        <v>3</v>
      </c>
      <c r="E115" s="67" t="s">
        <v>132</v>
      </c>
      <c r="F115" s="68">
        <v>32</v>
      </c>
      <c r="G115" s="65"/>
      <c r="H115" s="69"/>
      <c r="I115" s="70"/>
      <c r="J115" s="70"/>
      <c r="K115" s="34" t="s">
        <v>65</v>
      </c>
      <c r="L115" s="77">
        <v>115</v>
      </c>
      <c r="M115" s="77"/>
      <c r="N115" s="72"/>
      <c r="O115" s="79" t="s">
        <v>293</v>
      </c>
      <c r="P115" s="81">
        <v>43726.33625</v>
      </c>
      <c r="Q115" s="79" t="s">
        <v>322</v>
      </c>
      <c r="R115" s="82" t="s">
        <v>337</v>
      </c>
      <c r="S115" s="79" t="s">
        <v>344</v>
      </c>
      <c r="T115" s="79" t="s">
        <v>347</v>
      </c>
      <c r="U115" s="79"/>
      <c r="V115" s="82" t="s">
        <v>424</v>
      </c>
      <c r="W115" s="81">
        <v>43726.33625</v>
      </c>
      <c r="X115" s="85">
        <v>43726</v>
      </c>
      <c r="Y115" s="87" t="s">
        <v>508</v>
      </c>
      <c r="Z115" s="82" t="s">
        <v>596</v>
      </c>
      <c r="AA115" s="79"/>
      <c r="AB115" s="79"/>
      <c r="AC115" s="87" t="s">
        <v>684</v>
      </c>
      <c r="AD115" s="79"/>
      <c r="AE115" s="79" t="b">
        <v>0</v>
      </c>
      <c r="AF115" s="79">
        <v>3</v>
      </c>
      <c r="AG115" s="87" t="s">
        <v>700</v>
      </c>
      <c r="AH115" s="79" t="b">
        <v>0</v>
      </c>
      <c r="AI115" s="79" t="s">
        <v>703</v>
      </c>
      <c r="AJ115" s="79"/>
      <c r="AK115" s="87" t="s">
        <v>700</v>
      </c>
      <c r="AL115" s="79" t="b">
        <v>0</v>
      </c>
      <c r="AM115" s="79">
        <v>3</v>
      </c>
      <c r="AN115" s="87" t="s">
        <v>700</v>
      </c>
      <c r="AO115" s="79" t="s">
        <v>708</v>
      </c>
      <c r="AP115" s="79" t="b">
        <v>0</v>
      </c>
      <c r="AQ115" s="87" t="s">
        <v>684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8">
        <v>0</v>
      </c>
      <c r="BG115" s="49">
        <v>0</v>
      </c>
      <c r="BH115" s="48">
        <v>2</v>
      </c>
      <c r="BI115" s="49">
        <v>4.878048780487805</v>
      </c>
      <c r="BJ115" s="48">
        <v>0</v>
      </c>
      <c r="BK115" s="49">
        <v>0</v>
      </c>
      <c r="BL115" s="48">
        <v>39</v>
      </c>
      <c r="BM115" s="49">
        <v>95.1219512195122</v>
      </c>
      <c r="BN115" s="48">
        <v>41</v>
      </c>
    </row>
    <row r="116" spans="1:66" ht="15">
      <c r="A116" s="64" t="s">
        <v>273</v>
      </c>
      <c r="B116" s="64" t="s">
        <v>272</v>
      </c>
      <c r="C116" s="65" t="s">
        <v>1846</v>
      </c>
      <c r="D116" s="66">
        <v>3</v>
      </c>
      <c r="E116" s="67" t="s">
        <v>132</v>
      </c>
      <c r="F116" s="68">
        <v>32</v>
      </c>
      <c r="G116" s="65"/>
      <c r="H116" s="69"/>
      <c r="I116" s="70"/>
      <c r="J116" s="70"/>
      <c r="K116" s="34" t="s">
        <v>65</v>
      </c>
      <c r="L116" s="77">
        <v>116</v>
      </c>
      <c r="M116" s="77"/>
      <c r="N116" s="72"/>
      <c r="O116" s="79" t="s">
        <v>294</v>
      </c>
      <c r="P116" s="81">
        <v>43726.49741898148</v>
      </c>
      <c r="Q116" s="79" t="s">
        <v>322</v>
      </c>
      <c r="R116" s="79"/>
      <c r="S116" s="79"/>
      <c r="T116" s="79"/>
      <c r="U116" s="79"/>
      <c r="V116" s="82" t="s">
        <v>425</v>
      </c>
      <c r="W116" s="81">
        <v>43726.49741898148</v>
      </c>
      <c r="X116" s="85">
        <v>43726</v>
      </c>
      <c r="Y116" s="87" t="s">
        <v>509</v>
      </c>
      <c r="Z116" s="82" t="s">
        <v>597</v>
      </c>
      <c r="AA116" s="79"/>
      <c r="AB116" s="79"/>
      <c r="AC116" s="87" t="s">
        <v>685</v>
      </c>
      <c r="AD116" s="79"/>
      <c r="AE116" s="79" t="b">
        <v>0</v>
      </c>
      <c r="AF116" s="79">
        <v>0</v>
      </c>
      <c r="AG116" s="87" t="s">
        <v>700</v>
      </c>
      <c r="AH116" s="79" t="b">
        <v>0</v>
      </c>
      <c r="AI116" s="79" t="s">
        <v>703</v>
      </c>
      <c r="AJ116" s="79"/>
      <c r="AK116" s="87" t="s">
        <v>700</v>
      </c>
      <c r="AL116" s="79" t="b">
        <v>0</v>
      </c>
      <c r="AM116" s="79">
        <v>3</v>
      </c>
      <c r="AN116" s="87" t="s">
        <v>684</v>
      </c>
      <c r="AO116" s="79" t="s">
        <v>715</v>
      </c>
      <c r="AP116" s="79" t="b">
        <v>0</v>
      </c>
      <c r="AQ116" s="87" t="s">
        <v>684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8"/>
      <c r="BG116" s="49"/>
      <c r="BH116" s="48"/>
      <c r="BI116" s="49"/>
      <c r="BJ116" s="48"/>
      <c r="BK116" s="49"/>
      <c r="BL116" s="48"/>
      <c r="BM116" s="49"/>
      <c r="BN116" s="48"/>
    </row>
    <row r="117" spans="1:66" ht="15">
      <c r="A117" s="64" t="s">
        <v>273</v>
      </c>
      <c r="B117" s="64" t="s">
        <v>291</v>
      </c>
      <c r="C117" s="65" t="s">
        <v>1846</v>
      </c>
      <c r="D117" s="66">
        <v>3</v>
      </c>
      <c r="E117" s="67" t="s">
        <v>132</v>
      </c>
      <c r="F117" s="68">
        <v>32</v>
      </c>
      <c r="G117" s="65"/>
      <c r="H117" s="69"/>
      <c r="I117" s="70"/>
      <c r="J117" s="70"/>
      <c r="K117" s="34" t="s">
        <v>65</v>
      </c>
      <c r="L117" s="77">
        <v>117</v>
      </c>
      <c r="M117" s="77"/>
      <c r="N117" s="72"/>
      <c r="O117" s="79" t="s">
        <v>293</v>
      </c>
      <c r="P117" s="81">
        <v>43726.49741898148</v>
      </c>
      <c r="Q117" s="79" t="s">
        <v>322</v>
      </c>
      <c r="R117" s="79"/>
      <c r="S117" s="79"/>
      <c r="T117" s="79"/>
      <c r="U117" s="79"/>
      <c r="V117" s="82" t="s">
        <v>425</v>
      </c>
      <c r="W117" s="81">
        <v>43726.49741898148</v>
      </c>
      <c r="X117" s="85">
        <v>43726</v>
      </c>
      <c r="Y117" s="87" t="s">
        <v>509</v>
      </c>
      <c r="Z117" s="82" t="s">
        <v>597</v>
      </c>
      <c r="AA117" s="79"/>
      <c r="AB117" s="79"/>
      <c r="AC117" s="87" t="s">
        <v>685</v>
      </c>
      <c r="AD117" s="79"/>
      <c r="AE117" s="79" t="b">
        <v>0</v>
      </c>
      <c r="AF117" s="79">
        <v>0</v>
      </c>
      <c r="AG117" s="87" t="s">
        <v>700</v>
      </c>
      <c r="AH117" s="79" t="b">
        <v>0</v>
      </c>
      <c r="AI117" s="79" t="s">
        <v>703</v>
      </c>
      <c r="AJ117" s="79"/>
      <c r="AK117" s="87" t="s">
        <v>700</v>
      </c>
      <c r="AL117" s="79" t="b">
        <v>0</v>
      </c>
      <c r="AM117" s="79">
        <v>3</v>
      </c>
      <c r="AN117" s="87" t="s">
        <v>684</v>
      </c>
      <c r="AO117" s="79" t="s">
        <v>715</v>
      </c>
      <c r="AP117" s="79" t="b">
        <v>0</v>
      </c>
      <c r="AQ117" s="87" t="s">
        <v>684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8">
        <v>0</v>
      </c>
      <c r="BG117" s="49">
        <v>0</v>
      </c>
      <c r="BH117" s="48">
        <v>2</v>
      </c>
      <c r="BI117" s="49">
        <v>4.878048780487805</v>
      </c>
      <c r="BJ117" s="48">
        <v>0</v>
      </c>
      <c r="BK117" s="49">
        <v>0</v>
      </c>
      <c r="BL117" s="48">
        <v>39</v>
      </c>
      <c r="BM117" s="49">
        <v>95.1219512195122</v>
      </c>
      <c r="BN117" s="48">
        <v>41</v>
      </c>
    </row>
    <row r="118" spans="1:66" ht="15">
      <c r="A118" s="64" t="s">
        <v>274</v>
      </c>
      <c r="B118" s="64" t="s">
        <v>277</v>
      </c>
      <c r="C118" s="65" t="s">
        <v>1846</v>
      </c>
      <c r="D118" s="66">
        <v>3</v>
      </c>
      <c r="E118" s="67" t="s">
        <v>132</v>
      </c>
      <c r="F118" s="68">
        <v>32</v>
      </c>
      <c r="G118" s="65"/>
      <c r="H118" s="69"/>
      <c r="I118" s="70"/>
      <c r="J118" s="70"/>
      <c r="K118" s="34" t="s">
        <v>65</v>
      </c>
      <c r="L118" s="77">
        <v>118</v>
      </c>
      <c r="M118" s="77"/>
      <c r="N118" s="72"/>
      <c r="O118" s="79" t="s">
        <v>294</v>
      </c>
      <c r="P118" s="81">
        <v>43726.56828703704</v>
      </c>
      <c r="Q118" s="79" t="s">
        <v>328</v>
      </c>
      <c r="R118" s="79"/>
      <c r="S118" s="79"/>
      <c r="T118" s="79" t="s">
        <v>358</v>
      </c>
      <c r="U118" s="79"/>
      <c r="V118" s="82" t="s">
        <v>426</v>
      </c>
      <c r="W118" s="81">
        <v>43726.56828703704</v>
      </c>
      <c r="X118" s="85">
        <v>43726</v>
      </c>
      <c r="Y118" s="87" t="s">
        <v>510</v>
      </c>
      <c r="Z118" s="82" t="s">
        <v>598</v>
      </c>
      <c r="AA118" s="79"/>
      <c r="AB118" s="79"/>
      <c r="AC118" s="87" t="s">
        <v>686</v>
      </c>
      <c r="AD118" s="79"/>
      <c r="AE118" s="79" t="b">
        <v>0</v>
      </c>
      <c r="AF118" s="79">
        <v>0</v>
      </c>
      <c r="AG118" s="87" t="s">
        <v>700</v>
      </c>
      <c r="AH118" s="79" t="b">
        <v>0</v>
      </c>
      <c r="AI118" s="79" t="s">
        <v>703</v>
      </c>
      <c r="AJ118" s="79"/>
      <c r="AK118" s="87" t="s">
        <v>700</v>
      </c>
      <c r="AL118" s="79" t="b">
        <v>0</v>
      </c>
      <c r="AM118" s="79">
        <v>3</v>
      </c>
      <c r="AN118" s="87" t="s">
        <v>689</v>
      </c>
      <c r="AO118" s="79" t="s">
        <v>709</v>
      </c>
      <c r="AP118" s="79" t="b">
        <v>0</v>
      </c>
      <c r="AQ118" s="87" t="s">
        <v>689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8">
        <v>1</v>
      </c>
      <c r="BG118" s="49">
        <v>4.166666666666667</v>
      </c>
      <c r="BH118" s="48">
        <v>0</v>
      </c>
      <c r="BI118" s="49">
        <v>0</v>
      </c>
      <c r="BJ118" s="48">
        <v>0</v>
      </c>
      <c r="BK118" s="49">
        <v>0</v>
      </c>
      <c r="BL118" s="48">
        <v>23</v>
      </c>
      <c r="BM118" s="49">
        <v>95.83333333333333</v>
      </c>
      <c r="BN118" s="48">
        <v>24</v>
      </c>
    </row>
    <row r="119" spans="1:66" ht="15">
      <c r="A119" s="64" t="s">
        <v>275</v>
      </c>
      <c r="B119" s="64" t="s">
        <v>277</v>
      </c>
      <c r="C119" s="65" t="s">
        <v>1846</v>
      </c>
      <c r="D119" s="66">
        <v>3</v>
      </c>
      <c r="E119" s="67" t="s">
        <v>132</v>
      </c>
      <c r="F119" s="68">
        <v>32</v>
      </c>
      <c r="G119" s="65"/>
      <c r="H119" s="69"/>
      <c r="I119" s="70"/>
      <c r="J119" s="70"/>
      <c r="K119" s="34" t="s">
        <v>65</v>
      </c>
      <c r="L119" s="77">
        <v>119</v>
      </c>
      <c r="M119" s="77"/>
      <c r="N119" s="72"/>
      <c r="O119" s="79" t="s">
        <v>294</v>
      </c>
      <c r="P119" s="81">
        <v>43726.57116898148</v>
      </c>
      <c r="Q119" s="79" t="s">
        <v>328</v>
      </c>
      <c r="R119" s="79"/>
      <c r="S119" s="79"/>
      <c r="T119" s="79" t="s">
        <v>358</v>
      </c>
      <c r="U119" s="79"/>
      <c r="V119" s="82" t="s">
        <v>427</v>
      </c>
      <c r="W119" s="81">
        <v>43726.57116898148</v>
      </c>
      <c r="X119" s="85">
        <v>43726</v>
      </c>
      <c r="Y119" s="87" t="s">
        <v>511</v>
      </c>
      <c r="Z119" s="82" t="s">
        <v>599</v>
      </c>
      <c r="AA119" s="79"/>
      <c r="AB119" s="79"/>
      <c r="AC119" s="87" t="s">
        <v>687</v>
      </c>
      <c r="AD119" s="79"/>
      <c r="AE119" s="79" t="b">
        <v>0</v>
      </c>
      <c r="AF119" s="79">
        <v>0</v>
      </c>
      <c r="AG119" s="87" t="s">
        <v>700</v>
      </c>
      <c r="AH119" s="79" t="b">
        <v>0</v>
      </c>
      <c r="AI119" s="79" t="s">
        <v>703</v>
      </c>
      <c r="AJ119" s="79"/>
      <c r="AK119" s="87" t="s">
        <v>700</v>
      </c>
      <c r="AL119" s="79" t="b">
        <v>0</v>
      </c>
      <c r="AM119" s="79">
        <v>3</v>
      </c>
      <c r="AN119" s="87" t="s">
        <v>689</v>
      </c>
      <c r="AO119" s="79" t="s">
        <v>709</v>
      </c>
      <c r="AP119" s="79" t="b">
        <v>0</v>
      </c>
      <c r="AQ119" s="87" t="s">
        <v>689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8">
        <v>1</v>
      </c>
      <c r="BG119" s="49">
        <v>4.166666666666667</v>
      </c>
      <c r="BH119" s="48">
        <v>0</v>
      </c>
      <c r="BI119" s="49">
        <v>0</v>
      </c>
      <c r="BJ119" s="48">
        <v>0</v>
      </c>
      <c r="BK119" s="49">
        <v>0</v>
      </c>
      <c r="BL119" s="48">
        <v>23</v>
      </c>
      <c r="BM119" s="49">
        <v>95.83333333333333</v>
      </c>
      <c r="BN119" s="48">
        <v>24</v>
      </c>
    </row>
    <row r="120" spans="1:66" ht="15">
      <c r="A120" s="64" t="s">
        <v>276</v>
      </c>
      <c r="B120" s="64" t="s">
        <v>280</v>
      </c>
      <c r="C120" s="65" t="s">
        <v>1846</v>
      </c>
      <c r="D120" s="66">
        <v>3</v>
      </c>
      <c r="E120" s="67" t="s">
        <v>132</v>
      </c>
      <c r="F120" s="68">
        <v>32</v>
      </c>
      <c r="G120" s="65"/>
      <c r="H120" s="69"/>
      <c r="I120" s="70"/>
      <c r="J120" s="70"/>
      <c r="K120" s="34" t="s">
        <v>65</v>
      </c>
      <c r="L120" s="77">
        <v>120</v>
      </c>
      <c r="M120" s="77"/>
      <c r="N120" s="72"/>
      <c r="O120" s="79" t="s">
        <v>294</v>
      </c>
      <c r="P120" s="81">
        <v>43726.57231481482</v>
      </c>
      <c r="Q120" s="79" t="s">
        <v>311</v>
      </c>
      <c r="R120" s="79"/>
      <c r="S120" s="79"/>
      <c r="T120" s="79" t="s">
        <v>351</v>
      </c>
      <c r="U120" s="79"/>
      <c r="V120" s="82" t="s">
        <v>428</v>
      </c>
      <c r="W120" s="81">
        <v>43726.57231481482</v>
      </c>
      <c r="X120" s="85">
        <v>43726</v>
      </c>
      <c r="Y120" s="87" t="s">
        <v>512</v>
      </c>
      <c r="Z120" s="82" t="s">
        <v>600</v>
      </c>
      <c r="AA120" s="79"/>
      <c r="AB120" s="79"/>
      <c r="AC120" s="87" t="s">
        <v>688</v>
      </c>
      <c r="AD120" s="79"/>
      <c r="AE120" s="79" t="b">
        <v>0</v>
      </c>
      <c r="AF120" s="79">
        <v>0</v>
      </c>
      <c r="AG120" s="87" t="s">
        <v>700</v>
      </c>
      <c r="AH120" s="79" t="b">
        <v>0</v>
      </c>
      <c r="AI120" s="79" t="s">
        <v>703</v>
      </c>
      <c r="AJ120" s="79"/>
      <c r="AK120" s="87" t="s">
        <v>700</v>
      </c>
      <c r="AL120" s="79" t="b">
        <v>0</v>
      </c>
      <c r="AM120" s="79">
        <v>12</v>
      </c>
      <c r="AN120" s="87" t="s">
        <v>694</v>
      </c>
      <c r="AO120" s="79" t="s">
        <v>708</v>
      </c>
      <c r="AP120" s="79" t="b">
        <v>0</v>
      </c>
      <c r="AQ120" s="87" t="s">
        <v>694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276</v>
      </c>
      <c r="B121" s="64" t="s">
        <v>280</v>
      </c>
      <c r="C121" s="65" t="s">
        <v>1846</v>
      </c>
      <c r="D121" s="66">
        <v>3</v>
      </c>
      <c r="E121" s="67" t="s">
        <v>132</v>
      </c>
      <c r="F121" s="68">
        <v>32</v>
      </c>
      <c r="G121" s="65"/>
      <c r="H121" s="69"/>
      <c r="I121" s="70"/>
      <c r="J121" s="70"/>
      <c r="K121" s="34" t="s">
        <v>65</v>
      </c>
      <c r="L121" s="77">
        <v>121</v>
      </c>
      <c r="M121" s="77"/>
      <c r="N121" s="72"/>
      <c r="O121" s="79" t="s">
        <v>293</v>
      </c>
      <c r="P121" s="81">
        <v>43726.57231481482</v>
      </c>
      <c r="Q121" s="79" t="s">
        <v>311</v>
      </c>
      <c r="R121" s="79"/>
      <c r="S121" s="79"/>
      <c r="T121" s="79" t="s">
        <v>351</v>
      </c>
      <c r="U121" s="79"/>
      <c r="V121" s="82" t="s">
        <v>428</v>
      </c>
      <c r="W121" s="81">
        <v>43726.57231481482</v>
      </c>
      <c r="X121" s="85">
        <v>43726</v>
      </c>
      <c r="Y121" s="87" t="s">
        <v>512</v>
      </c>
      <c r="Z121" s="82" t="s">
        <v>600</v>
      </c>
      <c r="AA121" s="79"/>
      <c r="AB121" s="79"/>
      <c r="AC121" s="87" t="s">
        <v>688</v>
      </c>
      <c r="AD121" s="79"/>
      <c r="AE121" s="79" t="b">
        <v>0</v>
      </c>
      <c r="AF121" s="79">
        <v>0</v>
      </c>
      <c r="AG121" s="87" t="s">
        <v>700</v>
      </c>
      <c r="AH121" s="79" t="b">
        <v>0</v>
      </c>
      <c r="AI121" s="79" t="s">
        <v>703</v>
      </c>
      <c r="AJ121" s="79"/>
      <c r="AK121" s="87" t="s">
        <v>700</v>
      </c>
      <c r="AL121" s="79" t="b">
        <v>0</v>
      </c>
      <c r="AM121" s="79">
        <v>12</v>
      </c>
      <c r="AN121" s="87" t="s">
        <v>694</v>
      </c>
      <c r="AO121" s="79" t="s">
        <v>708</v>
      </c>
      <c r="AP121" s="79" t="b">
        <v>0</v>
      </c>
      <c r="AQ121" s="87" t="s">
        <v>694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0</v>
      </c>
      <c r="BG121" s="49">
        <v>0</v>
      </c>
      <c r="BH121" s="48">
        <v>1</v>
      </c>
      <c r="BI121" s="49">
        <v>3.5714285714285716</v>
      </c>
      <c r="BJ121" s="48">
        <v>0</v>
      </c>
      <c r="BK121" s="49">
        <v>0</v>
      </c>
      <c r="BL121" s="48">
        <v>27</v>
      </c>
      <c r="BM121" s="49">
        <v>96.42857142857143</v>
      </c>
      <c r="BN121" s="48">
        <v>28</v>
      </c>
    </row>
    <row r="122" spans="1:66" ht="15">
      <c r="A122" s="64" t="s">
        <v>277</v>
      </c>
      <c r="B122" s="64" t="s">
        <v>277</v>
      </c>
      <c r="C122" s="65" t="s">
        <v>1846</v>
      </c>
      <c r="D122" s="66">
        <v>3</v>
      </c>
      <c r="E122" s="67" t="s">
        <v>132</v>
      </c>
      <c r="F122" s="68">
        <v>32</v>
      </c>
      <c r="G122" s="65"/>
      <c r="H122" s="69"/>
      <c r="I122" s="70"/>
      <c r="J122" s="70"/>
      <c r="K122" s="34" t="s">
        <v>65</v>
      </c>
      <c r="L122" s="77">
        <v>122</v>
      </c>
      <c r="M122" s="77"/>
      <c r="N122" s="72"/>
      <c r="O122" s="79" t="s">
        <v>176</v>
      </c>
      <c r="P122" s="81">
        <v>43726.549988425926</v>
      </c>
      <c r="Q122" s="79" t="s">
        <v>328</v>
      </c>
      <c r="R122" s="79"/>
      <c r="S122" s="79"/>
      <c r="T122" s="79" t="s">
        <v>358</v>
      </c>
      <c r="U122" s="79"/>
      <c r="V122" s="82" t="s">
        <v>429</v>
      </c>
      <c r="W122" s="81">
        <v>43726.549988425926</v>
      </c>
      <c r="X122" s="85">
        <v>43726</v>
      </c>
      <c r="Y122" s="87" t="s">
        <v>513</v>
      </c>
      <c r="Z122" s="82" t="s">
        <v>601</v>
      </c>
      <c r="AA122" s="79"/>
      <c r="AB122" s="79"/>
      <c r="AC122" s="87" t="s">
        <v>689</v>
      </c>
      <c r="AD122" s="79"/>
      <c r="AE122" s="79" t="b">
        <v>0</v>
      </c>
      <c r="AF122" s="79">
        <v>12</v>
      </c>
      <c r="AG122" s="87" t="s">
        <v>700</v>
      </c>
      <c r="AH122" s="79" t="b">
        <v>0</v>
      </c>
      <c r="AI122" s="79" t="s">
        <v>703</v>
      </c>
      <c r="AJ122" s="79"/>
      <c r="AK122" s="87" t="s">
        <v>700</v>
      </c>
      <c r="AL122" s="79" t="b">
        <v>0</v>
      </c>
      <c r="AM122" s="79">
        <v>3</v>
      </c>
      <c r="AN122" s="87" t="s">
        <v>700</v>
      </c>
      <c r="AO122" s="79" t="s">
        <v>707</v>
      </c>
      <c r="AP122" s="79" t="b">
        <v>0</v>
      </c>
      <c r="AQ122" s="87" t="s">
        <v>689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8">
        <v>1</v>
      </c>
      <c r="BG122" s="49">
        <v>4.166666666666667</v>
      </c>
      <c r="BH122" s="48">
        <v>0</v>
      </c>
      <c r="BI122" s="49">
        <v>0</v>
      </c>
      <c r="BJ122" s="48">
        <v>0</v>
      </c>
      <c r="BK122" s="49">
        <v>0</v>
      </c>
      <c r="BL122" s="48">
        <v>23</v>
      </c>
      <c r="BM122" s="49">
        <v>95.83333333333333</v>
      </c>
      <c r="BN122" s="48">
        <v>24</v>
      </c>
    </row>
    <row r="123" spans="1:66" ht="15">
      <c r="A123" s="64" t="s">
        <v>278</v>
      </c>
      <c r="B123" s="64" t="s">
        <v>277</v>
      </c>
      <c r="C123" s="65" t="s">
        <v>1846</v>
      </c>
      <c r="D123" s="66">
        <v>3</v>
      </c>
      <c r="E123" s="67" t="s">
        <v>132</v>
      </c>
      <c r="F123" s="68">
        <v>32</v>
      </c>
      <c r="G123" s="65"/>
      <c r="H123" s="69"/>
      <c r="I123" s="70"/>
      <c r="J123" s="70"/>
      <c r="K123" s="34" t="s">
        <v>65</v>
      </c>
      <c r="L123" s="77">
        <v>123</v>
      </c>
      <c r="M123" s="77"/>
      <c r="N123" s="72"/>
      <c r="O123" s="79" t="s">
        <v>294</v>
      </c>
      <c r="P123" s="81">
        <v>43726.57989583333</v>
      </c>
      <c r="Q123" s="79" t="s">
        <v>328</v>
      </c>
      <c r="R123" s="79"/>
      <c r="S123" s="79"/>
      <c r="T123" s="79" t="s">
        <v>358</v>
      </c>
      <c r="U123" s="79"/>
      <c r="V123" s="82" t="s">
        <v>430</v>
      </c>
      <c r="W123" s="81">
        <v>43726.57989583333</v>
      </c>
      <c r="X123" s="85">
        <v>43726</v>
      </c>
      <c r="Y123" s="87" t="s">
        <v>514</v>
      </c>
      <c r="Z123" s="82" t="s">
        <v>602</v>
      </c>
      <c r="AA123" s="79"/>
      <c r="AB123" s="79"/>
      <c r="AC123" s="87" t="s">
        <v>690</v>
      </c>
      <c r="AD123" s="79"/>
      <c r="AE123" s="79" t="b">
        <v>0</v>
      </c>
      <c r="AF123" s="79">
        <v>0</v>
      </c>
      <c r="AG123" s="87" t="s">
        <v>700</v>
      </c>
      <c r="AH123" s="79" t="b">
        <v>0</v>
      </c>
      <c r="AI123" s="79" t="s">
        <v>703</v>
      </c>
      <c r="AJ123" s="79"/>
      <c r="AK123" s="87" t="s">
        <v>700</v>
      </c>
      <c r="AL123" s="79" t="b">
        <v>0</v>
      </c>
      <c r="AM123" s="79">
        <v>3</v>
      </c>
      <c r="AN123" s="87" t="s">
        <v>689</v>
      </c>
      <c r="AO123" s="79" t="s">
        <v>708</v>
      </c>
      <c r="AP123" s="79" t="b">
        <v>0</v>
      </c>
      <c r="AQ123" s="87" t="s">
        <v>689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8">
        <v>1</v>
      </c>
      <c r="BG123" s="49">
        <v>4.166666666666667</v>
      </c>
      <c r="BH123" s="48">
        <v>0</v>
      </c>
      <c r="BI123" s="49">
        <v>0</v>
      </c>
      <c r="BJ123" s="48">
        <v>0</v>
      </c>
      <c r="BK123" s="49">
        <v>0</v>
      </c>
      <c r="BL123" s="48">
        <v>23</v>
      </c>
      <c r="BM123" s="49">
        <v>95.83333333333333</v>
      </c>
      <c r="BN123" s="48">
        <v>24</v>
      </c>
    </row>
    <row r="124" spans="1:66" ht="15">
      <c r="A124" s="64" t="s">
        <v>279</v>
      </c>
      <c r="B124" s="64" t="s">
        <v>279</v>
      </c>
      <c r="C124" s="65" t="s">
        <v>1849</v>
      </c>
      <c r="D124" s="66">
        <v>10</v>
      </c>
      <c r="E124" s="67" t="s">
        <v>136</v>
      </c>
      <c r="F124" s="68">
        <v>19</v>
      </c>
      <c r="G124" s="65"/>
      <c r="H124" s="69"/>
      <c r="I124" s="70"/>
      <c r="J124" s="70"/>
      <c r="K124" s="34" t="s">
        <v>65</v>
      </c>
      <c r="L124" s="77">
        <v>124</v>
      </c>
      <c r="M124" s="77"/>
      <c r="N124" s="72"/>
      <c r="O124" s="79" t="s">
        <v>176</v>
      </c>
      <c r="P124" s="81">
        <v>43724.2830787037</v>
      </c>
      <c r="Q124" s="79" t="s">
        <v>329</v>
      </c>
      <c r="R124" s="79"/>
      <c r="S124" s="79"/>
      <c r="T124" s="79" t="s">
        <v>347</v>
      </c>
      <c r="U124" s="79"/>
      <c r="V124" s="82" t="s">
        <v>431</v>
      </c>
      <c r="W124" s="81">
        <v>43724.2830787037</v>
      </c>
      <c r="X124" s="85">
        <v>43724</v>
      </c>
      <c r="Y124" s="87" t="s">
        <v>515</v>
      </c>
      <c r="Z124" s="82" t="s">
        <v>603</v>
      </c>
      <c r="AA124" s="79"/>
      <c r="AB124" s="79"/>
      <c r="AC124" s="87" t="s">
        <v>691</v>
      </c>
      <c r="AD124" s="79"/>
      <c r="AE124" s="79" t="b">
        <v>0</v>
      </c>
      <c r="AF124" s="79">
        <v>3</v>
      </c>
      <c r="AG124" s="87" t="s">
        <v>700</v>
      </c>
      <c r="AH124" s="79" t="b">
        <v>0</v>
      </c>
      <c r="AI124" s="79" t="s">
        <v>703</v>
      </c>
      <c r="AJ124" s="79"/>
      <c r="AK124" s="87" t="s">
        <v>700</v>
      </c>
      <c r="AL124" s="79" t="b">
        <v>0</v>
      </c>
      <c r="AM124" s="79">
        <v>0</v>
      </c>
      <c r="AN124" s="87" t="s">
        <v>700</v>
      </c>
      <c r="AO124" s="79" t="s">
        <v>708</v>
      </c>
      <c r="AP124" s="79" t="b">
        <v>0</v>
      </c>
      <c r="AQ124" s="87" t="s">
        <v>691</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4</v>
      </c>
      <c r="BE124" s="78" t="str">
        <f>REPLACE(INDEX(GroupVertices[Group],MATCH(Edges[[#This Row],[Vertex 2]],GroupVertices[Vertex],0)),1,1,"")</f>
        <v>4</v>
      </c>
      <c r="BF124" s="48">
        <v>2</v>
      </c>
      <c r="BG124" s="49">
        <v>18.181818181818183</v>
      </c>
      <c r="BH124" s="48">
        <v>0</v>
      </c>
      <c r="BI124" s="49">
        <v>0</v>
      </c>
      <c r="BJ124" s="48">
        <v>0</v>
      </c>
      <c r="BK124" s="49">
        <v>0</v>
      </c>
      <c r="BL124" s="48">
        <v>9</v>
      </c>
      <c r="BM124" s="49">
        <v>81.81818181818181</v>
      </c>
      <c r="BN124" s="48">
        <v>11</v>
      </c>
    </row>
    <row r="125" spans="1:66" ht="15">
      <c r="A125" s="64" t="s">
        <v>279</v>
      </c>
      <c r="B125" s="64" t="s">
        <v>279</v>
      </c>
      <c r="C125" s="65" t="s">
        <v>1849</v>
      </c>
      <c r="D125" s="66">
        <v>10</v>
      </c>
      <c r="E125" s="67" t="s">
        <v>136</v>
      </c>
      <c r="F125" s="68">
        <v>19</v>
      </c>
      <c r="G125" s="65"/>
      <c r="H125" s="69"/>
      <c r="I125" s="70"/>
      <c r="J125" s="70"/>
      <c r="K125" s="34" t="s">
        <v>65</v>
      </c>
      <c r="L125" s="77">
        <v>125</v>
      </c>
      <c r="M125" s="77"/>
      <c r="N125" s="72"/>
      <c r="O125" s="79" t="s">
        <v>176</v>
      </c>
      <c r="P125" s="81">
        <v>43724.39728009259</v>
      </c>
      <c r="Q125" s="79" t="s">
        <v>330</v>
      </c>
      <c r="R125" s="79"/>
      <c r="S125" s="79"/>
      <c r="T125" s="79" t="s">
        <v>347</v>
      </c>
      <c r="U125" s="82" t="s">
        <v>368</v>
      </c>
      <c r="V125" s="82" t="s">
        <v>368</v>
      </c>
      <c r="W125" s="81">
        <v>43724.39728009259</v>
      </c>
      <c r="X125" s="85">
        <v>43724</v>
      </c>
      <c r="Y125" s="87" t="s">
        <v>516</v>
      </c>
      <c r="Z125" s="82" t="s">
        <v>604</v>
      </c>
      <c r="AA125" s="79"/>
      <c r="AB125" s="79"/>
      <c r="AC125" s="87" t="s">
        <v>692</v>
      </c>
      <c r="AD125" s="79"/>
      <c r="AE125" s="79" t="b">
        <v>0</v>
      </c>
      <c r="AF125" s="79">
        <v>3</v>
      </c>
      <c r="AG125" s="87" t="s">
        <v>700</v>
      </c>
      <c r="AH125" s="79" t="b">
        <v>0</v>
      </c>
      <c r="AI125" s="79" t="s">
        <v>705</v>
      </c>
      <c r="AJ125" s="79"/>
      <c r="AK125" s="87" t="s">
        <v>700</v>
      </c>
      <c r="AL125" s="79" t="b">
        <v>0</v>
      </c>
      <c r="AM125" s="79">
        <v>0</v>
      </c>
      <c r="AN125" s="87" t="s">
        <v>700</v>
      </c>
      <c r="AO125" s="79" t="s">
        <v>707</v>
      </c>
      <c r="AP125" s="79" t="b">
        <v>0</v>
      </c>
      <c r="AQ125" s="87" t="s">
        <v>692</v>
      </c>
      <c r="AR125" s="79" t="s">
        <v>176</v>
      </c>
      <c r="AS125" s="79">
        <v>0</v>
      </c>
      <c r="AT125" s="79">
        <v>0</v>
      </c>
      <c r="AU125" s="79" t="s">
        <v>717</v>
      </c>
      <c r="AV125" s="79" t="s">
        <v>719</v>
      </c>
      <c r="AW125" s="79" t="s">
        <v>721</v>
      </c>
      <c r="AX125" s="79" t="s">
        <v>723</v>
      </c>
      <c r="AY125" s="79" t="s">
        <v>725</v>
      </c>
      <c r="AZ125" s="79" t="s">
        <v>727</v>
      </c>
      <c r="BA125" s="79" t="s">
        <v>728</v>
      </c>
      <c r="BB125" s="82" t="s">
        <v>730</v>
      </c>
      <c r="BC125">
        <v>3</v>
      </c>
      <c r="BD125" s="78" t="str">
        <f>REPLACE(INDEX(GroupVertices[Group],MATCH(Edges[[#This Row],[Vertex 1]],GroupVertices[Vertex],0)),1,1,"")</f>
        <v>4</v>
      </c>
      <c r="BE125" s="78" t="str">
        <f>REPLACE(INDEX(GroupVertices[Group],MATCH(Edges[[#This Row],[Vertex 2]],GroupVertices[Vertex],0)),1,1,"")</f>
        <v>4</v>
      </c>
      <c r="BF125" s="48">
        <v>0</v>
      </c>
      <c r="BG125" s="49">
        <v>0</v>
      </c>
      <c r="BH125" s="48">
        <v>0</v>
      </c>
      <c r="BI125" s="49">
        <v>0</v>
      </c>
      <c r="BJ125" s="48">
        <v>0</v>
      </c>
      <c r="BK125" s="49">
        <v>0</v>
      </c>
      <c r="BL125" s="48">
        <v>1</v>
      </c>
      <c r="BM125" s="49">
        <v>100</v>
      </c>
      <c r="BN125" s="48">
        <v>1</v>
      </c>
    </row>
    <row r="126" spans="1:66" ht="15">
      <c r="A126" s="64" t="s">
        <v>279</v>
      </c>
      <c r="B126" s="64" t="s">
        <v>279</v>
      </c>
      <c r="C126" s="65" t="s">
        <v>1849</v>
      </c>
      <c r="D126" s="66">
        <v>10</v>
      </c>
      <c r="E126" s="67" t="s">
        <v>136</v>
      </c>
      <c r="F126" s="68">
        <v>19</v>
      </c>
      <c r="G126" s="65"/>
      <c r="H126" s="69"/>
      <c r="I126" s="70"/>
      <c r="J126" s="70"/>
      <c r="K126" s="34" t="s">
        <v>65</v>
      </c>
      <c r="L126" s="77">
        <v>126</v>
      </c>
      <c r="M126" s="77"/>
      <c r="N126" s="72"/>
      <c r="O126" s="79" t="s">
        <v>176</v>
      </c>
      <c r="P126" s="81">
        <v>43726.5981712963</v>
      </c>
      <c r="Q126" s="79" t="s">
        <v>331</v>
      </c>
      <c r="R126" s="79"/>
      <c r="S126" s="79"/>
      <c r="T126" s="79" t="s">
        <v>347</v>
      </c>
      <c r="U126" s="79"/>
      <c r="V126" s="82" t="s">
        <v>431</v>
      </c>
      <c r="W126" s="81">
        <v>43726.5981712963</v>
      </c>
      <c r="X126" s="85">
        <v>43726</v>
      </c>
      <c r="Y126" s="87" t="s">
        <v>517</v>
      </c>
      <c r="Z126" s="82" t="s">
        <v>605</v>
      </c>
      <c r="AA126" s="79"/>
      <c r="AB126" s="79"/>
      <c r="AC126" s="87" t="s">
        <v>693</v>
      </c>
      <c r="AD126" s="79"/>
      <c r="AE126" s="79" t="b">
        <v>0</v>
      </c>
      <c r="AF126" s="79">
        <v>1</v>
      </c>
      <c r="AG126" s="87" t="s">
        <v>700</v>
      </c>
      <c r="AH126" s="79" t="b">
        <v>0</v>
      </c>
      <c r="AI126" s="79" t="s">
        <v>703</v>
      </c>
      <c r="AJ126" s="79"/>
      <c r="AK126" s="87" t="s">
        <v>700</v>
      </c>
      <c r="AL126" s="79" t="b">
        <v>0</v>
      </c>
      <c r="AM126" s="79">
        <v>0</v>
      </c>
      <c r="AN126" s="87" t="s">
        <v>700</v>
      </c>
      <c r="AO126" s="79" t="s">
        <v>707</v>
      </c>
      <c r="AP126" s="79" t="b">
        <v>0</v>
      </c>
      <c r="AQ126" s="87" t="s">
        <v>693</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4</v>
      </c>
      <c r="BE126" s="78" t="str">
        <f>REPLACE(INDEX(GroupVertices[Group],MATCH(Edges[[#This Row],[Vertex 2]],GroupVertices[Vertex],0)),1,1,"")</f>
        <v>4</v>
      </c>
      <c r="BF126" s="48">
        <v>0</v>
      </c>
      <c r="BG126" s="49">
        <v>0</v>
      </c>
      <c r="BH126" s="48">
        <v>0</v>
      </c>
      <c r="BI126" s="49">
        <v>0</v>
      </c>
      <c r="BJ126" s="48">
        <v>0</v>
      </c>
      <c r="BK126" s="49">
        <v>0</v>
      </c>
      <c r="BL126" s="48">
        <v>14</v>
      </c>
      <c r="BM126" s="49">
        <v>100</v>
      </c>
      <c r="BN126" s="48">
        <v>14</v>
      </c>
    </row>
    <row r="127" spans="1:66" ht="15">
      <c r="A127" s="64" t="s">
        <v>280</v>
      </c>
      <c r="B127" s="64" t="s">
        <v>280</v>
      </c>
      <c r="C127" s="65" t="s">
        <v>1846</v>
      </c>
      <c r="D127" s="66">
        <v>3</v>
      </c>
      <c r="E127" s="67" t="s">
        <v>132</v>
      </c>
      <c r="F127" s="68">
        <v>32</v>
      </c>
      <c r="G127" s="65"/>
      <c r="H127" s="69"/>
      <c r="I127" s="70"/>
      <c r="J127" s="70"/>
      <c r="K127" s="34" t="s">
        <v>65</v>
      </c>
      <c r="L127" s="77">
        <v>127</v>
      </c>
      <c r="M127" s="77"/>
      <c r="N127" s="72"/>
      <c r="O127" s="79" t="s">
        <v>176</v>
      </c>
      <c r="P127" s="81">
        <v>43726.00738425926</v>
      </c>
      <c r="Q127" s="79" t="s">
        <v>311</v>
      </c>
      <c r="R127" s="79"/>
      <c r="S127" s="79"/>
      <c r="T127" s="79" t="s">
        <v>359</v>
      </c>
      <c r="U127" s="82" t="s">
        <v>369</v>
      </c>
      <c r="V127" s="82" t="s">
        <v>369</v>
      </c>
      <c r="W127" s="81">
        <v>43726.00738425926</v>
      </c>
      <c r="X127" s="85">
        <v>43726</v>
      </c>
      <c r="Y127" s="87" t="s">
        <v>518</v>
      </c>
      <c r="Z127" s="82" t="s">
        <v>606</v>
      </c>
      <c r="AA127" s="79"/>
      <c r="AB127" s="79"/>
      <c r="AC127" s="87" t="s">
        <v>694</v>
      </c>
      <c r="AD127" s="79"/>
      <c r="AE127" s="79" t="b">
        <v>0</v>
      </c>
      <c r="AF127" s="79">
        <v>51</v>
      </c>
      <c r="AG127" s="87" t="s">
        <v>700</v>
      </c>
      <c r="AH127" s="79" t="b">
        <v>0</v>
      </c>
      <c r="AI127" s="79" t="s">
        <v>703</v>
      </c>
      <c r="AJ127" s="79"/>
      <c r="AK127" s="87" t="s">
        <v>700</v>
      </c>
      <c r="AL127" s="79" t="b">
        <v>0</v>
      </c>
      <c r="AM127" s="79">
        <v>12</v>
      </c>
      <c r="AN127" s="87" t="s">
        <v>700</v>
      </c>
      <c r="AO127" s="79" t="s">
        <v>709</v>
      </c>
      <c r="AP127" s="79" t="b">
        <v>0</v>
      </c>
      <c r="AQ127" s="87" t="s">
        <v>694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v>0</v>
      </c>
      <c r="BG127" s="49">
        <v>0</v>
      </c>
      <c r="BH127" s="48">
        <v>1</v>
      </c>
      <c r="BI127" s="49">
        <v>3.5714285714285716</v>
      </c>
      <c r="BJ127" s="48">
        <v>0</v>
      </c>
      <c r="BK127" s="49">
        <v>0</v>
      </c>
      <c r="BL127" s="48">
        <v>27</v>
      </c>
      <c r="BM127" s="49">
        <v>96.42857142857143</v>
      </c>
      <c r="BN127" s="48">
        <v>28</v>
      </c>
    </row>
    <row r="128" spans="1:66" ht="15">
      <c r="A128" s="64" t="s">
        <v>281</v>
      </c>
      <c r="B128" s="64" t="s">
        <v>280</v>
      </c>
      <c r="C128" s="65" t="s">
        <v>1846</v>
      </c>
      <c r="D128" s="66">
        <v>3</v>
      </c>
      <c r="E128" s="67" t="s">
        <v>132</v>
      </c>
      <c r="F128" s="68">
        <v>32</v>
      </c>
      <c r="G128" s="65"/>
      <c r="H128" s="69"/>
      <c r="I128" s="70"/>
      <c r="J128" s="70"/>
      <c r="K128" s="34" t="s">
        <v>65</v>
      </c>
      <c r="L128" s="77">
        <v>128</v>
      </c>
      <c r="M128" s="77"/>
      <c r="N128" s="72"/>
      <c r="O128" s="79" t="s">
        <v>294</v>
      </c>
      <c r="P128" s="81">
        <v>43726.651921296296</v>
      </c>
      <c r="Q128" s="79" t="s">
        <v>311</v>
      </c>
      <c r="R128" s="79"/>
      <c r="S128" s="79"/>
      <c r="T128" s="79" t="s">
        <v>351</v>
      </c>
      <c r="U128" s="79"/>
      <c r="V128" s="82" t="s">
        <v>432</v>
      </c>
      <c r="W128" s="81">
        <v>43726.651921296296</v>
      </c>
      <c r="X128" s="85">
        <v>43726</v>
      </c>
      <c r="Y128" s="87" t="s">
        <v>519</v>
      </c>
      <c r="Z128" s="82" t="s">
        <v>607</v>
      </c>
      <c r="AA128" s="79"/>
      <c r="AB128" s="79"/>
      <c r="AC128" s="87" t="s">
        <v>695</v>
      </c>
      <c r="AD128" s="79"/>
      <c r="AE128" s="79" t="b">
        <v>0</v>
      </c>
      <c r="AF128" s="79">
        <v>0</v>
      </c>
      <c r="AG128" s="87" t="s">
        <v>700</v>
      </c>
      <c r="AH128" s="79" t="b">
        <v>0</v>
      </c>
      <c r="AI128" s="79" t="s">
        <v>703</v>
      </c>
      <c r="AJ128" s="79"/>
      <c r="AK128" s="87" t="s">
        <v>700</v>
      </c>
      <c r="AL128" s="79" t="b">
        <v>0</v>
      </c>
      <c r="AM128" s="79">
        <v>12</v>
      </c>
      <c r="AN128" s="87" t="s">
        <v>694</v>
      </c>
      <c r="AO128" s="79" t="s">
        <v>707</v>
      </c>
      <c r="AP128" s="79" t="b">
        <v>0</v>
      </c>
      <c r="AQ128" s="87" t="s">
        <v>694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281</v>
      </c>
      <c r="B129" s="64" t="s">
        <v>280</v>
      </c>
      <c r="C129" s="65" t="s">
        <v>1846</v>
      </c>
      <c r="D129" s="66">
        <v>3</v>
      </c>
      <c r="E129" s="67" t="s">
        <v>132</v>
      </c>
      <c r="F129" s="68">
        <v>32</v>
      </c>
      <c r="G129" s="65"/>
      <c r="H129" s="69"/>
      <c r="I129" s="70"/>
      <c r="J129" s="70"/>
      <c r="K129" s="34" t="s">
        <v>65</v>
      </c>
      <c r="L129" s="77">
        <v>129</v>
      </c>
      <c r="M129" s="77"/>
      <c r="N129" s="72"/>
      <c r="O129" s="79" t="s">
        <v>293</v>
      </c>
      <c r="P129" s="81">
        <v>43726.651921296296</v>
      </c>
      <c r="Q129" s="79" t="s">
        <v>311</v>
      </c>
      <c r="R129" s="79"/>
      <c r="S129" s="79"/>
      <c r="T129" s="79" t="s">
        <v>351</v>
      </c>
      <c r="U129" s="79"/>
      <c r="V129" s="82" t="s">
        <v>432</v>
      </c>
      <c r="W129" s="81">
        <v>43726.651921296296</v>
      </c>
      <c r="X129" s="85">
        <v>43726</v>
      </c>
      <c r="Y129" s="87" t="s">
        <v>519</v>
      </c>
      <c r="Z129" s="82" t="s">
        <v>607</v>
      </c>
      <c r="AA129" s="79"/>
      <c r="AB129" s="79"/>
      <c r="AC129" s="87" t="s">
        <v>695</v>
      </c>
      <c r="AD129" s="79"/>
      <c r="AE129" s="79" t="b">
        <v>0</v>
      </c>
      <c r="AF129" s="79">
        <v>0</v>
      </c>
      <c r="AG129" s="87" t="s">
        <v>700</v>
      </c>
      <c r="AH129" s="79" t="b">
        <v>0</v>
      </c>
      <c r="AI129" s="79" t="s">
        <v>703</v>
      </c>
      <c r="AJ129" s="79"/>
      <c r="AK129" s="87" t="s">
        <v>700</v>
      </c>
      <c r="AL129" s="79" t="b">
        <v>0</v>
      </c>
      <c r="AM129" s="79">
        <v>12</v>
      </c>
      <c r="AN129" s="87" t="s">
        <v>694</v>
      </c>
      <c r="AO129" s="79" t="s">
        <v>707</v>
      </c>
      <c r="AP129" s="79" t="b">
        <v>0</v>
      </c>
      <c r="AQ129" s="87" t="s">
        <v>694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v>0</v>
      </c>
      <c r="BG129" s="49">
        <v>0</v>
      </c>
      <c r="BH129" s="48">
        <v>1</v>
      </c>
      <c r="BI129" s="49">
        <v>3.5714285714285716</v>
      </c>
      <c r="BJ129" s="48">
        <v>0</v>
      </c>
      <c r="BK129" s="49">
        <v>0</v>
      </c>
      <c r="BL129" s="48">
        <v>27</v>
      </c>
      <c r="BM129" s="49">
        <v>96.42857142857143</v>
      </c>
      <c r="BN129" s="48">
        <v>28</v>
      </c>
    </row>
    <row r="130" spans="1:66" ht="15">
      <c r="A130" s="64" t="s">
        <v>282</v>
      </c>
      <c r="B130" s="64" t="s">
        <v>265</v>
      </c>
      <c r="C130" s="65" t="s">
        <v>1846</v>
      </c>
      <c r="D130" s="66">
        <v>3</v>
      </c>
      <c r="E130" s="67" t="s">
        <v>132</v>
      </c>
      <c r="F130" s="68">
        <v>32</v>
      </c>
      <c r="G130" s="65"/>
      <c r="H130" s="69"/>
      <c r="I130" s="70"/>
      <c r="J130" s="70"/>
      <c r="K130" s="34" t="s">
        <v>65</v>
      </c>
      <c r="L130" s="77">
        <v>130</v>
      </c>
      <c r="M130" s="77"/>
      <c r="N130" s="72"/>
      <c r="O130" s="79" t="s">
        <v>294</v>
      </c>
      <c r="P130" s="81">
        <v>43726.704988425925</v>
      </c>
      <c r="Q130" s="79" t="s">
        <v>314</v>
      </c>
      <c r="R130" s="79"/>
      <c r="S130" s="79"/>
      <c r="T130" s="79"/>
      <c r="U130" s="79"/>
      <c r="V130" s="82" t="s">
        <v>433</v>
      </c>
      <c r="W130" s="81">
        <v>43726.704988425925</v>
      </c>
      <c r="X130" s="85">
        <v>43726</v>
      </c>
      <c r="Y130" s="87" t="s">
        <v>520</v>
      </c>
      <c r="Z130" s="82" t="s">
        <v>608</v>
      </c>
      <c r="AA130" s="79"/>
      <c r="AB130" s="79"/>
      <c r="AC130" s="87" t="s">
        <v>696</v>
      </c>
      <c r="AD130" s="79"/>
      <c r="AE130" s="79" t="b">
        <v>0</v>
      </c>
      <c r="AF130" s="79">
        <v>0</v>
      </c>
      <c r="AG130" s="87" t="s">
        <v>700</v>
      </c>
      <c r="AH130" s="79" t="b">
        <v>0</v>
      </c>
      <c r="AI130" s="79" t="s">
        <v>703</v>
      </c>
      <c r="AJ130" s="79"/>
      <c r="AK130" s="87" t="s">
        <v>700</v>
      </c>
      <c r="AL130" s="79" t="b">
        <v>0</v>
      </c>
      <c r="AM130" s="79">
        <v>11</v>
      </c>
      <c r="AN130" s="87" t="s">
        <v>697</v>
      </c>
      <c r="AO130" s="79" t="s">
        <v>707</v>
      </c>
      <c r="AP130" s="79" t="b">
        <v>0</v>
      </c>
      <c r="AQ130" s="87" t="s">
        <v>697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3</v>
      </c>
      <c r="BI130" s="49">
        <v>13.636363636363637</v>
      </c>
      <c r="BJ130" s="48">
        <v>0</v>
      </c>
      <c r="BK130" s="49">
        <v>0</v>
      </c>
      <c r="BL130" s="48">
        <v>19</v>
      </c>
      <c r="BM130" s="49">
        <v>86.36363636363636</v>
      </c>
      <c r="BN130" s="48">
        <v>22</v>
      </c>
    </row>
    <row r="131" spans="1:66" ht="15">
      <c r="A131" s="64" t="s">
        <v>265</v>
      </c>
      <c r="B131" s="64" t="s">
        <v>265</v>
      </c>
      <c r="C131" s="65" t="s">
        <v>1846</v>
      </c>
      <c r="D131" s="66">
        <v>3</v>
      </c>
      <c r="E131" s="67" t="s">
        <v>132</v>
      </c>
      <c r="F131" s="68">
        <v>32</v>
      </c>
      <c r="G131" s="65"/>
      <c r="H131" s="69"/>
      <c r="I131" s="70"/>
      <c r="J131" s="70"/>
      <c r="K131" s="34" t="s">
        <v>65</v>
      </c>
      <c r="L131" s="77">
        <v>131</v>
      </c>
      <c r="M131" s="77"/>
      <c r="N131" s="72"/>
      <c r="O131" s="79" t="s">
        <v>176</v>
      </c>
      <c r="P131" s="81">
        <v>43726.208333333336</v>
      </c>
      <c r="Q131" s="79" t="s">
        <v>314</v>
      </c>
      <c r="R131" s="82" t="s">
        <v>338</v>
      </c>
      <c r="S131" s="79" t="s">
        <v>345</v>
      </c>
      <c r="T131" s="79" t="s">
        <v>347</v>
      </c>
      <c r="U131" s="82" t="s">
        <v>370</v>
      </c>
      <c r="V131" s="82" t="s">
        <v>370</v>
      </c>
      <c r="W131" s="81">
        <v>43726.208333333336</v>
      </c>
      <c r="X131" s="85">
        <v>43726</v>
      </c>
      <c r="Y131" s="87" t="s">
        <v>521</v>
      </c>
      <c r="Z131" s="82" t="s">
        <v>609</v>
      </c>
      <c r="AA131" s="79"/>
      <c r="AB131" s="79"/>
      <c r="AC131" s="87" t="s">
        <v>697</v>
      </c>
      <c r="AD131" s="79"/>
      <c r="AE131" s="79" t="b">
        <v>0</v>
      </c>
      <c r="AF131" s="79">
        <v>24</v>
      </c>
      <c r="AG131" s="87" t="s">
        <v>700</v>
      </c>
      <c r="AH131" s="79" t="b">
        <v>0</v>
      </c>
      <c r="AI131" s="79" t="s">
        <v>703</v>
      </c>
      <c r="AJ131" s="79"/>
      <c r="AK131" s="87" t="s">
        <v>700</v>
      </c>
      <c r="AL131" s="79" t="b">
        <v>0</v>
      </c>
      <c r="AM131" s="79">
        <v>11</v>
      </c>
      <c r="AN131" s="87" t="s">
        <v>700</v>
      </c>
      <c r="AO131" s="79" t="s">
        <v>712</v>
      </c>
      <c r="AP131" s="79" t="b">
        <v>0</v>
      </c>
      <c r="AQ131" s="87" t="s">
        <v>697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3</v>
      </c>
      <c r="BI131" s="49">
        <v>13.636363636363637</v>
      </c>
      <c r="BJ131" s="48">
        <v>0</v>
      </c>
      <c r="BK131" s="49">
        <v>0</v>
      </c>
      <c r="BL131" s="48">
        <v>19</v>
      </c>
      <c r="BM131" s="49">
        <v>86.36363636363636</v>
      </c>
      <c r="BN131" s="48">
        <v>22</v>
      </c>
    </row>
    <row r="132" spans="1:66" ht="15">
      <c r="A132" s="64" t="s">
        <v>283</v>
      </c>
      <c r="B132" s="64" t="s">
        <v>265</v>
      </c>
      <c r="C132" s="65" t="s">
        <v>1846</v>
      </c>
      <c r="D132" s="66">
        <v>3</v>
      </c>
      <c r="E132" s="67" t="s">
        <v>132</v>
      </c>
      <c r="F132" s="68">
        <v>32</v>
      </c>
      <c r="G132" s="65"/>
      <c r="H132" s="69"/>
      <c r="I132" s="70"/>
      <c r="J132" s="70"/>
      <c r="K132" s="34" t="s">
        <v>65</v>
      </c>
      <c r="L132" s="77">
        <v>132</v>
      </c>
      <c r="M132" s="77"/>
      <c r="N132" s="72"/>
      <c r="O132" s="79" t="s">
        <v>294</v>
      </c>
      <c r="P132" s="81">
        <v>43726.780798611115</v>
      </c>
      <c r="Q132" s="79" t="s">
        <v>314</v>
      </c>
      <c r="R132" s="79"/>
      <c r="S132" s="79"/>
      <c r="T132" s="79"/>
      <c r="U132" s="79"/>
      <c r="V132" s="82" t="s">
        <v>434</v>
      </c>
      <c r="W132" s="81">
        <v>43726.780798611115</v>
      </c>
      <c r="X132" s="85">
        <v>43726</v>
      </c>
      <c r="Y132" s="87" t="s">
        <v>522</v>
      </c>
      <c r="Z132" s="82" t="s">
        <v>610</v>
      </c>
      <c r="AA132" s="79"/>
      <c r="AB132" s="79"/>
      <c r="AC132" s="87" t="s">
        <v>698</v>
      </c>
      <c r="AD132" s="79"/>
      <c r="AE132" s="79" t="b">
        <v>0</v>
      </c>
      <c r="AF132" s="79">
        <v>0</v>
      </c>
      <c r="AG132" s="87" t="s">
        <v>700</v>
      </c>
      <c r="AH132" s="79" t="b">
        <v>0</v>
      </c>
      <c r="AI132" s="79" t="s">
        <v>703</v>
      </c>
      <c r="AJ132" s="79"/>
      <c r="AK132" s="87" t="s">
        <v>700</v>
      </c>
      <c r="AL132" s="79" t="b">
        <v>0</v>
      </c>
      <c r="AM132" s="79">
        <v>11</v>
      </c>
      <c r="AN132" s="87" t="s">
        <v>697</v>
      </c>
      <c r="AO132" s="79" t="s">
        <v>709</v>
      </c>
      <c r="AP132" s="79" t="b">
        <v>0</v>
      </c>
      <c r="AQ132" s="87" t="s">
        <v>697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3</v>
      </c>
      <c r="BI132" s="49">
        <v>13.636363636363637</v>
      </c>
      <c r="BJ132" s="48">
        <v>0</v>
      </c>
      <c r="BK132" s="49">
        <v>0</v>
      </c>
      <c r="BL132" s="48">
        <v>19</v>
      </c>
      <c r="BM132" s="49">
        <v>86.36363636363636</v>
      </c>
      <c r="BN132"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hyperlinks>
    <hyperlink ref="R29" r:id="rId1" display="https://docs.google.com/document/d/1_DRy8OQY5hI4bNHDF5RY-yCLflDKKD2-TiEXUeu3aDc/edit"/>
    <hyperlink ref="R30" r:id="rId2" display="https://docs.google.com/document/d/1_DRy8OQY5hI4bNHDF5RY-yCLflDKKD2-TiEXUeu3aDc/edit"/>
    <hyperlink ref="R49" r:id="rId3" display="https://docs.google.com/document/d/1_DRy8OQY5hI4bNHDF5RY-yCLflDKKD2-TiEXUeu3aDc/edit"/>
    <hyperlink ref="R50" r:id="rId4" display="https://twitter.com/lookertobias/status/1174154814202118145"/>
    <hyperlink ref="R62" r:id="rId5" display="https://www.mitsue.co.jp/knowledge/blog/a11y/201909/17_1000.html"/>
    <hyperlink ref="R93" r:id="rId6" display="https://w3f.connpass.com/event/144725/"/>
    <hyperlink ref="R96" r:id="rId7" display="https://w3f.connpass.com/event/144725/"/>
    <hyperlink ref="R97" r:id="rId8" display="https://w3f.connpass.com/event/144725/"/>
    <hyperlink ref="R98" r:id="rId9" display="https://w3f.connpass.com/event/144725/"/>
    <hyperlink ref="R99" r:id="rId10" display="https://docs.google.com/document/d/1_DRy8OQY5hI4bNHDF5RY-yCLflDKKD2-TiEXUeu3aDc/edit"/>
    <hyperlink ref="R100" r:id="rId11" display="https://docs.google.com/document/d/1_DRy8OQY5hI4bNHDF5RY-yCLflDKKD2-TiEXUeu3aDc/edit"/>
    <hyperlink ref="R106" r:id="rId12" display="https://speakerdeck.com/brucel/tpac-2019"/>
    <hyperlink ref="R115" r:id="rId13" display="https://github.com/jkarlin/floc"/>
    <hyperlink ref="R131" r:id="rId14" display="https://webaim.org/projects/screenreadersurvey7/#impacts"/>
    <hyperlink ref="U5" r:id="rId15" display="https://pbs.twimg.com/media/EEetGbpXsAAXhKU.jpg"/>
    <hyperlink ref="U6" r:id="rId16" display="https://pbs.twimg.com/media/EEetGbpXsAAXhKU.jpg"/>
    <hyperlink ref="U7" r:id="rId17" display="https://pbs.twimg.com/ext_tw_video_thumb/1173098213579997185/pu/img/0QTdtXRjjcU3dUzt.jpg"/>
    <hyperlink ref="U8" r:id="rId18" display="https://pbs.twimg.com/media/EEe32JPUwAAdca3.jpg"/>
    <hyperlink ref="U51" r:id="rId19" display="https://pbs.twimg.com/media/EEt1stjUwAAHGUl.jpg"/>
    <hyperlink ref="U52" r:id="rId20" display="https://pbs.twimg.com/media/EEt1stjUwAAHGUl.jpg"/>
    <hyperlink ref="U62" r:id="rId21" display="https://pbs.twimg.com/media/EEuP8QAW4AMI7-O.png"/>
    <hyperlink ref="U70" r:id="rId22" display="https://pbs.twimg.com/media/EEucRCqXYAAViRa.jpg"/>
    <hyperlink ref="U101" r:id="rId23" display="https://pbs.twimg.com/media/EEvFmfRXoAUmXXo.jpg"/>
    <hyperlink ref="U102" r:id="rId24" display="https://pbs.twimg.com/media/EEt1stjUwAAHGUl.jpg"/>
    <hyperlink ref="U105" r:id="rId25" display="https://pbs.twimg.com/media/EEvCBv4WsAIQO6e.jpg"/>
    <hyperlink ref="U125" r:id="rId26" display="https://pbs.twimg.com/media/EEk3SvrUUAAkHpu.jpg"/>
    <hyperlink ref="U127" r:id="rId27" display="https://pbs.twimg.com/media/EEtJ91aU4AA8kQ2.jpg"/>
    <hyperlink ref="U131" r:id="rId28" display="https://pbs.twimg.com/media/EEuLyl_WsAEfNUY.png"/>
    <hyperlink ref="V3" r:id="rId29" display="http://pbs.twimg.com/profile_images/1058452326262788096/ABNfqNxh_normal.jpg"/>
    <hyperlink ref="V4" r:id="rId30" display="http://pbs.twimg.com/profile_images/905903014355103744/xXGKZyIe_normal.jpg"/>
    <hyperlink ref="V5" r:id="rId31" display="https://pbs.twimg.com/media/EEetGbpXsAAXhKU.jpg"/>
    <hyperlink ref="V6" r:id="rId32" display="https://pbs.twimg.com/media/EEetGbpXsAAXhKU.jpg"/>
    <hyperlink ref="V7" r:id="rId33" display="https://pbs.twimg.com/ext_tw_video_thumb/1173098213579997185/pu/img/0QTdtXRjjcU3dUzt.jpg"/>
    <hyperlink ref="V8" r:id="rId34" display="https://pbs.twimg.com/media/EEe32JPUwAAdca3.jpg"/>
    <hyperlink ref="V9" r:id="rId35" display="http://pbs.twimg.com/profile_images/1094220717187629056/lSFKUQk2_normal.jpg"/>
    <hyperlink ref="V10" r:id="rId36" display="http://pbs.twimg.com/profile_images/1688718116/Headshot_normal.JPG"/>
    <hyperlink ref="V11" r:id="rId37" display="http://pbs.twimg.com/profile_images/1096838244937932803/hEsINROp_normal.jpg"/>
    <hyperlink ref="V12" r:id="rId38" display="http://pbs.twimg.com/profile_images/1110530736149483525/hMrfLC37_normal.png"/>
    <hyperlink ref="V13" r:id="rId39" display="http://pbs.twimg.com/profile_images/2220408944/top-square_normal.jpg"/>
    <hyperlink ref="V14" r:id="rId40" display="http://pbs.twimg.com/profile_images/1107710785784971264/SHlZzRIV_normal.png"/>
    <hyperlink ref="V15" r:id="rId41" display="http://pbs.twimg.com/profile_images/1107710785784971264/SHlZzRIV_normal.png"/>
    <hyperlink ref="V16" r:id="rId42" display="http://pbs.twimg.com/profile_images/1107710785784971264/SHlZzRIV_normal.png"/>
    <hyperlink ref="V17" r:id="rId43" display="http://pbs.twimg.com/profile_images/917963497530564608/p48dDtuT_normal.jpg"/>
    <hyperlink ref="V18" r:id="rId44" display="http://pbs.twimg.com/profile_images/917963497530564608/p48dDtuT_normal.jpg"/>
    <hyperlink ref="V19" r:id="rId45" display="http://pbs.twimg.com/profile_images/2258165561/BNI5Iq8x_normal"/>
    <hyperlink ref="V20" r:id="rId46" display="http://pbs.twimg.com/profile_images/2258165561/BNI5Iq8x_normal"/>
    <hyperlink ref="V21" r:id="rId47" display="http://pbs.twimg.com/profile_images/2258165561/BNI5Iq8x_normal"/>
    <hyperlink ref="V22" r:id="rId48" display="http://pbs.twimg.com/profile_images/962120835/kojiishi_normal.jpg"/>
    <hyperlink ref="V23" r:id="rId49" display="http://pbs.twimg.com/profile_images/962120835/kojiishi_normal.jpg"/>
    <hyperlink ref="V24" r:id="rId50" display="http://pbs.twimg.com/profile_images/1063257381792964609/xqepEBqJ_normal.jpg"/>
    <hyperlink ref="V25" r:id="rId51" display="http://pbs.twimg.com/profile_images/1063257381792964609/xqepEBqJ_normal.jpg"/>
    <hyperlink ref="V26" r:id="rId52" display="http://pbs.twimg.com/profile_images/639096814436618241/UDdoNGWj_normal.jpg"/>
    <hyperlink ref="V27" r:id="rId53" display="http://pbs.twimg.com/profile_images/1167046886701686785/gIaBFSop_normal.jpg"/>
    <hyperlink ref="V28" r:id="rId54" display="http://pbs.twimg.com/profile_images/1167046886701686785/gIaBFSop_normal.jpg"/>
    <hyperlink ref="V29" r:id="rId55" display="http://pbs.twimg.com/profile_images/1159453421/kinuko-hacking_normal.JPG"/>
    <hyperlink ref="V30" r:id="rId56" display="http://pbs.twimg.com/profile_images/378800000445599340/8b7a4faefdc08412c8a82dfacb64a2a8_normal.jpeg"/>
    <hyperlink ref="V31" r:id="rId57" display="http://pbs.twimg.com/profile_images/378800000519564633/f8079885d680213e64e4d706daa4a5ee_normal.jpeg"/>
    <hyperlink ref="V32" r:id="rId58" display="http://pbs.twimg.com/profile_images/378800000519564633/f8079885d680213e64e4d706daa4a5ee_normal.jpeg"/>
    <hyperlink ref="V33" r:id="rId59" display="http://pbs.twimg.com/profile_images/378800000519564633/f8079885d680213e64e4d706daa4a5ee_normal.jpeg"/>
    <hyperlink ref="V34" r:id="rId60" display="http://pbs.twimg.com/profile_images/378800000519564633/f8079885d680213e64e4d706daa4a5ee_normal.jpeg"/>
    <hyperlink ref="V35" r:id="rId61" display="http://pbs.twimg.com/profile_images/124828526/canwegobackwherewebegan_normal.jpg"/>
    <hyperlink ref="V36" r:id="rId62" display="http://pbs.twimg.com/profile_images/124828526/canwegobackwherewebegan_normal.jpg"/>
    <hyperlink ref="V37" r:id="rId63" display="http://pbs.twimg.com/profile_images/124828526/canwegobackwherewebegan_normal.jpg"/>
    <hyperlink ref="V38" r:id="rId64" display="http://pbs.twimg.com/profile_images/124828526/canwegobackwherewebegan_normal.jpg"/>
    <hyperlink ref="V39" r:id="rId65" display="http://pbs.twimg.com/profile_images/1155106816931483649/wOIDQ1Y-_normal.png"/>
    <hyperlink ref="V40" r:id="rId66" display="http://pbs.twimg.com/profile_images/1155106816931483649/wOIDQ1Y-_normal.png"/>
    <hyperlink ref="V41" r:id="rId67" display="http://pbs.twimg.com/profile_images/1155106816931483649/wOIDQ1Y-_normal.png"/>
    <hyperlink ref="V42" r:id="rId68" display="http://pbs.twimg.com/profile_images/1155106816931483649/wOIDQ1Y-_normal.png"/>
    <hyperlink ref="V43" r:id="rId69" display="http://pbs.twimg.com/profile_images/927085120837652485/PNifQHRB_normal.jpg"/>
    <hyperlink ref="V44" r:id="rId70" display="http://pbs.twimg.com/profile_images/927085120837652485/PNifQHRB_normal.jpg"/>
    <hyperlink ref="V45" r:id="rId71" display="http://pbs.twimg.com/profile_images/927085120837652485/PNifQHRB_normal.jpg"/>
    <hyperlink ref="V46" r:id="rId72" display="http://pbs.twimg.com/profile_images/927085120837652485/PNifQHRB_normal.jpg"/>
    <hyperlink ref="V47" r:id="rId73" display="http://pbs.twimg.com/profile_images/1123970956538646536/zOF1oJw9_normal.jpg"/>
    <hyperlink ref="V48" r:id="rId74" display="http://pbs.twimg.com/profile_images/1123970956538646536/zOF1oJw9_normal.jpg"/>
    <hyperlink ref="V49" r:id="rId75" display="http://pbs.twimg.com/profile_images/1060795945909014529/Y_2MNEnT_normal.jpg"/>
    <hyperlink ref="V50" r:id="rId76" display="http://pbs.twimg.com/profile_images/1034794321751330816/nBXwd5Wg_normal.jpg"/>
    <hyperlink ref="V51" r:id="rId77" display="https://pbs.twimg.com/media/EEt1stjUwAAHGUl.jpg"/>
    <hyperlink ref="V52" r:id="rId78" display="https://pbs.twimg.com/media/EEt1stjUwAAHGUl.jpg"/>
    <hyperlink ref="V53" r:id="rId79" display="http://abs.twimg.com/sticky/default_profile_images/default_profile_normal.png"/>
    <hyperlink ref="V54" r:id="rId80" display="http://abs.twimg.com/sticky/default_profile_images/default_profile_normal.png"/>
    <hyperlink ref="V55" r:id="rId81" display="http://pbs.twimg.com/profile_images/1100700908474847233/b7M8hFxg_normal.png"/>
    <hyperlink ref="V56" r:id="rId82" display="http://pbs.twimg.com/profile_images/1100700908474847233/b7M8hFxg_normal.png"/>
    <hyperlink ref="V57" r:id="rId83" display="http://pbs.twimg.com/profile_images/1112649452303597568/GiXHcqZc_normal.png"/>
    <hyperlink ref="V58" r:id="rId84" display="http://pbs.twimg.com/profile_images/1112649452303597568/GiXHcqZc_normal.png"/>
    <hyperlink ref="V59" r:id="rId85" display="http://pbs.twimg.com/profile_images/1086524447366901761/pkqBsBN0_normal.jpg"/>
    <hyperlink ref="V60" r:id="rId86" display="http://pbs.twimg.com/profile_images/1086524447366901761/pkqBsBN0_normal.jpg"/>
    <hyperlink ref="V61" r:id="rId87" display="http://pbs.twimg.com/profile_images/1173540018968596480/gaieMeku_normal.jpg"/>
    <hyperlink ref="V62" r:id="rId88" display="https://pbs.twimg.com/media/EEuP8QAW4AMI7-O.png"/>
    <hyperlink ref="V63" r:id="rId89" display="http://pbs.twimg.com/profile_images/589175903562944513/dZ3bdBeA_normal.jpg"/>
    <hyperlink ref="V64" r:id="rId90" display="http://pbs.twimg.com/profile_images/1120664208855769089/nwv2KX20_normal.jpg"/>
    <hyperlink ref="V65" r:id="rId91" display="http://pbs.twimg.com/profile_images/1120664208855769089/nwv2KX20_normal.jpg"/>
    <hyperlink ref="V66" r:id="rId92" display="http://pbs.twimg.com/profile_images/662736151564849154/S2liva4P_normal.jpg"/>
    <hyperlink ref="V67" r:id="rId93" display="http://pbs.twimg.com/profile_images/1043046502346702848/vQKdTHIQ_normal.jpg"/>
    <hyperlink ref="V68" r:id="rId94" display="http://pbs.twimg.com/profile_images/1158265346077405184/y2Jt4Ymj_normal.jpg"/>
    <hyperlink ref="V69" r:id="rId95" display="http://pbs.twimg.com/profile_images/1158265346077405184/y2Jt4Ymj_normal.jpg"/>
    <hyperlink ref="V70" r:id="rId96" display="https://pbs.twimg.com/media/EEucRCqXYAAViRa.jpg"/>
    <hyperlink ref="V71" r:id="rId97" display="http://pbs.twimg.com/profile_images/1116594830799335424/4IWQsvXY_normal.jpg"/>
    <hyperlink ref="V72" r:id="rId98" display="http://pbs.twimg.com/profile_images/984780159512432640/r5pTLDvG_normal.jpg"/>
    <hyperlink ref="V73" r:id="rId99" display="http://pbs.twimg.com/profile_images/984780159512432640/r5pTLDvG_normal.jpg"/>
    <hyperlink ref="V74" r:id="rId100" display="http://pbs.twimg.com/profile_images/759196947567697920/ZgO6hvaH_normal.jpg"/>
    <hyperlink ref="V75" r:id="rId101" display="http://pbs.twimg.com/profile_images/759196947567697920/ZgO6hvaH_normal.jpg"/>
    <hyperlink ref="V76" r:id="rId102" display="http://pbs.twimg.com/profile_images/759196947567697920/ZgO6hvaH_normal.jpg"/>
    <hyperlink ref="V77" r:id="rId103" display="http://pbs.twimg.com/profile_images/759196947567697920/ZgO6hvaH_normal.jpg"/>
    <hyperlink ref="V78" r:id="rId104" display="http://pbs.twimg.com/profile_images/759196947567697920/ZgO6hvaH_normal.jpg"/>
    <hyperlink ref="V79" r:id="rId105" display="http://pbs.twimg.com/profile_images/1013616291419025408/AY0gclRM_normal.jpg"/>
    <hyperlink ref="V80" r:id="rId106" display="http://pbs.twimg.com/profile_images/1044679258889703424/HRLLnyax_normal.jpg"/>
    <hyperlink ref="V81" r:id="rId107" display="http://pbs.twimg.com/profile_images/1044679258889703424/HRLLnyax_normal.jpg"/>
    <hyperlink ref="V82" r:id="rId108" display="http://pbs.twimg.com/profile_images/1079689654931214338/_yFEOJ0a_normal.jpg"/>
    <hyperlink ref="V83" r:id="rId109" display="http://pbs.twimg.com/profile_images/1666904408/codepo8_normal.png"/>
    <hyperlink ref="V84" r:id="rId110" display="http://pbs.twimg.com/profile_images/1666904408/codepo8_normal.png"/>
    <hyperlink ref="V85" r:id="rId111" display="http://pbs.twimg.com/profile_images/478293917268312065/ZxtsYBR5_normal.jpeg"/>
    <hyperlink ref="V86" r:id="rId112" display="http://pbs.twimg.com/profile_images/1081066194/ed2-sq_normal.jpg"/>
    <hyperlink ref="V87" r:id="rId113" display="http://pbs.twimg.com/profile_images/1064446454775799808/4aj6NIVL_normal.jpg"/>
    <hyperlink ref="V88" r:id="rId114" display="http://pbs.twimg.com/profile_images/1064446454775799808/4aj6NIVL_normal.jpg"/>
    <hyperlink ref="V89" r:id="rId115" display="http://pbs.twimg.com/profile_images/1059513186628632576/1xRlNiD9_normal.jpg"/>
    <hyperlink ref="V90" r:id="rId116" display="http://pbs.twimg.com/profile_images/1088034731856416768/Ru8Ky34g_normal.jpg"/>
    <hyperlink ref="V91" r:id="rId117" display="http://pbs.twimg.com/profile_images/1088034731856416768/Ru8Ky34g_normal.jpg"/>
    <hyperlink ref="V92" r:id="rId118" display="http://pbs.twimg.com/profile_images/1088034731856416768/Ru8Ky34g_normal.jpg"/>
    <hyperlink ref="V93" r:id="rId119" display="http://pbs.twimg.com/profile_images/1479371596/profile6_normal.jpg"/>
    <hyperlink ref="V94" r:id="rId120" display="http://pbs.twimg.com/profile_images/1059513186628632576/1xRlNiD9_normal.jpg"/>
    <hyperlink ref="V95" r:id="rId121" display="http://pbs.twimg.com/profile_images/1059513186628632576/1xRlNiD9_normal.jpg"/>
    <hyperlink ref="V96" r:id="rId122" display="http://pbs.twimg.com/profile_images/1479371596/profile6_normal.jpg"/>
    <hyperlink ref="V97" r:id="rId123" display="http://pbs.twimg.com/profile_images/1479371596/profile6_normal.jpg"/>
    <hyperlink ref="V98" r:id="rId124" display="http://pbs.twimg.com/profile_images/1479371596/profile6_normal.jpg"/>
    <hyperlink ref="V99" r:id="rId125" display="http://pbs.twimg.com/profile_images/1479371596/profile6_normal.jpg"/>
    <hyperlink ref="V100" r:id="rId126" display="http://pbs.twimg.com/profile_images/1479371596/profile6_normal.jpg"/>
    <hyperlink ref="V101" r:id="rId127" display="https://pbs.twimg.com/media/EEvFmfRXoAUmXXo.jpg"/>
    <hyperlink ref="V102" r:id="rId128" display="https://pbs.twimg.com/media/EEt1stjUwAAHGUl.jpg"/>
    <hyperlink ref="V103" r:id="rId129" display="http://pbs.twimg.com/profile_images/807277326539046912/EZR6qL-S_normal.jpg"/>
    <hyperlink ref="V104" r:id="rId130" display="http://pbs.twimg.com/profile_images/807277326539046912/EZR6qL-S_normal.jpg"/>
    <hyperlink ref="V105" r:id="rId131" display="https://pbs.twimg.com/media/EEvCBv4WsAIQO6e.jpg"/>
    <hyperlink ref="V106" r:id="rId132" display="http://pbs.twimg.com/profile_images/807277326539046912/EZR6qL-S_normal.jpg"/>
    <hyperlink ref="V107" r:id="rId133" display="http://pbs.twimg.com/profile_images/1170759619012177920/6M3EHSYY_normal.png"/>
    <hyperlink ref="V108" r:id="rId134" display="http://pbs.twimg.com/profile_images/1170759619012177920/6M3EHSYY_normal.png"/>
    <hyperlink ref="V109" r:id="rId135" display="http://pbs.twimg.com/profile_images/836138591365517312/V4SE7Dep_normal.jpg"/>
    <hyperlink ref="V110" r:id="rId136" display="http://pbs.twimg.com/profile_images/836138591365517312/V4SE7Dep_normal.jpg"/>
    <hyperlink ref="V111" r:id="rId137" display="http://pbs.twimg.com/profile_images/477774819560132608/vcfb4wFk_normal.png"/>
    <hyperlink ref="V112" r:id="rId138" display="http://pbs.twimg.com/profile_images/640977882903379968/_BXwqHD7_normal.jpg"/>
    <hyperlink ref="V113" r:id="rId139" display="http://pbs.twimg.com/profile_images/911610006956593153/AoXEQmvy_normal.jpg"/>
    <hyperlink ref="V114" r:id="rId140" display="http://pbs.twimg.com/profile_images/968917652407234561/nn8ZfBZr_normal.jpg"/>
    <hyperlink ref="V115" r:id="rId141" display="http://pbs.twimg.com/profile_images/1689768600/IMG_2849d_headshot_786x786_normal.jpg"/>
    <hyperlink ref="V116" r:id="rId142" display="http://pbs.twimg.com/profile_images/704319005/mary_head_normal.jpg"/>
    <hyperlink ref="V117" r:id="rId143" display="http://pbs.twimg.com/profile_images/704319005/mary_head_normal.jpg"/>
    <hyperlink ref="V118" r:id="rId144" display="http://pbs.twimg.com/profile_images/633987183620177920/hlUKbTKE_normal.jpg"/>
    <hyperlink ref="V119" r:id="rId145" display="http://pbs.twimg.com/profile_images/378800000558987351/ca1a319174ace956acbc8b46f128a1db_normal.png"/>
    <hyperlink ref="V120" r:id="rId146" display="http://pbs.twimg.com/profile_images/852738894390894593/_uHN-_MG_normal.jpg"/>
    <hyperlink ref="V121" r:id="rId147" display="http://pbs.twimg.com/profile_images/852738894390894593/_uHN-_MG_normal.jpg"/>
    <hyperlink ref="V122" r:id="rId148" display="http://pbs.twimg.com/profile_images/1141001753132797952/Mfr1PHPC_normal.png"/>
    <hyperlink ref="V123" r:id="rId149" display="http://pbs.twimg.com/profile_images/674662003584188416/v6Wu5TqS_normal.png"/>
    <hyperlink ref="V124" r:id="rId150" display="http://pbs.twimg.com/profile_images/1147304844081762305/a6K-V6fS_normal.jpg"/>
    <hyperlink ref="V125" r:id="rId151" display="https://pbs.twimg.com/media/EEk3SvrUUAAkHpu.jpg"/>
    <hyperlink ref="V126" r:id="rId152" display="http://pbs.twimg.com/profile_images/1147304844081762305/a6K-V6fS_normal.jpg"/>
    <hyperlink ref="V127" r:id="rId153" display="https://pbs.twimg.com/media/EEtJ91aU4AA8kQ2.jpg"/>
    <hyperlink ref="V128" r:id="rId154" display="http://pbs.twimg.com/profile_images/1104855448488955904/SIQsVcZr_normal.jpg"/>
    <hyperlink ref="V129" r:id="rId155" display="http://pbs.twimg.com/profile_images/1104855448488955904/SIQsVcZr_normal.jpg"/>
    <hyperlink ref="V130" r:id="rId156" display="http://pbs.twimg.com/profile_images/915499695300120576/cnZNGnGL_normal.jpg"/>
    <hyperlink ref="V131" r:id="rId157" display="https://pbs.twimg.com/media/EEuLyl_WsAEfNUY.png"/>
    <hyperlink ref="V132" r:id="rId158" display="http://pbs.twimg.com/profile_images/1164286372515110912/scduVave_normal.jpg"/>
    <hyperlink ref="Z3" r:id="rId159" display="https://twitter.com/thejohnjansen/status/1171488514711490560"/>
    <hyperlink ref="Z4" r:id="rId160" display="https://twitter.com/ericlaw/status/1173003683564408832"/>
    <hyperlink ref="Z5" r:id="rId161" display="https://twitter.com/davidbaron/status/1173096571057180677"/>
    <hyperlink ref="Z6" r:id="rId162" display="https://twitter.com/davidbaron/status/1173096571057180677"/>
    <hyperlink ref="Z7" r:id="rId163" display="https://twitter.com/mak_en/status/1173098413488889858"/>
    <hyperlink ref="Z8" r:id="rId164" display="https://twitter.com/mak_en/status/1173108376487612416"/>
    <hyperlink ref="Z9" r:id="rId165" display="https://twitter.com/gsnedders/status/1173381736551440384"/>
    <hyperlink ref="Z10" r:id="rId166" display="https://twitter.com/dominiccooney/status/1173408871269851136"/>
    <hyperlink ref="Z11" r:id="rId167" display="https://twitter.com/stevefaulkner/status/1173511051809370113"/>
    <hyperlink ref="Z12" r:id="rId168" display="https://twitter.com/slewth/status/1173513978028408832"/>
    <hyperlink ref="Z13" r:id="rId169" display="https://twitter.com/alanstearns/status/1173844801206116352"/>
    <hyperlink ref="Z14" r:id="rId170" display="https://twitter.com/zoebijl/status/1172435386133438464"/>
    <hyperlink ref="Z15" r:id="rId171" display="https://twitter.com/zoebijl/status/1173850185350316032"/>
    <hyperlink ref="Z16" r:id="rId172" display="https://twitter.com/zoebijl/status/1173850185350316032"/>
    <hyperlink ref="Z17" r:id="rId173" display="https://twitter.com/dauwhe/status/1173853523227725824"/>
    <hyperlink ref="Z18" r:id="rId174" display="https://twitter.com/dauwhe/status/1173853523227725824"/>
    <hyperlink ref="Z19" r:id="rId175" display="https://twitter.com/frivoal/status/1173838999577751552"/>
    <hyperlink ref="Z20" r:id="rId176" display="https://twitter.com/frivoal/status/1173861598252826625"/>
    <hyperlink ref="Z21" r:id="rId177" display="https://twitter.com/frivoal/status/1173861598252826625"/>
    <hyperlink ref="Z22" r:id="rId178" display="https://twitter.com/kojiishi/status/1173865797824831490"/>
    <hyperlink ref="Z23" r:id="rId179" display="https://twitter.com/kojiishi/status/1173865797824831490"/>
    <hyperlink ref="Z24" r:id="rId180" display="https://twitter.com/murakamishinyu/status/1173867942875762689"/>
    <hyperlink ref="Z25" r:id="rId181" display="https://twitter.com/murakamishinyu/status/1173867942875762689"/>
    <hyperlink ref="Z26" r:id="rId182" display="https://twitter.com/cssrossen/status/1173840627777167368"/>
    <hyperlink ref="Z27" r:id="rId183" display="https://twitter.com/bobtung/status/1173870158881808386"/>
    <hyperlink ref="Z28" r:id="rId184" display="https://twitter.com/bobtung/status/1173870158881808386"/>
    <hyperlink ref="Z29" r:id="rId185" display="https://twitter.com/kinu/status/1173875762161545216"/>
    <hyperlink ref="Z30" r:id="rId186" display="https://twitter.com/makotoshimazu/status/1173876663240642561"/>
    <hyperlink ref="Z31" r:id="rId187" display="https://twitter.com/koba04/status/1173971419232780289"/>
    <hyperlink ref="Z32" r:id="rId188" display="https://twitter.com/koba04/status/1173971419232780289"/>
    <hyperlink ref="Z33" r:id="rId189" display="https://twitter.com/koba04/status/1173971419232780289"/>
    <hyperlink ref="Z34" r:id="rId190" display="https://twitter.com/koba04/status/1173971419232780289"/>
    <hyperlink ref="Z35" r:id="rId191" display="https://twitter.com/westbrookj/status/1173972059417915392"/>
    <hyperlink ref="Z36" r:id="rId192" display="https://twitter.com/westbrookj/status/1173972059417915392"/>
    <hyperlink ref="Z37" r:id="rId193" display="https://twitter.com/westbrookj/status/1173972059417915392"/>
    <hyperlink ref="Z38" r:id="rId194" display="https://twitter.com/westbrookj/status/1173972059417915392"/>
    <hyperlink ref="Z39" r:id="rId195" display="https://twitter.com/bitandbang/status/1173974316511375360"/>
    <hyperlink ref="Z40" r:id="rId196" display="https://twitter.com/bitandbang/status/1173974316511375360"/>
    <hyperlink ref="Z41" r:id="rId197" display="https://twitter.com/bitandbang/status/1173974316511375360"/>
    <hyperlink ref="Z42" r:id="rId198" display="https://twitter.com/bitandbang/status/1173974316511375360"/>
    <hyperlink ref="Z43" r:id="rId199" display="https://twitter.com/ryoyakawai/status/1173979051247075328"/>
    <hyperlink ref="Z44" r:id="rId200" display="https://twitter.com/ryoyakawai/status/1173979051247075328"/>
    <hyperlink ref="Z45" r:id="rId201" display="https://twitter.com/ryoyakawai/status/1173979051247075328"/>
    <hyperlink ref="Z46" r:id="rId202" display="https://twitter.com/ryoyakawai/status/1173979051247075328"/>
    <hyperlink ref="Z47" r:id="rId203" display="https://twitter.com/hellofillip/status/1174136470849744896"/>
    <hyperlink ref="Z48" r:id="rId204" display="https://twitter.com/hellofillip/status/1174136470849744896"/>
    <hyperlink ref="Z49" r:id="rId205" display="https://twitter.com/__sakito__/status/1174146520859340800"/>
    <hyperlink ref="Z50" r:id="rId206" display="https://twitter.com/sovrinid/status/1174156711113805824"/>
    <hyperlink ref="Z51" r:id="rId207" display="https://twitter.com/kazuhito/status/1174162104959426560"/>
    <hyperlink ref="Z52" r:id="rId208" display="https://twitter.com/kazuhito/status/1174162104959426560"/>
    <hyperlink ref="Z53" r:id="rId209" display="https://twitter.com/rushrio1337/status/1174182541319974912"/>
    <hyperlink ref="Z54" r:id="rId210" display="https://twitter.com/rushrio1337/status/1174182541319974912"/>
    <hyperlink ref="Z55" r:id="rId211" display="https://twitter.com/__dupl0/status/1174182597825585152"/>
    <hyperlink ref="Z56" r:id="rId212" display="https://twitter.com/__dupl0/status/1174182597825585152"/>
    <hyperlink ref="Z57" r:id="rId213" display="https://twitter.com/jacobussystems/status/1174182895373692928"/>
    <hyperlink ref="Z58" r:id="rId214" display="https://twitter.com/jacobussystems/status/1174182895373692928"/>
    <hyperlink ref="Z59" r:id="rId215" display="https://twitter.com/iotalover/status/1174184598202400773"/>
    <hyperlink ref="Z60" r:id="rId216" display="https://twitter.com/iotalover/status/1174184598202400773"/>
    <hyperlink ref="Z61" r:id="rId217" display="https://twitter.com/lala_morinigo/status/1174186122001489920"/>
    <hyperlink ref="Z62" r:id="rId218" display="https://twitter.com/mlc_recruit/status/1174190398069231617"/>
    <hyperlink ref="Z63" r:id="rId219" display="https://twitter.com/stucoxmedia/status/1174190609931931648"/>
    <hyperlink ref="Z64" r:id="rId220" display="https://twitter.com/monoeides/status/1174191151739494400"/>
    <hyperlink ref="Z65" r:id="rId221" display="https://twitter.com/monoeides/status/1174191151739494400"/>
    <hyperlink ref="Z66" r:id="rId222" display="https://twitter.com/nod_/status/1174193494707122180"/>
    <hyperlink ref="Z67" r:id="rId223" display="https://twitter.com/mikecosgrave/status/1174198281003577344"/>
    <hyperlink ref="Z68" r:id="rId224" display="https://twitter.com/jo_hwell/status/1174198695610462208"/>
    <hyperlink ref="Z69" r:id="rId225" display="https://twitter.com/jo_hwell/status/1174198695610462208"/>
    <hyperlink ref="Z70" r:id="rId226" display="https://twitter.com/sangwhanmoon/status/1174203949769007106"/>
    <hyperlink ref="Z71" r:id="rId227" display="https://twitter.com/abiola_usman/status/1174208140038070273"/>
    <hyperlink ref="Z72" r:id="rId228" display="https://twitter.com/lara86559713/status/1174214754057031683"/>
    <hyperlink ref="Z73" r:id="rId229" display="https://twitter.com/lara86559713/status/1174214754057031683"/>
    <hyperlink ref="Z74" r:id="rId230" display="https://twitter.com/azaroth42/status/1174180696375664640"/>
    <hyperlink ref="Z75" r:id="rId231" display="https://twitter.com/azaroth42/status/1174184161634062336"/>
    <hyperlink ref="Z76" r:id="rId232" display="https://twitter.com/azaroth42/status/1174184558138445832"/>
    <hyperlink ref="Z77" r:id="rId233" display="https://twitter.com/azaroth42/status/1174185649982885890"/>
    <hyperlink ref="Z78" r:id="rId234" display="https://twitter.com/azaroth42/status/1174227948129476610"/>
    <hyperlink ref="Z79" r:id="rId235" display="https://twitter.com/_scottlow/status/1174229375262371840"/>
    <hyperlink ref="Z80" r:id="rId236" display="https://twitter.com/smithsam/status/1174234538282823680"/>
    <hyperlink ref="Z81" r:id="rId237" display="https://twitter.com/smithsam/status/1174234538282823680"/>
    <hyperlink ref="Z82" r:id="rId238" display="https://twitter.com/jiminypan/status/1174244076478173185"/>
    <hyperlink ref="Z83" r:id="rId239" display="https://twitter.com/codepo8/status/1174244780240510976"/>
    <hyperlink ref="Z84" r:id="rId240" display="https://twitter.com/codepo8/status/1174244780240510976"/>
    <hyperlink ref="Z85" r:id="rId241" display="https://twitter.com/heycam/status/1174246464266133504"/>
    <hyperlink ref="Z86" r:id="rId242" display="https://twitter.com/edwilde/status/1174247803498967040"/>
    <hyperlink ref="Z87" r:id="rId243" display="https://twitter.com/biilabsjapan/status/1174248979695046656"/>
    <hyperlink ref="Z88" r:id="rId244" display="https://twitter.com/biilabsjapan/status/1174248979695046656"/>
    <hyperlink ref="Z89" r:id="rId245" display="https://twitter.com/kennethrohde/status/1173971472735277057"/>
    <hyperlink ref="Z90" r:id="rId246" display="https://twitter.com/rijubrata/status/1173973411313246208"/>
    <hyperlink ref="Z91" r:id="rId247" display="https://twitter.com/rijubrata/status/1173973411313246208"/>
    <hyperlink ref="Z92" r:id="rId248" display="https://twitter.com/rijubrata/status/1173973411313246208"/>
    <hyperlink ref="Z93" r:id="rId249" display="https://twitter.com/agektmr/status/1173970308744638469"/>
    <hyperlink ref="Z94" r:id="rId250" display="https://twitter.com/kennethrohde/status/1173971472735277057"/>
    <hyperlink ref="Z95" r:id="rId251" display="https://twitter.com/kennethrohde/status/1173971472735277057"/>
    <hyperlink ref="Z96" r:id="rId252" display="https://twitter.com/agektmr/status/1173970308744638469"/>
    <hyperlink ref="Z97" r:id="rId253" display="https://twitter.com/agektmr/status/1173970308744638469"/>
    <hyperlink ref="Z98" r:id="rId254" display="https://twitter.com/agektmr/status/1169556998150479872"/>
    <hyperlink ref="Z99" r:id="rId255" display="https://twitter.com/agektmr/status/1173871579198971905"/>
    <hyperlink ref="Z100" r:id="rId256" display="https://twitter.com/agektmr/status/1174105440717639680"/>
    <hyperlink ref="Z101" r:id="rId257" display="https://twitter.com/agektmr/status/1174249413050605568"/>
    <hyperlink ref="Z102" r:id="rId258" display="https://twitter.com/brucel/status/1174161555962781697"/>
    <hyperlink ref="Z103" r:id="rId259" display="https://twitter.com/brucel/status/1174135908804612097"/>
    <hyperlink ref="Z104" r:id="rId260" display="https://twitter.com/brucel/status/1174224002052743173"/>
    <hyperlink ref="Z105" r:id="rId261" display="https://twitter.com/brucel/status/1174245476566257664"/>
    <hyperlink ref="Z106" r:id="rId262" display="https://twitter.com/brucel/status/1174249957194420224"/>
    <hyperlink ref="Z107" r:id="rId263" display="https://twitter.com/cryptoinversor_/status/1174256960880992261"/>
    <hyperlink ref="Z108" r:id="rId264" display="https://twitter.com/cryptoinversor_/status/1174256960880992261"/>
    <hyperlink ref="Z109" r:id="rId265" display="https://twitter.com/ydxmyfriend/status/1174259663359152128"/>
    <hyperlink ref="Z110" r:id="rId266" display="https://twitter.com/ydxmyfriend/status/1174259663359152128"/>
    <hyperlink ref="Z111" r:id="rId267" display="https://twitter.com/blueocto/status/1174261647810150400"/>
    <hyperlink ref="Z112" r:id="rId268" display="https://twitter.com/romaricpascal/status/1174274160324952065"/>
    <hyperlink ref="Z113" r:id="rId269" display="https://twitter.com/zoontek/status/1174279364537651200"/>
    <hyperlink ref="Z114" r:id="rId270" display="https://twitter.com/tydax/status/1174287772414369797"/>
    <hyperlink ref="Z115" r:id="rId271" display="https://twitter.com/hadleybeeman/status/1174232639336849411"/>
    <hyperlink ref="Z116" r:id="rId272" display="https://twitter.com/marypcbuk/status/1174291047272386560"/>
    <hyperlink ref="Z117" r:id="rId273" display="https://twitter.com/marypcbuk/status/1174291047272386560"/>
    <hyperlink ref="Z118" r:id="rId274" display="https://twitter.com/fordm10/status/1174316729469677568"/>
    <hyperlink ref="Z119" r:id="rId275" display="https://twitter.com/mpaconference/status/1174317771641020416"/>
    <hyperlink ref="Z120" r:id="rId276" display="https://twitter.com/lueyforje/status/1174318188185546752"/>
    <hyperlink ref="Z121" r:id="rId277" display="https://twitter.com/lueyforje/status/1174318188185546752"/>
    <hyperlink ref="Z122" r:id="rId278" display="https://twitter.com/sdolamore/status/1174310097239052288"/>
    <hyperlink ref="Z123" r:id="rId279" display="https://twitter.com/lindseymcdougle/status/1174320934666346497"/>
    <hyperlink ref="Z124" r:id="rId280" display="https://twitter.com/dotminiscule/status/1173488597548158976"/>
    <hyperlink ref="Z125" r:id="rId281" display="https://twitter.com/dotminiscule/status/1173529982867390464"/>
    <hyperlink ref="Z126" r:id="rId282" display="https://twitter.com/dotminiscule/status/1174327559862935553"/>
    <hyperlink ref="Z127" r:id="rId283" display="https://twitter.com/biilabs/status/1174113463750127616"/>
    <hyperlink ref="Z128" r:id="rId284" display="https://twitter.com/paladin_442/status/1174347038055718912"/>
    <hyperlink ref="Z129" r:id="rId285" display="https://twitter.com/paladin_442/status/1174347038055718912"/>
    <hyperlink ref="Z130" r:id="rId286" display="https://twitter.com/idoros/status/1174366268281032707"/>
    <hyperlink ref="Z131" r:id="rId287" display="https://twitter.com/brucel/status/1174186286216859649"/>
    <hyperlink ref="Z132" r:id="rId288" display="https://twitter.com/paulmwatson/status/1174393739604910080"/>
    <hyperlink ref="BB3" r:id="rId289" display="https://api.twitter.com/1.1/geo/id/c8b06a459cc8f78a.json"/>
    <hyperlink ref="BB125" r:id="rId290" display="https://api.twitter.com/1.1/geo/id/f62cf04248a8314b.json"/>
  </hyperlinks>
  <printOptions/>
  <pageMargins left="0.7" right="0.7" top="0.75" bottom="0.75" header="0.3" footer="0.3"/>
  <pageSetup horizontalDpi="600" verticalDpi="600" orientation="portrait" r:id="rId294"/>
  <legacyDrawing r:id="rId292"/>
  <tableParts>
    <tablePart r:id="rId29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1806</v>
      </c>
      <c r="B1" s="13" t="s">
        <v>1807</v>
      </c>
      <c r="C1" s="13" t="s">
        <v>1800</v>
      </c>
      <c r="D1" s="13" t="s">
        <v>1801</v>
      </c>
      <c r="E1" s="13" t="s">
        <v>1808</v>
      </c>
      <c r="F1" s="13" t="s">
        <v>144</v>
      </c>
      <c r="G1" s="13" t="s">
        <v>1809</v>
      </c>
      <c r="H1" s="13" t="s">
        <v>1810</v>
      </c>
      <c r="I1" s="13" t="s">
        <v>1811</v>
      </c>
      <c r="J1" s="13" t="s">
        <v>1812</v>
      </c>
      <c r="K1" s="13" t="s">
        <v>1813</v>
      </c>
      <c r="L1" s="13" t="s">
        <v>1814</v>
      </c>
    </row>
    <row r="2" spans="1:12" ht="15">
      <c r="A2" s="86" t="s">
        <v>1387</v>
      </c>
      <c r="B2" s="86" t="s">
        <v>1388</v>
      </c>
      <c r="C2" s="86">
        <v>16</v>
      </c>
      <c r="D2" s="121">
        <v>0.00907724370261142</v>
      </c>
      <c r="E2" s="121">
        <v>1.3181347121478846</v>
      </c>
      <c r="F2" s="86" t="s">
        <v>1802</v>
      </c>
      <c r="G2" s="86" t="b">
        <v>0</v>
      </c>
      <c r="H2" s="86" t="b">
        <v>0</v>
      </c>
      <c r="I2" s="86" t="b">
        <v>0</v>
      </c>
      <c r="J2" s="86" t="b">
        <v>0</v>
      </c>
      <c r="K2" s="86" t="b">
        <v>0</v>
      </c>
      <c r="L2" s="86" t="b">
        <v>0</v>
      </c>
    </row>
    <row r="3" spans="1:12" ht="15">
      <c r="A3" s="86" t="s">
        <v>1406</v>
      </c>
      <c r="B3" s="86" t="s">
        <v>1387</v>
      </c>
      <c r="C3" s="86">
        <v>15</v>
      </c>
      <c r="D3" s="121">
        <v>0.008832085207982614</v>
      </c>
      <c r="E3" s="121">
        <v>1.1434480022461047</v>
      </c>
      <c r="F3" s="86" t="s">
        <v>1802</v>
      </c>
      <c r="G3" s="86" t="b">
        <v>0</v>
      </c>
      <c r="H3" s="86" t="b">
        <v>0</v>
      </c>
      <c r="I3" s="86" t="b">
        <v>0</v>
      </c>
      <c r="J3" s="86" t="b">
        <v>0</v>
      </c>
      <c r="K3" s="86" t="b">
        <v>0</v>
      </c>
      <c r="L3" s="86" t="b">
        <v>0</v>
      </c>
    </row>
    <row r="4" spans="1:12" ht="15">
      <c r="A4" s="86" t="s">
        <v>1390</v>
      </c>
      <c r="B4" s="86" t="s">
        <v>1389</v>
      </c>
      <c r="C4" s="86">
        <v>14</v>
      </c>
      <c r="D4" s="121">
        <v>0.011794164635940815</v>
      </c>
      <c r="E4" s="121">
        <v>1.6999396968660478</v>
      </c>
      <c r="F4" s="86" t="s">
        <v>1802</v>
      </c>
      <c r="G4" s="86" t="b">
        <v>0</v>
      </c>
      <c r="H4" s="86" t="b">
        <v>0</v>
      </c>
      <c r="I4" s="86" t="b">
        <v>0</v>
      </c>
      <c r="J4" s="86" t="b">
        <v>0</v>
      </c>
      <c r="K4" s="86" t="b">
        <v>0</v>
      </c>
      <c r="L4" s="86" t="b">
        <v>0</v>
      </c>
    </row>
    <row r="5" spans="1:12" ht="15">
      <c r="A5" s="86" t="s">
        <v>1402</v>
      </c>
      <c r="B5" s="86" t="s">
        <v>1403</v>
      </c>
      <c r="C5" s="86">
        <v>13</v>
      </c>
      <c r="D5" s="121">
        <v>0.008273571768554264</v>
      </c>
      <c r="E5" s="121">
        <v>1.9713472259232283</v>
      </c>
      <c r="F5" s="86" t="s">
        <v>1802</v>
      </c>
      <c r="G5" s="86" t="b">
        <v>0</v>
      </c>
      <c r="H5" s="86" t="b">
        <v>0</v>
      </c>
      <c r="I5" s="86" t="b">
        <v>0</v>
      </c>
      <c r="J5" s="86" t="b">
        <v>0</v>
      </c>
      <c r="K5" s="86" t="b">
        <v>0</v>
      </c>
      <c r="L5" s="86" t="b">
        <v>0</v>
      </c>
    </row>
    <row r="6" spans="1:12" ht="15">
      <c r="A6" s="86" t="s">
        <v>1403</v>
      </c>
      <c r="B6" s="86" t="s">
        <v>1404</v>
      </c>
      <c r="C6" s="86">
        <v>13</v>
      </c>
      <c r="D6" s="121">
        <v>0.008273571768554264</v>
      </c>
      <c r="E6" s="121">
        <v>1.9713472259232283</v>
      </c>
      <c r="F6" s="86" t="s">
        <v>1802</v>
      </c>
      <c r="G6" s="86" t="b">
        <v>0</v>
      </c>
      <c r="H6" s="86" t="b">
        <v>0</v>
      </c>
      <c r="I6" s="86" t="b">
        <v>0</v>
      </c>
      <c r="J6" s="86" t="b">
        <v>0</v>
      </c>
      <c r="K6" s="86" t="b">
        <v>0</v>
      </c>
      <c r="L6" s="86" t="b">
        <v>0</v>
      </c>
    </row>
    <row r="7" spans="1:12" ht="15">
      <c r="A7" s="86" t="s">
        <v>1404</v>
      </c>
      <c r="B7" s="86" t="s">
        <v>1405</v>
      </c>
      <c r="C7" s="86">
        <v>13</v>
      </c>
      <c r="D7" s="121">
        <v>0.008273571768554264</v>
      </c>
      <c r="E7" s="121">
        <v>1.9713472259232283</v>
      </c>
      <c r="F7" s="86" t="s">
        <v>1802</v>
      </c>
      <c r="G7" s="86" t="b">
        <v>0</v>
      </c>
      <c r="H7" s="86" t="b">
        <v>0</v>
      </c>
      <c r="I7" s="86" t="b">
        <v>0</v>
      </c>
      <c r="J7" s="86" t="b">
        <v>0</v>
      </c>
      <c r="K7" s="86" t="b">
        <v>0</v>
      </c>
      <c r="L7" s="86" t="b">
        <v>0</v>
      </c>
    </row>
    <row r="8" spans="1:12" ht="15">
      <c r="A8" s="86" t="s">
        <v>1405</v>
      </c>
      <c r="B8" s="86" t="s">
        <v>280</v>
      </c>
      <c r="C8" s="86">
        <v>13</v>
      </c>
      <c r="D8" s="121">
        <v>0.008273571768554264</v>
      </c>
      <c r="E8" s="121">
        <v>1.9713472259232283</v>
      </c>
      <c r="F8" s="86" t="s">
        <v>1802</v>
      </c>
      <c r="G8" s="86" t="b">
        <v>0</v>
      </c>
      <c r="H8" s="86" t="b">
        <v>0</v>
      </c>
      <c r="I8" s="86" t="b">
        <v>0</v>
      </c>
      <c r="J8" s="86" t="b">
        <v>0</v>
      </c>
      <c r="K8" s="86" t="b">
        <v>0</v>
      </c>
      <c r="L8" s="86" t="b">
        <v>0</v>
      </c>
    </row>
    <row r="9" spans="1:12" ht="15">
      <c r="A9" s="86" t="s">
        <v>280</v>
      </c>
      <c r="B9" s="86" t="s">
        <v>1406</v>
      </c>
      <c r="C9" s="86">
        <v>13</v>
      </c>
      <c r="D9" s="121">
        <v>0.008273571768554264</v>
      </c>
      <c r="E9" s="121">
        <v>1.8811705955741402</v>
      </c>
      <c r="F9" s="86" t="s">
        <v>1802</v>
      </c>
      <c r="G9" s="86" t="b">
        <v>0</v>
      </c>
      <c r="H9" s="86" t="b">
        <v>0</v>
      </c>
      <c r="I9" s="86" t="b">
        <v>0</v>
      </c>
      <c r="J9" s="86" t="b">
        <v>0</v>
      </c>
      <c r="K9" s="86" t="b">
        <v>0</v>
      </c>
      <c r="L9" s="86" t="b">
        <v>0</v>
      </c>
    </row>
    <row r="10" spans="1:12" ht="15">
      <c r="A10" s="86" t="s">
        <v>1388</v>
      </c>
      <c r="B10" s="86" t="s">
        <v>1407</v>
      </c>
      <c r="C10" s="86">
        <v>13</v>
      </c>
      <c r="D10" s="121">
        <v>0.008273571768554264</v>
      </c>
      <c r="E10" s="121">
        <v>1.7235627422124722</v>
      </c>
      <c r="F10" s="86" t="s">
        <v>1802</v>
      </c>
      <c r="G10" s="86" t="b">
        <v>0</v>
      </c>
      <c r="H10" s="86" t="b">
        <v>0</v>
      </c>
      <c r="I10" s="86" t="b">
        <v>0</v>
      </c>
      <c r="J10" s="86" t="b">
        <v>0</v>
      </c>
      <c r="K10" s="86" t="b">
        <v>0</v>
      </c>
      <c r="L10" s="86" t="b">
        <v>0</v>
      </c>
    </row>
    <row r="11" spans="1:12" ht="15">
      <c r="A11" s="86" t="s">
        <v>1407</v>
      </c>
      <c r="B11" s="86" t="s">
        <v>1408</v>
      </c>
      <c r="C11" s="86">
        <v>13</v>
      </c>
      <c r="D11" s="121">
        <v>0.008273571768554264</v>
      </c>
      <c r="E11" s="121">
        <v>1.9713472259232283</v>
      </c>
      <c r="F11" s="86" t="s">
        <v>1802</v>
      </c>
      <c r="G11" s="86" t="b">
        <v>0</v>
      </c>
      <c r="H11" s="86" t="b">
        <v>0</v>
      </c>
      <c r="I11" s="86" t="b">
        <v>0</v>
      </c>
      <c r="J11" s="86" t="b">
        <v>0</v>
      </c>
      <c r="K11" s="86" t="b">
        <v>0</v>
      </c>
      <c r="L11" s="86" t="b">
        <v>0</v>
      </c>
    </row>
    <row r="12" spans="1:12" ht="15">
      <c r="A12" s="86" t="s">
        <v>1408</v>
      </c>
      <c r="B12" s="86" t="s">
        <v>1700</v>
      </c>
      <c r="C12" s="86">
        <v>13</v>
      </c>
      <c r="D12" s="121">
        <v>0.008273571768554264</v>
      </c>
      <c r="E12" s="121">
        <v>1.939162542551827</v>
      </c>
      <c r="F12" s="86" t="s">
        <v>1802</v>
      </c>
      <c r="G12" s="86" t="b">
        <v>0</v>
      </c>
      <c r="H12" s="86" t="b">
        <v>0</v>
      </c>
      <c r="I12" s="86" t="b">
        <v>0</v>
      </c>
      <c r="J12" s="86" t="b">
        <v>0</v>
      </c>
      <c r="K12" s="86" t="b">
        <v>0</v>
      </c>
      <c r="L12" s="86" t="b">
        <v>0</v>
      </c>
    </row>
    <row r="13" spans="1:12" ht="15">
      <c r="A13" s="86" t="s">
        <v>1700</v>
      </c>
      <c r="B13" s="86" t="s">
        <v>1701</v>
      </c>
      <c r="C13" s="86">
        <v>13</v>
      </c>
      <c r="D13" s="121">
        <v>0.008273571768554264</v>
      </c>
      <c r="E13" s="121">
        <v>1.939162542551827</v>
      </c>
      <c r="F13" s="86" t="s">
        <v>1802</v>
      </c>
      <c r="G13" s="86" t="b">
        <v>0</v>
      </c>
      <c r="H13" s="86" t="b">
        <v>0</v>
      </c>
      <c r="I13" s="86" t="b">
        <v>0</v>
      </c>
      <c r="J13" s="86" t="b">
        <v>0</v>
      </c>
      <c r="K13" s="86" t="b">
        <v>0</v>
      </c>
      <c r="L13" s="86" t="b">
        <v>0</v>
      </c>
    </row>
    <row r="14" spans="1:12" ht="15">
      <c r="A14" s="86" t="s">
        <v>1701</v>
      </c>
      <c r="B14" s="86" t="s">
        <v>1702</v>
      </c>
      <c r="C14" s="86">
        <v>13</v>
      </c>
      <c r="D14" s="121">
        <v>0.008273571768554264</v>
      </c>
      <c r="E14" s="121">
        <v>1.9713472259232283</v>
      </c>
      <c r="F14" s="86" t="s">
        <v>1802</v>
      </c>
      <c r="G14" s="86" t="b">
        <v>0</v>
      </c>
      <c r="H14" s="86" t="b">
        <v>0</v>
      </c>
      <c r="I14" s="86" t="b">
        <v>0</v>
      </c>
      <c r="J14" s="86" t="b">
        <v>0</v>
      </c>
      <c r="K14" s="86" t="b">
        <v>0</v>
      </c>
      <c r="L14" s="86" t="b">
        <v>0</v>
      </c>
    </row>
    <row r="15" spans="1:12" ht="15">
      <c r="A15" s="86" t="s">
        <v>1702</v>
      </c>
      <c r="B15" s="86" t="s">
        <v>1703</v>
      </c>
      <c r="C15" s="86">
        <v>13</v>
      </c>
      <c r="D15" s="121">
        <v>0.008273571768554264</v>
      </c>
      <c r="E15" s="121">
        <v>1.9713472259232283</v>
      </c>
      <c r="F15" s="86" t="s">
        <v>1802</v>
      </c>
      <c r="G15" s="86" t="b">
        <v>0</v>
      </c>
      <c r="H15" s="86" t="b">
        <v>0</v>
      </c>
      <c r="I15" s="86" t="b">
        <v>0</v>
      </c>
      <c r="J15" s="86" t="b">
        <v>0</v>
      </c>
      <c r="K15" s="86" t="b">
        <v>0</v>
      </c>
      <c r="L15" s="86" t="b">
        <v>0</v>
      </c>
    </row>
    <row r="16" spans="1:12" ht="15">
      <c r="A16" s="86" t="s">
        <v>1703</v>
      </c>
      <c r="B16" s="86" t="s">
        <v>1704</v>
      </c>
      <c r="C16" s="86">
        <v>13</v>
      </c>
      <c r="D16" s="121">
        <v>0.008273571768554264</v>
      </c>
      <c r="E16" s="121">
        <v>1.9713472259232283</v>
      </c>
      <c r="F16" s="86" t="s">
        <v>1802</v>
      </c>
      <c r="G16" s="86" t="b">
        <v>0</v>
      </c>
      <c r="H16" s="86" t="b">
        <v>0</v>
      </c>
      <c r="I16" s="86" t="b">
        <v>0</v>
      </c>
      <c r="J16" s="86" t="b">
        <v>0</v>
      </c>
      <c r="K16" s="86" t="b">
        <v>1</v>
      </c>
      <c r="L16" s="86" t="b">
        <v>0</v>
      </c>
    </row>
    <row r="17" spans="1:12" ht="15">
      <c r="A17" s="86" t="s">
        <v>1704</v>
      </c>
      <c r="B17" s="86" t="s">
        <v>1363</v>
      </c>
      <c r="C17" s="86">
        <v>13</v>
      </c>
      <c r="D17" s="121">
        <v>0.008273571768554264</v>
      </c>
      <c r="E17" s="121">
        <v>1.9713472259232283</v>
      </c>
      <c r="F17" s="86" t="s">
        <v>1802</v>
      </c>
      <c r="G17" s="86" t="b">
        <v>0</v>
      </c>
      <c r="H17" s="86" t="b">
        <v>1</v>
      </c>
      <c r="I17" s="86" t="b">
        <v>0</v>
      </c>
      <c r="J17" s="86" t="b">
        <v>0</v>
      </c>
      <c r="K17" s="86" t="b">
        <v>0</v>
      </c>
      <c r="L17" s="86" t="b">
        <v>0</v>
      </c>
    </row>
    <row r="18" spans="1:12" ht="15">
      <c r="A18" s="86" t="s">
        <v>1363</v>
      </c>
      <c r="B18" s="86" t="s">
        <v>1705</v>
      </c>
      <c r="C18" s="86">
        <v>13</v>
      </c>
      <c r="D18" s="121">
        <v>0.008273571768554264</v>
      </c>
      <c r="E18" s="121">
        <v>1.9713472259232283</v>
      </c>
      <c r="F18" s="86" t="s">
        <v>1802</v>
      </c>
      <c r="G18" s="86" t="b">
        <v>0</v>
      </c>
      <c r="H18" s="86" t="b">
        <v>0</v>
      </c>
      <c r="I18" s="86" t="b">
        <v>0</v>
      </c>
      <c r="J18" s="86" t="b">
        <v>0</v>
      </c>
      <c r="K18" s="86" t="b">
        <v>0</v>
      </c>
      <c r="L18" s="86" t="b">
        <v>0</v>
      </c>
    </row>
    <row r="19" spans="1:12" ht="15">
      <c r="A19" s="86" t="s">
        <v>1705</v>
      </c>
      <c r="B19" s="86" t="s">
        <v>1706</v>
      </c>
      <c r="C19" s="86">
        <v>13</v>
      </c>
      <c r="D19" s="121">
        <v>0.008273571768554264</v>
      </c>
      <c r="E19" s="121">
        <v>1.9713472259232283</v>
      </c>
      <c r="F19" s="86" t="s">
        <v>1802</v>
      </c>
      <c r="G19" s="86" t="b">
        <v>0</v>
      </c>
      <c r="H19" s="86" t="b">
        <v>0</v>
      </c>
      <c r="I19" s="86" t="b">
        <v>0</v>
      </c>
      <c r="J19" s="86" t="b">
        <v>0</v>
      </c>
      <c r="K19" s="86" t="b">
        <v>0</v>
      </c>
      <c r="L19" s="86" t="b">
        <v>0</v>
      </c>
    </row>
    <row r="20" spans="1:12" ht="15">
      <c r="A20" s="86" t="s">
        <v>1706</v>
      </c>
      <c r="B20" s="86" t="s">
        <v>1707</v>
      </c>
      <c r="C20" s="86">
        <v>13</v>
      </c>
      <c r="D20" s="121">
        <v>0.008273571768554264</v>
      </c>
      <c r="E20" s="121">
        <v>1.9713472259232283</v>
      </c>
      <c r="F20" s="86" t="s">
        <v>1802</v>
      </c>
      <c r="G20" s="86" t="b">
        <v>0</v>
      </c>
      <c r="H20" s="86" t="b">
        <v>0</v>
      </c>
      <c r="I20" s="86" t="b">
        <v>0</v>
      </c>
      <c r="J20" s="86" t="b">
        <v>0</v>
      </c>
      <c r="K20" s="86" t="b">
        <v>0</v>
      </c>
      <c r="L20" s="86" t="b">
        <v>0</v>
      </c>
    </row>
    <row r="21" spans="1:12" ht="15">
      <c r="A21" s="86" t="s">
        <v>1707</v>
      </c>
      <c r="B21" s="86" t="s">
        <v>1708</v>
      </c>
      <c r="C21" s="86">
        <v>13</v>
      </c>
      <c r="D21" s="121">
        <v>0.008273571768554264</v>
      </c>
      <c r="E21" s="121">
        <v>1.9713472259232283</v>
      </c>
      <c r="F21" s="86" t="s">
        <v>1802</v>
      </c>
      <c r="G21" s="86" t="b">
        <v>0</v>
      </c>
      <c r="H21" s="86" t="b">
        <v>0</v>
      </c>
      <c r="I21" s="86" t="b">
        <v>0</v>
      </c>
      <c r="J21" s="86" t="b">
        <v>0</v>
      </c>
      <c r="K21" s="86" t="b">
        <v>0</v>
      </c>
      <c r="L21" s="86" t="b">
        <v>0</v>
      </c>
    </row>
    <row r="22" spans="1:12" ht="15">
      <c r="A22" s="86" t="s">
        <v>1708</v>
      </c>
      <c r="B22" s="86" t="s">
        <v>1709</v>
      </c>
      <c r="C22" s="86">
        <v>13</v>
      </c>
      <c r="D22" s="121">
        <v>0.008273571768554264</v>
      </c>
      <c r="E22" s="121">
        <v>1.9713472259232283</v>
      </c>
      <c r="F22" s="86" t="s">
        <v>1802</v>
      </c>
      <c r="G22" s="86" t="b">
        <v>0</v>
      </c>
      <c r="H22" s="86" t="b">
        <v>0</v>
      </c>
      <c r="I22" s="86" t="b">
        <v>0</v>
      </c>
      <c r="J22" s="86" t="b">
        <v>0</v>
      </c>
      <c r="K22" s="86" t="b">
        <v>0</v>
      </c>
      <c r="L22" s="86" t="b">
        <v>0</v>
      </c>
    </row>
    <row r="23" spans="1:12" ht="15">
      <c r="A23" s="86" t="s">
        <v>1393</v>
      </c>
      <c r="B23" s="86" t="s">
        <v>1394</v>
      </c>
      <c r="C23" s="86">
        <v>12</v>
      </c>
      <c r="D23" s="121">
        <v>0.007956794722782011</v>
      </c>
      <c r="E23" s="121">
        <v>1.9713472259232283</v>
      </c>
      <c r="F23" s="86" t="s">
        <v>1802</v>
      </c>
      <c r="G23" s="86" t="b">
        <v>0</v>
      </c>
      <c r="H23" s="86" t="b">
        <v>1</v>
      </c>
      <c r="I23" s="86" t="b">
        <v>0</v>
      </c>
      <c r="J23" s="86" t="b">
        <v>0</v>
      </c>
      <c r="K23" s="86" t="b">
        <v>0</v>
      </c>
      <c r="L23" s="86" t="b">
        <v>0</v>
      </c>
    </row>
    <row r="24" spans="1:12" ht="15">
      <c r="A24" s="86" t="s">
        <v>1394</v>
      </c>
      <c r="B24" s="86" t="s">
        <v>1395</v>
      </c>
      <c r="C24" s="86">
        <v>12</v>
      </c>
      <c r="D24" s="121">
        <v>0.007956794722782011</v>
      </c>
      <c r="E24" s="121">
        <v>1.9713472259232283</v>
      </c>
      <c r="F24" s="86" t="s">
        <v>1802</v>
      </c>
      <c r="G24" s="86" t="b">
        <v>0</v>
      </c>
      <c r="H24" s="86" t="b">
        <v>0</v>
      </c>
      <c r="I24" s="86" t="b">
        <v>0</v>
      </c>
      <c r="J24" s="86" t="b">
        <v>0</v>
      </c>
      <c r="K24" s="86" t="b">
        <v>0</v>
      </c>
      <c r="L24" s="86" t="b">
        <v>0</v>
      </c>
    </row>
    <row r="25" spans="1:12" ht="15">
      <c r="A25" s="86" t="s">
        <v>1395</v>
      </c>
      <c r="B25" s="86" t="s">
        <v>1396</v>
      </c>
      <c r="C25" s="86">
        <v>12</v>
      </c>
      <c r="D25" s="121">
        <v>0.007956794722782011</v>
      </c>
      <c r="E25" s="121">
        <v>2.00610933218244</v>
      </c>
      <c r="F25" s="86" t="s">
        <v>1802</v>
      </c>
      <c r="G25" s="86" t="b">
        <v>0</v>
      </c>
      <c r="H25" s="86" t="b">
        <v>0</v>
      </c>
      <c r="I25" s="86" t="b">
        <v>0</v>
      </c>
      <c r="J25" s="86" t="b">
        <v>0</v>
      </c>
      <c r="K25" s="86" t="b">
        <v>0</v>
      </c>
      <c r="L25" s="86" t="b">
        <v>0</v>
      </c>
    </row>
    <row r="26" spans="1:12" ht="15">
      <c r="A26" s="86" t="s">
        <v>1396</v>
      </c>
      <c r="B26" s="86" t="s">
        <v>1397</v>
      </c>
      <c r="C26" s="86">
        <v>12</v>
      </c>
      <c r="D26" s="121">
        <v>0.007956794722782011</v>
      </c>
      <c r="E26" s="121">
        <v>2.00610933218244</v>
      </c>
      <c r="F26" s="86" t="s">
        <v>1802</v>
      </c>
      <c r="G26" s="86" t="b">
        <v>0</v>
      </c>
      <c r="H26" s="86" t="b">
        <v>0</v>
      </c>
      <c r="I26" s="86" t="b">
        <v>0</v>
      </c>
      <c r="J26" s="86" t="b">
        <v>0</v>
      </c>
      <c r="K26" s="86" t="b">
        <v>0</v>
      </c>
      <c r="L26" s="86" t="b">
        <v>0</v>
      </c>
    </row>
    <row r="27" spans="1:12" ht="15">
      <c r="A27" s="86" t="s">
        <v>1397</v>
      </c>
      <c r="B27" s="86" t="s">
        <v>1398</v>
      </c>
      <c r="C27" s="86">
        <v>12</v>
      </c>
      <c r="D27" s="121">
        <v>0.007956794722782011</v>
      </c>
      <c r="E27" s="121">
        <v>2.00610933218244</v>
      </c>
      <c r="F27" s="86" t="s">
        <v>1802</v>
      </c>
      <c r="G27" s="86" t="b">
        <v>0</v>
      </c>
      <c r="H27" s="86" t="b">
        <v>0</v>
      </c>
      <c r="I27" s="86" t="b">
        <v>0</v>
      </c>
      <c r="J27" s="86" t="b">
        <v>0</v>
      </c>
      <c r="K27" s="86" t="b">
        <v>0</v>
      </c>
      <c r="L27" s="86" t="b">
        <v>0</v>
      </c>
    </row>
    <row r="28" spans="1:12" ht="15">
      <c r="A28" s="86" t="s">
        <v>1398</v>
      </c>
      <c r="B28" s="86" t="s">
        <v>1391</v>
      </c>
      <c r="C28" s="86">
        <v>12</v>
      </c>
      <c r="D28" s="121">
        <v>0.007956794722782011</v>
      </c>
      <c r="E28" s="121">
        <v>1.8811705955741402</v>
      </c>
      <c r="F28" s="86" t="s">
        <v>1802</v>
      </c>
      <c r="G28" s="86" t="b">
        <v>0</v>
      </c>
      <c r="H28" s="86" t="b">
        <v>0</v>
      </c>
      <c r="I28" s="86" t="b">
        <v>0</v>
      </c>
      <c r="J28" s="86" t="b">
        <v>0</v>
      </c>
      <c r="K28" s="86" t="b">
        <v>0</v>
      </c>
      <c r="L28" s="86" t="b">
        <v>0</v>
      </c>
    </row>
    <row r="29" spans="1:12" ht="15">
      <c r="A29" s="86" t="s">
        <v>1391</v>
      </c>
      <c r="B29" s="86" t="s">
        <v>1399</v>
      </c>
      <c r="C29" s="86">
        <v>12</v>
      </c>
      <c r="D29" s="121">
        <v>0.007956794722782011</v>
      </c>
      <c r="E29" s="121">
        <v>1.8811705955741402</v>
      </c>
      <c r="F29" s="86" t="s">
        <v>1802</v>
      </c>
      <c r="G29" s="86" t="b">
        <v>0</v>
      </c>
      <c r="H29" s="86" t="b">
        <v>0</v>
      </c>
      <c r="I29" s="86" t="b">
        <v>0</v>
      </c>
      <c r="J29" s="86" t="b">
        <v>0</v>
      </c>
      <c r="K29" s="86" t="b">
        <v>0</v>
      </c>
      <c r="L29" s="86" t="b">
        <v>0</v>
      </c>
    </row>
    <row r="30" spans="1:12" ht="15">
      <c r="A30" s="86" t="s">
        <v>1399</v>
      </c>
      <c r="B30" s="86" t="s">
        <v>1400</v>
      </c>
      <c r="C30" s="86">
        <v>12</v>
      </c>
      <c r="D30" s="121">
        <v>0.007956794722782011</v>
      </c>
      <c r="E30" s="121">
        <v>2.00610933218244</v>
      </c>
      <c r="F30" s="86" t="s">
        <v>1802</v>
      </c>
      <c r="G30" s="86" t="b">
        <v>0</v>
      </c>
      <c r="H30" s="86" t="b">
        <v>0</v>
      </c>
      <c r="I30" s="86" t="b">
        <v>0</v>
      </c>
      <c r="J30" s="86" t="b">
        <v>0</v>
      </c>
      <c r="K30" s="86" t="b">
        <v>1</v>
      </c>
      <c r="L30" s="86" t="b">
        <v>0</v>
      </c>
    </row>
    <row r="31" spans="1:12" ht="15">
      <c r="A31" s="86" t="s">
        <v>1400</v>
      </c>
      <c r="B31" s="86" t="s">
        <v>1710</v>
      </c>
      <c r="C31" s="86">
        <v>12</v>
      </c>
      <c r="D31" s="121">
        <v>0.007956794722782011</v>
      </c>
      <c r="E31" s="121">
        <v>2.00610933218244</v>
      </c>
      <c r="F31" s="86" t="s">
        <v>1802</v>
      </c>
      <c r="G31" s="86" t="b">
        <v>0</v>
      </c>
      <c r="H31" s="86" t="b">
        <v>1</v>
      </c>
      <c r="I31" s="86" t="b">
        <v>0</v>
      </c>
      <c r="J31" s="86" t="b">
        <v>0</v>
      </c>
      <c r="K31" s="86" t="b">
        <v>0</v>
      </c>
      <c r="L31" s="86" t="b">
        <v>0</v>
      </c>
    </row>
    <row r="32" spans="1:12" ht="15">
      <c r="A32" s="86" t="s">
        <v>1710</v>
      </c>
      <c r="B32" s="86" t="s">
        <v>1711</v>
      </c>
      <c r="C32" s="86">
        <v>12</v>
      </c>
      <c r="D32" s="121">
        <v>0.007956794722782011</v>
      </c>
      <c r="E32" s="121">
        <v>2.00610933218244</v>
      </c>
      <c r="F32" s="86" t="s">
        <v>1802</v>
      </c>
      <c r="G32" s="86" t="b">
        <v>0</v>
      </c>
      <c r="H32" s="86" t="b">
        <v>0</v>
      </c>
      <c r="I32" s="86" t="b">
        <v>0</v>
      </c>
      <c r="J32" s="86" t="b">
        <v>0</v>
      </c>
      <c r="K32" s="86" t="b">
        <v>0</v>
      </c>
      <c r="L32" s="86" t="b">
        <v>0</v>
      </c>
    </row>
    <row r="33" spans="1:12" ht="15">
      <c r="A33" s="86" t="s">
        <v>1711</v>
      </c>
      <c r="B33" s="86" t="s">
        <v>1712</v>
      </c>
      <c r="C33" s="86">
        <v>12</v>
      </c>
      <c r="D33" s="121">
        <v>0.007956794722782011</v>
      </c>
      <c r="E33" s="121">
        <v>2.00610933218244</v>
      </c>
      <c r="F33" s="86" t="s">
        <v>1802</v>
      </c>
      <c r="G33" s="86" t="b">
        <v>0</v>
      </c>
      <c r="H33" s="86" t="b">
        <v>0</v>
      </c>
      <c r="I33" s="86" t="b">
        <v>0</v>
      </c>
      <c r="J33" s="86" t="b">
        <v>0</v>
      </c>
      <c r="K33" s="86" t="b">
        <v>1</v>
      </c>
      <c r="L33" s="86" t="b">
        <v>0</v>
      </c>
    </row>
    <row r="34" spans="1:12" ht="15">
      <c r="A34" s="86" t="s">
        <v>1712</v>
      </c>
      <c r="B34" s="86" t="s">
        <v>1713</v>
      </c>
      <c r="C34" s="86">
        <v>12</v>
      </c>
      <c r="D34" s="121">
        <v>0.007956794722782011</v>
      </c>
      <c r="E34" s="121">
        <v>2.00610933218244</v>
      </c>
      <c r="F34" s="86" t="s">
        <v>1802</v>
      </c>
      <c r="G34" s="86" t="b">
        <v>0</v>
      </c>
      <c r="H34" s="86" t="b">
        <v>1</v>
      </c>
      <c r="I34" s="86" t="b">
        <v>0</v>
      </c>
      <c r="J34" s="86" t="b">
        <v>0</v>
      </c>
      <c r="K34" s="86" t="b">
        <v>0</v>
      </c>
      <c r="L34" s="86" t="b">
        <v>0</v>
      </c>
    </row>
    <row r="35" spans="1:12" ht="15">
      <c r="A35" s="86" t="s">
        <v>1713</v>
      </c>
      <c r="B35" s="86" t="s">
        <v>1387</v>
      </c>
      <c r="C35" s="86">
        <v>12</v>
      </c>
      <c r="D35" s="121">
        <v>0.007956794722782011</v>
      </c>
      <c r="E35" s="121">
        <v>1.1714767258463483</v>
      </c>
      <c r="F35" s="86" t="s">
        <v>1802</v>
      </c>
      <c r="G35" s="86" t="b">
        <v>0</v>
      </c>
      <c r="H35" s="86" t="b">
        <v>0</v>
      </c>
      <c r="I35" s="86" t="b">
        <v>0</v>
      </c>
      <c r="J35" s="86" t="b">
        <v>0</v>
      </c>
      <c r="K35" s="86" t="b">
        <v>0</v>
      </c>
      <c r="L35" s="86" t="b">
        <v>0</v>
      </c>
    </row>
    <row r="36" spans="1:12" ht="15">
      <c r="A36" s="86" t="s">
        <v>1411</v>
      </c>
      <c r="B36" s="86" t="s">
        <v>1387</v>
      </c>
      <c r="C36" s="86">
        <v>11</v>
      </c>
      <c r="D36" s="121">
        <v>0.007612252763916765</v>
      </c>
      <c r="E36" s="121">
        <v>1.1714767258463483</v>
      </c>
      <c r="F36" s="86" t="s">
        <v>1802</v>
      </c>
      <c r="G36" s="86" t="b">
        <v>0</v>
      </c>
      <c r="H36" s="86" t="b">
        <v>0</v>
      </c>
      <c r="I36" s="86" t="b">
        <v>0</v>
      </c>
      <c r="J36" s="86" t="b">
        <v>0</v>
      </c>
      <c r="K36" s="86" t="b">
        <v>0</v>
      </c>
      <c r="L36" s="86" t="b">
        <v>0</v>
      </c>
    </row>
    <row r="37" spans="1:12" ht="15">
      <c r="A37" s="86" t="s">
        <v>1410</v>
      </c>
      <c r="B37" s="86" t="s">
        <v>1411</v>
      </c>
      <c r="C37" s="86">
        <v>9</v>
      </c>
      <c r="D37" s="121">
        <v>0.006829242501454095</v>
      </c>
      <c r="E37" s="121">
        <v>2.04389789307184</v>
      </c>
      <c r="F37" s="86" t="s">
        <v>1802</v>
      </c>
      <c r="G37" s="86" t="b">
        <v>0</v>
      </c>
      <c r="H37" s="86" t="b">
        <v>0</v>
      </c>
      <c r="I37" s="86" t="b">
        <v>0</v>
      </c>
      <c r="J37" s="86" t="b">
        <v>0</v>
      </c>
      <c r="K37" s="86" t="b">
        <v>0</v>
      </c>
      <c r="L37" s="86" t="b">
        <v>0</v>
      </c>
    </row>
    <row r="38" spans="1:12" ht="15">
      <c r="A38" s="86" t="s">
        <v>1357</v>
      </c>
      <c r="B38" s="86" t="s">
        <v>1424</v>
      </c>
      <c r="C38" s="86">
        <v>9</v>
      </c>
      <c r="D38" s="121">
        <v>0.006829242501454095</v>
      </c>
      <c r="E38" s="121">
        <v>2.13104806879074</v>
      </c>
      <c r="F38" s="86" t="s">
        <v>1802</v>
      </c>
      <c r="G38" s="86" t="b">
        <v>0</v>
      </c>
      <c r="H38" s="86" t="b">
        <v>0</v>
      </c>
      <c r="I38" s="86" t="b">
        <v>0</v>
      </c>
      <c r="J38" s="86" t="b">
        <v>0</v>
      </c>
      <c r="K38" s="86" t="b">
        <v>0</v>
      </c>
      <c r="L38" s="86" t="b">
        <v>0</v>
      </c>
    </row>
    <row r="39" spans="1:12" ht="15">
      <c r="A39" s="86" t="s">
        <v>1717</v>
      </c>
      <c r="B39" s="86" t="s">
        <v>1715</v>
      </c>
      <c r="C39" s="86">
        <v>7</v>
      </c>
      <c r="D39" s="121">
        <v>0.0058970823179704075</v>
      </c>
      <c r="E39" s="121">
        <v>2.1822005912381215</v>
      </c>
      <c r="F39" s="86" t="s">
        <v>1802</v>
      </c>
      <c r="G39" s="86" t="b">
        <v>0</v>
      </c>
      <c r="H39" s="86" t="b">
        <v>0</v>
      </c>
      <c r="I39" s="86" t="b">
        <v>0</v>
      </c>
      <c r="J39" s="86" t="b">
        <v>0</v>
      </c>
      <c r="K39" s="86" t="b">
        <v>0</v>
      </c>
      <c r="L39" s="86" t="b">
        <v>0</v>
      </c>
    </row>
    <row r="40" spans="1:12" ht="15">
      <c r="A40" s="86" t="s">
        <v>1387</v>
      </c>
      <c r="B40" s="86" t="s">
        <v>1414</v>
      </c>
      <c r="C40" s="86">
        <v>7</v>
      </c>
      <c r="D40" s="121">
        <v>0.0058970823179704075</v>
      </c>
      <c r="E40" s="121">
        <v>1.3692872345952658</v>
      </c>
      <c r="F40" s="86" t="s">
        <v>1802</v>
      </c>
      <c r="G40" s="86" t="b">
        <v>0</v>
      </c>
      <c r="H40" s="86" t="b">
        <v>0</v>
      </c>
      <c r="I40" s="86" t="b">
        <v>0</v>
      </c>
      <c r="J40" s="86" t="b">
        <v>0</v>
      </c>
      <c r="K40" s="86" t="b">
        <v>0</v>
      </c>
      <c r="L40" s="86" t="b">
        <v>0</v>
      </c>
    </row>
    <row r="41" spans="1:12" ht="15">
      <c r="A41" s="86" t="s">
        <v>1414</v>
      </c>
      <c r="B41" s="86" t="s">
        <v>1412</v>
      </c>
      <c r="C41" s="86">
        <v>7</v>
      </c>
      <c r="D41" s="121">
        <v>0.0058970823179704075</v>
      </c>
      <c r="E41" s="121">
        <v>2.13104806879074</v>
      </c>
      <c r="F41" s="86" t="s">
        <v>1802</v>
      </c>
      <c r="G41" s="86" t="b">
        <v>0</v>
      </c>
      <c r="H41" s="86" t="b">
        <v>0</v>
      </c>
      <c r="I41" s="86" t="b">
        <v>0</v>
      </c>
      <c r="J41" s="86" t="b">
        <v>0</v>
      </c>
      <c r="K41" s="86" t="b">
        <v>0</v>
      </c>
      <c r="L41" s="86" t="b">
        <v>0</v>
      </c>
    </row>
    <row r="42" spans="1:12" ht="15">
      <c r="A42" s="86" t="s">
        <v>1412</v>
      </c>
      <c r="B42" s="86" t="s">
        <v>1415</v>
      </c>
      <c r="C42" s="86">
        <v>7</v>
      </c>
      <c r="D42" s="121">
        <v>0.0058970823179704075</v>
      </c>
      <c r="E42" s="121">
        <v>2.13104806879074</v>
      </c>
      <c r="F42" s="86" t="s">
        <v>1802</v>
      </c>
      <c r="G42" s="86" t="b">
        <v>0</v>
      </c>
      <c r="H42" s="86" t="b">
        <v>0</v>
      </c>
      <c r="I42" s="86" t="b">
        <v>0</v>
      </c>
      <c r="J42" s="86" t="b">
        <v>0</v>
      </c>
      <c r="K42" s="86" t="b">
        <v>0</v>
      </c>
      <c r="L42" s="86" t="b">
        <v>0</v>
      </c>
    </row>
    <row r="43" spans="1:12" ht="15">
      <c r="A43" s="86" t="s">
        <v>1415</v>
      </c>
      <c r="B43" s="86" t="s">
        <v>1416</v>
      </c>
      <c r="C43" s="86">
        <v>7</v>
      </c>
      <c r="D43" s="121">
        <v>0.0058970823179704075</v>
      </c>
      <c r="E43" s="121">
        <v>2.240192538215808</v>
      </c>
      <c r="F43" s="86" t="s">
        <v>1802</v>
      </c>
      <c r="G43" s="86" t="b">
        <v>0</v>
      </c>
      <c r="H43" s="86" t="b">
        <v>0</v>
      </c>
      <c r="I43" s="86" t="b">
        <v>0</v>
      </c>
      <c r="J43" s="86" t="b">
        <v>0</v>
      </c>
      <c r="K43" s="86" t="b">
        <v>0</v>
      </c>
      <c r="L43" s="86" t="b">
        <v>0</v>
      </c>
    </row>
    <row r="44" spans="1:12" ht="15">
      <c r="A44" s="86" t="s">
        <v>1416</v>
      </c>
      <c r="B44" s="86" t="s">
        <v>1718</v>
      </c>
      <c r="C44" s="86">
        <v>7</v>
      </c>
      <c r="D44" s="121">
        <v>0.0058970823179704075</v>
      </c>
      <c r="E44" s="121">
        <v>2.240192538215808</v>
      </c>
      <c r="F44" s="86" t="s">
        <v>1802</v>
      </c>
      <c r="G44" s="86" t="b">
        <v>0</v>
      </c>
      <c r="H44" s="86" t="b">
        <v>0</v>
      </c>
      <c r="I44" s="86" t="b">
        <v>0</v>
      </c>
      <c r="J44" s="86" t="b">
        <v>0</v>
      </c>
      <c r="K44" s="86" t="b">
        <v>0</v>
      </c>
      <c r="L44" s="86" t="b">
        <v>0</v>
      </c>
    </row>
    <row r="45" spans="1:12" ht="15">
      <c r="A45" s="86" t="s">
        <v>1718</v>
      </c>
      <c r="B45" s="86" t="s">
        <v>1719</v>
      </c>
      <c r="C45" s="86">
        <v>7</v>
      </c>
      <c r="D45" s="121">
        <v>0.0058970823179704075</v>
      </c>
      <c r="E45" s="121">
        <v>2.240192538215808</v>
      </c>
      <c r="F45" s="86" t="s">
        <v>1802</v>
      </c>
      <c r="G45" s="86" t="b">
        <v>0</v>
      </c>
      <c r="H45" s="86" t="b">
        <v>0</v>
      </c>
      <c r="I45" s="86" t="b">
        <v>0</v>
      </c>
      <c r="J45" s="86" t="b">
        <v>0</v>
      </c>
      <c r="K45" s="86" t="b">
        <v>0</v>
      </c>
      <c r="L45" s="86" t="b">
        <v>0</v>
      </c>
    </row>
    <row r="46" spans="1:12" ht="15">
      <c r="A46" s="86" t="s">
        <v>1719</v>
      </c>
      <c r="B46" s="86" t="s">
        <v>1413</v>
      </c>
      <c r="C46" s="86">
        <v>7</v>
      </c>
      <c r="D46" s="121">
        <v>0.0058970823179704075</v>
      </c>
      <c r="E46" s="121">
        <v>2.13104806879074</v>
      </c>
      <c r="F46" s="86" t="s">
        <v>1802</v>
      </c>
      <c r="G46" s="86" t="b">
        <v>0</v>
      </c>
      <c r="H46" s="86" t="b">
        <v>0</v>
      </c>
      <c r="I46" s="86" t="b">
        <v>0</v>
      </c>
      <c r="J46" s="86" t="b">
        <v>0</v>
      </c>
      <c r="K46" s="86" t="b">
        <v>0</v>
      </c>
      <c r="L46" s="86" t="b">
        <v>0</v>
      </c>
    </row>
    <row r="47" spans="1:12" ht="15">
      <c r="A47" s="86" t="s">
        <v>1413</v>
      </c>
      <c r="B47" s="86" t="s">
        <v>1390</v>
      </c>
      <c r="C47" s="86">
        <v>7</v>
      </c>
      <c r="D47" s="121">
        <v>0.0058970823179704075</v>
      </c>
      <c r="E47" s="121">
        <v>1.745697187426723</v>
      </c>
      <c r="F47" s="86" t="s">
        <v>1802</v>
      </c>
      <c r="G47" s="86" t="b">
        <v>0</v>
      </c>
      <c r="H47" s="86" t="b">
        <v>0</v>
      </c>
      <c r="I47" s="86" t="b">
        <v>0</v>
      </c>
      <c r="J47" s="86" t="b">
        <v>0</v>
      </c>
      <c r="K47" s="86" t="b">
        <v>0</v>
      </c>
      <c r="L47" s="86" t="b">
        <v>0</v>
      </c>
    </row>
    <row r="48" spans="1:12" ht="15">
      <c r="A48" s="86" t="s">
        <v>1389</v>
      </c>
      <c r="B48" s="86" t="s">
        <v>1720</v>
      </c>
      <c r="C48" s="86">
        <v>7</v>
      </c>
      <c r="D48" s="121">
        <v>0.0058970823179704075</v>
      </c>
      <c r="E48" s="121">
        <v>1.9713472259232283</v>
      </c>
      <c r="F48" s="86" t="s">
        <v>1802</v>
      </c>
      <c r="G48" s="86" t="b">
        <v>0</v>
      </c>
      <c r="H48" s="86" t="b">
        <v>0</v>
      </c>
      <c r="I48" s="86" t="b">
        <v>0</v>
      </c>
      <c r="J48" s="86" t="b">
        <v>0</v>
      </c>
      <c r="K48" s="86" t="b">
        <v>0</v>
      </c>
      <c r="L48" s="86" t="b">
        <v>0</v>
      </c>
    </row>
    <row r="49" spans="1:12" ht="15">
      <c r="A49" s="86" t="s">
        <v>1720</v>
      </c>
      <c r="B49" s="86" t="s">
        <v>1721</v>
      </c>
      <c r="C49" s="86">
        <v>7</v>
      </c>
      <c r="D49" s="121">
        <v>0.0058970823179704075</v>
      </c>
      <c r="E49" s="121">
        <v>2.240192538215808</v>
      </c>
      <c r="F49" s="86" t="s">
        <v>1802</v>
      </c>
      <c r="G49" s="86" t="b">
        <v>0</v>
      </c>
      <c r="H49" s="86" t="b">
        <v>0</v>
      </c>
      <c r="I49" s="86" t="b">
        <v>0</v>
      </c>
      <c r="J49" s="86" t="b">
        <v>0</v>
      </c>
      <c r="K49" s="86" t="b">
        <v>0</v>
      </c>
      <c r="L49" s="86" t="b">
        <v>0</v>
      </c>
    </row>
    <row r="50" spans="1:12" ht="15">
      <c r="A50" s="86" t="s">
        <v>1721</v>
      </c>
      <c r="B50" s="86" t="s">
        <v>1722</v>
      </c>
      <c r="C50" s="86">
        <v>7</v>
      </c>
      <c r="D50" s="121">
        <v>0.0058970823179704075</v>
      </c>
      <c r="E50" s="121">
        <v>2.240192538215808</v>
      </c>
      <c r="F50" s="86" t="s">
        <v>1802</v>
      </c>
      <c r="G50" s="86" t="b">
        <v>0</v>
      </c>
      <c r="H50" s="86" t="b">
        <v>0</v>
      </c>
      <c r="I50" s="86" t="b">
        <v>0</v>
      </c>
      <c r="J50" s="86" t="b">
        <v>0</v>
      </c>
      <c r="K50" s="86" t="b">
        <v>0</v>
      </c>
      <c r="L50" s="86" t="b">
        <v>0</v>
      </c>
    </row>
    <row r="51" spans="1:12" ht="15">
      <c r="A51" s="86" t="s">
        <v>1722</v>
      </c>
      <c r="B51" s="86" t="s">
        <v>1714</v>
      </c>
      <c r="C51" s="86">
        <v>7</v>
      </c>
      <c r="D51" s="121">
        <v>0.0058970823179704075</v>
      </c>
      <c r="E51" s="121">
        <v>2.13104806879074</v>
      </c>
      <c r="F51" s="86" t="s">
        <v>1802</v>
      </c>
      <c r="G51" s="86" t="b">
        <v>0</v>
      </c>
      <c r="H51" s="86" t="b">
        <v>0</v>
      </c>
      <c r="I51" s="86" t="b">
        <v>0</v>
      </c>
      <c r="J51" s="86" t="b">
        <v>0</v>
      </c>
      <c r="K51" s="86" t="b">
        <v>0</v>
      </c>
      <c r="L51" s="86" t="b">
        <v>0</v>
      </c>
    </row>
    <row r="52" spans="1:12" ht="15">
      <c r="A52" s="86" t="s">
        <v>1714</v>
      </c>
      <c r="B52" s="86" t="s">
        <v>1723</v>
      </c>
      <c r="C52" s="86">
        <v>7</v>
      </c>
      <c r="D52" s="121">
        <v>0.0058970823179704075</v>
      </c>
      <c r="E52" s="121">
        <v>2.13104806879074</v>
      </c>
      <c r="F52" s="86" t="s">
        <v>1802</v>
      </c>
      <c r="G52" s="86" t="b">
        <v>0</v>
      </c>
      <c r="H52" s="86" t="b">
        <v>0</v>
      </c>
      <c r="I52" s="86" t="b">
        <v>0</v>
      </c>
      <c r="J52" s="86" t="b">
        <v>0</v>
      </c>
      <c r="K52" s="86" t="b">
        <v>0</v>
      </c>
      <c r="L52" s="86" t="b">
        <v>0</v>
      </c>
    </row>
    <row r="53" spans="1:12" ht="15">
      <c r="A53" s="86" t="s">
        <v>1723</v>
      </c>
      <c r="B53" s="86" t="s">
        <v>288</v>
      </c>
      <c r="C53" s="86">
        <v>7</v>
      </c>
      <c r="D53" s="121">
        <v>0.0058970823179704075</v>
      </c>
      <c r="E53" s="121">
        <v>2.240192538215808</v>
      </c>
      <c r="F53" s="86" t="s">
        <v>1802</v>
      </c>
      <c r="G53" s="86" t="b">
        <v>0</v>
      </c>
      <c r="H53" s="86" t="b">
        <v>0</v>
      </c>
      <c r="I53" s="86" t="b">
        <v>0</v>
      </c>
      <c r="J53" s="86" t="b">
        <v>0</v>
      </c>
      <c r="K53" s="86" t="b">
        <v>0</v>
      </c>
      <c r="L53" s="86" t="b">
        <v>0</v>
      </c>
    </row>
    <row r="54" spans="1:12" ht="15">
      <c r="A54" s="86" t="s">
        <v>288</v>
      </c>
      <c r="B54" s="86" t="s">
        <v>262</v>
      </c>
      <c r="C54" s="86">
        <v>7</v>
      </c>
      <c r="D54" s="121">
        <v>0.0058970823179704075</v>
      </c>
      <c r="E54" s="121">
        <v>2.240192538215808</v>
      </c>
      <c r="F54" s="86" t="s">
        <v>1802</v>
      </c>
      <c r="G54" s="86" t="b">
        <v>0</v>
      </c>
      <c r="H54" s="86" t="b">
        <v>0</v>
      </c>
      <c r="I54" s="86" t="b">
        <v>0</v>
      </c>
      <c r="J54" s="86" t="b">
        <v>0</v>
      </c>
      <c r="K54" s="86" t="b">
        <v>0</v>
      </c>
      <c r="L54" s="86" t="b">
        <v>0</v>
      </c>
    </row>
    <row r="55" spans="1:12" ht="15">
      <c r="A55" s="86" t="s">
        <v>262</v>
      </c>
      <c r="B55" s="86" t="s">
        <v>263</v>
      </c>
      <c r="C55" s="86">
        <v>7</v>
      </c>
      <c r="D55" s="121">
        <v>0.0058970823179704075</v>
      </c>
      <c r="E55" s="121">
        <v>2.240192538215808</v>
      </c>
      <c r="F55" s="86" t="s">
        <v>1802</v>
      </c>
      <c r="G55" s="86" t="b">
        <v>0</v>
      </c>
      <c r="H55" s="86" t="b">
        <v>0</v>
      </c>
      <c r="I55" s="86" t="b">
        <v>0</v>
      </c>
      <c r="J55" s="86" t="b">
        <v>0</v>
      </c>
      <c r="K55" s="86" t="b">
        <v>0</v>
      </c>
      <c r="L55" s="86" t="b">
        <v>0</v>
      </c>
    </row>
    <row r="56" spans="1:12" ht="15">
      <c r="A56" s="86" t="s">
        <v>263</v>
      </c>
      <c r="B56" s="86" t="s">
        <v>1724</v>
      </c>
      <c r="C56" s="86">
        <v>7</v>
      </c>
      <c r="D56" s="121">
        <v>0.0058970823179704075</v>
      </c>
      <c r="E56" s="121">
        <v>2.240192538215808</v>
      </c>
      <c r="F56" s="86" t="s">
        <v>1802</v>
      </c>
      <c r="G56" s="86" t="b">
        <v>0</v>
      </c>
      <c r="H56" s="86" t="b">
        <v>0</v>
      </c>
      <c r="I56" s="86" t="b">
        <v>0</v>
      </c>
      <c r="J56" s="86" t="b">
        <v>0</v>
      </c>
      <c r="K56" s="86" t="b">
        <v>0</v>
      </c>
      <c r="L56" s="86" t="b">
        <v>0</v>
      </c>
    </row>
    <row r="57" spans="1:12" ht="15">
      <c r="A57" s="86" t="s">
        <v>1724</v>
      </c>
      <c r="B57" s="86" t="s">
        <v>1725</v>
      </c>
      <c r="C57" s="86">
        <v>7</v>
      </c>
      <c r="D57" s="121">
        <v>0.0058970823179704075</v>
      </c>
      <c r="E57" s="121">
        <v>2.240192538215808</v>
      </c>
      <c r="F57" s="86" t="s">
        <v>1802</v>
      </c>
      <c r="G57" s="86" t="b">
        <v>0</v>
      </c>
      <c r="H57" s="86" t="b">
        <v>0</v>
      </c>
      <c r="I57" s="86" t="b">
        <v>0</v>
      </c>
      <c r="J57" s="86" t="b">
        <v>0</v>
      </c>
      <c r="K57" s="86" t="b">
        <v>0</v>
      </c>
      <c r="L57" s="86" t="b">
        <v>0</v>
      </c>
    </row>
    <row r="58" spans="1:12" ht="15">
      <c r="A58" s="86" t="s">
        <v>1725</v>
      </c>
      <c r="B58" s="86" t="s">
        <v>1726</v>
      </c>
      <c r="C58" s="86">
        <v>7</v>
      </c>
      <c r="D58" s="121">
        <v>0.0058970823179704075</v>
      </c>
      <c r="E58" s="121">
        <v>2.240192538215808</v>
      </c>
      <c r="F58" s="86" t="s">
        <v>1802</v>
      </c>
      <c r="G58" s="86" t="b">
        <v>0</v>
      </c>
      <c r="H58" s="86" t="b">
        <v>0</v>
      </c>
      <c r="I58" s="86" t="b">
        <v>0</v>
      </c>
      <c r="J58" s="86" t="b">
        <v>0</v>
      </c>
      <c r="K58" s="86" t="b">
        <v>0</v>
      </c>
      <c r="L58" s="86" t="b">
        <v>0</v>
      </c>
    </row>
    <row r="59" spans="1:12" ht="15">
      <c r="A59" s="86" t="s">
        <v>1726</v>
      </c>
      <c r="B59" s="86" t="s">
        <v>1390</v>
      </c>
      <c r="C59" s="86">
        <v>7</v>
      </c>
      <c r="D59" s="121">
        <v>0.0058970823179704075</v>
      </c>
      <c r="E59" s="121">
        <v>1.8548416568517911</v>
      </c>
      <c r="F59" s="86" t="s">
        <v>1802</v>
      </c>
      <c r="G59" s="86" t="b">
        <v>0</v>
      </c>
      <c r="H59" s="86" t="b">
        <v>0</v>
      </c>
      <c r="I59" s="86" t="b">
        <v>0</v>
      </c>
      <c r="J59" s="86" t="b">
        <v>0</v>
      </c>
      <c r="K59" s="86" t="b">
        <v>0</v>
      </c>
      <c r="L59" s="86" t="b">
        <v>0</v>
      </c>
    </row>
    <row r="60" spans="1:12" ht="15">
      <c r="A60" s="86" t="s">
        <v>1425</v>
      </c>
      <c r="B60" s="86" t="s">
        <v>1357</v>
      </c>
      <c r="C60" s="86">
        <v>7</v>
      </c>
      <c r="D60" s="121">
        <v>0.0058970823179704075</v>
      </c>
      <c r="E60" s="121">
        <v>2.13104806879074</v>
      </c>
      <c r="F60" s="86" t="s">
        <v>1802</v>
      </c>
      <c r="G60" s="86" t="b">
        <v>0</v>
      </c>
      <c r="H60" s="86" t="b">
        <v>0</v>
      </c>
      <c r="I60" s="86" t="b">
        <v>0</v>
      </c>
      <c r="J60" s="86" t="b">
        <v>0</v>
      </c>
      <c r="K60" s="86" t="b">
        <v>0</v>
      </c>
      <c r="L60" s="86" t="b">
        <v>0</v>
      </c>
    </row>
    <row r="61" spans="1:12" ht="15">
      <c r="A61" s="86" t="s">
        <v>1424</v>
      </c>
      <c r="B61" s="86" t="s">
        <v>1426</v>
      </c>
      <c r="C61" s="86">
        <v>7</v>
      </c>
      <c r="D61" s="121">
        <v>0.0058970823179704075</v>
      </c>
      <c r="E61" s="121">
        <v>2.13104806879074</v>
      </c>
      <c r="F61" s="86" t="s">
        <v>1802</v>
      </c>
      <c r="G61" s="86" t="b">
        <v>0</v>
      </c>
      <c r="H61" s="86" t="b">
        <v>0</v>
      </c>
      <c r="I61" s="86" t="b">
        <v>0</v>
      </c>
      <c r="J61" s="86" t="b">
        <v>0</v>
      </c>
      <c r="K61" s="86" t="b">
        <v>0</v>
      </c>
      <c r="L61" s="86" t="b">
        <v>0</v>
      </c>
    </row>
    <row r="62" spans="1:12" ht="15">
      <c r="A62" s="86" t="s">
        <v>1426</v>
      </c>
      <c r="B62" s="86" t="s">
        <v>1427</v>
      </c>
      <c r="C62" s="86">
        <v>7</v>
      </c>
      <c r="D62" s="121">
        <v>0.0058970823179704075</v>
      </c>
      <c r="E62" s="121">
        <v>2.13104806879074</v>
      </c>
      <c r="F62" s="86" t="s">
        <v>1802</v>
      </c>
      <c r="G62" s="86" t="b">
        <v>0</v>
      </c>
      <c r="H62" s="86" t="b">
        <v>0</v>
      </c>
      <c r="I62" s="86" t="b">
        <v>0</v>
      </c>
      <c r="J62" s="86" t="b">
        <v>0</v>
      </c>
      <c r="K62" s="86" t="b">
        <v>0</v>
      </c>
      <c r="L62" s="86" t="b">
        <v>0</v>
      </c>
    </row>
    <row r="63" spans="1:12" ht="15">
      <c r="A63" s="86" t="s">
        <v>1427</v>
      </c>
      <c r="B63" s="86" t="s">
        <v>1428</v>
      </c>
      <c r="C63" s="86">
        <v>7</v>
      </c>
      <c r="D63" s="121">
        <v>0.0058970823179704075</v>
      </c>
      <c r="E63" s="121">
        <v>2.13104806879074</v>
      </c>
      <c r="F63" s="86" t="s">
        <v>1802</v>
      </c>
      <c r="G63" s="86" t="b">
        <v>0</v>
      </c>
      <c r="H63" s="86" t="b">
        <v>0</v>
      </c>
      <c r="I63" s="86" t="b">
        <v>0</v>
      </c>
      <c r="J63" s="86" t="b">
        <v>0</v>
      </c>
      <c r="K63" s="86" t="b">
        <v>0</v>
      </c>
      <c r="L63" s="86" t="b">
        <v>0</v>
      </c>
    </row>
    <row r="64" spans="1:12" ht="15">
      <c r="A64" s="86" t="s">
        <v>1428</v>
      </c>
      <c r="B64" s="86" t="s">
        <v>1429</v>
      </c>
      <c r="C64" s="86">
        <v>7</v>
      </c>
      <c r="D64" s="121">
        <v>0.0058970823179704075</v>
      </c>
      <c r="E64" s="121">
        <v>2.1822005912381215</v>
      </c>
      <c r="F64" s="86" t="s">
        <v>1802</v>
      </c>
      <c r="G64" s="86" t="b">
        <v>0</v>
      </c>
      <c r="H64" s="86" t="b">
        <v>0</v>
      </c>
      <c r="I64" s="86" t="b">
        <v>0</v>
      </c>
      <c r="J64" s="86" t="b">
        <v>0</v>
      </c>
      <c r="K64" s="86" t="b">
        <v>0</v>
      </c>
      <c r="L64" s="86" t="b">
        <v>0</v>
      </c>
    </row>
    <row r="65" spans="1:12" ht="15">
      <c r="A65" s="86" t="s">
        <v>1429</v>
      </c>
      <c r="B65" s="86" t="s">
        <v>287</v>
      </c>
      <c r="C65" s="86">
        <v>7</v>
      </c>
      <c r="D65" s="121">
        <v>0.0058970823179704075</v>
      </c>
      <c r="E65" s="121">
        <v>2.1822005912381215</v>
      </c>
      <c r="F65" s="86" t="s">
        <v>1802</v>
      </c>
      <c r="G65" s="86" t="b">
        <v>0</v>
      </c>
      <c r="H65" s="86" t="b">
        <v>0</v>
      </c>
      <c r="I65" s="86" t="b">
        <v>0</v>
      </c>
      <c r="J65" s="86" t="b">
        <v>0</v>
      </c>
      <c r="K65" s="86" t="b">
        <v>0</v>
      </c>
      <c r="L65" s="86" t="b">
        <v>0</v>
      </c>
    </row>
    <row r="66" spans="1:12" ht="15">
      <c r="A66" s="86" t="s">
        <v>287</v>
      </c>
      <c r="B66" s="86" t="s">
        <v>1430</v>
      </c>
      <c r="C66" s="86">
        <v>7</v>
      </c>
      <c r="D66" s="121">
        <v>0.0058970823179704075</v>
      </c>
      <c r="E66" s="121">
        <v>2.240192538215808</v>
      </c>
      <c r="F66" s="86" t="s">
        <v>1802</v>
      </c>
      <c r="G66" s="86" t="b">
        <v>0</v>
      </c>
      <c r="H66" s="86" t="b">
        <v>0</v>
      </c>
      <c r="I66" s="86" t="b">
        <v>0</v>
      </c>
      <c r="J66" s="86" t="b">
        <v>0</v>
      </c>
      <c r="K66" s="86" t="b">
        <v>0</v>
      </c>
      <c r="L66" s="86" t="b">
        <v>0</v>
      </c>
    </row>
    <row r="67" spans="1:12" ht="15">
      <c r="A67" s="86" t="s">
        <v>1430</v>
      </c>
      <c r="B67" s="86" t="s">
        <v>1387</v>
      </c>
      <c r="C67" s="86">
        <v>7</v>
      </c>
      <c r="D67" s="121">
        <v>0.0058970823179704075</v>
      </c>
      <c r="E67" s="121">
        <v>1.1714767258463483</v>
      </c>
      <c r="F67" s="86" t="s">
        <v>1802</v>
      </c>
      <c r="G67" s="86" t="b">
        <v>0</v>
      </c>
      <c r="H67" s="86" t="b">
        <v>0</v>
      </c>
      <c r="I67" s="86" t="b">
        <v>0</v>
      </c>
      <c r="J67" s="86" t="b">
        <v>0</v>
      </c>
      <c r="K67" s="86" t="b">
        <v>0</v>
      </c>
      <c r="L67" s="86" t="b">
        <v>0</v>
      </c>
    </row>
    <row r="68" spans="1:12" ht="15">
      <c r="A68" s="86" t="s">
        <v>1387</v>
      </c>
      <c r="B68" s="86" t="s">
        <v>1727</v>
      </c>
      <c r="C68" s="86">
        <v>7</v>
      </c>
      <c r="D68" s="121">
        <v>0.0058970823179704075</v>
      </c>
      <c r="E68" s="121">
        <v>1.3692872345952658</v>
      </c>
      <c r="F68" s="86" t="s">
        <v>1802</v>
      </c>
      <c r="G68" s="86" t="b">
        <v>0</v>
      </c>
      <c r="H68" s="86" t="b">
        <v>0</v>
      </c>
      <c r="I68" s="86" t="b">
        <v>0</v>
      </c>
      <c r="J68" s="86" t="b">
        <v>0</v>
      </c>
      <c r="K68" s="86" t="b">
        <v>0</v>
      </c>
      <c r="L68" s="86" t="b">
        <v>0</v>
      </c>
    </row>
    <row r="69" spans="1:12" ht="15">
      <c r="A69" s="86" t="s">
        <v>1727</v>
      </c>
      <c r="B69" s="86" t="s">
        <v>1716</v>
      </c>
      <c r="C69" s="86">
        <v>7</v>
      </c>
      <c r="D69" s="121">
        <v>0.0058970823179704075</v>
      </c>
      <c r="E69" s="121">
        <v>2.1822005912381215</v>
      </c>
      <c r="F69" s="86" t="s">
        <v>1802</v>
      </c>
      <c r="G69" s="86" t="b">
        <v>0</v>
      </c>
      <c r="H69" s="86" t="b">
        <v>0</v>
      </c>
      <c r="I69" s="86" t="b">
        <v>0</v>
      </c>
      <c r="J69" s="86" t="b">
        <v>0</v>
      </c>
      <c r="K69" s="86" t="b">
        <v>0</v>
      </c>
      <c r="L69" s="86" t="b">
        <v>0</v>
      </c>
    </row>
    <row r="70" spans="1:12" ht="15">
      <c r="A70" s="86" t="s">
        <v>1388</v>
      </c>
      <c r="B70" s="86" t="s">
        <v>1733</v>
      </c>
      <c r="C70" s="86">
        <v>5</v>
      </c>
      <c r="D70" s="121">
        <v>0.004772079187027394</v>
      </c>
      <c r="E70" s="121">
        <v>1.7235627422124722</v>
      </c>
      <c r="F70" s="86" t="s">
        <v>1802</v>
      </c>
      <c r="G70" s="86" t="b">
        <v>0</v>
      </c>
      <c r="H70" s="86" t="b">
        <v>0</v>
      </c>
      <c r="I70" s="86" t="b">
        <v>0</v>
      </c>
      <c r="J70" s="86" t="b">
        <v>1</v>
      </c>
      <c r="K70" s="86" t="b">
        <v>0</v>
      </c>
      <c r="L70" s="86" t="b">
        <v>0</v>
      </c>
    </row>
    <row r="71" spans="1:12" ht="15">
      <c r="A71" s="86" t="s">
        <v>1733</v>
      </c>
      <c r="B71" s="86" t="s">
        <v>1387</v>
      </c>
      <c r="C71" s="86">
        <v>5</v>
      </c>
      <c r="D71" s="121">
        <v>0.004772079187027394</v>
      </c>
      <c r="E71" s="121">
        <v>1.1714767258463483</v>
      </c>
      <c r="F71" s="86" t="s">
        <v>1802</v>
      </c>
      <c r="G71" s="86" t="b">
        <v>1</v>
      </c>
      <c r="H71" s="86" t="b">
        <v>0</v>
      </c>
      <c r="I71" s="86" t="b">
        <v>0</v>
      </c>
      <c r="J71" s="86" t="b">
        <v>0</v>
      </c>
      <c r="K71" s="86" t="b">
        <v>0</v>
      </c>
      <c r="L71" s="86" t="b">
        <v>0</v>
      </c>
    </row>
    <row r="72" spans="1:12" ht="15">
      <c r="A72" s="86" t="s">
        <v>1387</v>
      </c>
      <c r="B72" s="86" t="s">
        <v>1717</v>
      </c>
      <c r="C72" s="86">
        <v>5</v>
      </c>
      <c r="D72" s="121">
        <v>0.004772079187027394</v>
      </c>
      <c r="E72" s="121">
        <v>1.2231591989170278</v>
      </c>
      <c r="F72" s="86" t="s">
        <v>1802</v>
      </c>
      <c r="G72" s="86" t="b">
        <v>0</v>
      </c>
      <c r="H72" s="86" t="b">
        <v>0</v>
      </c>
      <c r="I72" s="86" t="b">
        <v>0</v>
      </c>
      <c r="J72" s="86" t="b">
        <v>0</v>
      </c>
      <c r="K72" s="86" t="b">
        <v>0</v>
      </c>
      <c r="L72" s="86" t="b">
        <v>0</v>
      </c>
    </row>
    <row r="73" spans="1:12" ht="15">
      <c r="A73" s="86" t="s">
        <v>1715</v>
      </c>
      <c r="B73" s="86" t="s">
        <v>1734</v>
      </c>
      <c r="C73" s="86">
        <v>5</v>
      </c>
      <c r="D73" s="121">
        <v>0.004772079187027394</v>
      </c>
      <c r="E73" s="121">
        <v>2.2401925382158083</v>
      </c>
      <c r="F73" s="86" t="s">
        <v>1802</v>
      </c>
      <c r="G73" s="86" t="b">
        <v>0</v>
      </c>
      <c r="H73" s="86" t="b">
        <v>0</v>
      </c>
      <c r="I73" s="86" t="b">
        <v>0</v>
      </c>
      <c r="J73" s="86" t="b">
        <v>1</v>
      </c>
      <c r="K73" s="86" t="b">
        <v>0</v>
      </c>
      <c r="L73" s="86" t="b">
        <v>0</v>
      </c>
    </row>
    <row r="74" spans="1:12" ht="15">
      <c r="A74" s="86" t="s">
        <v>1734</v>
      </c>
      <c r="B74" s="86" t="s">
        <v>1389</v>
      </c>
      <c r="C74" s="86">
        <v>5</v>
      </c>
      <c r="D74" s="121">
        <v>0.004772079187027394</v>
      </c>
      <c r="E74" s="121">
        <v>1.7842605825660838</v>
      </c>
      <c r="F74" s="86" t="s">
        <v>1802</v>
      </c>
      <c r="G74" s="86" t="b">
        <v>1</v>
      </c>
      <c r="H74" s="86" t="b">
        <v>0</v>
      </c>
      <c r="I74" s="86" t="b">
        <v>0</v>
      </c>
      <c r="J74" s="86" t="b">
        <v>0</v>
      </c>
      <c r="K74" s="86" t="b">
        <v>0</v>
      </c>
      <c r="L74" s="86" t="b">
        <v>0</v>
      </c>
    </row>
    <row r="75" spans="1:12" ht="15">
      <c r="A75" s="86" t="s">
        <v>1389</v>
      </c>
      <c r="B75" s="86" t="s">
        <v>1735</v>
      </c>
      <c r="C75" s="86">
        <v>5</v>
      </c>
      <c r="D75" s="121">
        <v>0.004772079187027394</v>
      </c>
      <c r="E75" s="121">
        <v>1.971347225923228</v>
      </c>
      <c r="F75" s="86" t="s">
        <v>1802</v>
      </c>
      <c r="G75" s="86" t="b">
        <v>0</v>
      </c>
      <c r="H75" s="86" t="b">
        <v>0</v>
      </c>
      <c r="I75" s="86" t="b">
        <v>0</v>
      </c>
      <c r="J75" s="86" t="b">
        <v>0</v>
      </c>
      <c r="K75" s="86" t="b">
        <v>0</v>
      </c>
      <c r="L75" s="86" t="b">
        <v>0</v>
      </c>
    </row>
    <row r="76" spans="1:12" ht="15">
      <c r="A76" s="86" t="s">
        <v>1442</v>
      </c>
      <c r="B76" s="86" t="s">
        <v>1387</v>
      </c>
      <c r="C76" s="86">
        <v>4</v>
      </c>
      <c r="D76" s="121">
        <v>0.0041147055350872225</v>
      </c>
      <c r="E76" s="121">
        <v>1.1714767258463483</v>
      </c>
      <c r="F76" s="86" t="s">
        <v>1802</v>
      </c>
      <c r="G76" s="86" t="b">
        <v>0</v>
      </c>
      <c r="H76" s="86" t="b">
        <v>0</v>
      </c>
      <c r="I76" s="86" t="b">
        <v>0</v>
      </c>
      <c r="J76" s="86" t="b">
        <v>0</v>
      </c>
      <c r="K76" s="86" t="b">
        <v>0</v>
      </c>
      <c r="L76" s="86" t="b">
        <v>0</v>
      </c>
    </row>
    <row r="77" spans="1:12" ht="15">
      <c r="A77" s="86" t="s">
        <v>1387</v>
      </c>
      <c r="B77" s="86" t="s">
        <v>1443</v>
      </c>
      <c r="C77" s="86">
        <v>4</v>
      </c>
      <c r="D77" s="121">
        <v>0.0041147055350872225</v>
      </c>
      <c r="E77" s="121">
        <v>1.3692872345952658</v>
      </c>
      <c r="F77" s="86" t="s">
        <v>1802</v>
      </c>
      <c r="G77" s="86" t="b">
        <v>0</v>
      </c>
      <c r="H77" s="86" t="b">
        <v>0</v>
      </c>
      <c r="I77" s="86" t="b">
        <v>0</v>
      </c>
      <c r="J77" s="86" t="b">
        <v>0</v>
      </c>
      <c r="K77" s="86" t="b">
        <v>0</v>
      </c>
      <c r="L77" s="86" t="b">
        <v>0</v>
      </c>
    </row>
    <row r="78" spans="1:12" ht="15">
      <c r="A78" s="86" t="s">
        <v>1443</v>
      </c>
      <c r="B78" s="86" t="s">
        <v>1444</v>
      </c>
      <c r="C78" s="86">
        <v>4</v>
      </c>
      <c r="D78" s="121">
        <v>0.0041147055350872225</v>
      </c>
      <c r="E78" s="121">
        <v>2.4832305869021027</v>
      </c>
      <c r="F78" s="86" t="s">
        <v>1802</v>
      </c>
      <c r="G78" s="86" t="b">
        <v>0</v>
      </c>
      <c r="H78" s="86" t="b">
        <v>0</v>
      </c>
      <c r="I78" s="86" t="b">
        <v>0</v>
      </c>
      <c r="J78" s="86" t="b">
        <v>0</v>
      </c>
      <c r="K78" s="86" t="b">
        <v>0</v>
      </c>
      <c r="L78" s="86" t="b">
        <v>0</v>
      </c>
    </row>
    <row r="79" spans="1:12" ht="15">
      <c r="A79" s="86" t="s">
        <v>1444</v>
      </c>
      <c r="B79" s="86" t="s">
        <v>1445</v>
      </c>
      <c r="C79" s="86">
        <v>4</v>
      </c>
      <c r="D79" s="121">
        <v>0.0041147055350872225</v>
      </c>
      <c r="E79" s="121">
        <v>2.3071393278464214</v>
      </c>
      <c r="F79" s="86" t="s">
        <v>1802</v>
      </c>
      <c r="G79" s="86" t="b">
        <v>0</v>
      </c>
      <c r="H79" s="86" t="b">
        <v>0</v>
      </c>
      <c r="I79" s="86" t="b">
        <v>0</v>
      </c>
      <c r="J79" s="86" t="b">
        <v>0</v>
      </c>
      <c r="K79" s="86" t="b">
        <v>0</v>
      </c>
      <c r="L79" s="86" t="b">
        <v>0</v>
      </c>
    </row>
    <row r="80" spans="1:12" ht="15">
      <c r="A80" s="86" t="s">
        <v>1445</v>
      </c>
      <c r="B80" s="86" t="s">
        <v>1446</v>
      </c>
      <c r="C80" s="86">
        <v>4</v>
      </c>
      <c r="D80" s="121">
        <v>0.0041147055350872225</v>
      </c>
      <c r="E80" s="121">
        <v>2.3071393278464214</v>
      </c>
      <c r="F80" s="86" t="s">
        <v>1802</v>
      </c>
      <c r="G80" s="86" t="b">
        <v>0</v>
      </c>
      <c r="H80" s="86" t="b">
        <v>0</v>
      </c>
      <c r="I80" s="86" t="b">
        <v>0</v>
      </c>
      <c r="J80" s="86" t="b">
        <v>0</v>
      </c>
      <c r="K80" s="86" t="b">
        <v>0</v>
      </c>
      <c r="L80" s="86" t="b">
        <v>0</v>
      </c>
    </row>
    <row r="81" spans="1:12" ht="15">
      <c r="A81" s="86" t="s">
        <v>1446</v>
      </c>
      <c r="B81" s="86" t="s">
        <v>1447</v>
      </c>
      <c r="C81" s="86">
        <v>4</v>
      </c>
      <c r="D81" s="121">
        <v>0.0041147055350872225</v>
      </c>
      <c r="E81" s="121">
        <v>2.4832305869021027</v>
      </c>
      <c r="F81" s="86" t="s">
        <v>1802</v>
      </c>
      <c r="G81" s="86" t="b">
        <v>0</v>
      </c>
      <c r="H81" s="86" t="b">
        <v>0</v>
      </c>
      <c r="I81" s="86" t="b">
        <v>0</v>
      </c>
      <c r="J81" s="86" t="b">
        <v>0</v>
      </c>
      <c r="K81" s="86" t="b">
        <v>0</v>
      </c>
      <c r="L81" s="86" t="b">
        <v>0</v>
      </c>
    </row>
    <row r="82" spans="1:12" ht="15">
      <c r="A82" s="86" t="s">
        <v>1447</v>
      </c>
      <c r="B82" s="86" t="s">
        <v>1448</v>
      </c>
      <c r="C82" s="86">
        <v>4</v>
      </c>
      <c r="D82" s="121">
        <v>0.0041147055350872225</v>
      </c>
      <c r="E82" s="121">
        <v>2.4832305869021027</v>
      </c>
      <c r="F82" s="86" t="s">
        <v>1802</v>
      </c>
      <c r="G82" s="86" t="b">
        <v>0</v>
      </c>
      <c r="H82" s="86" t="b">
        <v>0</v>
      </c>
      <c r="I82" s="86" t="b">
        <v>0</v>
      </c>
      <c r="J82" s="86" t="b">
        <v>0</v>
      </c>
      <c r="K82" s="86" t="b">
        <v>0</v>
      </c>
      <c r="L82" s="86" t="b">
        <v>0</v>
      </c>
    </row>
    <row r="83" spans="1:12" ht="15">
      <c r="A83" s="86" t="s">
        <v>1448</v>
      </c>
      <c r="B83" s="86" t="s">
        <v>1449</v>
      </c>
      <c r="C83" s="86">
        <v>4</v>
      </c>
      <c r="D83" s="121">
        <v>0.0041147055350872225</v>
      </c>
      <c r="E83" s="121">
        <v>2.4832305869021027</v>
      </c>
      <c r="F83" s="86" t="s">
        <v>1802</v>
      </c>
      <c r="G83" s="86" t="b">
        <v>0</v>
      </c>
      <c r="H83" s="86" t="b">
        <v>0</v>
      </c>
      <c r="I83" s="86" t="b">
        <v>0</v>
      </c>
      <c r="J83" s="86" t="b">
        <v>0</v>
      </c>
      <c r="K83" s="86" t="b">
        <v>0</v>
      </c>
      <c r="L83" s="86" t="b">
        <v>0</v>
      </c>
    </row>
    <row r="84" spans="1:12" ht="15">
      <c r="A84" s="86" t="s">
        <v>1449</v>
      </c>
      <c r="B84" s="86" t="s">
        <v>1450</v>
      </c>
      <c r="C84" s="86">
        <v>4</v>
      </c>
      <c r="D84" s="121">
        <v>0.0041147055350872225</v>
      </c>
      <c r="E84" s="121">
        <v>2.4832305869021027</v>
      </c>
      <c r="F84" s="86" t="s">
        <v>1802</v>
      </c>
      <c r="G84" s="86" t="b">
        <v>0</v>
      </c>
      <c r="H84" s="86" t="b">
        <v>0</v>
      </c>
      <c r="I84" s="86" t="b">
        <v>0</v>
      </c>
      <c r="J84" s="86" t="b">
        <v>0</v>
      </c>
      <c r="K84" s="86" t="b">
        <v>0</v>
      </c>
      <c r="L84" s="86" t="b">
        <v>0</v>
      </c>
    </row>
    <row r="85" spans="1:12" ht="15">
      <c r="A85" s="86" t="s">
        <v>1450</v>
      </c>
      <c r="B85" s="86" t="s">
        <v>1728</v>
      </c>
      <c r="C85" s="86">
        <v>4</v>
      </c>
      <c r="D85" s="121">
        <v>0.0041147055350872225</v>
      </c>
      <c r="E85" s="121">
        <v>2.386320573894046</v>
      </c>
      <c r="F85" s="86" t="s">
        <v>1802</v>
      </c>
      <c r="G85" s="86" t="b">
        <v>0</v>
      </c>
      <c r="H85" s="86" t="b">
        <v>0</v>
      </c>
      <c r="I85" s="86" t="b">
        <v>0</v>
      </c>
      <c r="J85" s="86" t="b">
        <v>0</v>
      </c>
      <c r="K85" s="86" t="b">
        <v>0</v>
      </c>
      <c r="L85" s="86" t="b">
        <v>0</v>
      </c>
    </row>
    <row r="86" spans="1:12" ht="15">
      <c r="A86" s="86" t="s">
        <v>1728</v>
      </c>
      <c r="B86" s="86" t="s">
        <v>1729</v>
      </c>
      <c r="C86" s="86">
        <v>4</v>
      </c>
      <c r="D86" s="121">
        <v>0.0041147055350872225</v>
      </c>
      <c r="E86" s="121">
        <v>2.28941056088599</v>
      </c>
      <c r="F86" s="86" t="s">
        <v>1802</v>
      </c>
      <c r="G86" s="86" t="b">
        <v>0</v>
      </c>
      <c r="H86" s="86" t="b">
        <v>0</v>
      </c>
      <c r="I86" s="86" t="b">
        <v>0</v>
      </c>
      <c r="J86" s="86" t="b">
        <v>1</v>
      </c>
      <c r="K86" s="86" t="b">
        <v>0</v>
      </c>
      <c r="L86" s="86" t="b">
        <v>0</v>
      </c>
    </row>
    <row r="87" spans="1:12" ht="15">
      <c r="A87" s="86" t="s">
        <v>1729</v>
      </c>
      <c r="B87" s="86" t="s">
        <v>1736</v>
      </c>
      <c r="C87" s="86">
        <v>4</v>
      </c>
      <c r="D87" s="121">
        <v>0.0041147055350872225</v>
      </c>
      <c r="E87" s="121">
        <v>2.386320573894046</v>
      </c>
      <c r="F87" s="86" t="s">
        <v>1802</v>
      </c>
      <c r="G87" s="86" t="b">
        <v>1</v>
      </c>
      <c r="H87" s="86" t="b">
        <v>0</v>
      </c>
      <c r="I87" s="86" t="b">
        <v>0</v>
      </c>
      <c r="J87" s="86" t="b">
        <v>0</v>
      </c>
      <c r="K87" s="86" t="b">
        <v>0</v>
      </c>
      <c r="L87" s="86" t="b">
        <v>0</v>
      </c>
    </row>
    <row r="88" spans="1:12" ht="15">
      <c r="A88" s="86" t="s">
        <v>1433</v>
      </c>
      <c r="B88" s="86" t="s">
        <v>1434</v>
      </c>
      <c r="C88" s="86">
        <v>4</v>
      </c>
      <c r="D88" s="121">
        <v>0.0041147055350872225</v>
      </c>
      <c r="E88" s="121">
        <v>2.4832305869021027</v>
      </c>
      <c r="F88" s="86" t="s">
        <v>1802</v>
      </c>
      <c r="G88" s="86" t="b">
        <v>0</v>
      </c>
      <c r="H88" s="86" t="b">
        <v>0</v>
      </c>
      <c r="I88" s="86" t="b">
        <v>0</v>
      </c>
      <c r="J88" s="86" t="b">
        <v>0</v>
      </c>
      <c r="K88" s="86" t="b">
        <v>0</v>
      </c>
      <c r="L88" s="86" t="b">
        <v>0</v>
      </c>
    </row>
    <row r="89" spans="1:12" ht="15">
      <c r="A89" s="86" t="s">
        <v>1434</v>
      </c>
      <c r="B89" s="86" t="s">
        <v>1435</v>
      </c>
      <c r="C89" s="86">
        <v>4</v>
      </c>
      <c r="D89" s="121">
        <v>0.0041147055350872225</v>
      </c>
      <c r="E89" s="121">
        <v>2.4832305869021027</v>
      </c>
      <c r="F89" s="86" t="s">
        <v>1802</v>
      </c>
      <c r="G89" s="86" t="b">
        <v>0</v>
      </c>
      <c r="H89" s="86" t="b">
        <v>0</v>
      </c>
      <c r="I89" s="86" t="b">
        <v>0</v>
      </c>
      <c r="J89" s="86" t="b">
        <v>0</v>
      </c>
      <c r="K89" s="86" t="b">
        <v>0</v>
      </c>
      <c r="L89" s="86" t="b">
        <v>0</v>
      </c>
    </row>
    <row r="90" spans="1:12" ht="15">
      <c r="A90" s="86" t="s">
        <v>1435</v>
      </c>
      <c r="B90" s="86" t="s">
        <v>1436</v>
      </c>
      <c r="C90" s="86">
        <v>4</v>
      </c>
      <c r="D90" s="121">
        <v>0.0041147055350872225</v>
      </c>
      <c r="E90" s="121">
        <v>2.4832305869021027</v>
      </c>
      <c r="F90" s="86" t="s">
        <v>1802</v>
      </c>
      <c r="G90" s="86" t="b">
        <v>0</v>
      </c>
      <c r="H90" s="86" t="b">
        <v>0</v>
      </c>
      <c r="I90" s="86" t="b">
        <v>0</v>
      </c>
      <c r="J90" s="86" t="b">
        <v>0</v>
      </c>
      <c r="K90" s="86" t="b">
        <v>0</v>
      </c>
      <c r="L90" s="86" t="b">
        <v>0</v>
      </c>
    </row>
    <row r="91" spans="1:12" ht="15">
      <c r="A91" s="86" t="s">
        <v>1436</v>
      </c>
      <c r="B91" s="86" t="s">
        <v>1437</v>
      </c>
      <c r="C91" s="86">
        <v>4</v>
      </c>
      <c r="D91" s="121">
        <v>0.0041147055350872225</v>
      </c>
      <c r="E91" s="121">
        <v>2.4832305869021027</v>
      </c>
      <c r="F91" s="86" t="s">
        <v>1802</v>
      </c>
      <c r="G91" s="86" t="b">
        <v>0</v>
      </c>
      <c r="H91" s="86" t="b">
        <v>0</v>
      </c>
      <c r="I91" s="86" t="b">
        <v>0</v>
      </c>
      <c r="J91" s="86" t="b">
        <v>0</v>
      </c>
      <c r="K91" s="86" t="b">
        <v>0</v>
      </c>
      <c r="L91" s="86" t="b">
        <v>0</v>
      </c>
    </row>
    <row r="92" spans="1:12" ht="15">
      <c r="A92" s="86" t="s">
        <v>1437</v>
      </c>
      <c r="B92" s="86" t="s">
        <v>1391</v>
      </c>
      <c r="C92" s="86">
        <v>4</v>
      </c>
      <c r="D92" s="121">
        <v>0.0041147055350872225</v>
      </c>
      <c r="E92" s="121">
        <v>1.8811705955741402</v>
      </c>
      <c r="F92" s="86" t="s">
        <v>1802</v>
      </c>
      <c r="G92" s="86" t="b">
        <v>0</v>
      </c>
      <c r="H92" s="86" t="b">
        <v>0</v>
      </c>
      <c r="I92" s="86" t="b">
        <v>0</v>
      </c>
      <c r="J92" s="86" t="b">
        <v>0</v>
      </c>
      <c r="K92" s="86" t="b">
        <v>0</v>
      </c>
      <c r="L92" s="86" t="b">
        <v>0</v>
      </c>
    </row>
    <row r="93" spans="1:12" ht="15">
      <c r="A93" s="86" t="s">
        <v>1391</v>
      </c>
      <c r="B93" s="86" t="s">
        <v>1438</v>
      </c>
      <c r="C93" s="86">
        <v>4</v>
      </c>
      <c r="D93" s="121">
        <v>0.0041147055350872225</v>
      </c>
      <c r="E93" s="121">
        <v>1.8811705955741402</v>
      </c>
      <c r="F93" s="86" t="s">
        <v>1802</v>
      </c>
      <c r="G93" s="86" t="b">
        <v>0</v>
      </c>
      <c r="H93" s="86" t="b">
        <v>0</v>
      </c>
      <c r="I93" s="86" t="b">
        <v>0</v>
      </c>
      <c r="J93" s="86" t="b">
        <v>0</v>
      </c>
      <c r="K93" s="86" t="b">
        <v>0</v>
      </c>
      <c r="L93" s="86" t="b">
        <v>0</v>
      </c>
    </row>
    <row r="94" spans="1:12" ht="15">
      <c r="A94" s="86" t="s">
        <v>1438</v>
      </c>
      <c r="B94" s="86" t="s">
        <v>1439</v>
      </c>
      <c r="C94" s="86">
        <v>4</v>
      </c>
      <c r="D94" s="121">
        <v>0.0041147055350872225</v>
      </c>
      <c r="E94" s="121">
        <v>2.4832305869021027</v>
      </c>
      <c r="F94" s="86" t="s">
        <v>1802</v>
      </c>
      <c r="G94" s="86" t="b">
        <v>0</v>
      </c>
      <c r="H94" s="86" t="b">
        <v>0</v>
      </c>
      <c r="I94" s="86" t="b">
        <v>0</v>
      </c>
      <c r="J94" s="86" t="b">
        <v>0</v>
      </c>
      <c r="K94" s="86" t="b">
        <v>0</v>
      </c>
      <c r="L94" s="86" t="b">
        <v>0</v>
      </c>
    </row>
    <row r="95" spans="1:12" ht="15">
      <c r="A95" s="86" t="s">
        <v>1439</v>
      </c>
      <c r="B95" s="86" t="s">
        <v>1432</v>
      </c>
      <c r="C95" s="86">
        <v>4</v>
      </c>
      <c r="D95" s="121">
        <v>0.0041147055350872225</v>
      </c>
      <c r="E95" s="121">
        <v>2.1822005912381215</v>
      </c>
      <c r="F95" s="86" t="s">
        <v>1802</v>
      </c>
      <c r="G95" s="86" t="b">
        <v>0</v>
      </c>
      <c r="H95" s="86" t="b">
        <v>0</v>
      </c>
      <c r="I95" s="86" t="b">
        <v>0</v>
      </c>
      <c r="J95" s="86" t="b">
        <v>0</v>
      </c>
      <c r="K95" s="86" t="b">
        <v>0</v>
      </c>
      <c r="L95" s="86" t="b">
        <v>0</v>
      </c>
    </row>
    <row r="96" spans="1:12" ht="15">
      <c r="A96" s="86" t="s">
        <v>1432</v>
      </c>
      <c r="B96" s="86" t="s">
        <v>1440</v>
      </c>
      <c r="C96" s="86">
        <v>4</v>
      </c>
      <c r="D96" s="121">
        <v>0.0041147055350872225</v>
      </c>
      <c r="E96" s="121">
        <v>2.1822005912381215</v>
      </c>
      <c r="F96" s="86" t="s">
        <v>1802</v>
      </c>
      <c r="G96" s="86" t="b">
        <v>0</v>
      </c>
      <c r="H96" s="86" t="b">
        <v>0</v>
      </c>
      <c r="I96" s="86" t="b">
        <v>0</v>
      </c>
      <c r="J96" s="86" t="b">
        <v>0</v>
      </c>
      <c r="K96" s="86" t="b">
        <v>0</v>
      </c>
      <c r="L96" s="86" t="b">
        <v>0</v>
      </c>
    </row>
    <row r="97" spans="1:12" ht="15">
      <c r="A97" s="86" t="s">
        <v>1440</v>
      </c>
      <c r="B97" s="86" t="s">
        <v>1737</v>
      </c>
      <c r="C97" s="86">
        <v>4</v>
      </c>
      <c r="D97" s="121">
        <v>0.0041147055350872225</v>
      </c>
      <c r="E97" s="121">
        <v>2.4832305869021027</v>
      </c>
      <c r="F97" s="86" t="s">
        <v>1802</v>
      </c>
      <c r="G97" s="86" t="b">
        <v>0</v>
      </c>
      <c r="H97" s="86" t="b">
        <v>0</v>
      </c>
      <c r="I97" s="86" t="b">
        <v>0</v>
      </c>
      <c r="J97" s="86" t="b">
        <v>0</v>
      </c>
      <c r="K97" s="86" t="b">
        <v>0</v>
      </c>
      <c r="L97" s="86" t="b">
        <v>0</v>
      </c>
    </row>
    <row r="98" spans="1:12" ht="15">
      <c r="A98" s="86" t="s">
        <v>1737</v>
      </c>
      <c r="B98" s="86" t="s">
        <v>1738</v>
      </c>
      <c r="C98" s="86">
        <v>4</v>
      </c>
      <c r="D98" s="121">
        <v>0.0041147055350872225</v>
      </c>
      <c r="E98" s="121">
        <v>2.4832305869021027</v>
      </c>
      <c r="F98" s="86" t="s">
        <v>1802</v>
      </c>
      <c r="G98" s="86" t="b">
        <v>0</v>
      </c>
      <c r="H98" s="86" t="b">
        <v>0</v>
      </c>
      <c r="I98" s="86" t="b">
        <v>0</v>
      </c>
      <c r="J98" s="86" t="b">
        <v>0</v>
      </c>
      <c r="K98" s="86" t="b">
        <v>0</v>
      </c>
      <c r="L98" s="86" t="b">
        <v>0</v>
      </c>
    </row>
    <row r="99" spans="1:12" ht="15">
      <c r="A99" s="86" t="s">
        <v>1738</v>
      </c>
      <c r="B99" s="86" t="s">
        <v>1739</v>
      </c>
      <c r="C99" s="86">
        <v>4</v>
      </c>
      <c r="D99" s="121">
        <v>0.0041147055350872225</v>
      </c>
      <c r="E99" s="121">
        <v>2.4832305869021027</v>
      </c>
      <c r="F99" s="86" t="s">
        <v>1802</v>
      </c>
      <c r="G99" s="86" t="b">
        <v>0</v>
      </c>
      <c r="H99" s="86" t="b">
        <v>0</v>
      </c>
      <c r="I99" s="86" t="b">
        <v>0</v>
      </c>
      <c r="J99" s="86" t="b">
        <v>0</v>
      </c>
      <c r="K99" s="86" t="b">
        <v>0</v>
      </c>
      <c r="L99" s="86" t="b">
        <v>0</v>
      </c>
    </row>
    <row r="100" spans="1:12" ht="15">
      <c r="A100" s="86" t="s">
        <v>1739</v>
      </c>
      <c r="B100" s="86" t="s">
        <v>1740</v>
      </c>
      <c r="C100" s="86">
        <v>4</v>
      </c>
      <c r="D100" s="121">
        <v>0.0041147055350872225</v>
      </c>
      <c r="E100" s="121">
        <v>2.4832305869021027</v>
      </c>
      <c r="F100" s="86" t="s">
        <v>1802</v>
      </c>
      <c r="G100" s="86" t="b">
        <v>0</v>
      </c>
      <c r="H100" s="86" t="b">
        <v>0</v>
      </c>
      <c r="I100" s="86" t="b">
        <v>0</v>
      </c>
      <c r="J100" s="86" t="b">
        <v>0</v>
      </c>
      <c r="K100" s="86" t="b">
        <v>0</v>
      </c>
      <c r="L100" s="86" t="b">
        <v>0</v>
      </c>
    </row>
    <row r="101" spans="1:12" ht="15">
      <c r="A101" s="86" t="s">
        <v>1740</v>
      </c>
      <c r="B101" s="86" t="s">
        <v>1741</v>
      </c>
      <c r="C101" s="86">
        <v>4</v>
      </c>
      <c r="D101" s="121">
        <v>0.0041147055350872225</v>
      </c>
      <c r="E101" s="121">
        <v>2.4832305869021027</v>
      </c>
      <c r="F101" s="86" t="s">
        <v>1802</v>
      </c>
      <c r="G101" s="86" t="b">
        <v>0</v>
      </c>
      <c r="H101" s="86" t="b">
        <v>0</v>
      </c>
      <c r="I101" s="86" t="b">
        <v>0</v>
      </c>
      <c r="J101" s="86" t="b">
        <v>0</v>
      </c>
      <c r="K101" s="86" t="b">
        <v>1</v>
      </c>
      <c r="L101" s="86" t="b">
        <v>0</v>
      </c>
    </row>
    <row r="102" spans="1:12" ht="15">
      <c r="A102" s="86" t="s">
        <v>1741</v>
      </c>
      <c r="B102" s="86" t="s">
        <v>1730</v>
      </c>
      <c r="C102" s="86">
        <v>4</v>
      </c>
      <c r="D102" s="121">
        <v>0.0041147055350872225</v>
      </c>
      <c r="E102" s="121">
        <v>2.386320573894046</v>
      </c>
      <c r="F102" s="86" t="s">
        <v>1802</v>
      </c>
      <c r="G102" s="86" t="b">
        <v>0</v>
      </c>
      <c r="H102" s="86" t="b">
        <v>1</v>
      </c>
      <c r="I102" s="86" t="b">
        <v>0</v>
      </c>
      <c r="J102" s="86" t="b">
        <v>0</v>
      </c>
      <c r="K102" s="86" t="b">
        <v>0</v>
      </c>
      <c r="L102" s="86" t="b">
        <v>0</v>
      </c>
    </row>
    <row r="103" spans="1:12" ht="15">
      <c r="A103" s="86" t="s">
        <v>1730</v>
      </c>
      <c r="B103" s="86" t="s">
        <v>1731</v>
      </c>
      <c r="C103" s="86">
        <v>4</v>
      </c>
      <c r="D103" s="121">
        <v>0.0041147055350872225</v>
      </c>
      <c r="E103" s="121">
        <v>2.28941056088599</v>
      </c>
      <c r="F103" s="86" t="s">
        <v>1802</v>
      </c>
      <c r="G103" s="86" t="b">
        <v>0</v>
      </c>
      <c r="H103" s="86" t="b">
        <v>0</v>
      </c>
      <c r="I103" s="86" t="b">
        <v>0</v>
      </c>
      <c r="J103" s="86" t="b">
        <v>0</v>
      </c>
      <c r="K103" s="86" t="b">
        <v>0</v>
      </c>
      <c r="L103" s="86" t="b">
        <v>0</v>
      </c>
    </row>
    <row r="104" spans="1:12" ht="15">
      <c r="A104" s="86" t="s">
        <v>1731</v>
      </c>
      <c r="B104" s="86" t="s">
        <v>1742</v>
      </c>
      <c r="C104" s="86">
        <v>4</v>
      </c>
      <c r="D104" s="121">
        <v>0.0041147055350872225</v>
      </c>
      <c r="E104" s="121">
        <v>2.386320573894046</v>
      </c>
      <c r="F104" s="86" t="s">
        <v>1802</v>
      </c>
      <c r="G104" s="86" t="b">
        <v>0</v>
      </c>
      <c r="H104" s="86" t="b">
        <v>0</v>
      </c>
      <c r="I104" s="86" t="b">
        <v>0</v>
      </c>
      <c r="J104" s="86" t="b">
        <v>0</v>
      </c>
      <c r="K104" s="86" t="b">
        <v>0</v>
      </c>
      <c r="L104" s="86" t="b">
        <v>0</v>
      </c>
    </row>
    <row r="105" spans="1:12" ht="15">
      <c r="A105" s="86" t="s">
        <v>1742</v>
      </c>
      <c r="B105" s="86" t="s">
        <v>1743</v>
      </c>
      <c r="C105" s="86">
        <v>4</v>
      </c>
      <c r="D105" s="121">
        <v>0.0041147055350872225</v>
      </c>
      <c r="E105" s="121">
        <v>2.4832305869021027</v>
      </c>
      <c r="F105" s="86" t="s">
        <v>1802</v>
      </c>
      <c r="G105" s="86" t="b">
        <v>0</v>
      </c>
      <c r="H105" s="86" t="b">
        <v>0</v>
      </c>
      <c r="I105" s="86" t="b">
        <v>0</v>
      </c>
      <c r="J105" s="86" t="b">
        <v>0</v>
      </c>
      <c r="K105" s="86" t="b">
        <v>1</v>
      </c>
      <c r="L105" s="86" t="b">
        <v>0</v>
      </c>
    </row>
    <row r="106" spans="1:12" ht="15">
      <c r="A106" s="86" t="s">
        <v>1743</v>
      </c>
      <c r="B106" s="86" t="s">
        <v>1432</v>
      </c>
      <c r="C106" s="86">
        <v>4</v>
      </c>
      <c r="D106" s="121">
        <v>0.0041147055350872225</v>
      </c>
      <c r="E106" s="121">
        <v>2.1822005912381215</v>
      </c>
      <c r="F106" s="86" t="s">
        <v>1802</v>
      </c>
      <c r="G106" s="86" t="b">
        <v>0</v>
      </c>
      <c r="H106" s="86" t="b">
        <v>1</v>
      </c>
      <c r="I106" s="86" t="b">
        <v>0</v>
      </c>
      <c r="J106" s="86" t="b">
        <v>0</v>
      </c>
      <c r="K106" s="86" t="b">
        <v>0</v>
      </c>
      <c r="L106" s="86" t="b">
        <v>0</v>
      </c>
    </row>
    <row r="107" spans="1:12" ht="15">
      <c r="A107" s="86" t="s">
        <v>1432</v>
      </c>
      <c r="B107" s="86" t="s">
        <v>1744</v>
      </c>
      <c r="C107" s="86">
        <v>4</v>
      </c>
      <c r="D107" s="121">
        <v>0.0041147055350872225</v>
      </c>
      <c r="E107" s="121">
        <v>2.1822005912381215</v>
      </c>
      <c r="F107" s="86" t="s">
        <v>1802</v>
      </c>
      <c r="G107" s="86" t="b">
        <v>0</v>
      </c>
      <c r="H107" s="86" t="b">
        <v>0</v>
      </c>
      <c r="I107" s="86" t="b">
        <v>0</v>
      </c>
      <c r="J107" s="86" t="b">
        <v>0</v>
      </c>
      <c r="K107" s="86" t="b">
        <v>0</v>
      </c>
      <c r="L107" s="86" t="b">
        <v>0</v>
      </c>
    </row>
    <row r="108" spans="1:12" ht="15">
      <c r="A108" s="86" t="s">
        <v>1744</v>
      </c>
      <c r="B108" s="86" t="s">
        <v>1732</v>
      </c>
      <c r="C108" s="86">
        <v>4</v>
      </c>
      <c r="D108" s="121">
        <v>0.0041147055350872225</v>
      </c>
      <c r="E108" s="121">
        <v>2.386320573894046</v>
      </c>
      <c r="F108" s="86" t="s">
        <v>1802</v>
      </c>
      <c r="G108" s="86" t="b">
        <v>0</v>
      </c>
      <c r="H108" s="86" t="b">
        <v>0</v>
      </c>
      <c r="I108" s="86" t="b">
        <v>0</v>
      </c>
      <c r="J108" s="86" t="b">
        <v>0</v>
      </c>
      <c r="K108" s="86" t="b">
        <v>0</v>
      </c>
      <c r="L108" s="86" t="b">
        <v>0</v>
      </c>
    </row>
    <row r="109" spans="1:12" ht="15">
      <c r="A109" s="86" t="s">
        <v>1732</v>
      </c>
      <c r="B109" s="86" t="s">
        <v>1387</v>
      </c>
      <c r="C109" s="86">
        <v>4</v>
      </c>
      <c r="D109" s="121">
        <v>0.0041147055350872225</v>
      </c>
      <c r="E109" s="121">
        <v>1.0745667128382919</v>
      </c>
      <c r="F109" s="86" t="s">
        <v>1802</v>
      </c>
      <c r="G109" s="86" t="b">
        <v>0</v>
      </c>
      <c r="H109" s="86" t="b">
        <v>0</v>
      </c>
      <c r="I109" s="86" t="b">
        <v>0</v>
      </c>
      <c r="J109" s="86" t="b">
        <v>0</v>
      </c>
      <c r="K109" s="86" t="b">
        <v>0</v>
      </c>
      <c r="L109" s="86" t="b">
        <v>0</v>
      </c>
    </row>
    <row r="110" spans="1:12" ht="15">
      <c r="A110" s="86" t="s">
        <v>1455</v>
      </c>
      <c r="B110" s="86" t="s">
        <v>1456</v>
      </c>
      <c r="C110" s="86">
        <v>3</v>
      </c>
      <c r="D110" s="121">
        <v>0.004470075108391192</v>
      </c>
      <c r="E110" s="121">
        <v>2.6081693235104026</v>
      </c>
      <c r="F110" s="86" t="s">
        <v>1802</v>
      </c>
      <c r="G110" s="86" t="b">
        <v>0</v>
      </c>
      <c r="H110" s="86" t="b">
        <v>0</v>
      </c>
      <c r="I110" s="86" t="b">
        <v>0</v>
      </c>
      <c r="J110" s="86" t="b">
        <v>0</v>
      </c>
      <c r="K110" s="86" t="b">
        <v>0</v>
      </c>
      <c r="L110" s="86" t="b">
        <v>0</v>
      </c>
    </row>
    <row r="111" spans="1:12" ht="15">
      <c r="A111" s="86" t="s">
        <v>1749</v>
      </c>
      <c r="B111" s="86" t="s">
        <v>1750</v>
      </c>
      <c r="C111" s="86">
        <v>3</v>
      </c>
      <c r="D111" s="121">
        <v>0.003373244637771278</v>
      </c>
      <c r="E111" s="121">
        <v>2.6081693235104026</v>
      </c>
      <c r="F111" s="86" t="s">
        <v>1802</v>
      </c>
      <c r="G111" s="86" t="b">
        <v>0</v>
      </c>
      <c r="H111" s="86" t="b">
        <v>0</v>
      </c>
      <c r="I111" s="86" t="b">
        <v>0</v>
      </c>
      <c r="J111" s="86" t="b">
        <v>0</v>
      </c>
      <c r="K111" s="86" t="b">
        <v>0</v>
      </c>
      <c r="L111" s="86" t="b">
        <v>0</v>
      </c>
    </row>
    <row r="112" spans="1:12" ht="15">
      <c r="A112" s="86" t="s">
        <v>1750</v>
      </c>
      <c r="B112" s="86" t="s">
        <v>1751</v>
      </c>
      <c r="C112" s="86">
        <v>3</v>
      </c>
      <c r="D112" s="121">
        <v>0.003373244637771278</v>
      </c>
      <c r="E112" s="121">
        <v>2.6081693235104026</v>
      </c>
      <c r="F112" s="86" t="s">
        <v>1802</v>
      </c>
      <c r="G112" s="86" t="b">
        <v>0</v>
      </c>
      <c r="H112" s="86" t="b">
        <v>0</v>
      </c>
      <c r="I112" s="86" t="b">
        <v>0</v>
      </c>
      <c r="J112" s="86" t="b">
        <v>0</v>
      </c>
      <c r="K112" s="86" t="b">
        <v>0</v>
      </c>
      <c r="L112" s="86" t="b">
        <v>0</v>
      </c>
    </row>
    <row r="113" spans="1:12" ht="15">
      <c r="A113" s="86" t="s">
        <v>1751</v>
      </c>
      <c r="B113" s="86" t="s">
        <v>1752</v>
      </c>
      <c r="C113" s="86">
        <v>3</v>
      </c>
      <c r="D113" s="121">
        <v>0.003373244637771278</v>
      </c>
      <c r="E113" s="121">
        <v>2.6081693235104026</v>
      </c>
      <c r="F113" s="86" t="s">
        <v>1802</v>
      </c>
      <c r="G113" s="86" t="b">
        <v>0</v>
      </c>
      <c r="H113" s="86" t="b">
        <v>0</v>
      </c>
      <c r="I113" s="86" t="b">
        <v>0</v>
      </c>
      <c r="J113" s="86" t="b">
        <v>0</v>
      </c>
      <c r="K113" s="86" t="b">
        <v>0</v>
      </c>
      <c r="L113" s="86" t="b">
        <v>0</v>
      </c>
    </row>
    <row r="114" spans="1:12" ht="15">
      <c r="A114" s="86" t="s">
        <v>1752</v>
      </c>
      <c r="B114" s="86" t="s">
        <v>1753</v>
      </c>
      <c r="C114" s="86">
        <v>3</v>
      </c>
      <c r="D114" s="121">
        <v>0.003373244637771278</v>
      </c>
      <c r="E114" s="121">
        <v>2.6081693235104026</v>
      </c>
      <c r="F114" s="86" t="s">
        <v>1802</v>
      </c>
      <c r="G114" s="86" t="b">
        <v>0</v>
      </c>
      <c r="H114" s="86" t="b">
        <v>0</v>
      </c>
      <c r="I114" s="86" t="b">
        <v>0</v>
      </c>
      <c r="J114" s="86" t="b">
        <v>0</v>
      </c>
      <c r="K114" s="86" t="b">
        <v>0</v>
      </c>
      <c r="L114" s="86" t="b">
        <v>0</v>
      </c>
    </row>
    <row r="115" spans="1:12" ht="15">
      <c r="A115" s="86" t="s">
        <v>1388</v>
      </c>
      <c r="B115" s="86" t="s">
        <v>1390</v>
      </c>
      <c r="C115" s="86">
        <v>3</v>
      </c>
      <c r="D115" s="121">
        <v>0.003373244637771278</v>
      </c>
      <c r="E115" s="121">
        <v>0.9702350755538606</v>
      </c>
      <c r="F115" s="86" t="s">
        <v>1802</v>
      </c>
      <c r="G115" s="86" t="b">
        <v>0</v>
      </c>
      <c r="H115" s="86" t="b">
        <v>0</v>
      </c>
      <c r="I115" s="86" t="b">
        <v>0</v>
      </c>
      <c r="J115" s="86" t="b">
        <v>0</v>
      </c>
      <c r="K115" s="86" t="b">
        <v>0</v>
      </c>
      <c r="L115" s="86" t="b">
        <v>0</v>
      </c>
    </row>
    <row r="116" spans="1:12" ht="15">
      <c r="A116" s="86" t="s">
        <v>1759</v>
      </c>
      <c r="B116" s="86" t="s">
        <v>1760</v>
      </c>
      <c r="C116" s="86">
        <v>2</v>
      </c>
      <c r="D116" s="121">
        <v>0.002518701419902203</v>
      </c>
      <c r="E116" s="121">
        <v>2.784260582566084</v>
      </c>
      <c r="F116" s="86" t="s">
        <v>1802</v>
      </c>
      <c r="G116" s="86" t="b">
        <v>0</v>
      </c>
      <c r="H116" s="86" t="b">
        <v>0</v>
      </c>
      <c r="I116" s="86" t="b">
        <v>0</v>
      </c>
      <c r="J116" s="86" t="b">
        <v>0</v>
      </c>
      <c r="K116" s="86" t="b">
        <v>0</v>
      </c>
      <c r="L116" s="86" t="b">
        <v>0</v>
      </c>
    </row>
    <row r="117" spans="1:12" ht="15">
      <c r="A117" s="86" t="s">
        <v>1760</v>
      </c>
      <c r="B117" s="86" t="s">
        <v>1761</v>
      </c>
      <c r="C117" s="86">
        <v>2</v>
      </c>
      <c r="D117" s="121">
        <v>0.002518701419902203</v>
      </c>
      <c r="E117" s="121">
        <v>2.784260582566084</v>
      </c>
      <c r="F117" s="86" t="s">
        <v>1802</v>
      </c>
      <c r="G117" s="86" t="b">
        <v>0</v>
      </c>
      <c r="H117" s="86" t="b">
        <v>0</v>
      </c>
      <c r="I117" s="86" t="b">
        <v>0</v>
      </c>
      <c r="J117" s="86" t="b">
        <v>0</v>
      </c>
      <c r="K117" s="86" t="b">
        <v>0</v>
      </c>
      <c r="L117" s="86" t="b">
        <v>0</v>
      </c>
    </row>
    <row r="118" spans="1:12" ht="15">
      <c r="A118" s="86" t="s">
        <v>1761</v>
      </c>
      <c r="B118" s="86" t="s">
        <v>1762</v>
      </c>
      <c r="C118" s="86">
        <v>2</v>
      </c>
      <c r="D118" s="121">
        <v>0.002518701419902203</v>
      </c>
      <c r="E118" s="121">
        <v>2.784260582566084</v>
      </c>
      <c r="F118" s="86" t="s">
        <v>1802</v>
      </c>
      <c r="G118" s="86" t="b">
        <v>0</v>
      </c>
      <c r="H118" s="86" t="b">
        <v>0</v>
      </c>
      <c r="I118" s="86" t="b">
        <v>0</v>
      </c>
      <c r="J118" s="86" t="b">
        <v>0</v>
      </c>
      <c r="K118" s="86" t="b">
        <v>0</v>
      </c>
      <c r="L118" s="86" t="b">
        <v>0</v>
      </c>
    </row>
    <row r="119" spans="1:12" ht="15">
      <c r="A119" s="86" t="s">
        <v>1762</v>
      </c>
      <c r="B119" s="86" t="s">
        <v>1763</v>
      </c>
      <c r="C119" s="86">
        <v>2</v>
      </c>
      <c r="D119" s="121">
        <v>0.002518701419902203</v>
      </c>
      <c r="E119" s="121">
        <v>2.784260582566084</v>
      </c>
      <c r="F119" s="86" t="s">
        <v>1802</v>
      </c>
      <c r="G119" s="86" t="b">
        <v>0</v>
      </c>
      <c r="H119" s="86" t="b">
        <v>0</v>
      </c>
      <c r="I119" s="86" t="b">
        <v>0</v>
      </c>
      <c r="J119" s="86" t="b">
        <v>0</v>
      </c>
      <c r="K119" s="86" t="b">
        <v>0</v>
      </c>
      <c r="L119" s="86" t="b">
        <v>0</v>
      </c>
    </row>
    <row r="120" spans="1:12" ht="15">
      <c r="A120" s="86" t="s">
        <v>1763</v>
      </c>
      <c r="B120" s="86" t="s">
        <v>1764</v>
      </c>
      <c r="C120" s="86">
        <v>2</v>
      </c>
      <c r="D120" s="121">
        <v>0.002518701419902203</v>
      </c>
      <c r="E120" s="121">
        <v>2.784260582566084</v>
      </c>
      <c r="F120" s="86" t="s">
        <v>1802</v>
      </c>
      <c r="G120" s="86" t="b">
        <v>0</v>
      </c>
      <c r="H120" s="86" t="b">
        <v>0</v>
      </c>
      <c r="I120" s="86" t="b">
        <v>0</v>
      </c>
      <c r="J120" s="86" t="b">
        <v>0</v>
      </c>
      <c r="K120" s="86" t="b">
        <v>0</v>
      </c>
      <c r="L120" s="86" t="b">
        <v>0</v>
      </c>
    </row>
    <row r="121" spans="1:12" ht="15">
      <c r="A121" s="86" t="s">
        <v>1764</v>
      </c>
      <c r="B121" s="86" t="s">
        <v>1765</v>
      </c>
      <c r="C121" s="86">
        <v>2</v>
      </c>
      <c r="D121" s="121">
        <v>0.002518701419902203</v>
      </c>
      <c r="E121" s="121">
        <v>2.784260582566084</v>
      </c>
      <c r="F121" s="86" t="s">
        <v>1802</v>
      </c>
      <c r="G121" s="86" t="b">
        <v>0</v>
      </c>
      <c r="H121" s="86" t="b">
        <v>0</v>
      </c>
      <c r="I121" s="86" t="b">
        <v>0</v>
      </c>
      <c r="J121" s="86" t="b">
        <v>0</v>
      </c>
      <c r="K121" s="86" t="b">
        <v>0</v>
      </c>
      <c r="L121" s="86" t="b">
        <v>0</v>
      </c>
    </row>
    <row r="122" spans="1:12" ht="15">
      <c r="A122" s="86" t="s">
        <v>1765</v>
      </c>
      <c r="B122" s="86" t="s">
        <v>1746</v>
      </c>
      <c r="C122" s="86">
        <v>2</v>
      </c>
      <c r="D122" s="121">
        <v>0.002518701419902203</v>
      </c>
      <c r="E122" s="121">
        <v>2.6081693235104026</v>
      </c>
      <c r="F122" s="86" t="s">
        <v>1802</v>
      </c>
      <c r="G122" s="86" t="b">
        <v>0</v>
      </c>
      <c r="H122" s="86" t="b">
        <v>0</v>
      </c>
      <c r="I122" s="86" t="b">
        <v>0</v>
      </c>
      <c r="J122" s="86" t="b">
        <v>0</v>
      </c>
      <c r="K122" s="86" t="b">
        <v>0</v>
      </c>
      <c r="L122" s="86" t="b">
        <v>0</v>
      </c>
    </row>
    <row r="123" spans="1:12" ht="15">
      <c r="A123" s="86" t="s">
        <v>1746</v>
      </c>
      <c r="B123" s="86" t="s">
        <v>1454</v>
      </c>
      <c r="C123" s="86">
        <v>2</v>
      </c>
      <c r="D123" s="121">
        <v>0.002518701419902203</v>
      </c>
      <c r="E123" s="121">
        <v>2.3071393278464214</v>
      </c>
      <c r="F123" s="86" t="s">
        <v>1802</v>
      </c>
      <c r="G123" s="86" t="b">
        <v>0</v>
      </c>
      <c r="H123" s="86" t="b">
        <v>0</v>
      </c>
      <c r="I123" s="86" t="b">
        <v>0</v>
      </c>
      <c r="J123" s="86" t="b">
        <v>0</v>
      </c>
      <c r="K123" s="86" t="b">
        <v>0</v>
      </c>
      <c r="L123" s="86" t="b">
        <v>0</v>
      </c>
    </row>
    <row r="124" spans="1:12" ht="15">
      <c r="A124" s="86" t="s">
        <v>1454</v>
      </c>
      <c r="B124" s="86" t="s">
        <v>1458</v>
      </c>
      <c r="C124" s="86">
        <v>2</v>
      </c>
      <c r="D124" s="121">
        <v>0.002518701419902203</v>
      </c>
      <c r="E124" s="121">
        <v>2.3071393278464214</v>
      </c>
      <c r="F124" s="86" t="s">
        <v>1802</v>
      </c>
      <c r="G124" s="86" t="b">
        <v>0</v>
      </c>
      <c r="H124" s="86" t="b">
        <v>0</v>
      </c>
      <c r="I124" s="86" t="b">
        <v>0</v>
      </c>
      <c r="J124" s="86" t="b">
        <v>0</v>
      </c>
      <c r="K124" s="86" t="b">
        <v>0</v>
      </c>
      <c r="L124" s="86" t="b">
        <v>0</v>
      </c>
    </row>
    <row r="125" spans="1:12" ht="15">
      <c r="A125" s="86" t="s">
        <v>1458</v>
      </c>
      <c r="B125" s="86" t="s">
        <v>1766</v>
      </c>
      <c r="C125" s="86">
        <v>2</v>
      </c>
      <c r="D125" s="121">
        <v>0.002518701419902203</v>
      </c>
      <c r="E125" s="121">
        <v>2.6081693235104026</v>
      </c>
      <c r="F125" s="86" t="s">
        <v>1802</v>
      </c>
      <c r="G125" s="86" t="b">
        <v>0</v>
      </c>
      <c r="H125" s="86" t="b">
        <v>0</v>
      </c>
      <c r="I125" s="86" t="b">
        <v>0</v>
      </c>
      <c r="J125" s="86" t="b">
        <v>0</v>
      </c>
      <c r="K125" s="86" t="b">
        <v>0</v>
      </c>
      <c r="L125" s="86" t="b">
        <v>0</v>
      </c>
    </row>
    <row r="126" spans="1:12" ht="15">
      <c r="A126" s="86" t="s">
        <v>1766</v>
      </c>
      <c r="B126" s="86" t="s">
        <v>1767</v>
      </c>
      <c r="C126" s="86">
        <v>2</v>
      </c>
      <c r="D126" s="121">
        <v>0.002518701419902203</v>
      </c>
      <c r="E126" s="121">
        <v>2.784260582566084</v>
      </c>
      <c r="F126" s="86" t="s">
        <v>1802</v>
      </c>
      <c r="G126" s="86" t="b">
        <v>0</v>
      </c>
      <c r="H126" s="86" t="b">
        <v>0</v>
      </c>
      <c r="I126" s="86" t="b">
        <v>0</v>
      </c>
      <c r="J126" s="86" t="b">
        <v>0</v>
      </c>
      <c r="K126" s="86" t="b">
        <v>0</v>
      </c>
      <c r="L126" s="86" t="b">
        <v>0</v>
      </c>
    </row>
    <row r="127" spans="1:12" ht="15">
      <c r="A127" s="86" t="s">
        <v>1767</v>
      </c>
      <c r="B127" s="86" t="s">
        <v>1457</v>
      </c>
      <c r="C127" s="86">
        <v>2</v>
      </c>
      <c r="D127" s="121">
        <v>0.002518701419902203</v>
      </c>
      <c r="E127" s="121">
        <v>2.6081693235104026</v>
      </c>
      <c r="F127" s="86" t="s">
        <v>1802</v>
      </c>
      <c r="G127" s="86" t="b">
        <v>0</v>
      </c>
      <c r="H127" s="86" t="b">
        <v>0</v>
      </c>
      <c r="I127" s="86" t="b">
        <v>0</v>
      </c>
      <c r="J127" s="86" t="b">
        <v>0</v>
      </c>
      <c r="K127" s="86" t="b">
        <v>0</v>
      </c>
      <c r="L127" s="86" t="b">
        <v>0</v>
      </c>
    </row>
    <row r="128" spans="1:12" ht="15">
      <c r="A128" s="86" t="s">
        <v>1457</v>
      </c>
      <c r="B128" s="86" t="s">
        <v>1454</v>
      </c>
      <c r="C128" s="86">
        <v>2</v>
      </c>
      <c r="D128" s="121">
        <v>0.002518701419902203</v>
      </c>
      <c r="E128" s="121">
        <v>2.3071393278464214</v>
      </c>
      <c r="F128" s="86" t="s">
        <v>1802</v>
      </c>
      <c r="G128" s="86" t="b">
        <v>0</v>
      </c>
      <c r="H128" s="86" t="b">
        <v>0</v>
      </c>
      <c r="I128" s="86" t="b">
        <v>0</v>
      </c>
      <c r="J128" s="86" t="b">
        <v>0</v>
      </c>
      <c r="K128" s="86" t="b">
        <v>0</v>
      </c>
      <c r="L128" s="86" t="b">
        <v>0</v>
      </c>
    </row>
    <row r="129" spans="1:12" ht="15">
      <c r="A129" s="86" t="s">
        <v>1454</v>
      </c>
      <c r="B129" s="86" t="s">
        <v>1387</v>
      </c>
      <c r="C129" s="86">
        <v>2</v>
      </c>
      <c r="D129" s="121">
        <v>0.002518701419902203</v>
      </c>
      <c r="E129" s="121">
        <v>0.8704467301823671</v>
      </c>
      <c r="F129" s="86" t="s">
        <v>1802</v>
      </c>
      <c r="G129" s="86" t="b">
        <v>0</v>
      </c>
      <c r="H129" s="86" t="b">
        <v>0</v>
      </c>
      <c r="I129" s="86" t="b">
        <v>0</v>
      </c>
      <c r="J129" s="86" t="b">
        <v>0</v>
      </c>
      <c r="K129" s="86" t="b">
        <v>0</v>
      </c>
      <c r="L129" s="86" t="b">
        <v>0</v>
      </c>
    </row>
    <row r="130" spans="1:12" ht="15">
      <c r="A130" s="86" t="s">
        <v>1769</v>
      </c>
      <c r="B130" s="86" t="s">
        <v>290</v>
      </c>
      <c r="C130" s="86">
        <v>2</v>
      </c>
      <c r="D130" s="121">
        <v>0.002518701419902203</v>
      </c>
      <c r="E130" s="121">
        <v>2.784260582566084</v>
      </c>
      <c r="F130" s="86" t="s">
        <v>1802</v>
      </c>
      <c r="G130" s="86" t="b">
        <v>0</v>
      </c>
      <c r="H130" s="86" t="b">
        <v>0</v>
      </c>
      <c r="I130" s="86" t="b">
        <v>0</v>
      </c>
      <c r="J130" s="86" t="b">
        <v>0</v>
      </c>
      <c r="K130" s="86" t="b">
        <v>0</v>
      </c>
      <c r="L130" s="86" t="b">
        <v>0</v>
      </c>
    </row>
    <row r="131" spans="1:12" ht="15">
      <c r="A131" s="86" t="s">
        <v>290</v>
      </c>
      <c r="B131" s="86" t="s">
        <v>1770</v>
      </c>
      <c r="C131" s="86">
        <v>2</v>
      </c>
      <c r="D131" s="121">
        <v>0.002518701419902203</v>
      </c>
      <c r="E131" s="121">
        <v>2.784260582566084</v>
      </c>
      <c r="F131" s="86" t="s">
        <v>1802</v>
      </c>
      <c r="G131" s="86" t="b">
        <v>0</v>
      </c>
      <c r="H131" s="86" t="b">
        <v>0</v>
      </c>
      <c r="I131" s="86" t="b">
        <v>0</v>
      </c>
      <c r="J131" s="86" t="b">
        <v>0</v>
      </c>
      <c r="K131" s="86" t="b">
        <v>0</v>
      </c>
      <c r="L131" s="86" t="b">
        <v>0</v>
      </c>
    </row>
    <row r="132" spans="1:12" ht="15">
      <c r="A132" s="86" t="s">
        <v>1770</v>
      </c>
      <c r="B132" s="86" t="s">
        <v>1747</v>
      </c>
      <c r="C132" s="86">
        <v>2</v>
      </c>
      <c r="D132" s="121">
        <v>0.002518701419902203</v>
      </c>
      <c r="E132" s="121">
        <v>2.6081693235104026</v>
      </c>
      <c r="F132" s="86" t="s">
        <v>1802</v>
      </c>
      <c r="G132" s="86" t="b">
        <v>0</v>
      </c>
      <c r="H132" s="86" t="b">
        <v>0</v>
      </c>
      <c r="I132" s="86" t="b">
        <v>0</v>
      </c>
      <c r="J132" s="86" t="b">
        <v>0</v>
      </c>
      <c r="K132" s="86" t="b">
        <v>0</v>
      </c>
      <c r="L132" s="86" t="b">
        <v>0</v>
      </c>
    </row>
    <row r="133" spans="1:12" ht="15">
      <c r="A133" s="86" t="s">
        <v>1747</v>
      </c>
      <c r="B133" s="86" t="s">
        <v>1462</v>
      </c>
      <c r="C133" s="86">
        <v>2</v>
      </c>
      <c r="D133" s="121">
        <v>0.002518701419902203</v>
      </c>
      <c r="E133" s="121">
        <v>2.3071393278464214</v>
      </c>
      <c r="F133" s="86" t="s">
        <v>1802</v>
      </c>
      <c r="G133" s="86" t="b">
        <v>0</v>
      </c>
      <c r="H133" s="86" t="b">
        <v>0</v>
      </c>
      <c r="I133" s="86" t="b">
        <v>0</v>
      </c>
      <c r="J133" s="86" t="b">
        <v>0</v>
      </c>
      <c r="K133" s="86" t="b">
        <v>0</v>
      </c>
      <c r="L133" s="86" t="b">
        <v>0</v>
      </c>
    </row>
    <row r="134" spans="1:12" ht="15">
      <c r="A134" s="86" t="s">
        <v>1462</v>
      </c>
      <c r="B134" s="86" t="s">
        <v>1771</v>
      </c>
      <c r="C134" s="86">
        <v>2</v>
      </c>
      <c r="D134" s="121">
        <v>0.002518701419902203</v>
      </c>
      <c r="E134" s="121">
        <v>2.386320573894046</v>
      </c>
      <c r="F134" s="86" t="s">
        <v>1802</v>
      </c>
      <c r="G134" s="86" t="b">
        <v>0</v>
      </c>
      <c r="H134" s="86" t="b">
        <v>0</v>
      </c>
      <c r="I134" s="86" t="b">
        <v>0</v>
      </c>
      <c r="J134" s="86" t="b">
        <v>0</v>
      </c>
      <c r="K134" s="86" t="b">
        <v>0</v>
      </c>
      <c r="L134" s="86" t="b">
        <v>0</v>
      </c>
    </row>
    <row r="135" spans="1:12" ht="15">
      <c r="A135" s="86" t="s">
        <v>1771</v>
      </c>
      <c r="B135" s="86" t="s">
        <v>1387</v>
      </c>
      <c r="C135" s="86">
        <v>2</v>
      </c>
      <c r="D135" s="121">
        <v>0.002518701419902203</v>
      </c>
      <c r="E135" s="121">
        <v>1.1714767258463483</v>
      </c>
      <c r="F135" s="86" t="s">
        <v>1802</v>
      </c>
      <c r="G135" s="86" t="b">
        <v>0</v>
      </c>
      <c r="H135" s="86" t="b">
        <v>0</v>
      </c>
      <c r="I135" s="86" t="b">
        <v>0</v>
      </c>
      <c r="J135" s="86" t="b">
        <v>0</v>
      </c>
      <c r="K135" s="86" t="b">
        <v>0</v>
      </c>
      <c r="L135" s="86" t="b">
        <v>0</v>
      </c>
    </row>
    <row r="136" spans="1:12" ht="15">
      <c r="A136" s="86" t="s">
        <v>1418</v>
      </c>
      <c r="B136" s="86" t="s">
        <v>1387</v>
      </c>
      <c r="C136" s="86">
        <v>2</v>
      </c>
      <c r="D136" s="121">
        <v>0.002518701419902203</v>
      </c>
      <c r="E136" s="121">
        <v>0.8704467301823671</v>
      </c>
      <c r="F136" s="86" t="s">
        <v>1802</v>
      </c>
      <c r="G136" s="86" t="b">
        <v>0</v>
      </c>
      <c r="H136" s="86" t="b">
        <v>0</v>
      </c>
      <c r="I136" s="86" t="b">
        <v>0</v>
      </c>
      <c r="J136" s="86" t="b">
        <v>0</v>
      </c>
      <c r="K136" s="86" t="b">
        <v>0</v>
      </c>
      <c r="L136" s="86" t="b">
        <v>0</v>
      </c>
    </row>
    <row r="137" spans="1:12" ht="15">
      <c r="A137" s="86" t="s">
        <v>1748</v>
      </c>
      <c r="B137" s="86" t="s">
        <v>1387</v>
      </c>
      <c r="C137" s="86">
        <v>2</v>
      </c>
      <c r="D137" s="121">
        <v>0.002518701419902203</v>
      </c>
      <c r="E137" s="121">
        <v>0.9953854667906671</v>
      </c>
      <c r="F137" s="86" t="s">
        <v>1802</v>
      </c>
      <c r="G137" s="86" t="b">
        <v>0</v>
      </c>
      <c r="H137" s="86" t="b">
        <v>0</v>
      </c>
      <c r="I137" s="86" t="b">
        <v>0</v>
      </c>
      <c r="J137" s="86" t="b">
        <v>0</v>
      </c>
      <c r="K137" s="86" t="b">
        <v>0</v>
      </c>
      <c r="L137" s="86" t="b">
        <v>0</v>
      </c>
    </row>
    <row r="138" spans="1:12" ht="15">
      <c r="A138" s="86" t="s">
        <v>1387</v>
      </c>
      <c r="B138" s="86" t="s">
        <v>289</v>
      </c>
      <c r="C138" s="86">
        <v>2</v>
      </c>
      <c r="D138" s="121">
        <v>0.002518701419902203</v>
      </c>
      <c r="E138" s="121">
        <v>1.0682572389312845</v>
      </c>
      <c r="F138" s="86" t="s">
        <v>1802</v>
      </c>
      <c r="G138" s="86" t="b">
        <v>0</v>
      </c>
      <c r="H138" s="86" t="b">
        <v>0</v>
      </c>
      <c r="I138" s="86" t="b">
        <v>0</v>
      </c>
      <c r="J138" s="86" t="b">
        <v>0</v>
      </c>
      <c r="K138" s="86" t="b">
        <v>0</v>
      </c>
      <c r="L138" s="86" t="b">
        <v>0</v>
      </c>
    </row>
    <row r="139" spans="1:12" ht="15">
      <c r="A139" s="86" t="s">
        <v>289</v>
      </c>
      <c r="B139" s="86" t="s">
        <v>1773</v>
      </c>
      <c r="C139" s="86">
        <v>2</v>
      </c>
      <c r="D139" s="121">
        <v>0.002518701419902203</v>
      </c>
      <c r="E139" s="121">
        <v>2.386320573894046</v>
      </c>
      <c r="F139" s="86" t="s">
        <v>1802</v>
      </c>
      <c r="G139" s="86" t="b">
        <v>0</v>
      </c>
      <c r="H139" s="86" t="b">
        <v>0</v>
      </c>
      <c r="I139" s="86" t="b">
        <v>0</v>
      </c>
      <c r="J139" s="86" t="b">
        <v>0</v>
      </c>
      <c r="K139" s="86" t="b">
        <v>0</v>
      </c>
      <c r="L139" s="86" t="b">
        <v>0</v>
      </c>
    </row>
    <row r="140" spans="1:12" ht="15">
      <c r="A140" s="86" t="s">
        <v>1773</v>
      </c>
      <c r="B140" s="86" t="s">
        <v>1745</v>
      </c>
      <c r="C140" s="86">
        <v>2</v>
      </c>
      <c r="D140" s="121">
        <v>0.002518701419902203</v>
      </c>
      <c r="E140" s="121">
        <v>2.4832305869021027</v>
      </c>
      <c r="F140" s="86" t="s">
        <v>1802</v>
      </c>
      <c r="G140" s="86" t="b">
        <v>0</v>
      </c>
      <c r="H140" s="86" t="b">
        <v>0</v>
      </c>
      <c r="I140" s="86" t="b">
        <v>0</v>
      </c>
      <c r="J140" s="86" t="b">
        <v>0</v>
      </c>
      <c r="K140" s="86" t="b">
        <v>0</v>
      </c>
      <c r="L140" s="86" t="b">
        <v>0</v>
      </c>
    </row>
    <row r="141" spans="1:12" ht="15">
      <c r="A141" s="86" t="s">
        <v>1745</v>
      </c>
      <c r="B141" s="86" t="s">
        <v>1427</v>
      </c>
      <c r="C141" s="86">
        <v>2</v>
      </c>
      <c r="D141" s="121">
        <v>0.002518701419902203</v>
      </c>
      <c r="E141" s="121">
        <v>1.830018073126759</v>
      </c>
      <c r="F141" s="86" t="s">
        <v>1802</v>
      </c>
      <c r="G141" s="86" t="b">
        <v>0</v>
      </c>
      <c r="H141" s="86" t="b">
        <v>0</v>
      </c>
      <c r="I141" s="86" t="b">
        <v>0</v>
      </c>
      <c r="J141" s="86" t="b">
        <v>0</v>
      </c>
      <c r="K141" s="86" t="b">
        <v>0</v>
      </c>
      <c r="L141" s="86" t="b">
        <v>0</v>
      </c>
    </row>
    <row r="142" spans="1:12" ht="15">
      <c r="A142" s="86" t="s">
        <v>1427</v>
      </c>
      <c r="B142" s="86" t="s">
        <v>1445</v>
      </c>
      <c r="C142" s="86">
        <v>2</v>
      </c>
      <c r="D142" s="121">
        <v>0.002518701419902203</v>
      </c>
      <c r="E142" s="121">
        <v>1.6539268140710777</v>
      </c>
      <c r="F142" s="86" t="s">
        <v>1802</v>
      </c>
      <c r="G142" s="86" t="b">
        <v>0</v>
      </c>
      <c r="H142" s="86" t="b">
        <v>0</v>
      </c>
      <c r="I142" s="86" t="b">
        <v>0</v>
      </c>
      <c r="J142" s="86" t="b">
        <v>0</v>
      </c>
      <c r="K142" s="86" t="b">
        <v>0</v>
      </c>
      <c r="L142" s="86" t="b">
        <v>0</v>
      </c>
    </row>
    <row r="143" spans="1:12" ht="15">
      <c r="A143" s="86" t="s">
        <v>1445</v>
      </c>
      <c r="B143" s="86" t="s">
        <v>1774</v>
      </c>
      <c r="C143" s="86">
        <v>2</v>
      </c>
      <c r="D143" s="121">
        <v>0.002518701419902203</v>
      </c>
      <c r="E143" s="121">
        <v>2.3071393278464214</v>
      </c>
      <c r="F143" s="86" t="s">
        <v>1802</v>
      </c>
      <c r="G143" s="86" t="b">
        <v>0</v>
      </c>
      <c r="H143" s="86" t="b">
        <v>0</v>
      </c>
      <c r="I143" s="86" t="b">
        <v>0</v>
      </c>
      <c r="J143" s="86" t="b">
        <v>0</v>
      </c>
      <c r="K143" s="86" t="b">
        <v>0</v>
      </c>
      <c r="L143" s="86" t="b">
        <v>0</v>
      </c>
    </row>
    <row r="144" spans="1:12" ht="15">
      <c r="A144" s="86" t="s">
        <v>1774</v>
      </c>
      <c r="B144" s="86" t="s">
        <v>1775</v>
      </c>
      <c r="C144" s="86">
        <v>2</v>
      </c>
      <c r="D144" s="121">
        <v>0.002518701419902203</v>
      </c>
      <c r="E144" s="121">
        <v>2.784260582566084</v>
      </c>
      <c r="F144" s="86" t="s">
        <v>1802</v>
      </c>
      <c r="G144" s="86" t="b">
        <v>0</v>
      </c>
      <c r="H144" s="86" t="b">
        <v>0</v>
      </c>
      <c r="I144" s="86" t="b">
        <v>0</v>
      </c>
      <c r="J144" s="86" t="b">
        <v>0</v>
      </c>
      <c r="K144" s="86" t="b">
        <v>1</v>
      </c>
      <c r="L144" s="86" t="b">
        <v>0</v>
      </c>
    </row>
    <row r="145" spans="1:12" ht="15">
      <c r="A145" s="86" t="s">
        <v>1775</v>
      </c>
      <c r="B145" s="86" t="s">
        <v>1776</v>
      </c>
      <c r="C145" s="86">
        <v>2</v>
      </c>
      <c r="D145" s="121">
        <v>0.002518701419902203</v>
      </c>
      <c r="E145" s="121">
        <v>2.784260582566084</v>
      </c>
      <c r="F145" s="86" t="s">
        <v>1802</v>
      </c>
      <c r="G145" s="86" t="b">
        <v>0</v>
      </c>
      <c r="H145" s="86" t="b">
        <v>1</v>
      </c>
      <c r="I145" s="86" t="b">
        <v>0</v>
      </c>
      <c r="J145" s="86" t="b">
        <v>0</v>
      </c>
      <c r="K145" s="86" t="b">
        <v>0</v>
      </c>
      <c r="L145" s="86" t="b">
        <v>0</v>
      </c>
    </row>
    <row r="146" spans="1:12" ht="15">
      <c r="A146" s="86" t="s">
        <v>1776</v>
      </c>
      <c r="B146" s="86" t="s">
        <v>1777</v>
      </c>
      <c r="C146" s="86">
        <v>2</v>
      </c>
      <c r="D146" s="121">
        <v>0.002518701419902203</v>
      </c>
      <c r="E146" s="121">
        <v>2.784260582566084</v>
      </c>
      <c r="F146" s="86" t="s">
        <v>1802</v>
      </c>
      <c r="G146" s="86" t="b">
        <v>0</v>
      </c>
      <c r="H146" s="86" t="b">
        <v>0</v>
      </c>
      <c r="I146" s="86" t="b">
        <v>0</v>
      </c>
      <c r="J146" s="86" t="b">
        <v>0</v>
      </c>
      <c r="K146" s="86" t="b">
        <v>0</v>
      </c>
      <c r="L146" s="86" t="b">
        <v>0</v>
      </c>
    </row>
    <row r="147" spans="1:12" ht="15">
      <c r="A147" s="86" t="s">
        <v>1777</v>
      </c>
      <c r="B147" s="86" t="s">
        <v>1778</v>
      </c>
      <c r="C147" s="86">
        <v>2</v>
      </c>
      <c r="D147" s="121">
        <v>0.002518701419902203</v>
      </c>
      <c r="E147" s="121">
        <v>2.784260582566084</v>
      </c>
      <c r="F147" s="86" t="s">
        <v>1802</v>
      </c>
      <c r="G147" s="86" t="b">
        <v>0</v>
      </c>
      <c r="H147" s="86" t="b">
        <v>0</v>
      </c>
      <c r="I147" s="86" t="b">
        <v>0</v>
      </c>
      <c r="J147" s="86" t="b">
        <v>0</v>
      </c>
      <c r="K147" s="86" t="b">
        <v>0</v>
      </c>
      <c r="L147" s="86" t="b">
        <v>0</v>
      </c>
    </row>
    <row r="148" spans="1:12" ht="15">
      <c r="A148" s="86" t="s">
        <v>1778</v>
      </c>
      <c r="B148" s="86" t="s">
        <v>1779</v>
      </c>
      <c r="C148" s="86">
        <v>2</v>
      </c>
      <c r="D148" s="121">
        <v>0.002518701419902203</v>
      </c>
      <c r="E148" s="121">
        <v>2.784260582566084</v>
      </c>
      <c r="F148" s="86" t="s">
        <v>1802</v>
      </c>
      <c r="G148" s="86" t="b">
        <v>0</v>
      </c>
      <c r="H148" s="86" t="b">
        <v>0</v>
      </c>
      <c r="I148" s="86" t="b">
        <v>0</v>
      </c>
      <c r="J148" s="86" t="b">
        <v>0</v>
      </c>
      <c r="K148" s="86" t="b">
        <v>0</v>
      </c>
      <c r="L148" s="86" t="b">
        <v>0</v>
      </c>
    </row>
    <row r="149" spans="1:12" ht="15">
      <c r="A149" s="86" t="s">
        <v>1779</v>
      </c>
      <c r="B149" s="86" t="s">
        <v>1749</v>
      </c>
      <c r="C149" s="86">
        <v>2</v>
      </c>
      <c r="D149" s="121">
        <v>0.002518701419902203</v>
      </c>
      <c r="E149" s="121">
        <v>2.6081693235104026</v>
      </c>
      <c r="F149" s="86" t="s">
        <v>1802</v>
      </c>
      <c r="G149" s="86" t="b">
        <v>0</v>
      </c>
      <c r="H149" s="86" t="b">
        <v>0</v>
      </c>
      <c r="I149" s="86" t="b">
        <v>0</v>
      </c>
      <c r="J149" s="86" t="b">
        <v>0</v>
      </c>
      <c r="K149" s="86" t="b">
        <v>0</v>
      </c>
      <c r="L149" s="86" t="b">
        <v>0</v>
      </c>
    </row>
    <row r="150" spans="1:12" ht="15">
      <c r="A150" s="86" t="s">
        <v>1753</v>
      </c>
      <c r="B150" s="86" t="s">
        <v>1780</v>
      </c>
      <c r="C150" s="86">
        <v>2</v>
      </c>
      <c r="D150" s="121">
        <v>0.002518701419902203</v>
      </c>
      <c r="E150" s="121">
        <v>2.784260582566084</v>
      </c>
      <c r="F150" s="86" t="s">
        <v>1802</v>
      </c>
      <c r="G150" s="86" t="b">
        <v>0</v>
      </c>
      <c r="H150" s="86" t="b">
        <v>0</v>
      </c>
      <c r="I150" s="86" t="b">
        <v>0</v>
      </c>
      <c r="J150" s="86" t="b">
        <v>0</v>
      </c>
      <c r="K150" s="86" t="b">
        <v>0</v>
      </c>
      <c r="L150" s="86" t="b">
        <v>0</v>
      </c>
    </row>
    <row r="151" spans="1:12" ht="15">
      <c r="A151" s="86" t="s">
        <v>1780</v>
      </c>
      <c r="B151" s="86" t="s">
        <v>1754</v>
      </c>
      <c r="C151" s="86">
        <v>2</v>
      </c>
      <c r="D151" s="121">
        <v>0.002518701419902203</v>
      </c>
      <c r="E151" s="121">
        <v>2.6081693235104026</v>
      </c>
      <c r="F151" s="86" t="s">
        <v>1802</v>
      </c>
      <c r="G151" s="86" t="b">
        <v>0</v>
      </c>
      <c r="H151" s="86" t="b">
        <v>0</v>
      </c>
      <c r="I151" s="86" t="b">
        <v>0</v>
      </c>
      <c r="J151" s="86" t="b">
        <v>0</v>
      </c>
      <c r="K151" s="86" t="b">
        <v>0</v>
      </c>
      <c r="L151" s="86" t="b">
        <v>0</v>
      </c>
    </row>
    <row r="152" spans="1:12" ht="15">
      <c r="A152" s="86" t="s">
        <v>1754</v>
      </c>
      <c r="B152" s="86" t="s">
        <v>1781</v>
      </c>
      <c r="C152" s="86">
        <v>2</v>
      </c>
      <c r="D152" s="121">
        <v>0.002518701419902203</v>
      </c>
      <c r="E152" s="121">
        <v>2.6081693235104026</v>
      </c>
      <c r="F152" s="86" t="s">
        <v>1802</v>
      </c>
      <c r="G152" s="86" t="b">
        <v>0</v>
      </c>
      <c r="H152" s="86" t="b">
        <v>0</v>
      </c>
      <c r="I152" s="86" t="b">
        <v>0</v>
      </c>
      <c r="J152" s="86" t="b">
        <v>0</v>
      </c>
      <c r="K152" s="86" t="b">
        <v>0</v>
      </c>
      <c r="L152" s="86" t="b">
        <v>0</v>
      </c>
    </row>
    <row r="153" spans="1:12" ht="15">
      <c r="A153" s="86" t="s">
        <v>1781</v>
      </c>
      <c r="B153" s="86" t="s">
        <v>1782</v>
      </c>
      <c r="C153" s="86">
        <v>2</v>
      </c>
      <c r="D153" s="121">
        <v>0.002518701419902203</v>
      </c>
      <c r="E153" s="121">
        <v>2.784260582566084</v>
      </c>
      <c r="F153" s="86" t="s">
        <v>1802</v>
      </c>
      <c r="G153" s="86" t="b">
        <v>0</v>
      </c>
      <c r="H153" s="86" t="b">
        <v>0</v>
      </c>
      <c r="I153" s="86" t="b">
        <v>0</v>
      </c>
      <c r="J153" s="86" t="b">
        <v>0</v>
      </c>
      <c r="K153" s="86" t="b">
        <v>0</v>
      </c>
      <c r="L153" s="86" t="b">
        <v>0</v>
      </c>
    </row>
    <row r="154" spans="1:12" ht="15">
      <c r="A154" s="86" t="s">
        <v>1782</v>
      </c>
      <c r="B154" s="86" t="s">
        <v>1783</v>
      </c>
      <c r="C154" s="86">
        <v>2</v>
      </c>
      <c r="D154" s="121">
        <v>0.002518701419902203</v>
      </c>
      <c r="E154" s="121">
        <v>2.784260582566084</v>
      </c>
      <c r="F154" s="86" t="s">
        <v>1802</v>
      </c>
      <c r="G154" s="86" t="b">
        <v>0</v>
      </c>
      <c r="H154" s="86" t="b">
        <v>0</v>
      </c>
      <c r="I154" s="86" t="b">
        <v>0</v>
      </c>
      <c r="J154" s="86" t="b">
        <v>0</v>
      </c>
      <c r="K154" s="86" t="b">
        <v>1</v>
      </c>
      <c r="L154" s="86" t="b">
        <v>0</v>
      </c>
    </row>
    <row r="155" spans="1:12" ht="15">
      <c r="A155" s="86" t="s">
        <v>1783</v>
      </c>
      <c r="B155" s="86" t="s">
        <v>1784</v>
      </c>
      <c r="C155" s="86">
        <v>2</v>
      </c>
      <c r="D155" s="121">
        <v>0.002518701419902203</v>
      </c>
      <c r="E155" s="121">
        <v>2.784260582566084</v>
      </c>
      <c r="F155" s="86" t="s">
        <v>1802</v>
      </c>
      <c r="G155" s="86" t="b">
        <v>0</v>
      </c>
      <c r="H155" s="86" t="b">
        <v>1</v>
      </c>
      <c r="I155" s="86" t="b">
        <v>0</v>
      </c>
      <c r="J155" s="86" t="b">
        <v>0</v>
      </c>
      <c r="K155" s="86" t="b">
        <v>0</v>
      </c>
      <c r="L155" s="86" t="b">
        <v>0</v>
      </c>
    </row>
    <row r="156" spans="1:12" ht="15">
      <c r="A156" s="86" t="s">
        <v>1390</v>
      </c>
      <c r="B156" s="86" t="s">
        <v>1785</v>
      </c>
      <c r="C156" s="86">
        <v>2</v>
      </c>
      <c r="D156" s="121">
        <v>0.002518701419902203</v>
      </c>
      <c r="E156" s="121">
        <v>1.854841656851791</v>
      </c>
      <c r="F156" s="86" t="s">
        <v>1802</v>
      </c>
      <c r="G156" s="86" t="b">
        <v>0</v>
      </c>
      <c r="H156" s="86" t="b">
        <v>0</v>
      </c>
      <c r="I156" s="86" t="b">
        <v>0</v>
      </c>
      <c r="J156" s="86" t="b">
        <v>0</v>
      </c>
      <c r="K156" s="86" t="b">
        <v>0</v>
      </c>
      <c r="L156" s="86" t="b">
        <v>0</v>
      </c>
    </row>
    <row r="157" spans="1:12" ht="15">
      <c r="A157" s="86" t="s">
        <v>1785</v>
      </c>
      <c r="B157" s="86" t="s">
        <v>1413</v>
      </c>
      <c r="C157" s="86">
        <v>2</v>
      </c>
      <c r="D157" s="121">
        <v>0.002518701419902203</v>
      </c>
      <c r="E157" s="121">
        <v>2.13104806879074</v>
      </c>
      <c r="F157" s="86" t="s">
        <v>1802</v>
      </c>
      <c r="G157" s="86" t="b">
        <v>0</v>
      </c>
      <c r="H157" s="86" t="b">
        <v>0</v>
      </c>
      <c r="I157" s="86" t="b">
        <v>0</v>
      </c>
      <c r="J157" s="86" t="b">
        <v>0</v>
      </c>
      <c r="K157" s="86" t="b">
        <v>0</v>
      </c>
      <c r="L157" s="86" t="b">
        <v>0</v>
      </c>
    </row>
    <row r="158" spans="1:12" ht="15">
      <c r="A158" s="86" t="s">
        <v>1413</v>
      </c>
      <c r="B158" s="86" t="s">
        <v>1412</v>
      </c>
      <c r="C158" s="86">
        <v>2</v>
      </c>
      <c r="D158" s="121">
        <v>0.002518701419902203</v>
      </c>
      <c r="E158" s="121">
        <v>1.4778355550153965</v>
      </c>
      <c r="F158" s="86" t="s">
        <v>1802</v>
      </c>
      <c r="G158" s="86" t="b">
        <v>0</v>
      </c>
      <c r="H158" s="86" t="b">
        <v>0</v>
      </c>
      <c r="I158" s="86" t="b">
        <v>0</v>
      </c>
      <c r="J158" s="86" t="b">
        <v>0</v>
      </c>
      <c r="K158" s="86" t="b">
        <v>0</v>
      </c>
      <c r="L158" s="86" t="b">
        <v>0</v>
      </c>
    </row>
    <row r="159" spans="1:12" ht="15">
      <c r="A159" s="86" t="s">
        <v>1412</v>
      </c>
      <c r="B159" s="86" t="s">
        <v>1786</v>
      </c>
      <c r="C159" s="86">
        <v>2</v>
      </c>
      <c r="D159" s="121">
        <v>0.002518701419902203</v>
      </c>
      <c r="E159" s="121">
        <v>2.13104806879074</v>
      </c>
      <c r="F159" s="86" t="s">
        <v>1802</v>
      </c>
      <c r="G159" s="86" t="b">
        <v>0</v>
      </c>
      <c r="H159" s="86" t="b">
        <v>0</v>
      </c>
      <c r="I159" s="86" t="b">
        <v>0</v>
      </c>
      <c r="J159" s="86" t="b">
        <v>0</v>
      </c>
      <c r="K159" s="86" t="b">
        <v>0</v>
      </c>
      <c r="L159" s="86" t="b">
        <v>0</v>
      </c>
    </row>
    <row r="160" spans="1:12" ht="15">
      <c r="A160" s="86" t="s">
        <v>1786</v>
      </c>
      <c r="B160" s="86" t="s">
        <v>1787</v>
      </c>
      <c r="C160" s="86">
        <v>2</v>
      </c>
      <c r="D160" s="121">
        <v>0.002518701419902203</v>
      </c>
      <c r="E160" s="121">
        <v>2.784260582566084</v>
      </c>
      <c r="F160" s="86" t="s">
        <v>1802</v>
      </c>
      <c r="G160" s="86" t="b">
        <v>0</v>
      </c>
      <c r="H160" s="86" t="b">
        <v>0</v>
      </c>
      <c r="I160" s="86" t="b">
        <v>0</v>
      </c>
      <c r="J160" s="86" t="b">
        <v>1</v>
      </c>
      <c r="K160" s="86" t="b">
        <v>0</v>
      </c>
      <c r="L160" s="86" t="b">
        <v>0</v>
      </c>
    </row>
    <row r="161" spans="1:12" ht="15">
      <c r="A161" s="86" t="s">
        <v>1787</v>
      </c>
      <c r="B161" s="86" t="s">
        <v>1788</v>
      </c>
      <c r="C161" s="86">
        <v>2</v>
      </c>
      <c r="D161" s="121">
        <v>0.002518701419902203</v>
      </c>
      <c r="E161" s="121">
        <v>2.784260582566084</v>
      </c>
      <c r="F161" s="86" t="s">
        <v>1802</v>
      </c>
      <c r="G161" s="86" t="b">
        <v>1</v>
      </c>
      <c r="H161" s="86" t="b">
        <v>0</v>
      </c>
      <c r="I161" s="86" t="b">
        <v>0</v>
      </c>
      <c r="J161" s="86" t="b">
        <v>0</v>
      </c>
      <c r="K161" s="86" t="b">
        <v>0</v>
      </c>
      <c r="L161" s="86" t="b">
        <v>0</v>
      </c>
    </row>
    <row r="162" spans="1:12" ht="15">
      <c r="A162" s="86" t="s">
        <v>1788</v>
      </c>
      <c r="B162" s="86" t="s">
        <v>1789</v>
      </c>
      <c r="C162" s="86">
        <v>2</v>
      </c>
      <c r="D162" s="121">
        <v>0.002518701419902203</v>
      </c>
      <c r="E162" s="121">
        <v>2.784260582566084</v>
      </c>
      <c r="F162" s="86" t="s">
        <v>1802</v>
      </c>
      <c r="G162" s="86" t="b">
        <v>0</v>
      </c>
      <c r="H162" s="86" t="b">
        <v>0</v>
      </c>
      <c r="I162" s="86" t="b">
        <v>0</v>
      </c>
      <c r="J162" s="86" t="b">
        <v>0</v>
      </c>
      <c r="K162" s="86" t="b">
        <v>0</v>
      </c>
      <c r="L162" s="86" t="b">
        <v>0</v>
      </c>
    </row>
    <row r="163" spans="1:12" ht="15">
      <c r="A163" s="86" t="s">
        <v>1789</v>
      </c>
      <c r="B163" s="86" t="s">
        <v>1790</v>
      </c>
      <c r="C163" s="86">
        <v>2</v>
      </c>
      <c r="D163" s="121">
        <v>0.002518701419902203</v>
      </c>
      <c r="E163" s="121">
        <v>2.784260582566084</v>
      </c>
      <c r="F163" s="86" t="s">
        <v>1802</v>
      </c>
      <c r="G163" s="86" t="b">
        <v>0</v>
      </c>
      <c r="H163" s="86" t="b">
        <v>0</v>
      </c>
      <c r="I163" s="86" t="b">
        <v>0</v>
      </c>
      <c r="J163" s="86" t="b">
        <v>0</v>
      </c>
      <c r="K163" s="86" t="b">
        <v>0</v>
      </c>
      <c r="L163" s="86" t="b">
        <v>0</v>
      </c>
    </row>
    <row r="164" spans="1:12" ht="15">
      <c r="A164" s="86" t="s">
        <v>1790</v>
      </c>
      <c r="B164" s="86" t="s">
        <v>1422</v>
      </c>
      <c r="C164" s="86">
        <v>2</v>
      </c>
      <c r="D164" s="121">
        <v>0.002518701419902203</v>
      </c>
      <c r="E164" s="121">
        <v>2.4832305869021027</v>
      </c>
      <c r="F164" s="86" t="s">
        <v>1802</v>
      </c>
      <c r="G164" s="86" t="b">
        <v>0</v>
      </c>
      <c r="H164" s="86" t="b">
        <v>0</v>
      </c>
      <c r="I164" s="86" t="b">
        <v>0</v>
      </c>
      <c r="J164" s="86" t="b">
        <v>0</v>
      </c>
      <c r="K164" s="86" t="b">
        <v>0</v>
      </c>
      <c r="L164" s="86" t="b">
        <v>0</v>
      </c>
    </row>
    <row r="165" spans="1:12" ht="15">
      <c r="A165" s="86" t="s">
        <v>1422</v>
      </c>
      <c r="B165" s="86" t="s">
        <v>1717</v>
      </c>
      <c r="C165" s="86">
        <v>2</v>
      </c>
      <c r="D165" s="121">
        <v>0.002518701419902203</v>
      </c>
      <c r="E165" s="121">
        <v>1.939162542551827</v>
      </c>
      <c r="F165" s="86" t="s">
        <v>1802</v>
      </c>
      <c r="G165" s="86" t="b">
        <v>0</v>
      </c>
      <c r="H165" s="86" t="b">
        <v>0</v>
      </c>
      <c r="I165" s="86" t="b">
        <v>0</v>
      </c>
      <c r="J165" s="86" t="b">
        <v>0</v>
      </c>
      <c r="K165" s="86" t="b">
        <v>0</v>
      </c>
      <c r="L165" s="86" t="b">
        <v>0</v>
      </c>
    </row>
    <row r="166" spans="1:12" ht="15">
      <c r="A166" s="86" t="s">
        <v>1715</v>
      </c>
      <c r="B166" s="86" t="s">
        <v>1791</v>
      </c>
      <c r="C166" s="86">
        <v>2</v>
      </c>
      <c r="D166" s="121">
        <v>0.002518701419902203</v>
      </c>
      <c r="E166" s="121">
        <v>2.2401925382158083</v>
      </c>
      <c r="F166" s="86" t="s">
        <v>1802</v>
      </c>
      <c r="G166" s="86" t="b">
        <v>0</v>
      </c>
      <c r="H166" s="86" t="b">
        <v>0</v>
      </c>
      <c r="I166" s="86" t="b">
        <v>0</v>
      </c>
      <c r="J166" s="86" t="b">
        <v>0</v>
      </c>
      <c r="K166" s="86" t="b">
        <v>0</v>
      </c>
      <c r="L166" s="86" t="b">
        <v>0</v>
      </c>
    </row>
    <row r="167" spans="1:12" ht="15">
      <c r="A167" s="86" t="s">
        <v>1791</v>
      </c>
      <c r="B167" s="86" t="s">
        <v>1792</v>
      </c>
      <c r="C167" s="86">
        <v>2</v>
      </c>
      <c r="D167" s="121">
        <v>0.002518701419902203</v>
      </c>
      <c r="E167" s="121">
        <v>2.784260582566084</v>
      </c>
      <c r="F167" s="86" t="s">
        <v>1802</v>
      </c>
      <c r="G167" s="86" t="b">
        <v>0</v>
      </c>
      <c r="H167" s="86" t="b">
        <v>0</v>
      </c>
      <c r="I167" s="86" t="b">
        <v>0</v>
      </c>
      <c r="J167" s="86" t="b">
        <v>0</v>
      </c>
      <c r="K167" s="86" t="b">
        <v>0</v>
      </c>
      <c r="L167" s="86" t="b">
        <v>0</v>
      </c>
    </row>
    <row r="168" spans="1:12" ht="15">
      <c r="A168" s="86" t="s">
        <v>1793</v>
      </c>
      <c r="B168" s="86" t="s">
        <v>1794</v>
      </c>
      <c r="C168" s="86">
        <v>2</v>
      </c>
      <c r="D168" s="121">
        <v>0.002518701419902203</v>
      </c>
      <c r="E168" s="121">
        <v>2.784260582566084</v>
      </c>
      <c r="F168" s="86" t="s">
        <v>1802</v>
      </c>
      <c r="G168" s="86" t="b">
        <v>0</v>
      </c>
      <c r="H168" s="86" t="b">
        <v>0</v>
      </c>
      <c r="I168" s="86" t="b">
        <v>0</v>
      </c>
      <c r="J168" s="86" t="b">
        <v>0</v>
      </c>
      <c r="K168" s="86" t="b">
        <v>0</v>
      </c>
      <c r="L168" s="86" t="b">
        <v>0</v>
      </c>
    </row>
    <row r="169" spans="1:12" ht="15">
      <c r="A169" s="86" t="s">
        <v>1794</v>
      </c>
      <c r="B169" s="86" t="s">
        <v>1357</v>
      </c>
      <c r="C169" s="86">
        <v>2</v>
      </c>
      <c r="D169" s="121">
        <v>0.002518701419902203</v>
      </c>
      <c r="E169" s="121">
        <v>2.13104806879074</v>
      </c>
      <c r="F169" s="86" t="s">
        <v>1802</v>
      </c>
      <c r="G169" s="86" t="b">
        <v>0</v>
      </c>
      <c r="H169" s="86" t="b">
        <v>0</v>
      </c>
      <c r="I169" s="86" t="b">
        <v>0</v>
      </c>
      <c r="J169" s="86" t="b">
        <v>0</v>
      </c>
      <c r="K169" s="86" t="b">
        <v>0</v>
      </c>
      <c r="L169" s="86" t="b">
        <v>0</v>
      </c>
    </row>
    <row r="170" spans="1:12" ht="15">
      <c r="A170" s="86" t="s">
        <v>1424</v>
      </c>
      <c r="B170" s="86" t="s">
        <v>1795</v>
      </c>
      <c r="C170" s="86">
        <v>2</v>
      </c>
      <c r="D170" s="121">
        <v>0.002518701419902203</v>
      </c>
      <c r="E170" s="121">
        <v>2.13104806879074</v>
      </c>
      <c r="F170" s="86" t="s">
        <v>1802</v>
      </c>
      <c r="G170" s="86" t="b">
        <v>0</v>
      </c>
      <c r="H170" s="86" t="b">
        <v>0</v>
      </c>
      <c r="I170" s="86" t="b">
        <v>0</v>
      </c>
      <c r="J170" s="86" t="b">
        <v>0</v>
      </c>
      <c r="K170" s="86" t="b">
        <v>0</v>
      </c>
      <c r="L170" s="86" t="b">
        <v>0</v>
      </c>
    </row>
    <row r="171" spans="1:12" ht="15">
      <c r="A171" s="86" t="s">
        <v>1795</v>
      </c>
      <c r="B171" s="86" t="s">
        <v>1796</v>
      </c>
      <c r="C171" s="86">
        <v>2</v>
      </c>
      <c r="D171" s="121">
        <v>0.002518701419902203</v>
      </c>
      <c r="E171" s="121">
        <v>2.784260582566084</v>
      </c>
      <c r="F171" s="86" t="s">
        <v>1802</v>
      </c>
      <c r="G171" s="86" t="b">
        <v>0</v>
      </c>
      <c r="H171" s="86" t="b">
        <v>0</v>
      </c>
      <c r="I171" s="86" t="b">
        <v>0</v>
      </c>
      <c r="J171" s="86" t="b">
        <v>0</v>
      </c>
      <c r="K171" s="86" t="b">
        <v>0</v>
      </c>
      <c r="L171" s="86" t="b">
        <v>0</v>
      </c>
    </row>
    <row r="172" spans="1:12" ht="15">
      <c r="A172" s="86" t="s">
        <v>1796</v>
      </c>
      <c r="B172" s="86" t="s">
        <v>1797</v>
      </c>
      <c r="C172" s="86">
        <v>2</v>
      </c>
      <c r="D172" s="121">
        <v>0.002518701419902203</v>
      </c>
      <c r="E172" s="121">
        <v>2.784260582566084</v>
      </c>
      <c r="F172" s="86" t="s">
        <v>1802</v>
      </c>
      <c r="G172" s="86" t="b">
        <v>0</v>
      </c>
      <c r="H172" s="86" t="b">
        <v>0</v>
      </c>
      <c r="I172" s="86" t="b">
        <v>0</v>
      </c>
      <c r="J172" s="86" t="b">
        <v>0</v>
      </c>
      <c r="K172" s="86" t="b">
        <v>0</v>
      </c>
      <c r="L172" s="86" t="b">
        <v>0</v>
      </c>
    </row>
    <row r="173" spans="1:12" ht="15">
      <c r="A173" s="86" t="s">
        <v>1797</v>
      </c>
      <c r="B173" s="86" t="s">
        <v>1798</v>
      </c>
      <c r="C173" s="86">
        <v>2</v>
      </c>
      <c r="D173" s="121">
        <v>0.002518701419902203</v>
      </c>
      <c r="E173" s="121">
        <v>2.784260582566084</v>
      </c>
      <c r="F173" s="86" t="s">
        <v>1802</v>
      </c>
      <c r="G173" s="86" t="b">
        <v>0</v>
      </c>
      <c r="H173" s="86" t="b">
        <v>0</v>
      </c>
      <c r="I173" s="86" t="b">
        <v>0</v>
      </c>
      <c r="J173" s="86" t="b">
        <v>1</v>
      </c>
      <c r="K173" s="86" t="b">
        <v>0</v>
      </c>
      <c r="L173" s="86" t="b">
        <v>0</v>
      </c>
    </row>
    <row r="174" spans="1:12" ht="15">
      <c r="A174" s="86" t="s">
        <v>1798</v>
      </c>
      <c r="B174" s="86" t="s">
        <v>1799</v>
      </c>
      <c r="C174" s="86">
        <v>2</v>
      </c>
      <c r="D174" s="121">
        <v>0.002518701419902203</v>
      </c>
      <c r="E174" s="121">
        <v>2.784260582566084</v>
      </c>
      <c r="F174" s="86" t="s">
        <v>1802</v>
      </c>
      <c r="G174" s="86" t="b">
        <v>1</v>
      </c>
      <c r="H174" s="86" t="b">
        <v>0</v>
      </c>
      <c r="I174" s="86" t="b">
        <v>0</v>
      </c>
      <c r="J174" s="86" t="b">
        <v>0</v>
      </c>
      <c r="K174" s="86" t="b">
        <v>0</v>
      </c>
      <c r="L174" s="86" t="b">
        <v>0</v>
      </c>
    </row>
    <row r="175" spans="1:12" ht="15">
      <c r="A175" s="86" t="s">
        <v>1799</v>
      </c>
      <c r="B175" s="86" t="s">
        <v>1406</v>
      </c>
      <c r="C175" s="86">
        <v>2</v>
      </c>
      <c r="D175" s="121">
        <v>0.002518701419902203</v>
      </c>
      <c r="E175" s="121">
        <v>1.8811705955741402</v>
      </c>
      <c r="F175" s="86" t="s">
        <v>1802</v>
      </c>
      <c r="G175" s="86" t="b">
        <v>0</v>
      </c>
      <c r="H175" s="86" t="b">
        <v>0</v>
      </c>
      <c r="I175" s="86" t="b">
        <v>0</v>
      </c>
      <c r="J175" s="86" t="b">
        <v>0</v>
      </c>
      <c r="K175" s="86" t="b">
        <v>0</v>
      </c>
      <c r="L175" s="86" t="b">
        <v>0</v>
      </c>
    </row>
    <row r="176" spans="1:12" ht="15">
      <c r="A176" s="86" t="s">
        <v>1464</v>
      </c>
      <c r="B176" s="86" t="s">
        <v>1465</v>
      </c>
      <c r="C176" s="86">
        <v>2</v>
      </c>
      <c r="D176" s="121">
        <v>0.002518701419902203</v>
      </c>
      <c r="E176" s="121">
        <v>2.784260582566084</v>
      </c>
      <c r="F176" s="86" t="s">
        <v>1802</v>
      </c>
      <c r="G176" s="86" t="b">
        <v>0</v>
      </c>
      <c r="H176" s="86" t="b">
        <v>0</v>
      </c>
      <c r="I176" s="86" t="b">
        <v>0</v>
      </c>
      <c r="J176" s="86" t="b">
        <v>0</v>
      </c>
      <c r="K176" s="86" t="b">
        <v>0</v>
      </c>
      <c r="L176" s="86" t="b">
        <v>0</v>
      </c>
    </row>
    <row r="177" spans="1:12" ht="15">
      <c r="A177" s="86" t="s">
        <v>1465</v>
      </c>
      <c r="B177" s="86" t="s">
        <v>1466</v>
      </c>
      <c r="C177" s="86">
        <v>2</v>
      </c>
      <c r="D177" s="121">
        <v>0.002518701419902203</v>
      </c>
      <c r="E177" s="121">
        <v>2.784260582566084</v>
      </c>
      <c r="F177" s="86" t="s">
        <v>1802</v>
      </c>
      <c r="G177" s="86" t="b">
        <v>0</v>
      </c>
      <c r="H177" s="86" t="b">
        <v>0</v>
      </c>
      <c r="I177" s="86" t="b">
        <v>0</v>
      </c>
      <c r="J177" s="86" t="b">
        <v>0</v>
      </c>
      <c r="K177" s="86" t="b">
        <v>0</v>
      </c>
      <c r="L177" s="86" t="b">
        <v>0</v>
      </c>
    </row>
    <row r="178" spans="1:12" ht="15">
      <c r="A178" s="86" t="s">
        <v>1466</v>
      </c>
      <c r="B178" s="86" t="s">
        <v>1467</v>
      </c>
      <c r="C178" s="86">
        <v>2</v>
      </c>
      <c r="D178" s="121">
        <v>0.002518701419902203</v>
      </c>
      <c r="E178" s="121">
        <v>2.784260582566084</v>
      </c>
      <c r="F178" s="86" t="s">
        <v>1802</v>
      </c>
      <c r="G178" s="86" t="b">
        <v>0</v>
      </c>
      <c r="H178" s="86" t="b">
        <v>0</v>
      </c>
      <c r="I178" s="86" t="b">
        <v>0</v>
      </c>
      <c r="J178" s="86" t="b">
        <v>0</v>
      </c>
      <c r="K178" s="86" t="b">
        <v>0</v>
      </c>
      <c r="L178" s="86" t="b">
        <v>0</v>
      </c>
    </row>
    <row r="179" spans="1:12" ht="15">
      <c r="A179" s="86" t="s">
        <v>1467</v>
      </c>
      <c r="B179" s="86" t="s">
        <v>1468</v>
      </c>
      <c r="C179" s="86">
        <v>2</v>
      </c>
      <c r="D179" s="121">
        <v>0.002518701419902203</v>
      </c>
      <c r="E179" s="121">
        <v>2.784260582566084</v>
      </c>
      <c r="F179" s="86" t="s">
        <v>1802</v>
      </c>
      <c r="G179" s="86" t="b">
        <v>0</v>
      </c>
      <c r="H179" s="86" t="b">
        <v>0</v>
      </c>
      <c r="I179" s="86" t="b">
        <v>0</v>
      </c>
      <c r="J179" s="86" t="b">
        <v>0</v>
      </c>
      <c r="K179" s="86" t="b">
        <v>0</v>
      </c>
      <c r="L179" s="86" t="b">
        <v>0</v>
      </c>
    </row>
    <row r="180" spans="1:12" ht="15">
      <c r="A180" s="86" t="s">
        <v>1468</v>
      </c>
      <c r="B180" s="86" t="s">
        <v>1469</v>
      </c>
      <c r="C180" s="86">
        <v>2</v>
      </c>
      <c r="D180" s="121">
        <v>0.002518701419902203</v>
      </c>
      <c r="E180" s="121">
        <v>2.784260582566084</v>
      </c>
      <c r="F180" s="86" t="s">
        <v>1802</v>
      </c>
      <c r="G180" s="86" t="b">
        <v>0</v>
      </c>
      <c r="H180" s="86" t="b">
        <v>0</v>
      </c>
      <c r="I180" s="86" t="b">
        <v>0</v>
      </c>
      <c r="J180" s="86" t="b">
        <v>1</v>
      </c>
      <c r="K180" s="86" t="b">
        <v>0</v>
      </c>
      <c r="L180" s="86" t="b">
        <v>0</v>
      </c>
    </row>
    <row r="181" spans="1:12" ht="15">
      <c r="A181" s="86" t="s">
        <v>1469</v>
      </c>
      <c r="B181" s="86" t="s">
        <v>1411</v>
      </c>
      <c r="C181" s="86">
        <v>2</v>
      </c>
      <c r="D181" s="121">
        <v>0.002518701419902203</v>
      </c>
      <c r="E181" s="121">
        <v>2.04389789307184</v>
      </c>
      <c r="F181" s="86" t="s">
        <v>1802</v>
      </c>
      <c r="G181" s="86" t="b">
        <v>1</v>
      </c>
      <c r="H181" s="86" t="b">
        <v>0</v>
      </c>
      <c r="I181" s="86" t="b">
        <v>0</v>
      </c>
      <c r="J181" s="86" t="b">
        <v>0</v>
      </c>
      <c r="K181" s="86" t="b">
        <v>0</v>
      </c>
      <c r="L181" s="86" t="b">
        <v>0</v>
      </c>
    </row>
    <row r="182" spans="1:12" ht="15">
      <c r="A182" s="86" t="s">
        <v>1393</v>
      </c>
      <c r="B182" s="86" t="s">
        <v>1394</v>
      </c>
      <c r="C182" s="86">
        <v>12</v>
      </c>
      <c r="D182" s="121">
        <v>0.009391640230833135</v>
      </c>
      <c r="E182" s="121">
        <v>1.2937307569224816</v>
      </c>
      <c r="F182" s="86" t="s">
        <v>1285</v>
      </c>
      <c r="G182" s="86" t="b">
        <v>0</v>
      </c>
      <c r="H182" s="86" t="b">
        <v>1</v>
      </c>
      <c r="I182" s="86" t="b">
        <v>0</v>
      </c>
      <c r="J182" s="86" t="b">
        <v>0</v>
      </c>
      <c r="K182" s="86" t="b">
        <v>0</v>
      </c>
      <c r="L182" s="86" t="b">
        <v>0</v>
      </c>
    </row>
    <row r="183" spans="1:12" ht="15">
      <c r="A183" s="86" t="s">
        <v>1394</v>
      </c>
      <c r="B183" s="86" t="s">
        <v>1395</v>
      </c>
      <c r="C183" s="86">
        <v>12</v>
      </c>
      <c r="D183" s="121">
        <v>0.009391640230833135</v>
      </c>
      <c r="E183" s="121">
        <v>1.2937307569224816</v>
      </c>
      <c r="F183" s="86" t="s">
        <v>1285</v>
      </c>
      <c r="G183" s="86" t="b">
        <v>0</v>
      </c>
      <c r="H183" s="86" t="b">
        <v>0</v>
      </c>
      <c r="I183" s="86" t="b">
        <v>0</v>
      </c>
      <c r="J183" s="86" t="b">
        <v>0</v>
      </c>
      <c r="K183" s="86" t="b">
        <v>0</v>
      </c>
      <c r="L183" s="86" t="b">
        <v>0</v>
      </c>
    </row>
    <row r="184" spans="1:12" ht="15">
      <c r="A184" s="86" t="s">
        <v>1395</v>
      </c>
      <c r="B184" s="86" t="s">
        <v>1396</v>
      </c>
      <c r="C184" s="86">
        <v>12</v>
      </c>
      <c r="D184" s="121">
        <v>0.009391640230833135</v>
      </c>
      <c r="E184" s="121">
        <v>1.2937307569224816</v>
      </c>
      <c r="F184" s="86" t="s">
        <v>1285</v>
      </c>
      <c r="G184" s="86" t="b">
        <v>0</v>
      </c>
      <c r="H184" s="86" t="b">
        <v>0</v>
      </c>
      <c r="I184" s="86" t="b">
        <v>0</v>
      </c>
      <c r="J184" s="86" t="b">
        <v>0</v>
      </c>
      <c r="K184" s="86" t="b">
        <v>0</v>
      </c>
      <c r="L184" s="86" t="b">
        <v>0</v>
      </c>
    </row>
    <row r="185" spans="1:12" ht="15">
      <c r="A185" s="86" t="s">
        <v>1396</v>
      </c>
      <c r="B185" s="86" t="s">
        <v>1397</v>
      </c>
      <c r="C185" s="86">
        <v>12</v>
      </c>
      <c r="D185" s="121">
        <v>0.009391640230833135</v>
      </c>
      <c r="E185" s="121">
        <v>1.2937307569224816</v>
      </c>
      <c r="F185" s="86" t="s">
        <v>1285</v>
      </c>
      <c r="G185" s="86" t="b">
        <v>0</v>
      </c>
      <c r="H185" s="86" t="b">
        <v>0</v>
      </c>
      <c r="I185" s="86" t="b">
        <v>0</v>
      </c>
      <c r="J185" s="86" t="b">
        <v>0</v>
      </c>
      <c r="K185" s="86" t="b">
        <v>0</v>
      </c>
      <c r="L185" s="86" t="b">
        <v>0</v>
      </c>
    </row>
    <row r="186" spans="1:12" ht="15">
      <c r="A186" s="86" t="s">
        <v>1397</v>
      </c>
      <c r="B186" s="86" t="s">
        <v>1398</v>
      </c>
      <c r="C186" s="86">
        <v>12</v>
      </c>
      <c r="D186" s="121">
        <v>0.009391640230833135</v>
      </c>
      <c r="E186" s="121">
        <v>1.2937307569224816</v>
      </c>
      <c r="F186" s="86" t="s">
        <v>1285</v>
      </c>
      <c r="G186" s="86" t="b">
        <v>0</v>
      </c>
      <c r="H186" s="86" t="b">
        <v>0</v>
      </c>
      <c r="I186" s="86" t="b">
        <v>0</v>
      </c>
      <c r="J186" s="86" t="b">
        <v>0</v>
      </c>
      <c r="K186" s="86" t="b">
        <v>0</v>
      </c>
      <c r="L186" s="86" t="b">
        <v>0</v>
      </c>
    </row>
    <row r="187" spans="1:12" ht="15">
      <c r="A187" s="86" t="s">
        <v>1398</v>
      </c>
      <c r="B187" s="86" t="s">
        <v>1391</v>
      </c>
      <c r="C187" s="86">
        <v>12</v>
      </c>
      <c r="D187" s="121">
        <v>0.009391640230833135</v>
      </c>
      <c r="E187" s="121">
        <v>1.2937307569224816</v>
      </c>
      <c r="F187" s="86" t="s">
        <v>1285</v>
      </c>
      <c r="G187" s="86" t="b">
        <v>0</v>
      </c>
      <c r="H187" s="86" t="b">
        <v>0</v>
      </c>
      <c r="I187" s="86" t="b">
        <v>0</v>
      </c>
      <c r="J187" s="86" t="b">
        <v>0</v>
      </c>
      <c r="K187" s="86" t="b">
        <v>0</v>
      </c>
      <c r="L187" s="86" t="b">
        <v>0</v>
      </c>
    </row>
    <row r="188" spans="1:12" ht="15">
      <c r="A188" s="86" t="s">
        <v>1391</v>
      </c>
      <c r="B188" s="86" t="s">
        <v>1399</v>
      </c>
      <c r="C188" s="86">
        <v>12</v>
      </c>
      <c r="D188" s="121">
        <v>0.009391640230833135</v>
      </c>
      <c r="E188" s="121">
        <v>1.2937307569224816</v>
      </c>
      <c r="F188" s="86" t="s">
        <v>1285</v>
      </c>
      <c r="G188" s="86" t="b">
        <v>0</v>
      </c>
      <c r="H188" s="86" t="b">
        <v>0</v>
      </c>
      <c r="I188" s="86" t="b">
        <v>0</v>
      </c>
      <c r="J188" s="86" t="b">
        <v>0</v>
      </c>
      <c r="K188" s="86" t="b">
        <v>0</v>
      </c>
      <c r="L188" s="86" t="b">
        <v>0</v>
      </c>
    </row>
    <row r="189" spans="1:12" ht="15">
      <c r="A189" s="86" t="s">
        <v>1399</v>
      </c>
      <c r="B189" s="86" t="s">
        <v>1400</v>
      </c>
      <c r="C189" s="86">
        <v>12</v>
      </c>
      <c r="D189" s="121">
        <v>0.009391640230833135</v>
      </c>
      <c r="E189" s="121">
        <v>1.2937307569224816</v>
      </c>
      <c r="F189" s="86" t="s">
        <v>1285</v>
      </c>
      <c r="G189" s="86" t="b">
        <v>0</v>
      </c>
      <c r="H189" s="86" t="b">
        <v>0</v>
      </c>
      <c r="I189" s="86" t="b">
        <v>0</v>
      </c>
      <c r="J189" s="86" t="b">
        <v>0</v>
      </c>
      <c r="K189" s="86" t="b">
        <v>1</v>
      </c>
      <c r="L189" s="86" t="b">
        <v>0</v>
      </c>
    </row>
    <row r="190" spans="1:12" ht="15">
      <c r="A190" s="86" t="s">
        <v>1400</v>
      </c>
      <c r="B190" s="86" t="s">
        <v>1710</v>
      </c>
      <c r="C190" s="86">
        <v>12</v>
      </c>
      <c r="D190" s="121">
        <v>0.009391640230833135</v>
      </c>
      <c r="E190" s="121">
        <v>1.2937307569224816</v>
      </c>
      <c r="F190" s="86" t="s">
        <v>1285</v>
      </c>
      <c r="G190" s="86" t="b">
        <v>0</v>
      </c>
      <c r="H190" s="86" t="b">
        <v>1</v>
      </c>
      <c r="I190" s="86" t="b">
        <v>0</v>
      </c>
      <c r="J190" s="86" t="b">
        <v>0</v>
      </c>
      <c r="K190" s="86" t="b">
        <v>0</v>
      </c>
      <c r="L190" s="86" t="b">
        <v>0</v>
      </c>
    </row>
    <row r="191" spans="1:12" ht="15">
      <c r="A191" s="86" t="s">
        <v>1710</v>
      </c>
      <c r="B191" s="86" t="s">
        <v>1711</v>
      </c>
      <c r="C191" s="86">
        <v>12</v>
      </c>
      <c r="D191" s="121">
        <v>0.009391640230833135</v>
      </c>
      <c r="E191" s="121">
        <v>1.2937307569224816</v>
      </c>
      <c r="F191" s="86" t="s">
        <v>1285</v>
      </c>
      <c r="G191" s="86" t="b">
        <v>0</v>
      </c>
      <c r="H191" s="86" t="b">
        <v>0</v>
      </c>
      <c r="I191" s="86" t="b">
        <v>0</v>
      </c>
      <c r="J191" s="86" t="b">
        <v>0</v>
      </c>
      <c r="K191" s="86" t="b">
        <v>0</v>
      </c>
      <c r="L191" s="86" t="b">
        <v>0</v>
      </c>
    </row>
    <row r="192" spans="1:12" ht="15">
      <c r="A192" s="86" t="s">
        <v>1711</v>
      </c>
      <c r="B192" s="86" t="s">
        <v>1712</v>
      </c>
      <c r="C192" s="86">
        <v>12</v>
      </c>
      <c r="D192" s="121">
        <v>0.009391640230833135</v>
      </c>
      <c r="E192" s="121">
        <v>1.2937307569224816</v>
      </c>
      <c r="F192" s="86" t="s">
        <v>1285</v>
      </c>
      <c r="G192" s="86" t="b">
        <v>0</v>
      </c>
      <c r="H192" s="86" t="b">
        <v>0</v>
      </c>
      <c r="I192" s="86" t="b">
        <v>0</v>
      </c>
      <c r="J192" s="86" t="b">
        <v>0</v>
      </c>
      <c r="K192" s="86" t="b">
        <v>1</v>
      </c>
      <c r="L192" s="86" t="b">
        <v>0</v>
      </c>
    </row>
    <row r="193" spans="1:12" ht="15">
      <c r="A193" s="86" t="s">
        <v>1712</v>
      </c>
      <c r="B193" s="86" t="s">
        <v>1713</v>
      </c>
      <c r="C193" s="86">
        <v>12</v>
      </c>
      <c r="D193" s="121">
        <v>0.009391640230833135</v>
      </c>
      <c r="E193" s="121">
        <v>1.2937307569224816</v>
      </c>
      <c r="F193" s="86" t="s">
        <v>1285</v>
      </c>
      <c r="G193" s="86" t="b">
        <v>0</v>
      </c>
      <c r="H193" s="86" t="b">
        <v>1</v>
      </c>
      <c r="I193" s="86" t="b">
        <v>0</v>
      </c>
      <c r="J193" s="86" t="b">
        <v>0</v>
      </c>
      <c r="K193" s="86" t="b">
        <v>0</v>
      </c>
      <c r="L193" s="86" t="b">
        <v>0</v>
      </c>
    </row>
    <row r="194" spans="1:12" ht="15">
      <c r="A194" s="86" t="s">
        <v>1713</v>
      </c>
      <c r="B194" s="86" t="s">
        <v>1387</v>
      </c>
      <c r="C194" s="86">
        <v>12</v>
      </c>
      <c r="D194" s="121">
        <v>0.009391640230833135</v>
      </c>
      <c r="E194" s="121">
        <v>1.1176394978668005</v>
      </c>
      <c r="F194" s="86" t="s">
        <v>1285</v>
      </c>
      <c r="G194" s="86" t="b">
        <v>0</v>
      </c>
      <c r="H194" s="86" t="b">
        <v>0</v>
      </c>
      <c r="I194" s="86" t="b">
        <v>0</v>
      </c>
      <c r="J194" s="86" t="b">
        <v>0</v>
      </c>
      <c r="K194" s="86" t="b">
        <v>0</v>
      </c>
      <c r="L194" s="86" t="b">
        <v>0</v>
      </c>
    </row>
    <row r="195" spans="1:12" ht="15">
      <c r="A195" s="86" t="s">
        <v>1749</v>
      </c>
      <c r="B195" s="86" t="s">
        <v>1750</v>
      </c>
      <c r="C195" s="86">
        <v>3</v>
      </c>
      <c r="D195" s="121">
        <v>0.009430968779213723</v>
      </c>
      <c r="E195" s="121">
        <v>1.8957907482504441</v>
      </c>
      <c r="F195" s="86" t="s">
        <v>1285</v>
      </c>
      <c r="G195" s="86" t="b">
        <v>0</v>
      </c>
      <c r="H195" s="86" t="b">
        <v>0</v>
      </c>
      <c r="I195" s="86" t="b">
        <v>0</v>
      </c>
      <c r="J195" s="86" t="b">
        <v>0</v>
      </c>
      <c r="K195" s="86" t="b">
        <v>0</v>
      </c>
      <c r="L195" s="86" t="b">
        <v>0</v>
      </c>
    </row>
    <row r="196" spans="1:12" ht="15">
      <c r="A196" s="86" t="s">
        <v>1750</v>
      </c>
      <c r="B196" s="86" t="s">
        <v>1751</v>
      </c>
      <c r="C196" s="86">
        <v>3</v>
      </c>
      <c r="D196" s="121">
        <v>0.009430968779213723</v>
      </c>
      <c r="E196" s="121">
        <v>1.8957907482504441</v>
      </c>
      <c r="F196" s="86" t="s">
        <v>1285</v>
      </c>
      <c r="G196" s="86" t="b">
        <v>0</v>
      </c>
      <c r="H196" s="86" t="b">
        <v>0</v>
      </c>
      <c r="I196" s="86" t="b">
        <v>0</v>
      </c>
      <c r="J196" s="86" t="b">
        <v>0</v>
      </c>
      <c r="K196" s="86" t="b">
        <v>0</v>
      </c>
      <c r="L196" s="86" t="b">
        <v>0</v>
      </c>
    </row>
    <row r="197" spans="1:12" ht="15">
      <c r="A197" s="86" t="s">
        <v>1751</v>
      </c>
      <c r="B197" s="86" t="s">
        <v>1752</v>
      </c>
      <c r="C197" s="86">
        <v>3</v>
      </c>
      <c r="D197" s="121">
        <v>0.009430968779213723</v>
      </c>
      <c r="E197" s="121">
        <v>1.8957907482504441</v>
      </c>
      <c r="F197" s="86" t="s">
        <v>1285</v>
      </c>
      <c r="G197" s="86" t="b">
        <v>0</v>
      </c>
      <c r="H197" s="86" t="b">
        <v>0</v>
      </c>
      <c r="I197" s="86" t="b">
        <v>0</v>
      </c>
      <c r="J197" s="86" t="b">
        <v>0</v>
      </c>
      <c r="K197" s="86" t="b">
        <v>0</v>
      </c>
      <c r="L197" s="86" t="b">
        <v>0</v>
      </c>
    </row>
    <row r="198" spans="1:12" ht="15">
      <c r="A198" s="86" t="s">
        <v>1752</v>
      </c>
      <c r="B198" s="86" t="s">
        <v>1753</v>
      </c>
      <c r="C198" s="86">
        <v>3</v>
      </c>
      <c r="D198" s="121">
        <v>0.009430968779213723</v>
      </c>
      <c r="E198" s="121">
        <v>1.8957907482504441</v>
      </c>
      <c r="F198" s="86" t="s">
        <v>1285</v>
      </c>
      <c r="G198" s="86" t="b">
        <v>0</v>
      </c>
      <c r="H198" s="86" t="b">
        <v>0</v>
      </c>
      <c r="I198" s="86" t="b">
        <v>0</v>
      </c>
      <c r="J198" s="86" t="b">
        <v>0</v>
      </c>
      <c r="K198" s="86" t="b">
        <v>0</v>
      </c>
      <c r="L198" s="86" t="b">
        <v>0</v>
      </c>
    </row>
    <row r="199" spans="1:12" ht="15">
      <c r="A199" s="86" t="s">
        <v>1769</v>
      </c>
      <c r="B199" s="86" t="s">
        <v>290</v>
      </c>
      <c r="C199" s="86">
        <v>2</v>
      </c>
      <c r="D199" s="121">
        <v>0.007668420433638021</v>
      </c>
      <c r="E199" s="121">
        <v>2.0718820073061255</v>
      </c>
      <c r="F199" s="86" t="s">
        <v>1285</v>
      </c>
      <c r="G199" s="86" t="b">
        <v>0</v>
      </c>
      <c r="H199" s="86" t="b">
        <v>0</v>
      </c>
      <c r="I199" s="86" t="b">
        <v>0</v>
      </c>
      <c r="J199" s="86" t="b">
        <v>0</v>
      </c>
      <c r="K199" s="86" t="b">
        <v>0</v>
      </c>
      <c r="L199" s="86" t="b">
        <v>0</v>
      </c>
    </row>
    <row r="200" spans="1:12" ht="15">
      <c r="A200" s="86" t="s">
        <v>290</v>
      </c>
      <c r="B200" s="86" t="s">
        <v>1770</v>
      </c>
      <c r="C200" s="86">
        <v>2</v>
      </c>
      <c r="D200" s="121">
        <v>0.007668420433638021</v>
      </c>
      <c r="E200" s="121">
        <v>2.0718820073061255</v>
      </c>
      <c r="F200" s="86" t="s">
        <v>1285</v>
      </c>
      <c r="G200" s="86" t="b">
        <v>0</v>
      </c>
      <c r="H200" s="86" t="b">
        <v>0</v>
      </c>
      <c r="I200" s="86" t="b">
        <v>0</v>
      </c>
      <c r="J200" s="86" t="b">
        <v>0</v>
      </c>
      <c r="K200" s="86" t="b">
        <v>0</v>
      </c>
      <c r="L200" s="86" t="b">
        <v>0</v>
      </c>
    </row>
    <row r="201" spans="1:12" ht="15">
      <c r="A201" s="86" t="s">
        <v>1770</v>
      </c>
      <c r="B201" s="86" t="s">
        <v>1747</v>
      </c>
      <c r="C201" s="86">
        <v>2</v>
      </c>
      <c r="D201" s="121">
        <v>0.007668420433638021</v>
      </c>
      <c r="E201" s="121">
        <v>2.0718820073061255</v>
      </c>
      <c r="F201" s="86" t="s">
        <v>1285</v>
      </c>
      <c r="G201" s="86" t="b">
        <v>0</v>
      </c>
      <c r="H201" s="86" t="b">
        <v>0</v>
      </c>
      <c r="I201" s="86" t="b">
        <v>0</v>
      </c>
      <c r="J201" s="86" t="b">
        <v>0</v>
      </c>
      <c r="K201" s="86" t="b">
        <v>0</v>
      </c>
      <c r="L201" s="86" t="b">
        <v>0</v>
      </c>
    </row>
    <row r="202" spans="1:12" ht="15">
      <c r="A202" s="86" t="s">
        <v>1747</v>
      </c>
      <c r="B202" s="86" t="s">
        <v>1462</v>
      </c>
      <c r="C202" s="86">
        <v>2</v>
      </c>
      <c r="D202" s="121">
        <v>0.007668420433638021</v>
      </c>
      <c r="E202" s="121">
        <v>2.0718820073061255</v>
      </c>
      <c r="F202" s="86" t="s">
        <v>1285</v>
      </c>
      <c r="G202" s="86" t="b">
        <v>0</v>
      </c>
      <c r="H202" s="86" t="b">
        <v>0</v>
      </c>
      <c r="I202" s="86" t="b">
        <v>0</v>
      </c>
      <c r="J202" s="86" t="b">
        <v>0</v>
      </c>
      <c r="K202" s="86" t="b">
        <v>0</v>
      </c>
      <c r="L202" s="86" t="b">
        <v>0</v>
      </c>
    </row>
    <row r="203" spans="1:12" ht="15">
      <c r="A203" s="86" t="s">
        <v>1462</v>
      </c>
      <c r="B203" s="86" t="s">
        <v>1771</v>
      </c>
      <c r="C203" s="86">
        <v>2</v>
      </c>
      <c r="D203" s="121">
        <v>0.007668420433638021</v>
      </c>
      <c r="E203" s="121">
        <v>2.0718820073061255</v>
      </c>
      <c r="F203" s="86" t="s">
        <v>1285</v>
      </c>
      <c r="G203" s="86" t="b">
        <v>0</v>
      </c>
      <c r="H203" s="86" t="b">
        <v>0</v>
      </c>
      <c r="I203" s="86" t="b">
        <v>0</v>
      </c>
      <c r="J203" s="86" t="b">
        <v>0</v>
      </c>
      <c r="K203" s="86" t="b">
        <v>0</v>
      </c>
      <c r="L203" s="86" t="b">
        <v>0</v>
      </c>
    </row>
    <row r="204" spans="1:12" ht="15">
      <c r="A204" s="86" t="s">
        <v>1771</v>
      </c>
      <c r="B204" s="86" t="s">
        <v>1387</v>
      </c>
      <c r="C204" s="86">
        <v>2</v>
      </c>
      <c r="D204" s="121">
        <v>0.007668420433638021</v>
      </c>
      <c r="E204" s="121">
        <v>1.1176394978668005</v>
      </c>
      <c r="F204" s="86" t="s">
        <v>1285</v>
      </c>
      <c r="G204" s="86" t="b">
        <v>0</v>
      </c>
      <c r="H204" s="86" t="b">
        <v>0</v>
      </c>
      <c r="I204" s="86" t="b">
        <v>0</v>
      </c>
      <c r="J204" s="86" t="b">
        <v>0</v>
      </c>
      <c r="K204" s="86" t="b">
        <v>0</v>
      </c>
      <c r="L204" s="86" t="b">
        <v>0</v>
      </c>
    </row>
    <row r="205" spans="1:12" ht="15">
      <c r="A205" s="86" t="s">
        <v>1748</v>
      </c>
      <c r="B205" s="86" t="s">
        <v>1387</v>
      </c>
      <c r="C205" s="86">
        <v>2</v>
      </c>
      <c r="D205" s="121">
        <v>0.007668420433638021</v>
      </c>
      <c r="E205" s="121">
        <v>0.9415482388111192</v>
      </c>
      <c r="F205" s="86" t="s">
        <v>1285</v>
      </c>
      <c r="G205" s="86" t="b">
        <v>0</v>
      </c>
      <c r="H205" s="86" t="b">
        <v>0</v>
      </c>
      <c r="I205" s="86" t="b">
        <v>0</v>
      </c>
      <c r="J205" s="86" t="b">
        <v>0</v>
      </c>
      <c r="K205" s="86" t="b">
        <v>0</v>
      </c>
      <c r="L205" s="86" t="b">
        <v>0</v>
      </c>
    </row>
    <row r="206" spans="1:12" ht="15">
      <c r="A206" s="86" t="s">
        <v>1387</v>
      </c>
      <c r="B206" s="86" t="s">
        <v>289</v>
      </c>
      <c r="C206" s="86">
        <v>2</v>
      </c>
      <c r="D206" s="121">
        <v>0.007668420433638021</v>
      </c>
      <c r="E206" s="121">
        <v>1.3729120029701065</v>
      </c>
      <c r="F206" s="86" t="s">
        <v>1285</v>
      </c>
      <c r="G206" s="86" t="b">
        <v>0</v>
      </c>
      <c r="H206" s="86" t="b">
        <v>0</v>
      </c>
      <c r="I206" s="86" t="b">
        <v>0</v>
      </c>
      <c r="J206" s="86" t="b">
        <v>0</v>
      </c>
      <c r="K206" s="86" t="b">
        <v>0</v>
      </c>
      <c r="L206" s="86" t="b">
        <v>0</v>
      </c>
    </row>
    <row r="207" spans="1:12" ht="15">
      <c r="A207" s="86" t="s">
        <v>289</v>
      </c>
      <c r="B207" s="86" t="s">
        <v>1773</v>
      </c>
      <c r="C207" s="86">
        <v>2</v>
      </c>
      <c r="D207" s="121">
        <v>0.007668420433638021</v>
      </c>
      <c r="E207" s="121">
        <v>1.6739419986340878</v>
      </c>
      <c r="F207" s="86" t="s">
        <v>1285</v>
      </c>
      <c r="G207" s="86" t="b">
        <v>0</v>
      </c>
      <c r="H207" s="86" t="b">
        <v>0</v>
      </c>
      <c r="I207" s="86" t="b">
        <v>0</v>
      </c>
      <c r="J207" s="86" t="b">
        <v>0</v>
      </c>
      <c r="K207" s="86" t="b">
        <v>0</v>
      </c>
      <c r="L207" s="86" t="b">
        <v>0</v>
      </c>
    </row>
    <row r="208" spans="1:12" ht="15">
      <c r="A208" s="86" t="s">
        <v>1773</v>
      </c>
      <c r="B208" s="86" t="s">
        <v>1745</v>
      </c>
      <c r="C208" s="86">
        <v>2</v>
      </c>
      <c r="D208" s="121">
        <v>0.007668420433638021</v>
      </c>
      <c r="E208" s="121">
        <v>1.7708520116421442</v>
      </c>
      <c r="F208" s="86" t="s">
        <v>1285</v>
      </c>
      <c r="G208" s="86" t="b">
        <v>0</v>
      </c>
      <c r="H208" s="86" t="b">
        <v>0</v>
      </c>
      <c r="I208" s="86" t="b">
        <v>0</v>
      </c>
      <c r="J208" s="86" t="b">
        <v>0</v>
      </c>
      <c r="K208" s="86" t="b">
        <v>0</v>
      </c>
      <c r="L208" s="86" t="b">
        <v>0</v>
      </c>
    </row>
    <row r="209" spans="1:12" ht="15">
      <c r="A209" s="86" t="s">
        <v>1745</v>
      </c>
      <c r="B209" s="86" t="s">
        <v>1427</v>
      </c>
      <c r="C209" s="86">
        <v>2</v>
      </c>
      <c r="D209" s="121">
        <v>0.007668420433638021</v>
      </c>
      <c r="E209" s="121">
        <v>1.7708520116421442</v>
      </c>
      <c r="F209" s="86" t="s">
        <v>1285</v>
      </c>
      <c r="G209" s="86" t="b">
        <v>0</v>
      </c>
      <c r="H209" s="86" t="b">
        <v>0</v>
      </c>
      <c r="I209" s="86" t="b">
        <v>0</v>
      </c>
      <c r="J209" s="86" t="b">
        <v>0</v>
      </c>
      <c r="K209" s="86" t="b">
        <v>0</v>
      </c>
      <c r="L209" s="86" t="b">
        <v>0</v>
      </c>
    </row>
    <row r="210" spans="1:12" ht="15">
      <c r="A210" s="86" t="s">
        <v>1427</v>
      </c>
      <c r="B210" s="86" t="s">
        <v>1445</v>
      </c>
      <c r="C210" s="86">
        <v>2</v>
      </c>
      <c r="D210" s="121">
        <v>0.007668420433638021</v>
      </c>
      <c r="E210" s="121">
        <v>2.0718820073061255</v>
      </c>
      <c r="F210" s="86" t="s">
        <v>1285</v>
      </c>
      <c r="G210" s="86" t="b">
        <v>0</v>
      </c>
      <c r="H210" s="86" t="b">
        <v>0</v>
      </c>
      <c r="I210" s="86" t="b">
        <v>0</v>
      </c>
      <c r="J210" s="86" t="b">
        <v>0</v>
      </c>
      <c r="K210" s="86" t="b">
        <v>0</v>
      </c>
      <c r="L210" s="86" t="b">
        <v>0</v>
      </c>
    </row>
    <row r="211" spans="1:12" ht="15">
      <c r="A211" s="86" t="s">
        <v>1445</v>
      </c>
      <c r="B211" s="86" t="s">
        <v>1774</v>
      </c>
      <c r="C211" s="86">
        <v>2</v>
      </c>
      <c r="D211" s="121">
        <v>0.007668420433638021</v>
      </c>
      <c r="E211" s="121">
        <v>2.0718820073061255</v>
      </c>
      <c r="F211" s="86" t="s">
        <v>1285</v>
      </c>
      <c r="G211" s="86" t="b">
        <v>0</v>
      </c>
      <c r="H211" s="86" t="b">
        <v>0</v>
      </c>
      <c r="I211" s="86" t="b">
        <v>0</v>
      </c>
      <c r="J211" s="86" t="b">
        <v>0</v>
      </c>
      <c r="K211" s="86" t="b">
        <v>0</v>
      </c>
      <c r="L211" s="86" t="b">
        <v>0</v>
      </c>
    </row>
    <row r="212" spans="1:12" ht="15">
      <c r="A212" s="86" t="s">
        <v>1774</v>
      </c>
      <c r="B212" s="86" t="s">
        <v>1775</v>
      </c>
      <c r="C212" s="86">
        <v>2</v>
      </c>
      <c r="D212" s="121">
        <v>0.007668420433638021</v>
      </c>
      <c r="E212" s="121">
        <v>2.0718820073061255</v>
      </c>
      <c r="F212" s="86" t="s">
        <v>1285</v>
      </c>
      <c r="G212" s="86" t="b">
        <v>0</v>
      </c>
      <c r="H212" s="86" t="b">
        <v>0</v>
      </c>
      <c r="I212" s="86" t="b">
        <v>0</v>
      </c>
      <c r="J212" s="86" t="b">
        <v>0</v>
      </c>
      <c r="K212" s="86" t="b">
        <v>1</v>
      </c>
      <c r="L212" s="86" t="b">
        <v>0</v>
      </c>
    </row>
    <row r="213" spans="1:12" ht="15">
      <c r="A213" s="86" t="s">
        <v>1775</v>
      </c>
      <c r="B213" s="86" t="s">
        <v>1776</v>
      </c>
      <c r="C213" s="86">
        <v>2</v>
      </c>
      <c r="D213" s="121">
        <v>0.007668420433638021</v>
      </c>
      <c r="E213" s="121">
        <v>2.0718820073061255</v>
      </c>
      <c r="F213" s="86" t="s">
        <v>1285</v>
      </c>
      <c r="G213" s="86" t="b">
        <v>0</v>
      </c>
      <c r="H213" s="86" t="b">
        <v>1</v>
      </c>
      <c r="I213" s="86" t="b">
        <v>0</v>
      </c>
      <c r="J213" s="86" t="b">
        <v>0</v>
      </c>
      <c r="K213" s="86" t="b">
        <v>0</v>
      </c>
      <c r="L213" s="86" t="b">
        <v>0</v>
      </c>
    </row>
    <row r="214" spans="1:12" ht="15">
      <c r="A214" s="86" t="s">
        <v>1776</v>
      </c>
      <c r="B214" s="86" t="s">
        <v>1777</v>
      </c>
      <c r="C214" s="86">
        <v>2</v>
      </c>
      <c r="D214" s="121">
        <v>0.007668420433638021</v>
      </c>
      <c r="E214" s="121">
        <v>2.0718820073061255</v>
      </c>
      <c r="F214" s="86" t="s">
        <v>1285</v>
      </c>
      <c r="G214" s="86" t="b">
        <v>0</v>
      </c>
      <c r="H214" s="86" t="b">
        <v>0</v>
      </c>
      <c r="I214" s="86" t="b">
        <v>0</v>
      </c>
      <c r="J214" s="86" t="b">
        <v>0</v>
      </c>
      <c r="K214" s="86" t="b">
        <v>0</v>
      </c>
      <c r="L214" s="86" t="b">
        <v>0</v>
      </c>
    </row>
    <row r="215" spans="1:12" ht="15">
      <c r="A215" s="86" t="s">
        <v>1777</v>
      </c>
      <c r="B215" s="86" t="s">
        <v>1778</v>
      </c>
      <c r="C215" s="86">
        <v>2</v>
      </c>
      <c r="D215" s="121">
        <v>0.007668420433638021</v>
      </c>
      <c r="E215" s="121">
        <v>2.0718820073061255</v>
      </c>
      <c r="F215" s="86" t="s">
        <v>1285</v>
      </c>
      <c r="G215" s="86" t="b">
        <v>0</v>
      </c>
      <c r="H215" s="86" t="b">
        <v>0</v>
      </c>
      <c r="I215" s="86" t="b">
        <v>0</v>
      </c>
      <c r="J215" s="86" t="b">
        <v>0</v>
      </c>
      <c r="K215" s="86" t="b">
        <v>0</v>
      </c>
      <c r="L215" s="86" t="b">
        <v>0</v>
      </c>
    </row>
    <row r="216" spans="1:12" ht="15">
      <c r="A216" s="86" t="s">
        <v>1778</v>
      </c>
      <c r="B216" s="86" t="s">
        <v>1779</v>
      </c>
      <c r="C216" s="86">
        <v>2</v>
      </c>
      <c r="D216" s="121">
        <v>0.007668420433638021</v>
      </c>
      <c r="E216" s="121">
        <v>2.0718820073061255</v>
      </c>
      <c r="F216" s="86" t="s">
        <v>1285</v>
      </c>
      <c r="G216" s="86" t="b">
        <v>0</v>
      </c>
      <c r="H216" s="86" t="b">
        <v>0</v>
      </c>
      <c r="I216" s="86" t="b">
        <v>0</v>
      </c>
      <c r="J216" s="86" t="b">
        <v>0</v>
      </c>
      <c r="K216" s="86" t="b">
        <v>0</v>
      </c>
      <c r="L216" s="86" t="b">
        <v>0</v>
      </c>
    </row>
    <row r="217" spans="1:12" ht="15">
      <c r="A217" s="86" t="s">
        <v>1779</v>
      </c>
      <c r="B217" s="86" t="s">
        <v>1749</v>
      </c>
      <c r="C217" s="86">
        <v>2</v>
      </c>
      <c r="D217" s="121">
        <v>0.007668420433638021</v>
      </c>
      <c r="E217" s="121">
        <v>1.8957907482504441</v>
      </c>
      <c r="F217" s="86" t="s">
        <v>1285</v>
      </c>
      <c r="G217" s="86" t="b">
        <v>0</v>
      </c>
      <c r="H217" s="86" t="b">
        <v>0</v>
      </c>
      <c r="I217" s="86" t="b">
        <v>0</v>
      </c>
      <c r="J217" s="86" t="b">
        <v>0</v>
      </c>
      <c r="K217" s="86" t="b">
        <v>0</v>
      </c>
      <c r="L217" s="86" t="b">
        <v>0</v>
      </c>
    </row>
    <row r="218" spans="1:12" ht="15">
      <c r="A218" s="86" t="s">
        <v>1753</v>
      </c>
      <c r="B218" s="86" t="s">
        <v>1780</v>
      </c>
      <c r="C218" s="86">
        <v>2</v>
      </c>
      <c r="D218" s="121">
        <v>0.007668420433638021</v>
      </c>
      <c r="E218" s="121">
        <v>2.0718820073061255</v>
      </c>
      <c r="F218" s="86" t="s">
        <v>1285</v>
      </c>
      <c r="G218" s="86" t="b">
        <v>0</v>
      </c>
      <c r="H218" s="86" t="b">
        <v>0</v>
      </c>
      <c r="I218" s="86" t="b">
        <v>0</v>
      </c>
      <c r="J218" s="86" t="b">
        <v>0</v>
      </c>
      <c r="K218" s="86" t="b">
        <v>0</v>
      </c>
      <c r="L218" s="86" t="b">
        <v>0</v>
      </c>
    </row>
    <row r="219" spans="1:12" ht="15">
      <c r="A219" s="86" t="s">
        <v>1780</v>
      </c>
      <c r="B219" s="86" t="s">
        <v>1754</v>
      </c>
      <c r="C219" s="86">
        <v>2</v>
      </c>
      <c r="D219" s="121">
        <v>0.007668420433638021</v>
      </c>
      <c r="E219" s="121">
        <v>2.0718820073061255</v>
      </c>
      <c r="F219" s="86" t="s">
        <v>1285</v>
      </c>
      <c r="G219" s="86" t="b">
        <v>0</v>
      </c>
      <c r="H219" s="86" t="b">
        <v>0</v>
      </c>
      <c r="I219" s="86" t="b">
        <v>0</v>
      </c>
      <c r="J219" s="86" t="b">
        <v>0</v>
      </c>
      <c r="K219" s="86" t="b">
        <v>0</v>
      </c>
      <c r="L219" s="86" t="b">
        <v>0</v>
      </c>
    </row>
    <row r="220" spans="1:12" ht="15">
      <c r="A220" s="86" t="s">
        <v>1754</v>
      </c>
      <c r="B220" s="86" t="s">
        <v>1781</v>
      </c>
      <c r="C220" s="86">
        <v>2</v>
      </c>
      <c r="D220" s="121">
        <v>0.007668420433638021</v>
      </c>
      <c r="E220" s="121">
        <v>2.0718820073061255</v>
      </c>
      <c r="F220" s="86" t="s">
        <v>1285</v>
      </c>
      <c r="G220" s="86" t="b">
        <v>0</v>
      </c>
      <c r="H220" s="86" t="b">
        <v>0</v>
      </c>
      <c r="I220" s="86" t="b">
        <v>0</v>
      </c>
      <c r="J220" s="86" t="b">
        <v>0</v>
      </c>
      <c r="K220" s="86" t="b">
        <v>0</v>
      </c>
      <c r="L220" s="86" t="b">
        <v>0</v>
      </c>
    </row>
    <row r="221" spans="1:12" ht="15">
      <c r="A221" s="86" t="s">
        <v>1781</v>
      </c>
      <c r="B221" s="86" t="s">
        <v>1782</v>
      </c>
      <c r="C221" s="86">
        <v>2</v>
      </c>
      <c r="D221" s="121">
        <v>0.007668420433638021</v>
      </c>
      <c r="E221" s="121">
        <v>2.0718820073061255</v>
      </c>
      <c r="F221" s="86" t="s">
        <v>1285</v>
      </c>
      <c r="G221" s="86" t="b">
        <v>0</v>
      </c>
      <c r="H221" s="86" t="b">
        <v>0</v>
      </c>
      <c r="I221" s="86" t="b">
        <v>0</v>
      </c>
      <c r="J221" s="86" t="b">
        <v>0</v>
      </c>
      <c r="K221" s="86" t="b">
        <v>0</v>
      </c>
      <c r="L221" s="86" t="b">
        <v>0</v>
      </c>
    </row>
    <row r="222" spans="1:12" ht="15">
      <c r="A222" s="86" t="s">
        <v>1782</v>
      </c>
      <c r="B222" s="86" t="s">
        <v>1783</v>
      </c>
      <c r="C222" s="86">
        <v>2</v>
      </c>
      <c r="D222" s="121">
        <v>0.007668420433638021</v>
      </c>
      <c r="E222" s="121">
        <v>2.0718820073061255</v>
      </c>
      <c r="F222" s="86" t="s">
        <v>1285</v>
      </c>
      <c r="G222" s="86" t="b">
        <v>0</v>
      </c>
      <c r="H222" s="86" t="b">
        <v>0</v>
      </c>
      <c r="I222" s="86" t="b">
        <v>0</v>
      </c>
      <c r="J222" s="86" t="b">
        <v>0</v>
      </c>
      <c r="K222" s="86" t="b">
        <v>1</v>
      </c>
      <c r="L222" s="86" t="b">
        <v>0</v>
      </c>
    </row>
    <row r="223" spans="1:12" ht="15">
      <c r="A223" s="86" t="s">
        <v>1783</v>
      </c>
      <c r="B223" s="86" t="s">
        <v>1784</v>
      </c>
      <c r="C223" s="86">
        <v>2</v>
      </c>
      <c r="D223" s="121">
        <v>0.007668420433638021</v>
      </c>
      <c r="E223" s="121">
        <v>2.0718820073061255</v>
      </c>
      <c r="F223" s="86" t="s">
        <v>1285</v>
      </c>
      <c r="G223" s="86" t="b">
        <v>0</v>
      </c>
      <c r="H223" s="86" t="b">
        <v>1</v>
      </c>
      <c r="I223" s="86" t="b">
        <v>0</v>
      </c>
      <c r="J223" s="86" t="b">
        <v>0</v>
      </c>
      <c r="K223" s="86" t="b">
        <v>0</v>
      </c>
      <c r="L223" s="86" t="b">
        <v>0</v>
      </c>
    </row>
    <row r="224" spans="1:12" ht="15">
      <c r="A224" s="86" t="s">
        <v>1402</v>
      </c>
      <c r="B224" s="86" t="s">
        <v>1403</v>
      </c>
      <c r="C224" s="86">
        <v>13</v>
      </c>
      <c r="D224" s="121">
        <v>0</v>
      </c>
      <c r="E224" s="121">
        <v>1.301029995663981</v>
      </c>
      <c r="F224" s="86" t="s">
        <v>1286</v>
      </c>
      <c r="G224" s="86" t="b">
        <v>0</v>
      </c>
      <c r="H224" s="86" t="b">
        <v>0</v>
      </c>
      <c r="I224" s="86" t="b">
        <v>0</v>
      </c>
      <c r="J224" s="86" t="b">
        <v>0</v>
      </c>
      <c r="K224" s="86" t="b">
        <v>0</v>
      </c>
      <c r="L224" s="86" t="b">
        <v>0</v>
      </c>
    </row>
    <row r="225" spans="1:12" ht="15">
      <c r="A225" s="86" t="s">
        <v>1403</v>
      </c>
      <c r="B225" s="86" t="s">
        <v>1404</v>
      </c>
      <c r="C225" s="86">
        <v>13</v>
      </c>
      <c r="D225" s="121">
        <v>0</v>
      </c>
      <c r="E225" s="121">
        <v>1.301029995663981</v>
      </c>
      <c r="F225" s="86" t="s">
        <v>1286</v>
      </c>
      <c r="G225" s="86" t="b">
        <v>0</v>
      </c>
      <c r="H225" s="86" t="b">
        <v>0</v>
      </c>
      <c r="I225" s="86" t="b">
        <v>0</v>
      </c>
      <c r="J225" s="86" t="b">
        <v>0</v>
      </c>
      <c r="K225" s="86" t="b">
        <v>0</v>
      </c>
      <c r="L225" s="86" t="b">
        <v>0</v>
      </c>
    </row>
    <row r="226" spans="1:12" ht="15">
      <c r="A226" s="86" t="s">
        <v>1404</v>
      </c>
      <c r="B226" s="86" t="s">
        <v>1405</v>
      </c>
      <c r="C226" s="86">
        <v>13</v>
      </c>
      <c r="D226" s="121">
        <v>0</v>
      </c>
      <c r="E226" s="121">
        <v>1.301029995663981</v>
      </c>
      <c r="F226" s="86" t="s">
        <v>1286</v>
      </c>
      <c r="G226" s="86" t="b">
        <v>0</v>
      </c>
      <c r="H226" s="86" t="b">
        <v>0</v>
      </c>
      <c r="I226" s="86" t="b">
        <v>0</v>
      </c>
      <c r="J226" s="86" t="b">
        <v>0</v>
      </c>
      <c r="K226" s="86" t="b">
        <v>0</v>
      </c>
      <c r="L226" s="86" t="b">
        <v>0</v>
      </c>
    </row>
    <row r="227" spans="1:12" ht="15">
      <c r="A227" s="86" t="s">
        <v>1405</v>
      </c>
      <c r="B227" s="86" t="s">
        <v>280</v>
      </c>
      <c r="C227" s="86">
        <v>13</v>
      </c>
      <c r="D227" s="121">
        <v>0</v>
      </c>
      <c r="E227" s="121">
        <v>1.301029995663981</v>
      </c>
      <c r="F227" s="86" t="s">
        <v>1286</v>
      </c>
      <c r="G227" s="86" t="b">
        <v>0</v>
      </c>
      <c r="H227" s="86" t="b">
        <v>0</v>
      </c>
      <c r="I227" s="86" t="b">
        <v>0</v>
      </c>
      <c r="J227" s="86" t="b">
        <v>0</v>
      </c>
      <c r="K227" s="86" t="b">
        <v>0</v>
      </c>
      <c r="L227" s="86" t="b">
        <v>0</v>
      </c>
    </row>
    <row r="228" spans="1:12" ht="15">
      <c r="A228" s="86" t="s">
        <v>280</v>
      </c>
      <c r="B228" s="86" t="s">
        <v>1406</v>
      </c>
      <c r="C228" s="86">
        <v>13</v>
      </c>
      <c r="D228" s="121">
        <v>0</v>
      </c>
      <c r="E228" s="121">
        <v>1.301029995663981</v>
      </c>
      <c r="F228" s="86" t="s">
        <v>1286</v>
      </c>
      <c r="G228" s="86" t="b">
        <v>0</v>
      </c>
      <c r="H228" s="86" t="b">
        <v>0</v>
      </c>
      <c r="I228" s="86" t="b">
        <v>0</v>
      </c>
      <c r="J228" s="86" t="b">
        <v>0</v>
      </c>
      <c r="K228" s="86" t="b">
        <v>0</v>
      </c>
      <c r="L228" s="86" t="b">
        <v>0</v>
      </c>
    </row>
    <row r="229" spans="1:12" ht="15">
      <c r="A229" s="86" t="s">
        <v>1406</v>
      </c>
      <c r="B229" s="86" t="s">
        <v>1387</v>
      </c>
      <c r="C229" s="86">
        <v>13</v>
      </c>
      <c r="D229" s="121">
        <v>0</v>
      </c>
      <c r="E229" s="121">
        <v>1.301029995663981</v>
      </c>
      <c r="F229" s="86" t="s">
        <v>1286</v>
      </c>
      <c r="G229" s="86" t="b">
        <v>0</v>
      </c>
      <c r="H229" s="86" t="b">
        <v>0</v>
      </c>
      <c r="I229" s="86" t="b">
        <v>0</v>
      </c>
      <c r="J229" s="86" t="b">
        <v>0</v>
      </c>
      <c r="K229" s="86" t="b">
        <v>0</v>
      </c>
      <c r="L229" s="86" t="b">
        <v>0</v>
      </c>
    </row>
    <row r="230" spans="1:12" ht="15">
      <c r="A230" s="86" t="s">
        <v>1387</v>
      </c>
      <c r="B230" s="86" t="s">
        <v>1388</v>
      </c>
      <c r="C230" s="86">
        <v>13</v>
      </c>
      <c r="D230" s="121">
        <v>0</v>
      </c>
      <c r="E230" s="121">
        <v>1.301029995663981</v>
      </c>
      <c r="F230" s="86" t="s">
        <v>1286</v>
      </c>
      <c r="G230" s="86" t="b">
        <v>0</v>
      </c>
      <c r="H230" s="86" t="b">
        <v>0</v>
      </c>
      <c r="I230" s="86" t="b">
        <v>0</v>
      </c>
      <c r="J230" s="86" t="b">
        <v>0</v>
      </c>
      <c r="K230" s="86" t="b">
        <v>0</v>
      </c>
      <c r="L230" s="86" t="b">
        <v>0</v>
      </c>
    </row>
    <row r="231" spans="1:12" ht="15">
      <c r="A231" s="86" t="s">
        <v>1388</v>
      </c>
      <c r="B231" s="86" t="s">
        <v>1407</v>
      </c>
      <c r="C231" s="86">
        <v>13</v>
      </c>
      <c r="D231" s="121">
        <v>0</v>
      </c>
      <c r="E231" s="121">
        <v>1.301029995663981</v>
      </c>
      <c r="F231" s="86" t="s">
        <v>1286</v>
      </c>
      <c r="G231" s="86" t="b">
        <v>0</v>
      </c>
      <c r="H231" s="86" t="b">
        <v>0</v>
      </c>
      <c r="I231" s="86" t="b">
        <v>0</v>
      </c>
      <c r="J231" s="86" t="b">
        <v>0</v>
      </c>
      <c r="K231" s="86" t="b">
        <v>0</v>
      </c>
      <c r="L231" s="86" t="b">
        <v>0</v>
      </c>
    </row>
    <row r="232" spans="1:12" ht="15">
      <c r="A232" s="86" t="s">
        <v>1407</v>
      </c>
      <c r="B232" s="86" t="s">
        <v>1408</v>
      </c>
      <c r="C232" s="86">
        <v>13</v>
      </c>
      <c r="D232" s="121">
        <v>0</v>
      </c>
      <c r="E232" s="121">
        <v>1.301029995663981</v>
      </c>
      <c r="F232" s="86" t="s">
        <v>1286</v>
      </c>
      <c r="G232" s="86" t="b">
        <v>0</v>
      </c>
      <c r="H232" s="86" t="b">
        <v>0</v>
      </c>
      <c r="I232" s="86" t="b">
        <v>0</v>
      </c>
      <c r="J232" s="86" t="b">
        <v>0</v>
      </c>
      <c r="K232" s="86" t="b">
        <v>0</v>
      </c>
      <c r="L232" s="86" t="b">
        <v>0</v>
      </c>
    </row>
    <row r="233" spans="1:12" ht="15">
      <c r="A233" s="86" t="s">
        <v>1408</v>
      </c>
      <c r="B233" s="86" t="s">
        <v>1700</v>
      </c>
      <c r="C233" s="86">
        <v>13</v>
      </c>
      <c r="D233" s="121">
        <v>0</v>
      </c>
      <c r="E233" s="121">
        <v>1.301029995663981</v>
      </c>
      <c r="F233" s="86" t="s">
        <v>1286</v>
      </c>
      <c r="G233" s="86" t="b">
        <v>0</v>
      </c>
      <c r="H233" s="86" t="b">
        <v>0</v>
      </c>
      <c r="I233" s="86" t="b">
        <v>0</v>
      </c>
      <c r="J233" s="86" t="b">
        <v>0</v>
      </c>
      <c r="K233" s="86" t="b">
        <v>0</v>
      </c>
      <c r="L233" s="86" t="b">
        <v>0</v>
      </c>
    </row>
    <row r="234" spans="1:12" ht="15">
      <c r="A234" s="86" t="s">
        <v>1700</v>
      </c>
      <c r="B234" s="86" t="s">
        <v>1701</v>
      </c>
      <c r="C234" s="86">
        <v>13</v>
      </c>
      <c r="D234" s="121">
        <v>0</v>
      </c>
      <c r="E234" s="121">
        <v>1.301029995663981</v>
      </c>
      <c r="F234" s="86" t="s">
        <v>1286</v>
      </c>
      <c r="G234" s="86" t="b">
        <v>0</v>
      </c>
      <c r="H234" s="86" t="b">
        <v>0</v>
      </c>
      <c r="I234" s="86" t="b">
        <v>0</v>
      </c>
      <c r="J234" s="86" t="b">
        <v>0</v>
      </c>
      <c r="K234" s="86" t="b">
        <v>0</v>
      </c>
      <c r="L234" s="86" t="b">
        <v>0</v>
      </c>
    </row>
    <row r="235" spans="1:12" ht="15">
      <c r="A235" s="86" t="s">
        <v>1701</v>
      </c>
      <c r="B235" s="86" t="s">
        <v>1702</v>
      </c>
      <c r="C235" s="86">
        <v>13</v>
      </c>
      <c r="D235" s="121">
        <v>0</v>
      </c>
      <c r="E235" s="121">
        <v>1.301029995663981</v>
      </c>
      <c r="F235" s="86" t="s">
        <v>1286</v>
      </c>
      <c r="G235" s="86" t="b">
        <v>0</v>
      </c>
      <c r="H235" s="86" t="b">
        <v>0</v>
      </c>
      <c r="I235" s="86" t="b">
        <v>0</v>
      </c>
      <c r="J235" s="86" t="b">
        <v>0</v>
      </c>
      <c r="K235" s="86" t="b">
        <v>0</v>
      </c>
      <c r="L235" s="86" t="b">
        <v>0</v>
      </c>
    </row>
    <row r="236" spans="1:12" ht="15">
      <c r="A236" s="86" t="s">
        <v>1702</v>
      </c>
      <c r="B236" s="86" t="s">
        <v>1703</v>
      </c>
      <c r="C236" s="86">
        <v>13</v>
      </c>
      <c r="D236" s="121">
        <v>0</v>
      </c>
      <c r="E236" s="121">
        <v>1.301029995663981</v>
      </c>
      <c r="F236" s="86" t="s">
        <v>1286</v>
      </c>
      <c r="G236" s="86" t="b">
        <v>0</v>
      </c>
      <c r="H236" s="86" t="b">
        <v>0</v>
      </c>
      <c r="I236" s="86" t="b">
        <v>0</v>
      </c>
      <c r="J236" s="86" t="b">
        <v>0</v>
      </c>
      <c r="K236" s="86" t="b">
        <v>0</v>
      </c>
      <c r="L236" s="86" t="b">
        <v>0</v>
      </c>
    </row>
    <row r="237" spans="1:12" ht="15">
      <c r="A237" s="86" t="s">
        <v>1703</v>
      </c>
      <c r="B237" s="86" t="s">
        <v>1704</v>
      </c>
      <c r="C237" s="86">
        <v>13</v>
      </c>
      <c r="D237" s="121">
        <v>0</v>
      </c>
      <c r="E237" s="121">
        <v>1.301029995663981</v>
      </c>
      <c r="F237" s="86" t="s">
        <v>1286</v>
      </c>
      <c r="G237" s="86" t="b">
        <v>0</v>
      </c>
      <c r="H237" s="86" t="b">
        <v>0</v>
      </c>
      <c r="I237" s="86" t="b">
        <v>0</v>
      </c>
      <c r="J237" s="86" t="b">
        <v>0</v>
      </c>
      <c r="K237" s="86" t="b">
        <v>1</v>
      </c>
      <c r="L237" s="86" t="b">
        <v>0</v>
      </c>
    </row>
    <row r="238" spans="1:12" ht="15">
      <c r="A238" s="86" t="s">
        <v>1704</v>
      </c>
      <c r="B238" s="86" t="s">
        <v>1363</v>
      </c>
      <c r="C238" s="86">
        <v>13</v>
      </c>
      <c r="D238" s="121">
        <v>0</v>
      </c>
      <c r="E238" s="121">
        <v>1.301029995663981</v>
      </c>
      <c r="F238" s="86" t="s">
        <v>1286</v>
      </c>
      <c r="G238" s="86" t="b">
        <v>0</v>
      </c>
      <c r="H238" s="86" t="b">
        <v>1</v>
      </c>
      <c r="I238" s="86" t="b">
        <v>0</v>
      </c>
      <c r="J238" s="86" t="b">
        <v>0</v>
      </c>
      <c r="K238" s="86" t="b">
        <v>0</v>
      </c>
      <c r="L238" s="86" t="b">
        <v>0</v>
      </c>
    </row>
    <row r="239" spans="1:12" ht="15">
      <c r="A239" s="86" t="s">
        <v>1363</v>
      </c>
      <c r="B239" s="86" t="s">
        <v>1705</v>
      </c>
      <c r="C239" s="86">
        <v>13</v>
      </c>
      <c r="D239" s="121">
        <v>0</v>
      </c>
      <c r="E239" s="121">
        <v>1.301029995663981</v>
      </c>
      <c r="F239" s="86" t="s">
        <v>1286</v>
      </c>
      <c r="G239" s="86" t="b">
        <v>0</v>
      </c>
      <c r="H239" s="86" t="b">
        <v>0</v>
      </c>
      <c r="I239" s="86" t="b">
        <v>0</v>
      </c>
      <c r="J239" s="86" t="b">
        <v>0</v>
      </c>
      <c r="K239" s="86" t="b">
        <v>0</v>
      </c>
      <c r="L239" s="86" t="b">
        <v>0</v>
      </c>
    </row>
    <row r="240" spans="1:12" ht="15">
      <c r="A240" s="86" t="s">
        <v>1705</v>
      </c>
      <c r="B240" s="86" t="s">
        <v>1706</v>
      </c>
      <c r="C240" s="86">
        <v>13</v>
      </c>
      <c r="D240" s="121">
        <v>0</v>
      </c>
      <c r="E240" s="121">
        <v>1.301029995663981</v>
      </c>
      <c r="F240" s="86" t="s">
        <v>1286</v>
      </c>
      <c r="G240" s="86" t="b">
        <v>0</v>
      </c>
      <c r="H240" s="86" t="b">
        <v>0</v>
      </c>
      <c r="I240" s="86" t="b">
        <v>0</v>
      </c>
      <c r="J240" s="86" t="b">
        <v>0</v>
      </c>
      <c r="K240" s="86" t="b">
        <v>0</v>
      </c>
      <c r="L240" s="86" t="b">
        <v>0</v>
      </c>
    </row>
    <row r="241" spans="1:12" ht="15">
      <c r="A241" s="86" t="s">
        <v>1706</v>
      </c>
      <c r="B241" s="86" t="s">
        <v>1707</v>
      </c>
      <c r="C241" s="86">
        <v>13</v>
      </c>
      <c r="D241" s="121">
        <v>0</v>
      </c>
      <c r="E241" s="121">
        <v>1.301029995663981</v>
      </c>
      <c r="F241" s="86" t="s">
        <v>1286</v>
      </c>
      <c r="G241" s="86" t="b">
        <v>0</v>
      </c>
      <c r="H241" s="86" t="b">
        <v>0</v>
      </c>
      <c r="I241" s="86" t="b">
        <v>0</v>
      </c>
      <c r="J241" s="86" t="b">
        <v>0</v>
      </c>
      <c r="K241" s="86" t="b">
        <v>0</v>
      </c>
      <c r="L241" s="86" t="b">
        <v>0</v>
      </c>
    </row>
    <row r="242" spans="1:12" ht="15">
      <c r="A242" s="86" t="s">
        <v>1707</v>
      </c>
      <c r="B242" s="86" t="s">
        <v>1708</v>
      </c>
      <c r="C242" s="86">
        <v>13</v>
      </c>
      <c r="D242" s="121">
        <v>0</v>
      </c>
      <c r="E242" s="121">
        <v>1.301029995663981</v>
      </c>
      <c r="F242" s="86" t="s">
        <v>1286</v>
      </c>
      <c r="G242" s="86" t="b">
        <v>0</v>
      </c>
      <c r="H242" s="86" t="b">
        <v>0</v>
      </c>
      <c r="I242" s="86" t="b">
        <v>0</v>
      </c>
      <c r="J242" s="86" t="b">
        <v>0</v>
      </c>
      <c r="K242" s="86" t="b">
        <v>0</v>
      </c>
      <c r="L242" s="86" t="b">
        <v>0</v>
      </c>
    </row>
    <row r="243" spans="1:12" ht="15">
      <c r="A243" s="86" t="s">
        <v>1708</v>
      </c>
      <c r="B243" s="86" t="s">
        <v>1709</v>
      </c>
      <c r="C243" s="86">
        <v>13</v>
      </c>
      <c r="D243" s="121">
        <v>0</v>
      </c>
      <c r="E243" s="121">
        <v>1.301029995663981</v>
      </c>
      <c r="F243" s="86" t="s">
        <v>1286</v>
      </c>
      <c r="G243" s="86" t="b">
        <v>0</v>
      </c>
      <c r="H243" s="86" t="b">
        <v>0</v>
      </c>
      <c r="I243" s="86" t="b">
        <v>0</v>
      </c>
      <c r="J243" s="86" t="b">
        <v>0</v>
      </c>
      <c r="K243" s="86" t="b">
        <v>0</v>
      </c>
      <c r="L243" s="86" t="b">
        <v>0</v>
      </c>
    </row>
    <row r="244" spans="1:12" ht="15">
      <c r="A244" s="86" t="s">
        <v>1390</v>
      </c>
      <c r="B244" s="86" t="s">
        <v>1389</v>
      </c>
      <c r="C244" s="86">
        <v>14</v>
      </c>
      <c r="D244" s="121">
        <v>0.017933701869343562</v>
      </c>
      <c r="E244" s="121">
        <v>1.0356754493548386</v>
      </c>
      <c r="F244" s="86" t="s">
        <v>1287</v>
      </c>
      <c r="G244" s="86" t="b">
        <v>0</v>
      </c>
      <c r="H244" s="86" t="b">
        <v>0</v>
      </c>
      <c r="I244" s="86" t="b">
        <v>0</v>
      </c>
      <c r="J244" s="86" t="b">
        <v>0</v>
      </c>
      <c r="K244" s="86" t="b">
        <v>0</v>
      </c>
      <c r="L244" s="86" t="b">
        <v>0</v>
      </c>
    </row>
    <row r="245" spans="1:12" ht="15">
      <c r="A245" s="86" t="s">
        <v>1410</v>
      </c>
      <c r="B245" s="86" t="s">
        <v>1411</v>
      </c>
      <c r="C245" s="86">
        <v>8</v>
      </c>
      <c r="D245" s="121">
        <v>0.00827363569995896</v>
      </c>
      <c r="E245" s="121">
        <v>1.441302286693167</v>
      </c>
      <c r="F245" s="86" t="s">
        <v>1287</v>
      </c>
      <c r="G245" s="86" t="b">
        <v>0</v>
      </c>
      <c r="H245" s="86" t="b">
        <v>0</v>
      </c>
      <c r="I245" s="86" t="b">
        <v>0</v>
      </c>
      <c r="J245" s="86" t="b">
        <v>0</v>
      </c>
      <c r="K245" s="86" t="b">
        <v>0</v>
      </c>
      <c r="L245" s="86" t="b">
        <v>0</v>
      </c>
    </row>
    <row r="246" spans="1:12" ht="15">
      <c r="A246" s="86" t="s">
        <v>1411</v>
      </c>
      <c r="B246" s="86" t="s">
        <v>1387</v>
      </c>
      <c r="C246" s="86">
        <v>8</v>
      </c>
      <c r="D246" s="121">
        <v>0.00827363569995896</v>
      </c>
      <c r="E246" s="121">
        <v>1.2304489213782739</v>
      </c>
      <c r="F246" s="86" t="s">
        <v>1287</v>
      </c>
      <c r="G246" s="86" t="b">
        <v>0</v>
      </c>
      <c r="H246" s="86" t="b">
        <v>0</v>
      </c>
      <c r="I246" s="86" t="b">
        <v>0</v>
      </c>
      <c r="J246" s="86" t="b">
        <v>0</v>
      </c>
      <c r="K246" s="86" t="b">
        <v>0</v>
      </c>
      <c r="L246" s="86" t="b">
        <v>0</v>
      </c>
    </row>
    <row r="247" spans="1:12" ht="15">
      <c r="A247" s="86" t="s">
        <v>1387</v>
      </c>
      <c r="B247" s="86" t="s">
        <v>1414</v>
      </c>
      <c r="C247" s="86">
        <v>7</v>
      </c>
      <c r="D247" s="121">
        <v>0.008966850934671781</v>
      </c>
      <c r="E247" s="121">
        <v>1.1982642380068727</v>
      </c>
      <c r="F247" s="86" t="s">
        <v>1287</v>
      </c>
      <c r="G247" s="86" t="b">
        <v>0</v>
      </c>
      <c r="H247" s="86" t="b">
        <v>0</v>
      </c>
      <c r="I247" s="86" t="b">
        <v>0</v>
      </c>
      <c r="J247" s="86" t="b">
        <v>0</v>
      </c>
      <c r="K247" s="86" t="b">
        <v>0</v>
      </c>
      <c r="L247" s="86" t="b">
        <v>0</v>
      </c>
    </row>
    <row r="248" spans="1:12" ht="15">
      <c r="A248" s="86" t="s">
        <v>1414</v>
      </c>
      <c r="B248" s="86" t="s">
        <v>1412</v>
      </c>
      <c r="C248" s="86">
        <v>7</v>
      </c>
      <c r="D248" s="121">
        <v>0.008966850934671781</v>
      </c>
      <c r="E248" s="121">
        <v>1.441302286693167</v>
      </c>
      <c r="F248" s="86" t="s">
        <v>1287</v>
      </c>
      <c r="G248" s="86" t="b">
        <v>0</v>
      </c>
      <c r="H248" s="86" t="b">
        <v>0</v>
      </c>
      <c r="I248" s="86" t="b">
        <v>0</v>
      </c>
      <c r="J248" s="86" t="b">
        <v>0</v>
      </c>
      <c r="K248" s="86" t="b">
        <v>0</v>
      </c>
      <c r="L248" s="86" t="b">
        <v>0</v>
      </c>
    </row>
    <row r="249" spans="1:12" ht="15">
      <c r="A249" s="86" t="s">
        <v>1412</v>
      </c>
      <c r="B249" s="86" t="s">
        <v>1415</v>
      </c>
      <c r="C249" s="86">
        <v>7</v>
      </c>
      <c r="D249" s="121">
        <v>0.008966850934671781</v>
      </c>
      <c r="E249" s="121">
        <v>1.441302286693167</v>
      </c>
      <c r="F249" s="86" t="s">
        <v>1287</v>
      </c>
      <c r="G249" s="86" t="b">
        <v>0</v>
      </c>
      <c r="H249" s="86" t="b">
        <v>0</v>
      </c>
      <c r="I249" s="86" t="b">
        <v>0</v>
      </c>
      <c r="J249" s="86" t="b">
        <v>0</v>
      </c>
      <c r="K249" s="86" t="b">
        <v>0</v>
      </c>
      <c r="L249" s="86" t="b">
        <v>0</v>
      </c>
    </row>
    <row r="250" spans="1:12" ht="15">
      <c r="A250" s="86" t="s">
        <v>1415</v>
      </c>
      <c r="B250" s="86" t="s">
        <v>1416</v>
      </c>
      <c r="C250" s="86">
        <v>7</v>
      </c>
      <c r="D250" s="121">
        <v>0.008966850934671781</v>
      </c>
      <c r="E250" s="121">
        <v>1.499294233670854</v>
      </c>
      <c r="F250" s="86" t="s">
        <v>1287</v>
      </c>
      <c r="G250" s="86" t="b">
        <v>0</v>
      </c>
      <c r="H250" s="86" t="b">
        <v>0</v>
      </c>
      <c r="I250" s="86" t="b">
        <v>0</v>
      </c>
      <c r="J250" s="86" t="b">
        <v>0</v>
      </c>
      <c r="K250" s="86" t="b">
        <v>0</v>
      </c>
      <c r="L250" s="86" t="b">
        <v>0</v>
      </c>
    </row>
    <row r="251" spans="1:12" ht="15">
      <c r="A251" s="86" t="s">
        <v>1416</v>
      </c>
      <c r="B251" s="86" t="s">
        <v>1718</v>
      </c>
      <c r="C251" s="86">
        <v>7</v>
      </c>
      <c r="D251" s="121">
        <v>0.008966850934671781</v>
      </c>
      <c r="E251" s="121">
        <v>1.499294233670854</v>
      </c>
      <c r="F251" s="86" t="s">
        <v>1287</v>
      </c>
      <c r="G251" s="86" t="b">
        <v>0</v>
      </c>
      <c r="H251" s="86" t="b">
        <v>0</v>
      </c>
      <c r="I251" s="86" t="b">
        <v>0</v>
      </c>
      <c r="J251" s="86" t="b">
        <v>0</v>
      </c>
      <c r="K251" s="86" t="b">
        <v>0</v>
      </c>
      <c r="L251" s="86" t="b">
        <v>0</v>
      </c>
    </row>
    <row r="252" spans="1:12" ht="15">
      <c r="A252" s="86" t="s">
        <v>1718</v>
      </c>
      <c r="B252" s="86" t="s">
        <v>1719</v>
      </c>
      <c r="C252" s="86">
        <v>7</v>
      </c>
      <c r="D252" s="121">
        <v>0.008966850934671781</v>
      </c>
      <c r="E252" s="121">
        <v>1.499294233670854</v>
      </c>
      <c r="F252" s="86" t="s">
        <v>1287</v>
      </c>
      <c r="G252" s="86" t="b">
        <v>0</v>
      </c>
      <c r="H252" s="86" t="b">
        <v>0</v>
      </c>
      <c r="I252" s="86" t="b">
        <v>0</v>
      </c>
      <c r="J252" s="86" t="b">
        <v>0</v>
      </c>
      <c r="K252" s="86" t="b">
        <v>0</v>
      </c>
      <c r="L252" s="86" t="b">
        <v>0</v>
      </c>
    </row>
    <row r="253" spans="1:12" ht="15">
      <c r="A253" s="86" t="s">
        <v>1719</v>
      </c>
      <c r="B253" s="86" t="s">
        <v>1413</v>
      </c>
      <c r="C253" s="86">
        <v>7</v>
      </c>
      <c r="D253" s="121">
        <v>0.008966850934671781</v>
      </c>
      <c r="E253" s="121">
        <v>1.441302286693167</v>
      </c>
      <c r="F253" s="86" t="s">
        <v>1287</v>
      </c>
      <c r="G253" s="86" t="b">
        <v>0</v>
      </c>
      <c r="H253" s="86" t="b">
        <v>0</v>
      </c>
      <c r="I253" s="86" t="b">
        <v>0</v>
      </c>
      <c r="J253" s="86" t="b">
        <v>0</v>
      </c>
      <c r="K253" s="86" t="b">
        <v>0</v>
      </c>
      <c r="L253" s="86" t="b">
        <v>0</v>
      </c>
    </row>
    <row r="254" spans="1:12" ht="15">
      <c r="A254" s="86" t="s">
        <v>1413</v>
      </c>
      <c r="B254" s="86" t="s">
        <v>1390</v>
      </c>
      <c r="C254" s="86">
        <v>7</v>
      </c>
      <c r="D254" s="121">
        <v>0.008966850934671781</v>
      </c>
      <c r="E254" s="121">
        <v>1.1103090676517426</v>
      </c>
      <c r="F254" s="86" t="s">
        <v>1287</v>
      </c>
      <c r="G254" s="86" t="b">
        <v>0</v>
      </c>
      <c r="H254" s="86" t="b">
        <v>0</v>
      </c>
      <c r="I254" s="86" t="b">
        <v>0</v>
      </c>
      <c r="J254" s="86" t="b">
        <v>0</v>
      </c>
      <c r="K254" s="86" t="b">
        <v>0</v>
      </c>
      <c r="L254" s="86" t="b">
        <v>0</v>
      </c>
    </row>
    <row r="255" spans="1:12" ht="15">
      <c r="A255" s="86" t="s">
        <v>1389</v>
      </c>
      <c r="B255" s="86" t="s">
        <v>1720</v>
      </c>
      <c r="C255" s="86">
        <v>7</v>
      </c>
      <c r="D255" s="121">
        <v>0.008966850934671781</v>
      </c>
      <c r="E255" s="121">
        <v>1.265211027637486</v>
      </c>
      <c r="F255" s="86" t="s">
        <v>1287</v>
      </c>
      <c r="G255" s="86" t="b">
        <v>0</v>
      </c>
      <c r="H255" s="86" t="b">
        <v>0</v>
      </c>
      <c r="I255" s="86" t="b">
        <v>0</v>
      </c>
      <c r="J255" s="86" t="b">
        <v>0</v>
      </c>
      <c r="K255" s="86" t="b">
        <v>0</v>
      </c>
      <c r="L255" s="86" t="b">
        <v>0</v>
      </c>
    </row>
    <row r="256" spans="1:12" ht="15">
      <c r="A256" s="86" t="s">
        <v>1720</v>
      </c>
      <c r="B256" s="86" t="s">
        <v>1721</v>
      </c>
      <c r="C256" s="86">
        <v>7</v>
      </c>
      <c r="D256" s="121">
        <v>0.008966850934671781</v>
      </c>
      <c r="E256" s="121">
        <v>1.499294233670854</v>
      </c>
      <c r="F256" s="86" t="s">
        <v>1287</v>
      </c>
      <c r="G256" s="86" t="b">
        <v>0</v>
      </c>
      <c r="H256" s="86" t="b">
        <v>0</v>
      </c>
      <c r="I256" s="86" t="b">
        <v>0</v>
      </c>
      <c r="J256" s="86" t="b">
        <v>0</v>
      </c>
      <c r="K256" s="86" t="b">
        <v>0</v>
      </c>
      <c r="L256" s="86" t="b">
        <v>0</v>
      </c>
    </row>
    <row r="257" spans="1:12" ht="15">
      <c r="A257" s="86" t="s">
        <v>1721</v>
      </c>
      <c r="B257" s="86" t="s">
        <v>1722</v>
      </c>
      <c r="C257" s="86">
        <v>7</v>
      </c>
      <c r="D257" s="121">
        <v>0.008966850934671781</v>
      </c>
      <c r="E257" s="121">
        <v>1.499294233670854</v>
      </c>
      <c r="F257" s="86" t="s">
        <v>1287</v>
      </c>
      <c r="G257" s="86" t="b">
        <v>0</v>
      </c>
      <c r="H257" s="86" t="b">
        <v>0</v>
      </c>
      <c r="I257" s="86" t="b">
        <v>0</v>
      </c>
      <c r="J257" s="86" t="b">
        <v>0</v>
      </c>
      <c r="K257" s="86" t="b">
        <v>0</v>
      </c>
      <c r="L257" s="86" t="b">
        <v>0</v>
      </c>
    </row>
    <row r="258" spans="1:12" ht="15">
      <c r="A258" s="86" t="s">
        <v>1722</v>
      </c>
      <c r="B258" s="86" t="s">
        <v>1714</v>
      </c>
      <c r="C258" s="86">
        <v>7</v>
      </c>
      <c r="D258" s="121">
        <v>0.008966850934671781</v>
      </c>
      <c r="E258" s="121">
        <v>1.499294233670854</v>
      </c>
      <c r="F258" s="86" t="s">
        <v>1287</v>
      </c>
      <c r="G258" s="86" t="b">
        <v>0</v>
      </c>
      <c r="H258" s="86" t="b">
        <v>0</v>
      </c>
      <c r="I258" s="86" t="b">
        <v>0</v>
      </c>
      <c r="J258" s="86" t="b">
        <v>0</v>
      </c>
      <c r="K258" s="86" t="b">
        <v>0</v>
      </c>
      <c r="L258" s="86" t="b">
        <v>0</v>
      </c>
    </row>
    <row r="259" spans="1:12" ht="15">
      <c r="A259" s="86" t="s">
        <v>1714</v>
      </c>
      <c r="B259" s="86" t="s">
        <v>1723</v>
      </c>
      <c r="C259" s="86">
        <v>7</v>
      </c>
      <c r="D259" s="121">
        <v>0.008966850934671781</v>
      </c>
      <c r="E259" s="121">
        <v>1.499294233670854</v>
      </c>
      <c r="F259" s="86" t="s">
        <v>1287</v>
      </c>
      <c r="G259" s="86" t="b">
        <v>0</v>
      </c>
      <c r="H259" s="86" t="b">
        <v>0</v>
      </c>
      <c r="I259" s="86" t="b">
        <v>0</v>
      </c>
      <c r="J259" s="86" t="b">
        <v>0</v>
      </c>
      <c r="K259" s="86" t="b">
        <v>0</v>
      </c>
      <c r="L259" s="86" t="b">
        <v>0</v>
      </c>
    </row>
    <row r="260" spans="1:12" ht="15">
      <c r="A260" s="86" t="s">
        <v>1723</v>
      </c>
      <c r="B260" s="86" t="s">
        <v>288</v>
      </c>
      <c r="C260" s="86">
        <v>7</v>
      </c>
      <c r="D260" s="121">
        <v>0.008966850934671781</v>
      </c>
      <c r="E260" s="121">
        <v>1.499294233670854</v>
      </c>
      <c r="F260" s="86" t="s">
        <v>1287</v>
      </c>
      <c r="G260" s="86" t="b">
        <v>0</v>
      </c>
      <c r="H260" s="86" t="b">
        <v>0</v>
      </c>
      <c r="I260" s="86" t="b">
        <v>0</v>
      </c>
      <c r="J260" s="86" t="b">
        <v>0</v>
      </c>
      <c r="K260" s="86" t="b">
        <v>0</v>
      </c>
      <c r="L260" s="86" t="b">
        <v>0</v>
      </c>
    </row>
    <row r="261" spans="1:12" ht="15">
      <c r="A261" s="86" t="s">
        <v>288</v>
      </c>
      <c r="B261" s="86" t="s">
        <v>262</v>
      </c>
      <c r="C261" s="86">
        <v>7</v>
      </c>
      <c r="D261" s="121">
        <v>0.008966850934671781</v>
      </c>
      <c r="E261" s="121">
        <v>1.499294233670854</v>
      </c>
      <c r="F261" s="86" t="s">
        <v>1287</v>
      </c>
      <c r="G261" s="86" t="b">
        <v>0</v>
      </c>
      <c r="H261" s="86" t="b">
        <v>0</v>
      </c>
      <c r="I261" s="86" t="b">
        <v>0</v>
      </c>
      <c r="J261" s="86" t="b">
        <v>0</v>
      </c>
      <c r="K261" s="86" t="b">
        <v>0</v>
      </c>
      <c r="L261" s="86" t="b">
        <v>0</v>
      </c>
    </row>
    <row r="262" spans="1:12" ht="15">
      <c r="A262" s="86" t="s">
        <v>262</v>
      </c>
      <c r="B262" s="86" t="s">
        <v>263</v>
      </c>
      <c r="C262" s="86">
        <v>7</v>
      </c>
      <c r="D262" s="121">
        <v>0.008966850934671781</v>
      </c>
      <c r="E262" s="121">
        <v>1.499294233670854</v>
      </c>
      <c r="F262" s="86" t="s">
        <v>1287</v>
      </c>
      <c r="G262" s="86" t="b">
        <v>0</v>
      </c>
      <c r="H262" s="86" t="b">
        <v>0</v>
      </c>
      <c r="I262" s="86" t="b">
        <v>0</v>
      </c>
      <c r="J262" s="86" t="b">
        <v>0</v>
      </c>
      <c r="K262" s="86" t="b">
        <v>0</v>
      </c>
      <c r="L262" s="86" t="b">
        <v>0</v>
      </c>
    </row>
    <row r="263" spans="1:12" ht="15">
      <c r="A263" s="86" t="s">
        <v>263</v>
      </c>
      <c r="B263" s="86" t="s">
        <v>1724</v>
      </c>
      <c r="C263" s="86">
        <v>7</v>
      </c>
      <c r="D263" s="121">
        <v>0.008966850934671781</v>
      </c>
      <c r="E263" s="121">
        <v>1.499294233670854</v>
      </c>
      <c r="F263" s="86" t="s">
        <v>1287</v>
      </c>
      <c r="G263" s="86" t="b">
        <v>0</v>
      </c>
      <c r="H263" s="86" t="b">
        <v>0</v>
      </c>
      <c r="I263" s="86" t="b">
        <v>0</v>
      </c>
      <c r="J263" s="86" t="b">
        <v>0</v>
      </c>
      <c r="K263" s="86" t="b">
        <v>0</v>
      </c>
      <c r="L263" s="86" t="b">
        <v>0</v>
      </c>
    </row>
    <row r="264" spans="1:12" ht="15">
      <c r="A264" s="86" t="s">
        <v>1724</v>
      </c>
      <c r="B264" s="86" t="s">
        <v>1725</v>
      </c>
      <c r="C264" s="86">
        <v>7</v>
      </c>
      <c r="D264" s="121">
        <v>0.008966850934671781</v>
      </c>
      <c r="E264" s="121">
        <v>1.499294233670854</v>
      </c>
      <c r="F264" s="86" t="s">
        <v>1287</v>
      </c>
      <c r="G264" s="86" t="b">
        <v>0</v>
      </c>
      <c r="H264" s="86" t="b">
        <v>0</v>
      </c>
      <c r="I264" s="86" t="b">
        <v>0</v>
      </c>
      <c r="J264" s="86" t="b">
        <v>0</v>
      </c>
      <c r="K264" s="86" t="b">
        <v>0</v>
      </c>
      <c r="L264" s="86" t="b">
        <v>0</v>
      </c>
    </row>
    <row r="265" spans="1:12" ht="15">
      <c r="A265" s="86" t="s">
        <v>1725</v>
      </c>
      <c r="B265" s="86" t="s">
        <v>1726</v>
      </c>
      <c r="C265" s="86">
        <v>7</v>
      </c>
      <c r="D265" s="121">
        <v>0.008966850934671781</v>
      </c>
      <c r="E265" s="121">
        <v>1.499294233670854</v>
      </c>
      <c r="F265" s="86" t="s">
        <v>1287</v>
      </c>
      <c r="G265" s="86" t="b">
        <v>0</v>
      </c>
      <c r="H265" s="86" t="b">
        <v>0</v>
      </c>
      <c r="I265" s="86" t="b">
        <v>0</v>
      </c>
      <c r="J265" s="86" t="b">
        <v>0</v>
      </c>
      <c r="K265" s="86" t="b">
        <v>0</v>
      </c>
      <c r="L265" s="86" t="b">
        <v>0</v>
      </c>
    </row>
    <row r="266" spans="1:12" ht="15">
      <c r="A266" s="86" t="s">
        <v>1726</v>
      </c>
      <c r="B266" s="86" t="s">
        <v>1390</v>
      </c>
      <c r="C266" s="86">
        <v>7</v>
      </c>
      <c r="D266" s="121">
        <v>0.008966850934671781</v>
      </c>
      <c r="E266" s="121">
        <v>1.1683010146294295</v>
      </c>
      <c r="F266" s="86" t="s">
        <v>1287</v>
      </c>
      <c r="G266" s="86" t="b">
        <v>0</v>
      </c>
      <c r="H266" s="86" t="b">
        <v>0</v>
      </c>
      <c r="I266" s="86" t="b">
        <v>0</v>
      </c>
      <c r="J266" s="86" t="b">
        <v>0</v>
      </c>
      <c r="K266" s="86" t="b">
        <v>0</v>
      </c>
      <c r="L266" s="86" t="b">
        <v>0</v>
      </c>
    </row>
    <row r="267" spans="1:12" ht="15">
      <c r="A267" s="86" t="s">
        <v>1717</v>
      </c>
      <c r="B267" s="86" t="s">
        <v>1715</v>
      </c>
      <c r="C267" s="86">
        <v>6</v>
      </c>
      <c r="D267" s="121">
        <v>0.009395151964968368</v>
      </c>
      <c r="E267" s="121">
        <v>1.566241023301467</v>
      </c>
      <c r="F267" s="86" t="s">
        <v>1287</v>
      </c>
      <c r="G267" s="86" t="b">
        <v>0</v>
      </c>
      <c r="H267" s="86" t="b">
        <v>0</v>
      </c>
      <c r="I267" s="86" t="b">
        <v>0</v>
      </c>
      <c r="J267" s="86" t="b">
        <v>0</v>
      </c>
      <c r="K267" s="86" t="b">
        <v>0</v>
      </c>
      <c r="L267" s="86" t="b">
        <v>0</v>
      </c>
    </row>
    <row r="268" spans="1:12" ht="15">
      <c r="A268" s="86" t="s">
        <v>1388</v>
      </c>
      <c r="B268" s="86" t="s">
        <v>1733</v>
      </c>
      <c r="C268" s="86">
        <v>5</v>
      </c>
      <c r="D268" s="121">
        <v>0.009514000666855727</v>
      </c>
      <c r="E268" s="121">
        <v>1.566241023301467</v>
      </c>
      <c r="F268" s="86" t="s">
        <v>1287</v>
      </c>
      <c r="G268" s="86" t="b">
        <v>0</v>
      </c>
      <c r="H268" s="86" t="b">
        <v>0</v>
      </c>
      <c r="I268" s="86" t="b">
        <v>0</v>
      </c>
      <c r="J268" s="86" t="b">
        <v>1</v>
      </c>
      <c r="K268" s="86" t="b">
        <v>0</v>
      </c>
      <c r="L268" s="86" t="b">
        <v>0</v>
      </c>
    </row>
    <row r="269" spans="1:12" ht="15">
      <c r="A269" s="86" t="s">
        <v>1733</v>
      </c>
      <c r="B269" s="86" t="s">
        <v>1387</v>
      </c>
      <c r="C269" s="86">
        <v>5</v>
      </c>
      <c r="D269" s="121">
        <v>0.009514000666855727</v>
      </c>
      <c r="E269" s="121">
        <v>1.2304489213782739</v>
      </c>
      <c r="F269" s="86" t="s">
        <v>1287</v>
      </c>
      <c r="G269" s="86" t="b">
        <v>1</v>
      </c>
      <c r="H269" s="86" t="b">
        <v>0</v>
      </c>
      <c r="I269" s="86" t="b">
        <v>0</v>
      </c>
      <c r="J269" s="86" t="b">
        <v>0</v>
      </c>
      <c r="K269" s="86" t="b">
        <v>0</v>
      </c>
      <c r="L269" s="86" t="b">
        <v>0</v>
      </c>
    </row>
    <row r="270" spans="1:12" ht="15">
      <c r="A270" s="86" t="s">
        <v>1387</v>
      </c>
      <c r="B270" s="86" t="s">
        <v>1717</v>
      </c>
      <c r="C270" s="86">
        <v>5</v>
      </c>
      <c r="D270" s="121">
        <v>0.009514000666855727</v>
      </c>
      <c r="E270" s="121">
        <v>1.1190829919592478</v>
      </c>
      <c r="F270" s="86" t="s">
        <v>1287</v>
      </c>
      <c r="G270" s="86" t="b">
        <v>0</v>
      </c>
      <c r="H270" s="86" t="b">
        <v>0</v>
      </c>
      <c r="I270" s="86" t="b">
        <v>0</v>
      </c>
      <c r="J270" s="86" t="b">
        <v>0</v>
      </c>
      <c r="K270" s="86" t="b">
        <v>0</v>
      </c>
      <c r="L270" s="86" t="b">
        <v>0</v>
      </c>
    </row>
    <row r="271" spans="1:12" ht="15">
      <c r="A271" s="86" t="s">
        <v>1715</v>
      </c>
      <c r="B271" s="86" t="s">
        <v>1734</v>
      </c>
      <c r="C271" s="86">
        <v>5</v>
      </c>
      <c r="D271" s="121">
        <v>0.009514000666855727</v>
      </c>
      <c r="E271" s="121">
        <v>1.566241023301467</v>
      </c>
      <c r="F271" s="86" t="s">
        <v>1287</v>
      </c>
      <c r="G271" s="86" t="b">
        <v>0</v>
      </c>
      <c r="H271" s="86" t="b">
        <v>0</v>
      </c>
      <c r="I271" s="86" t="b">
        <v>0</v>
      </c>
      <c r="J271" s="86" t="b">
        <v>1</v>
      </c>
      <c r="K271" s="86" t="b">
        <v>0</v>
      </c>
      <c r="L271" s="86" t="b">
        <v>0</v>
      </c>
    </row>
    <row r="272" spans="1:12" ht="15">
      <c r="A272" s="86" t="s">
        <v>1734</v>
      </c>
      <c r="B272" s="86" t="s">
        <v>1389</v>
      </c>
      <c r="C272" s="86">
        <v>5</v>
      </c>
      <c r="D272" s="121">
        <v>0.009514000666855727</v>
      </c>
      <c r="E272" s="121">
        <v>1.0656386727322817</v>
      </c>
      <c r="F272" s="86" t="s">
        <v>1287</v>
      </c>
      <c r="G272" s="86" t="b">
        <v>1</v>
      </c>
      <c r="H272" s="86" t="b">
        <v>0</v>
      </c>
      <c r="I272" s="86" t="b">
        <v>0</v>
      </c>
      <c r="J272" s="86" t="b">
        <v>0</v>
      </c>
      <c r="K272" s="86" t="b">
        <v>0</v>
      </c>
      <c r="L272" s="86" t="b">
        <v>0</v>
      </c>
    </row>
    <row r="273" spans="1:12" ht="15">
      <c r="A273" s="86" t="s">
        <v>1389</v>
      </c>
      <c r="B273" s="86" t="s">
        <v>1735</v>
      </c>
      <c r="C273" s="86">
        <v>5</v>
      </c>
      <c r="D273" s="121">
        <v>0.009514000666855727</v>
      </c>
      <c r="E273" s="121">
        <v>1.2652110276374857</v>
      </c>
      <c r="F273" s="86" t="s">
        <v>1287</v>
      </c>
      <c r="G273" s="86" t="b">
        <v>0</v>
      </c>
      <c r="H273" s="86" t="b">
        <v>0</v>
      </c>
      <c r="I273" s="86" t="b">
        <v>0</v>
      </c>
      <c r="J273" s="86" t="b">
        <v>0</v>
      </c>
      <c r="K273" s="86" t="b">
        <v>0</v>
      </c>
      <c r="L273" s="86" t="b">
        <v>0</v>
      </c>
    </row>
    <row r="274" spans="1:12" ht="15">
      <c r="A274" s="86" t="s">
        <v>1357</v>
      </c>
      <c r="B274" s="86" t="s">
        <v>1424</v>
      </c>
      <c r="C274" s="86">
        <v>9</v>
      </c>
      <c r="D274" s="121">
        <v>0.003321108185855454</v>
      </c>
      <c r="E274" s="121">
        <v>1.1026623418971477</v>
      </c>
      <c r="F274" s="86" t="s">
        <v>1289</v>
      </c>
      <c r="G274" s="86" t="b">
        <v>0</v>
      </c>
      <c r="H274" s="86" t="b">
        <v>0</v>
      </c>
      <c r="I274" s="86" t="b">
        <v>0</v>
      </c>
      <c r="J274" s="86" t="b">
        <v>0</v>
      </c>
      <c r="K274" s="86" t="b">
        <v>0</v>
      </c>
      <c r="L274" s="86" t="b">
        <v>0</v>
      </c>
    </row>
    <row r="275" spans="1:12" ht="15">
      <c r="A275" s="86" t="s">
        <v>1425</v>
      </c>
      <c r="B275" s="86" t="s">
        <v>1357</v>
      </c>
      <c r="C275" s="86">
        <v>7</v>
      </c>
      <c r="D275" s="121">
        <v>0.008744465483066148</v>
      </c>
      <c r="E275" s="121">
        <v>1.1026623418971477</v>
      </c>
      <c r="F275" s="86" t="s">
        <v>1289</v>
      </c>
      <c r="G275" s="86" t="b">
        <v>0</v>
      </c>
      <c r="H275" s="86" t="b">
        <v>0</v>
      </c>
      <c r="I275" s="86" t="b">
        <v>0</v>
      </c>
      <c r="J275" s="86" t="b">
        <v>0</v>
      </c>
      <c r="K275" s="86" t="b">
        <v>0</v>
      </c>
      <c r="L275" s="86" t="b">
        <v>0</v>
      </c>
    </row>
    <row r="276" spans="1:12" ht="15">
      <c r="A276" s="86" t="s">
        <v>1424</v>
      </c>
      <c r="B276" s="86" t="s">
        <v>1426</v>
      </c>
      <c r="C276" s="86">
        <v>7</v>
      </c>
      <c r="D276" s="121">
        <v>0.008744465483066148</v>
      </c>
      <c r="E276" s="121">
        <v>1.1026623418971477</v>
      </c>
      <c r="F276" s="86" t="s">
        <v>1289</v>
      </c>
      <c r="G276" s="86" t="b">
        <v>0</v>
      </c>
      <c r="H276" s="86" t="b">
        <v>0</v>
      </c>
      <c r="I276" s="86" t="b">
        <v>0</v>
      </c>
      <c r="J276" s="86" t="b">
        <v>0</v>
      </c>
      <c r="K276" s="86" t="b">
        <v>0</v>
      </c>
      <c r="L276" s="86" t="b">
        <v>0</v>
      </c>
    </row>
    <row r="277" spans="1:12" ht="15">
      <c r="A277" s="86" t="s">
        <v>1426</v>
      </c>
      <c r="B277" s="86" t="s">
        <v>1427</v>
      </c>
      <c r="C277" s="86">
        <v>7</v>
      </c>
      <c r="D277" s="121">
        <v>0.008744465483066148</v>
      </c>
      <c r="E277" s="121">
        <v>1.2118068113222158</v>
      </c>
      <c r="F277" s="86" t="s">
        <v>1289</v>
      </c>
      <c r="G277" s="86" t="b">
        <v>0</v>
      </c>
      <c r="H277" s="86" t="b">
        <v>0</v>
      </c>
      <c r="I277" s="86" t="b">
        <v>0</v>
      </c>
      <c r="J277" s="86" t="b">
        <v>0</v>
      </c>
      <c r="K277" s="86" t="b">
        <v>0</v>
      </c>
      <c r="L277" s="86" t="b">
        <v>0</v>
      </c>
    </row>
    <row r="278" spans="1:12" ht="15">
      <c r="A278" s="86" t="s">
        <v>1427</v>
      </c>
      <c r="B278" s="86" t="s">
        <v>1428</v>
      </c>
      <c r="C278" s="86">
        <v>7</v>
      </c>
      <c r="D278" s="121">
        <v>0.008744465483066148</v>
      </c>
      <c r="E278" s="121">
        <v>1.2118068113222158</v>
      </c>
      <c r="F278" s="86" t="s">
        <v>1289</v>
      </c>
      <c r="G278" s="86" t="b">
        <v>0</v>
      </c>
      <c r="H278" s="86" t="b">
        <v>0</v>
      </c>
      <c r="I278" s="86" t="b">
        <v>0</v>
      </c>
      <c r="J278" s="86" t="b">
        <v>0</v>
      </c>
      <c r="K278" s="86" t="b">
        <v>0</v>
      </c>
      <c r="L278" s="86" t="b">
        <v>0</v>
      </c>
    </row>
    <row r="279" spans="1:12" ht="15">
      <c r="A279" s="86" t="s">
        <v>1428</v>
      </c>
      <c r="B279" s="86" t="s">
        <v>1429</v>
      </c>
      <c r="C279" s="86">
        <v>7</v>
      </c>
      <c r="D279" s="121">
        <v>0.008744465483066148</v>
      </c>
      <c r="E279" s="121">
        <v>1.2118068113222158</v>
      </c>
      <c r="F279" s="86" t="s">
        <v>1289</v>
      </c>
      <c r="G279" s="86" t="b">
        <v>0</v>
      </c>
      <c r="H279" s="86" t="b">
        <v>0</v>
      </c>
      <c r="I279" s="86" t="b">
        <v>0</v>
      </c>
      <c r="J279" s="86" t="b">
        <v>0</v>
      </c>
      <c r="K279" s="86" t="b">
        <v>0</v>
      </c>
      <c r="L279" s="86" t="b">
        <v>0</v>
      </c>
    </row>
    <row r="280" spans="1:12" ht="15">
      <c r="A280" s="86" t="s">
        <v>1429</v>
      </c>
      <c r="B280" s="86" t="s">
        <v>287</v>
      </c>
      <c r="C280" s="86">
        <v>7</v>
      </c>
      <c r="D280" s="121">
        <v>0.008744465483066148</v>
      </c>
      <c r="E280" s="121">
        <v>1.2118068113222158</v>
      </c>
      <c r="F280" s="86" t="s">
        <v>1289</v>
      </c>
      <c r="G280" s="86" t="b">
        <v>0</v>
      </c>
      <c r="H280" s="86" t="b">
        <v>0</v>
      </c>
      <c r="I280" s="86" t="b">
        <v>0</v>
      </c>
      <c r="J280" s="86" t="b">
        <v>0</v>
      </c>
      <c r="K280" s="86" t="b">
        <v>0</v>
      </c>
      <c r="L280" s="86" t="b">
        <v>0</v>
      </c>
    </row>
    <row r="281" spans="1:12" ht="15">
      <c r="A281" s="86" t="s">
        <v>287</v>
      </c>
      <c r="B281" s="86" t="s">
        <v>1430</v>
      </c>
      <c r="C281" s="86">
        <v>7</v>
      </c>
      <c r="D281" s="121">
        <v>0.008744465483066148</v>
      </c>
      <c r="E281" s="121">
        <v>1.2118068113222158</v>
      </c>
      <c r="F281" s="86" t="s">
        <v>1289</v>
      </c>
      <c r="G281" s="86" t="b">
        <v>0</v>
      </c>
      <c r="H281" s="86" t="b">
        <v>0</v>
      </c>
      <c r="I281" s="86" t="b">
        <v>0</v>
      </c>
      <c r="J281" s="86" t="b">
        <v>0</v>
      </c>
      <c r="K281" s="86" t="b">
        <v>0</v>
      </c>
      <c r="L281" s="86" t="b">
        <v>0</v>
      </c>
    </row>
    <row r="282" spans="1:12" ht="15">
      <c r="A282" s="86" t="s">
        <v>1430</v>
      </c>
      <c r="B282" s="86" t="s">
        <v>1387</v>
      </c>
      <c r="C282" s="86">
        <v>7</v>
      </c>
      <c r="D282" s="121">
        <v>0.008744465483066148</v>
      </c>
      <c r="E282" s="121">
        <v>1.0569048513364727</v>
      </c>
      <c r="F282" s="86" t="s">
        <v>1289</v>
      </c>
      <c r="G282" s="86" t="b">
        <v>0</v>
      </c>
      <c r="H282" s="86" t="b">
        <v>0</v>
      </c>
      <c r="I282" s="86" t="b">
        <v>0</v>
      </c>
      <c r="J282" s="86" t="b">
        <v>0</v>
      </c>
      <c r="K282" s="86" t="b">
        <v>0</v>
      </c>
      <c r="L282" s="86" t="b">
        <v>0</v>
      </c>
    </row>
    <row r="283" spans="1:12" ht="15">
      <c r="A283" s="86" t="s">
        <v>1387</v>
      </c>
      <c r="B283" s="86" t="s">
        <v>1727</v>
      </c>
      <c r="C283" s="86">
        <v>7</v>
      </c>
      <c r="D283" s="121">
        <v>0.008744465483066148</v>
      </c>
      <c r="E283" s="121">
        <v>1.153814864344529</v>
      </c>
      <c r="F283" s="86" t="s">
        <v>1289</v>
      </c>
      <c r="G283" s="86" t="b">
        <v>0</v>
      </c>
      <c r="H283" s="86" t="b">
        <v>0</v>
      </c>
      <c r="I283" s="86" t="b">
        <v>0</v>
      </c>
      <c r="J283" s="86" t="b">
        <v>0</v>
      </c>
      <c r="K283" s="86" t="b">
        <v>0</v>
      </c>
      <c r="L283" s="86" t="b">
        <v>0</v>
      </c>
    </row>
    <row r="284" spans="1:12" ht="15">
      <c r="A284" s="86" t="s">
        <v>1727</v>
      </c>
      <c r="B284" s="86" t="s">
        <v>1716</v>
      </c>
      <c r="C284" s="86">
        <v>7</v>
      </c>
      <c r="D284" s="121">
        <v>0.008744465483066148</v>
      </c>
      <c r="E284" s="121">
        <v>1.2118068113222158</v>
      </c>
      <c r="F284" s="86" t="s">
        <v>1289</v>
      </c>
      <c r="G284" s="86" t="b">
        <v>0</v>
      </c>
      <c r="H284" s="86" t="b">
        <v>0</v>
      </c>
      <c r="I284" s="86" t="b">
        <v>0</v>
      </c>
      <c r="J284" s="86" t="b">
        <v>0</v>
      </c>
      <c r="K284" s="86" t="b">
        <v>0</v>
      </c>
      <c r="L284" s="86" t="b">
        <v>0</v>
      </c>
    </row>
    <row r="285" spans="1:12" ht="15">
      <c r="A285" s="86" t="s">
        <v>1793</v>
      </c>
      <c r="B285" s="86" t="s">
        <v>1794</v>
      </c>
      <c r="C285" s="86">
        <v>2</v>
      </c>
      <c r="D285" s="121">
        <v>0.011273709747355143</v>
      </c>
      <c r="E285" s="121">
        <v>1.7558748556724915</v>
      </c>
      <c r="F285" s="86" t="s">
        <v>1289</v>
      </c>
      <c r="G285" s="86" t="b">
        <v>0</v>
      </c>
      <c r="H285" s="86" t="b">
        <v>0</v>
      </c>
      <c r="I285" s="86" t="b">
        <v>0</v>
      </c>
      <c r="J285" s="86" t="b">
        <v>0</v>
      </c>
      <c r="K285" s="86" t="b">
        <v>0</v>
      </c>
      <c r="L285" s="86" t="b">
        <v>0</v>
      </c>
    </row>
    <row r="286" spans="1:12" ht="15">
      <c r="A286" s="86" t="s">
        <v>1794</v>
      </c>
      <c r="B286" s="86" t="s">
        <v>1357</v>
      </c>
      <c r="C286" s="86">
        <v>2</v>
      </c>
      <c r="D286" s="121">
        <v>0.011273709747355143</v>
      </c>
      <c r="E286" s="121">
        <v>1.1026623418971477</v>
      </c>
      <c r="F286" s="86" t="s">
        <v>1289</v>
      </c>
      <c r="G286" s="86" t="b">
        <v>0</v>
      </c>
      <c r="H286" s="86" t="b">
        <v>0</v>
      </c>
      <c r="I286" s="86" t="b">
        <v>0</v>
      </c>
      <c r="J286" s="86" t="b">
        <v>0</v>
      </c>
      <c r="K286" s="86" t="b">
        <v>0</v>
      </c>
      <c r="L286" s="86" t="b">
        <v>0</v>
      </c>
    </row>
    <row r="287" spans="1:12" ht="15">
      <c r="A287" s="86" t="s">
        <v>1424</v>
      </c>
      <c r="B287" s="86" t="s">
        <v>1795</v>
      </c>
      <c r="C287" s="86">
        <v>2</v>
      </c>
      <c r="D287" s="121">
        <v>0.011273709747355143</v>
      </c>
      <c r="E287" s="121">
        <v>1.1026623418971477</v>
      </c>
      <c r="F287" s="86" t="s">
        <v>1289</v>
      </c>
      <c r="G287" s="86" t="b">
        <v>0</v>
      </c>
      <c r="H287" s="86" t="b">
        <v>0</v>
      </c>
      <c r="I287" s="86" t="b">
        <v>0</v>
      </c>
      <c r="J287" s="86" t="b">
        <v>0</v>
      </c>
      <c r="K287" s="86" t="b">
        <v>0</v>
      </c>
      <c r="L287" s="86" t="b">
        <v>0</v>
      </c>
    </row>
    <row r="288" spans="1:12" ht="15">
      <c r="A288" s="86" t="s">
        <v>1795</v>
      </c>
      <c r="B288" s="86" t="s">
        <v>1796</v>
      </c>
      <c r="C288" s="86">
        <v>2</v>
      </c>
      <c r="D288" s="121">
        <v>0.011273709747355143</v>
      </c>
      <c r="E288" s="121">
        <v>1.7558748556724915</v>
      </c>
      <c r="F288" s="86" t="s">
        <v>1289</v>
      </c>
      <c r="G288" s="86" t="b">
        <v>0</v>
      </c>
      <c r="H288" s="86" t="b">
        <v>0</v>
      </c>
      <c r="I288" s="86" t="b">
        <v>0</v>
      </c>
      <c r="J288" s="86" t="b">
        <v>0</v>
      </c>
      <c r="K288" s="86" t="b">
        <v>0</v>
      </c>
      <c r="L288" s="86" t="b">
        <v>0</v>
      </c>
    </row>
    <row r="289" spans="1:12" ht="15">
      <c r="A289" s="86" t="s">
        <v>1796</v>
      </c>
      <c r="B289" s="86" t="s">
        <v>1797</v>
      </c>
      <c r="C289" s="86">
        <v>2</v>
      </c>
      <c r="D289" s="121">
        <v>0.011273709747355143</v>
      </c>
      <c r="E289" s="121">
        <v>1.7558748556724915</v>
      </c>
      <c r="F289" s="86" t="s">
        <v>1289</v>
      </c>
      <c r="G289" s="86" t="b">
        <v>0</v>
      </c>
      <c r="H289" s="86" t="b">
        <v>0</v>
      </c>
      <c r="I289" s="86" t="b">
        <v>0</v>
      </c>
      <c r="J289" s="86" t="b">
        <v>0</v>
      </c>
      <c r="K289" s="86" t="b">
        <v>0</v>
      </c>
      <c r="L289" s="86" t="b">
        <v>0</v>
      </c>
    </row>
    <row r="290" spans="1:12" ht="15">
      <c r="A290" s="86" t="s">
        <v>1797</v>
      </c>
      <c r="B290" s="86" t="s">
        <v>1798</v>
      </c>
      <c r="C290" s="86">
        <v>2</v>
      </c>
      <c r="D290" s="121">
        <v>0.011273709747355143</v>
      </c>
      <c r="E290" s="121">
        <v>1.7558748556724915</v>
      </c>
      <c r="F290" s="86" t="s">
        <v>1289</v>
      </c>
      <c r="G290" s="86" t="b">
        <v>0</v>
      </c>
      <c r="H290" s="86" t="b">
        <v>0</v>
      </c>
      <c r="I290" s="86" t="b">
        <v>0</v>
      </c>
      <c r="J290" s="86" t="b">
        <v>1</v>
      </c>
      <c r="K290" s="86" t="b">
        <v>0</v>
      </c>
      <c r="L290" s="86" t="b">
        <v>0</v>
      </c>
    </row>
    <row r="291" spans="1:12" ht="15">
      <c r="A291" s="86" t="s">
        <v>1798</v>
      </c>
      <c r="B291" s="86" t="s">
        <v>1799</v>
      </c>
      <c r="C291" s="86">
        <v>2</v>
      </c>
      <c r="D291" s="121">
        <v>0.011273709747355143</v>
      </c>
      <c r="E291" s="121">
        <v>1.7558748556724915</v>
      </c>
      <c r="F291" s="86" t="s">
        <v>1289</v>
      </c>
      <c r="G291" s="86" t="b">
        <v>1</v>
      </c>
      <c r="H291" s="86" t="b">
        <v>0</v>
      </c>
      <c r="I291" s="86" t="b">
        <v>0</v>
      </c>
      <c r="J291" s="86" t="b">
        <v>0</v>
      </c>
      <c r="K291" s="86" t="b">
        <v>0</v>
      </c>
      <c r="L291" s="86" t="b">
        <v>0</v>
      </c>
    </row>
    <row r="292" spans="1:12" ht="15">
      <c r="A292" s="86" t="s">
        <v>1799</v>
      </c>
      <c r="B292" s="86" t="s">
        <v>1406</v>
      </c>
      <c r="C292" s="86">
        <v>2</v>
      </c>
      <c r="D292" s="121">
        <v>0.011273709747355143</v>
      </c>
      <c r="E292" s="121">
        <v>1.7558748556724915</v>
      </c>
      <c r="F292" s="86" t="s">
        <v>1289</v>
      </c>
      <c r="G292" s="86" t="b">
        <v>0</v>
      </c>
      <c r="H292" s="86" t="b">
        <v>0</v>
      </c>
      <c r="I292" s="86" t="b">
        <v>0</v>
      </c>
      <c r="J292" s="86" t="b">
        <v>0</v>
      </c>
      <c r="K292" s="86" t="b">
        <v>0</v>
      </c>
      <c r="L292" s="86" t="b">
        <v>0</v>
      </c>
    </row>
    <row r="293" spans="1:12" ht="15">
      <c r="A293" s="86" t="s">
        <v>1406</v>
      </c>
      <c r="B293" s="86" t="s">
        <v>1387</v>
      </c>
      <c r="C293" s="86">
        <v>2</v>
      </c>
      <c r="D293" s="121">
        <v>0.011273709747355143</v>
      </c>
      <c r="E293" s="121">
        <v>1.0569048513364727</v>
      </c>
      <c r="F293" s="86" t="s">
        <v>1289</v>
      </c>
      <c r="G293" s="86" t="b">
        <v>0</v>
      </c>
      <c r="H293" s="86" t="b">
        <v>0</v>
      </c>
      <c r="I293" s="86" t="b">
        <v>0</v>
      </c>
      <c r="J293" s="86" t="b">
        <v>0</v>
      </c>
      <c r="K293" s="86" t="b">
        <v>0</v>
      </c>
      <c r="L293" s="86" t="b">
        <v>0</v>
      </c>
    </row>
    <row r="294" spans="1:12" ht="15">
      <c r="A294" s="86" t="s">
        <v>1433</v>
      </c>
      <c r="B294" s="86" t="s">
        <v>1434</v>
      </c>
      <c r="C294" s="86">
        <v>4</v>
      </c>
      <c r="D294" s="121">
        <v>0</v>
      </c>
      <c r="E294" s="121">
        <v>1.3424226808222062</v>
      </c>
      <c r="F294" s="86" t="s">
        <v>1290</v>
      </c>
      <c r="G294" s="86" t="b">
        <v>0</v>
      </c>
      <c r="H294" s="86" t="b">
        <v>0</v>
      </c>
      <c r="I294" s="86" t="b">
        <v>0</v>
      </c>
      <c r="J294" s="86" t="b">
        <v>0</v>
      </c>
      <c r="K294" s="86" t="b">
        <v>0</v>
      </c>
      <c r="L294" s="86" t="b">
        <v>0</v>
      </c>
    </row>
    <row r="295" spans="1:12" ht="15">
      <c r="A295" s="86" t="s">
        <v>1434</v>
      </c>
      <c r="B295" s="86" t="s">
        <v>1435</v>
      </c>
      <c r="C295" s="86">
        <v>4</v>
      </c>
      <c r="D295" s="121">
        <v>0</v>
      </c>
      <c r="E295" s="121">
        <v>1.3424226808222062</v>
      </c>
      <c r="F295" s="86" t="s">
        <v>1290</v>
      </c>
      <c r="G295" s="86" t="b">
        <v>0</v>
      </c>
      <c r="H295" s="86" t="b">
        <v>0</v>
      </c>
      <c r="I295" s="86" t="b">
        <v>0</v>
      </c>
      <c r="J295" s="86" t="b">
        <v>0</v>
      </c>
      <c r="K295" s="86" t="b">
        <v>0</v>
      </c>
      <c r="L295" s="86" t="b">
        <v>0</v>
      </c>
    </row>
    <row r="296" spans="1:12" ht="15">
      <c r="A296" s="86" t="s">
        <v>1435</v>
      </c>
      <c r="B296" s="86" t="s">
        <v>1436</v>
      </c>
      <c r="C296" s="86">
        <v>4</v>
      </c>
      <c r="D296" s="121">
        <v>0</v>
      </c>
      <c r="E296" s="121">
        <v>1.3424226808222062</v>
      </c>
      <c r="F296" s="86" t="s">
        <v>1290</v>
      </c>
      <c r="G296" s="86" t="b">
        <v>0</v>
      </c>
      <c r="H296" s="86" t="b">
        <v>0</v>
      </c>
      <c r="I296" s="86" t="b">
        <v>0</v>
      </c>
      <c r="J296" s="86" t="b">
        <v>0</v>
      </c>
      <c r="K296" s="86" t="b">
        <v>0</v>
      </c>
      <c r="L296" s="86" t="b">
        <v>0</v>
      </c>
    </row>
    <row r="297" spans="1:12" ht="15">
      <c r="A297" s="86" t="s">
        <v>1436</v>
      </c>
      <c r="B297" s="86" t="s">
        <v>1437</v>
      </c>
      <c r="C297" s="86">
        <v>4</v>
      </c>
      <c r="D297" s="121">
        <v>0</v>
      </c>
      <c r="E297" s="121">
        <v>1.3424226808222062</v>
      </c>
      <c r="F297" s="86" t="s">
        <v>1290</v>
      </c>
      <c r="G297" s="86" t="b">
        <v>0</v>
      </c>
      <c r="H297" s="86" t="b">
        <v>0</v>
      </c>
      <c r="I297" s="86" t="b">
        <v>0</v>
      </c>
      <c r="J297" s="86" t="b">
        <v>0</v>
      </c>
      <c r="K297" s="86" t="b">
        <v>0</v>
      </c>
      <c r="L297" s="86" t="b">
        <v>0</v>
      </c>
    </row>
    <row r="298" spans="1:12" ht="15">
      <c r="A298" s="86" t="s">
        <v>1437</v>
      </c>
      <c r="B298" s="86" t="s">
        <v>1391</v>
      </c>
      <c r="C298" s="86">
        <v>4</v>
      </c>
      <c r="D298" s="121">
        <v>0</v>
      </c>
      <c r="E298" s="121">
        <v>1.3424226808222062</v>
      </c>
      <c r="F298" s="86" t="s">
        <v>1290</v>
      </c>
      <c r="G298" s="86" t="b">
        <v>0</v>
      </c>
      <c r="H298" s="86" t="b">
        <v>0</v>
      </c>
      <c r="I298" s="86" t="b">
        <v>0</v>
      </c>
      <c r="J298" s="86" t="b">
        <v>0</v>
      </c>
      <c r="K298" s="86" t="b">
        <v>0</v>
      </c>
      <c r="L298" s="86" t="b">
        <v>0</v>
      </c>
    </row>
    <row r="299" spans="1:12" ht="15">
      <c r="A299" s="86" t="s">
        <v>1391</v>
      </c>
      <c r="B299" s="86" t="s">
        <v>1438</v>
      </c>
      <c r="C299" s="86">
        <v>4</v>
      </c>
      <c r="D299" s="121">
        <v>0</v>
      </c>
      <c r="E299" s="121">
        <v>1.3424226808222062</v>
      </c>
      <c r="F299" s="86" t="s">
        <v>1290</v>
      </c>
      <c r="G299" s="86" t="b">
        <v>0</v>
      </c>
      <c r="H299" s="86" t="b">
        <v>0</v>
      </c>
      <c r="I299" s="86" t="b">
        <v>0</v>
      </c>
      <c r="J299" s="86" t="b">
        <v>0</v>
      </c>
      <c r="K299" s="86" t="b">
        <v>0</v>
      </c>
      <c r="L299" s="86" t="b">
        <v>0</v>
      </c>
    </row>
    <row r="300" spans="1:12" ht="15">
      <c r="A300" s="86" t="s">
        <v>1438</v>
      </c>
      <c r="B300" s="86" t="s">
        <v>1439</v>
      </c>
      <c r="C300" s="86">
        <v>4</v>
      </c>
      <c r="D300" s="121">
        <v>0</v>
      </c>
      <c r="E300" s="121">
        <v>1.3424226808222062</v>
      </c>
      <c r="F300" s="86" t="s">
        <v>1290</v>
      </c>
      <c r="G300" s="86" t="b">
        <v>0</v>
      </c>
      <c r="H300" s="86" t="b">
        <v>0</v>
      </c>
      <c r="I300" s="86" t="b">
        <v>0</v>
      </c>
      <c r="J300" s="86" t="b">
        <v>0</v>
      </c>
      <c r="K300" s="86" t="b">
        <v>0</v>
      </c>
      <c r="L300" s="86" t="b">
        <v>0</v>
      </c>
    </row>
    <row r="301" spans="1:12" ht="15">
      <c r="A301" s="86" t="s">
        <v>1439</v>
      </c>
      <c r="B301" s="86" t="s">
        <v>1432</v>
      </c>
      <c r="C301" s="86">
        <v>4</v>
      </c>
      <c r="D301" s="121">
        <v>0</v>
      </c>
      <c r="E301" s="121">
        <v>1.0413926851582251</v>
      </c>
      <c r="F301" s="86" t="s">
        <v>1290</v>
      </c>
      <c r="G301" s="86" t="b">
        <v>0</v>
      </c>
      <c r="H301" s="86" t="b">
        <v>0</v>
      </c>
      <c r="I301" s="86" t="b">
        <v>0</v>
      </c>
      <c r="J301" s="86" t="b">
        <v>0</v>
      </c>
      <c r="K301" s="86" t="b">
        <v>0</v>
      </c>
      <c r="L301" s="86" t="b">
        <v>0</v>
      </c>
    </row>
    <row r="302" spans="1:12" ht="15">
      <c r="A302" s="86" t="s">
        <v>1432</v>
      </c>
      <c r="B302" s="86" t="s">
        <v>1440</v>
      </c>
      <c r="C302" s="86">
        <v>4</v>
      </c>
      <c r="D302" s="121">
        <v>0</v>
      </c>
      <c r="E302" s="121">
        <v>1.0413926851582251</v>
      </c>
      <c r="F302" s="86" t="s">
        <v>1290</v>
      </c>
      <c r="G302" s="86" t="b">
        <v>0</v>
      </c>
      <c r="H302" s="86" t="b">
        <v>0</v>
      </c>
      <c r="I302" s="86" t="b">
        <v>0</v>
      </c>
      <c r="J302" s="86" t="b">
        <v>0</v>
      </c>
      <c r="K302" s="86" t="b">
        <v>0</v>
      </c>
      <c r="L302" s="86" t="b">
        <v>0</v>
      </c>
    </row>
    <row r="303" spans="1:12" ht="15">
      <c r="A303" s="86" t="s">
        <v>1440</v>
      </c>
      <c r="B303" s="86" t="s">
        <v>1737</v>
      </c>
      <c r="C303" s="86">
        <v>4</v>
      </c>
      <c r="D303" s="121">
        <v>0</v>
      </c>
      <c r="E303" s="121">
        <v>1.3424226808222062</v>
      </c>
      <c r="F303" s="86" t="s">
        <v>1290</v>
      </c>
      <c r="G303" s="86" t="b">
        <v>0</v>
      </c>
      <c r="H303" s="86" t="b">
        <v>0</v>
      </c>
      <c r="I303" s="86" t="b">
        <v>0</v>
      </c>
      <c r="J303" s="86" t="b">
        <v>0</v>
      </c>
      <c r="K303" s="86" t="b">
        <v>0</v>
      </c>
      <c r="L303" s="86" t="b">
        <v>0</v>
      </c>
    </row>
    <row r="304" spans="1:12" ht="15">
      <c r="A304" s="86" t="s">
        <v>1737</v>
      </c>
      <c r="B304" s="86" t="s">
        <v>1738</v>
      </c>
      <c r="C304" s="86">
        <v>4</v>
      </c>
      <c r="D304" s="121">
        <v>0</v>
      </c>
      <c r="E304" s="121">
        <v>1.3424226808222062</v>
      </c>
      <c r="F304" s="86" t="s">
        <v>1290</v>
      </c>
      <c r="G304" s="86" t="b">
        <v>0</v>
      </c>
      <c r="H304" s="86" t="b">
        <v>0</v>
      </c>
      <c r="I304" s="86" t="b">
        <v>0</v>
      </c>
      <c r="J304" s="86" t="b">
        <v>0</v>
      </c>
      <c r="K304" s="86" t="b">
        <v>0</v>
      </c>
      <c r="L304" s="86" t="b">
        <v>0</v>
      </c>
    </row>
    <row r="305" spans="1:12" ht="15">
      <c r="A305" s="86" t="s">
        <v>1738</v>
      </c>
      <c r="B305" s="86" t="s">
        <v>1739</v>
      </c>
      <c r="C305" s="86">
        <v>4</v>
      </c>
      <c r="D305" s="121">
        <v>0</v>
      </c>
      <c r="E305" s="121">
        <v>1.3424226808222062</v>
      </c>
      <c r="F305" s="86" t="s">
        <v>1290</v>
      </c>
      <c r="G305" s="86" t="b">
        <v>0</v>
      </c>
      <c r="H305" s="86" t="b">
        <v>0</v>
      </c>
      <c r="I305" s="86" t="b">
        <v>0</v>
      </c>
      <c r="J305" s="86" t="b">
        <v>0</v>
      </c>
      <c r="K305" s="86" t="b">
        <v>0</v>
      </c>
      <c r="L305" s="86" t="b">
        <v>0</v>
      </c>
    </row>
    <row r="306" spans="1:12" ht="15">
      <c r="A306" s="86" t="s">
        <v>1739</v>
      </c>
      <c r="B306" s="86" t="s">
        <v>1740</v>
      </c>
      <c r="C306" s="86">
        <v>4</v>
      </c>
      <c r="D306" s="121">
        <v>0</v>
      </c>
      <c r="E306" s="121">
        <v>1.3424226808222062</v>
      </c>
      <c r="F306" s="86" t="s">
        <v>1290</v>
      </c>
      <c r="G306" s="86" t="b">
        <v>0</v>
      </c>
      <c r="H306" s="86" t="b">
        <v>0</v>
      </c>
      <c r="I306" s="86" t="b">
        <v>0</v>
      </c>
      <c r="J306" s="86" t="b">
        <v>0</v>
      </c>
      <c r="K306" s="86" t="b">
        <v>0</v>
      </c>
      <c r="L306" s="86" t="b">
        <v>0</v>
      </c>
    </row>
    <row r="307" spans="1:12" ht="15">
      <c r="A307" s="86" t="s">
        <v>1740</v>
      </c>
      <c r="B307" s="86" t="s">
        <v>1741</v>
      </c>
      <c r="C307" s="86">
        <v>4</v>
      </c>
      <c r="D307" s="121">
        <v>0</v>
      </c>
      <c r="E307" s="121">
        <v>1.3424226808222062</v>
      </c>
      <c r="F307" s="86" t="s">
        <v>1290</v>
      </c>
      <c r="G307" s="86" t="b">
        <v>0</v>
      </c>
      <c r="H307" s="86" t="b">
        <v>0</v>
      </c>
      <c r="I307" s="86" t="b">
        <v>0</v>
      </c>
      <c r="J307" s="86" t="b">
        <v>0</v>
      </c>
      <c r="K307" s="86" t="b">
        <v>1</v>
      </c>
      <c r="L307" s="86" t="b">
        <v>0</v>
      </c>
    </row>
    <row r="308" spans="1:12" ht="15">
      <c r="A308" s="86" t="s">
        <v>1741</v>
      </c>
      <c r="B308" s="86" t="s">
        <v>1730</v>
      </c>
      <c r="C308" s="86">
        <v>4</v>
      </c>
      <c r="D308" s="121">
        <v>0</v>
      </c>
      <c r="E308" s="121">
        <v>1.3424226808222062</v>
      </c>
      <c r="F308" s="86" t="s">
        <v>1290</v>
      </c>
      <c r="G308" s="86" t="b">
        <v>0</v>
      </c>
      <c r="H308" s="86" t="b">
        <v>1</v>
      </c>
      <c r="I308" s="86" t="b">
        <v>0</v>
      </c>
      <c r="J308" s="86" t="b">
        <v>0</v>
      </c>
      <c r="K308" s="86" t="b">
        <v>0</v>
      </c>
      <c r="L308" s="86" t="b">
        <v>0</v>
      </c>
    </row>
    <row r="309" spans="1:12" ht="15">
      <c r="A309" s="86" t="s">
        <v>1730</v>
      </c>
      <c r="B309" s="86" t="s">
        <v>1731</v>
      </c>
      <c r="C309" s="86">
        <v>4</v>
      </c>
      <c r="D309" s="121">
        <v>0</v>
      </c>
      <c r="E309" s="121">
        <v>1.3424226808222062</v>
      </c>
      <c r="F309" s="86" t="s">
        <v>1290</v>
      </c>
      <c r="G309" s="86" t="b">
        <v>0</v>
      </c>
      <c r="H309" s="86" t="b">
        <v>0</v>
      </c>
      <c r="I309" s="86" t="b">
        <v>0</v>
      </c>
      <c r="J309" s="86" t="b">
        <v>0</v>
      </c>
      <c r="K309" s="86" t="b">
        <v>0</v>
      </c>
      <c r="L309" s="86" t="b">
        <v>0</v>
      </c>
    </row>
    <row r="310" spans="1:12" ht="15">
      <c r="A310" s="86" t="s">
        <v>1731</v>
      </c>
      <c r="B310" s="86" t="s">
        <v>1742</v>
      </c>
      <c r="C310" s="86">
        <v>4</v>
      </c>
      <c r="D310" s="121">
        <v>0</v>
      </c>
      <c r="E310" s="121">
        <v>1.3424226808222062</v>
      </c>
      <c r="F310" s="86" t="s">
        <v>1290</v>
      </c>
      <c r="G310" s="86" t="b">
        <v>0</v>
      </c>
      <c r="H310" s="86" t="b">
        <v>0</v>
      </c>
      <c r="I310" s="86" t="b">
        <v>0</v>
      </c>
      <c r="J310" s="86" t="b">
        <v>0</v>
      </c>
      <c r="K310" s="86" t="b">
        <v>0</v>
      </c>
      <c r="L310" s="86" t="b">
        <v>0</v>
      </c>
    </row>
    <row r="311" spans="1:12" ht="15">
      <c r="A311" s="86" t="s">
        <v>1742</v>
      </c>
      <c r="B311" s="86" t="s">
        <v>1743</v>
      </c>
      <c r="C311" s="86">
        <v>4</v>
      </c>
      <c r="D311" s="121">
        <v>0</v>
      </c>
      <c r="E311" s="121">
        <v>1.3424226808222062</v>
      </c>
      <c r="F311" s="86" t="s">
        <v>1290</v>
      </c>
      <c r="G311" s="86" t="b">
        <v>0</v>
      </c>
      <c r="H311" s="86" t="b">
        <v>0</v>
      </c>
      <c r="I311" s="86" t="b">
        <v>0</v>
      </c>
      <c r="J311" s="86" t="b">
        <v>0</v>
      </c>
      <c r="K311" s="86" t="b">
        <v>1</v>
      </c>
      <c r="L311" s="86" t="b">
        <v>0</v>
      </c>
    </row>
    <row r="312" spans="1:12" ht="15">
      <c r="A312" s="86" t="s">
        <v>1743</v>
      </c>
      <c r="B312" s="86" t="s">
        <v>1432</v>
      </c>
      <c r="C312" s="86">
        <v>4</v>
      </c>
      <c r="D312" s="121">
        <v>0</v>
      </c>
      <c r="E312" s="121">
        <v>1.0413926851582251</v>
      </c>
      <c r="F312" s="86" t="s">
        <v>1290</v>
      </c>
      <c r="G312" s="86" t="b">
        <v>0</v>
      </c>
      <c r="H312" s="86" t="b">
        <v>1</v>
      </c>
      <c r="I312" s="86" t="b">
        <v>0</v>
      </c>
      <c r="J312" s="86" t="b">
        <v>0</v>
      </c>
      <c r="K312" s="86" t="b">
        <v>0</v>
      </c>
      <c r="L312" s="86" t="b">
        <v>0</v>
      </c>
    </row>
    <row r="313" spans="1:12" ht="15">
      <c r="A313" s="86" t="s">
        <v>1432</v>
      </c>
      <c r="B313" s="86" t="s">
        <v>1744</v>
      </c>
      <c r="C313" s="86">
        <v>4</v>
      </c>
      <c r="D313" s="121">
        <v>0</v>
      </c>
      <c r="E313" s="121">
        <v>1.0413926851582251</v>
      </c>
      <c r="F313" s="86" t="s">
        <v>1290</v>
      </c>
      <c r="G313" s="86" t="b">
        <v>0</v>
      </c>
      <c r="H313" s="86" t="b">
        <v>0</v>
      </c>
      <c r="I313" s="86" t="b">
        <v>0</v>
      </c>
      <c r="J313" s="86" t="b">
        <v>0</v>
      </c>
      <c r="K313" s="86" t="b">
        <v>0</v>
      </c>
      <c r="L313" s="86" t="b">
        <v>0</v>
      </c>
    </row>
    <row r="314" spans="1:12" ht="15">
      <c r="A314" s="86" t="s">
        <v>1744</v>
      </c>
      <c r="B314" s="86" t="s">
        <v>1732</v>
      </c>
      <c r="C314" s="86">
        <v>4</v>
      </c>
      <c r="D314" s="121">
        <v>0</v>
      </c>
      <c r="E314" s="121">
        <v>1.3424226808222062</v>
      </c>
      <c r="F314" s="86" t="s">
        <v>1290</v>
      </c>
      <c r="G314" s="86" t="b">
        <v>0</v>
      </c>
      <c r="H314" s="86" t="b">
        <v>0</v>
      </c>
      <c r="I314" s="86" t="b">
        <v>0</v>
      </c>
      <c r="J314" s="86" t="b">
        <v>0</v>
      </c>
      <c r="K314" s="86" t="b">
        <v>0</v>
      </c>
      <c r="L314" s="86" t="b">
        <v>0</v>
      </c>
    </row>
    <row r="315" spans="1:12" ht="15">
      <c r="A315" s="86" t="s">
        <v>1732</v>
      </c>
      <c r="B315" s="86" t="s">
        <v>1387</v>
      </c>
      <c r="C315" s="86">
        <v>4</v>
      </c>
      <c r="D315" s="121">
        <v>0</v>
      </c>
      <c r="E315" s="121">
        <v>1.3424226808222062</v>
      </c>
      <c r="F315" s="86" t="s">
        <v>1290</v>
      </c>
      <c r="G315" s="86" t="b">
        <v>0</v>
      </c>
      <c r="H315" s="86" t="b">
        <v>0</v>
      </c>
      <c r="I315" s="86" t="b">
        <v>0</v>
      </c>
      <c r="J315" s="86" t="b">
        <v>0</v>
      </c>
      <c r="K315" s="86" t="b">
        <v>0</v>
      </c>
      <c r="L315" s="86" t="b">
        <v>0</v>
      </c>
    </row>
    <row r="316" spans="1:12" ht="15">
      <c r="A316" s="86" t="s">
        <v>1442</v>
      </c>
      <c r="B316" s="86" t="s">
        <v>1387</v>
      </c>
      <c r="C316" s="86">
        <v>4</v>
      </c>
      <c r="D316" s="121">
        <v>0</v>
      </c>
      <c r="E316" s="121">
        <v>1.0791812460476249</v>
      </c>
      <c r="F316" s="86" t="s">
        <v>1291</v>
      </c>
      <c r="G316" s="86" t="b">
        <v>0</v>
      </c>
      <c r="H316" s="86" t="b">
        <v>0</v>
      </c>
      <c r="I316" s="86" t="b">
        <v>0</v>
      </c>
      <c r="J316" s="86" t="b">
        <v>0</v>
      </c>
      <c r="K316" s="86" t="b">
        <v>0</v>
      </c>
      <c r="L316" s="86" t="b">
        <v>0</v>
      </c>
    </row>
    <row r="317" spans="1:12" ht="15">
      <c r="A317" s="86" t="s">
        <v>1387</v>
      </c>
      <c r="B317" s="86" t="s">
        <v>1443</v>
      </c>
      <c r="C317" s="86">
        <v>4</v>
      </c>
      <c r="D317" s="121">
        <v>0</v>
      </c>
      <c r="E317" s="121">
        <v>1.0791812460476249</v>
      </c>
      <c r="F317" s="86" t="s">
        <v>1291</v>
      </c>
      <c r="G317" s="86" t="b">
        <v>0</v>
      </c>
      <c r="H317" s="86" t="b">
        <v>0</v>
      </c>
      <c r="I317" s="86" t="b">
        <v>0</v>
      </c>
      <c r="J317" s="86" t="b">
        <v>0</v>
      </c>
      <c r="K317" s="86" t="b">
        <v>0</v>
      </c>
      <c r="L317" s="86" t="b">
        <v>0</v>
      </c>
    </row>
    <row r="318" spans="1:12" ht="15">
      <c r="A318" s="86" t="s">
        <v>1443</v>
      </c>
      <c r="B318" s="86" t="s">
        <v>1444</v>
      </c>
      <c r="C318" s="86">
        <v>4</v>
      </c>
      <c r="D318" s="121">
        <v>0</v>
      </c>
      <c r="E318" s="121">
        <v>1.0791812460476249</v>
      </c>
      <c r="F318" s="86" t="s">
        <v>1291</v>
      </c>
      <c r="G318" s="86" t="b">
        <v>0</v>
      </c>
      <c r="H318" s="86" t="b">
        <v>0</v>
      </c>
      <c r="I318" s="86" t="b">
        <v>0</v>
      </c>
      <c r="J318" s="86" t="b">
        <v>0</v>
      </c>
      <c r="K318" s="86" t="b">
        <v>0</v>
      </c>
      <c r="L318" s="86" t="b">
        <v>0</v>
      </c>
    </row>
    <row r="319" spans="1:12" ht="15">
      <c r="A319" s="86" t="s">
        <v>1444</v>
      </c>
      <c r="B319" s="86" t="s">
        <v>1445</v>
      </c>
      <c r="C319" s="86">
        <v>4</v>
      </c>
      <c r="D319" s="121">
        <v>0</v>
      </c>
      <c r="E319" s="121">
        <v>1.0791812460476249</v>
      </c>
      <c r="F319" s="86" t="s">
        <v>1291</v>
      </c>
      <c r="G319" s="86" t="b">
        <v>0</v>
      </c>
      <c r="H319" s="86" t="b">
        <v>0</v>
      </c>
      <c r="I319" s="86" t="b">
        <v>0</v>
      </c>
      <c r="J319" s="86" t="b">
        <v>0</v>
      </c>
      <c r="K319" s="86" t="b">
        <v>0</v>
      </c>
      <c r="L319" s="86" t="b">
        <v>0</v>
      </c>
    </row>
    <row r="320" spans="1:12" ht="15">
      <c r="A320" s="86" t="s">
        <v>1445</v>
      </c>
      <c r="B320" s="86" t="s">
        <v>1446</v>
      </c>
      <c r="C320" s="86">
        <v>4</v>
      </c>
      <c r="D320" s="121">
        <v>0</v>
      </c>
      <c r="E320" s="121">
        <v>1.0791812460476249</v>
      </c>
      <c r="F320" s="86" t="s">
        <v>1291</v>
      </c>
      <c r="G320" s="86" t="b">
        <v>0</v>
      </c>
      <c r="H320" s="86" t="b">
        <v>0</v>
      </c>
      <c r="I320" s="86" t="b">
        <v>0</v>
      </c>
      <c r="J320" s="86" t="b">
        <v>0</v>
      </c>
      <c r="K320" s="86" t="b">
        <v>0</v>
      </c>
      <c r="L320" s="86" t="b">
        <v>0</v>
      </c>
    </row>
    <row r="321" spans="1:12" ht="15">
      <c r="A321" s="86" t="s">
        <v>1446</v>
      </c>
      <c r="B321" s="86" t="s">
        <v>1447</v>
      </c>
      <c r="C321" s="86">
        <v>4</v>
      </c>
      <c r="D321" s="121">
        <v>0</v>
      </c>
      <c r="E321" s="121">
        <v>1.0791812460476249</v>
      </c>
      <c r="F321" s="86" t="s">
        <v>1291</v>
      </c>
      <c r="G321" s="86" t="b">
        <v>0</v>
      </c>
      <c r="H321" s="86" t="b">
        <v>0</v>
      </c>
      <c r="I321" s="86" t="b">
        <v>0</v>
      </c>
      <c r="J321" s="86" t="b">
        <v>0</v>
      </c>
      <c r="K321" s="86" t="b">
        <v>0</v>
      </c>
      <c r="L321" s="86" t="b">
        <v>0</v>
      </c>
    </row>
    <row r="322" spans="1:12" ht="15">
      <c r="A322" s="86" t="s">
        <v>1447</v>
      </c>
      <c r="B322" s="86" t="s">
        <v>1448</v>
      </c>
      <c r="C322" s="86">
        <v>4</v>
      </c>
      <c r="D322" s="121">
        <v>0</v>
      </c>
      <c r="E322" s="121">
        <v>1.0791812460476249</v>
      </c>
      <c r="F322" s="86" t="s">
        <v>1291</v>
      </c>
      <c r="G322" s="86" t="b">
        <v>0</v>
      </c>
      <c r="H322" s="86" t="b">
        <v>0</v>
      </c>
      <c r="I322" s="86" t="b">
        <v>0</v>
      </c>
      <c r="J322" s="86" t="b">
        <v>0</v>
      </c>
      <c r="K322" s="86" t="b">
        <v>0</v>
      </c>
      <c r="L322" s="86" t="b">
        <v>0</v>
      </c>
    </row>
    <row r="323" spans="1:12" ht="15">
      <c r="A323" s="86" t="s">
        <v>1448</v>
      </c>
      <c r="B323" s="86" t="s">
        <v>1449</v>
      </c>
      <c r="C323" s="86">
        <v>4</v>
      </c>
      <c r="D323" s="121">
        <v>0</v>
      </c>
      <c r="E323" s="121">
        <v>1.0791812460476249</v>
      </c>
      <c r="F323" s="86" t="s">
        <v>1291</v>
      </c>
      <c r="G323" s="86" t="b">
        <v>0</v>
      </c>
      <c r="H323" s="86" t="b">
        <v>0</v>
      </c>
      <c r="I323" s="86" t="b">
        <v>0</v>
      </c>
      <c r="J323" s="86" t="b">
        <v>0</v>
      </c>
      <c r="K323" s="86" t="b">
        <v>0</v>
      </c>
      <c r="L323" s="86" t="b">
        <v>0</v>
      </c>
    </row>
    <row r="324" spans="1:12" ht="15">
      <c r="A324" s="86" t="s">
        <v>1449</v>
      </c>
      <c r="B324" s="86" t="s">
        <v>1450</v>
      </c>
      <c r="C324" s="86">
        <v>4</v>
      </c>
      <c r="D324" s="121">
        <v>0</v>
      </c>
      <c r="E324" s="121">
        <v>1.0791812460476249</v>
      </c>
      <c r="F324" s="86" t="s">
        <v>1291</v>
      </c>
      <c r="G324" s="86" t="b">
        <v>0</v>
      </c>
      <c r="H324" s="86" t="b">
        <v>0</v>
      </c>
      <c r="I324" s="86" t="b">
        <v>0</v>
      </c>
      <c r="J324" s="86" t="b">
        <v>0</v>
      </c>
      <c r="K324" s="86" t="b">
        <v>0</v>
      </c>
      <c r="L324" s="86" t="b">
        <v>0</v>
      </c>
    </row>
    <row r="325" spans="1:12" ht="15">
      <c r="A325" s="86" t="s">
        <v>1450</v>
      </c>
      <c r="B325" s="86" t="s">
        <v>1728</v>
      </c>
      <c r="C325" s="86">
        <v>4</v>
      </c>
      <c r="D325" s="121">
        <v>0</v>
      </c>
      <c r="E325" s="121">
        <v>1.0791812460476249</v>
      </c>
      <c r="F325" s="86" t="s">
        <v>1291</v>
      </c>
      <c r="G325" s="86" t="b">
        <v>0</v>
      </c>
      <c r="H325" s="86" t="b">
        <v>0</v>
      </c>
      <c r="I325" s="86" t="b">
        <v>0</v>
      </c>
      <c r="J325" s="86" t="b">
        <v>0</v>
      </c>
      <c r="K325" s="86" t="b">
        <v>0</v>
      </c>
      <c r="L325" s="86" t="b">
        <v>0</v>
      </c>
    </row>
    <row r="326" spans="1:12" ht="15">
      <c r="A326" s="86" t="s">
        <v>1728</v>
      </c>
      <c r="B326" s="86" t="s">
        <v>1729</v>
      </c>
      <c r="C326" s="86">
        <v>4</v>
      </c>
      <c r="D326" s="121">
        <v>0</v>
      </c>
      <c r="E326" s="121">
        <v>1.0791812460476249</v>
      </c>
      <c r="F326" s="86" t="s">
        <v>1291</v>
      </c>
      <c r="G326" s="86" t="b">
        <v>0</v>
      </c>
      <c r="H326" s="86" t="b">
        <v>0</v>
      </c>
      <c r="I326" s="86" t="b">
        <v>0</v>
      </c>
      <c r="J326" s="86" t="b">
        <v>1</v>
      </c>
      <c r="K326" s="86" t="b">
        <v>0</v>
      </c>
      <c r="L326" s="86" t="b">
        <v>0</v>
      </c>
    </row>
    <row r="327" spans="1:12" ht="15">
      <c r="A327" s="86" t="s">
        <v>1729</v>
      </c>
      <c r="B327" s="86" t="s">
        <v>1736</v>
      </c>
      <c r="C327" s="86">
        <v>4</v>
      </c>
      <c r="D327" s="121">
        <v>0</v>
      </c>
      <c r="E327" s="121">
        <v>1.0791812460476249</v>
      </c>
      <c r="F327" s="86" t="s">
        <v>1291</v>
      </c>
      <c r="G327" s="86" t="b">
        <v>1</v>
      </c>
      <c r="H327" s="86" t="b">
        <v>0</v>
      </c>
      <c r="I327" s="86" t="b">
        <v>0</v>
      </c>
      <c r="J327" s="86" t="b">
        <v>0</v>
      </c>
      <c r="K327" s="86" t="b">
        <v>0</v>
      </c>
      <c r="L327" s="86" t="b">
        <v>0</v>
      </c>
    </row>
    <row r="328" spans="1:12" ht="15">
      <c r="A328" s="86" t="s">
        <v>1455</v>
      </c>
      <c r="B328" s="86" t="s">
        <v>1456</v>
      </c>
      <c r="C328" s="86">
        <v>3</v>
      </c>
      <c r="D328" s="121">
        <v>0.02311340347674189</v>
      </c>
      <c r="E328" s="121">
        <v>1.5006023505691852</v>
      </c>
      <c r="F328" s="86" t="s">
        <v>1293</v>
      </c>
      <c r="G328" s="86" t="b">
        <v>0</v>
      </c>
      <c r="H328" s="86" t="b">
        <v>0</v>
      </c>
      <c r="I328" s="86" t="b">
        <v>0</v>
      </c>
      <c r="J328" s="86" t="b">
        <v>0</v>
      </c>
      <c r="K328" s="86" t="b">
        <v>0</v>
      </c>
      <c r="L328" s="86" t="b">
        <v>0</v>
      </c>
    </row>
    <row r="329" spans="1:12" ht="15">
      <c r="A329" s="86" t="s">
        <v>1759</v>
      </c>
      <c r="B329" s="86" t="s">
        <v>1760</v>
      </c>
      <c r="C329" s="86">
        <v>2</v>
      </c>
      <c r="D329" s="121">
        <v>0.009447945638013117</v>
      </c>
      <c r="E329" s="121">
        <v>1.6766936096248666</v>
      </c>
      <c r="F329" s="86" t="s">
        <v>1293</v>
      </c>
      <c r="G329" s="86" t="b">
        <v>0</v>
      </c>
      <c r="H329" s="86" t="b">
        <v>0</v>
      </c>
      <c r="I329" s="86" t="b">
        <v>0</v>
      </c>
      <c r="J329" s="86" t="b">
        <v>0</v>
      </c>
      <c r="K329" s="86" t="b">
        <v>0</v>
      </c>
      <c r="L329" s="86" t="b">
        <v>0</v>
      </c>
    </row>
    <row r="330" spans="1:12" ht="15">
      <c r="A330" s="86" t="s">
        <v>1760</v>
      </c>
      <c r="B330" s="86" t="s">
        <v>1761</v>
      </c>
      <c r="C330" s="86">
        <v>2</v>
      </c>
      <c r="D330" s="121">
        <v>0.009447945638013117</v>
      </c>
      <c r="E330" s="121">
        <v>1.6766936096248666</v>
      </c>
      <c r="F330" s="86" t="s">
        <v>1293</v>
      </c>
      <c r="G330" s="86" t="b">
        <v>0</v>
      </c>
      <c r="H330" s="86" t="b">
        <v>0</v>
      </c>
      <c r="I330" s="86" t="b">
        <v>0</v>
      </c>
      <c r="J330" s="86" t="b">
        <v>0</v>
      </c>
      <c r="K330" s="86" t="b">
        <v>0</v>
      </c>
      <c r="L330" s="86" t="b">
        <v>0</v>
      </c>
    </row>
    <row r="331" spans="1:12" ht="15">
      <c r="A331" s="86" t="s">
        <v>1761</v>
      </c>
      <c r="B331" s="86" t="s">
        <v>1762</v>
      </c>
      <c r="C331" s="86">
        <v>2</v>
      </c>
      <c r="D331" s="121">
        <v>0.009447945638013117</v>
      </c>
      <c r="E331" s="121">
        <v>1.6766936096248666</v>
      </c>
      <c r="F331" s="86" t="s">
        <v>1293</v>
      </c>
      <c r="G331" s="86" t="b">
        <v>0</v>
      </c>
      <c r="H331" s="86" t="b">
        <v>0</v>
      </c>
      <c r="I331" s="86" t="b">
        <v>0</v>
      </c>
      <c r="J331" s="86" t="b">
        <v>0</v>
      </c>
      <c r="K331" s="86" t="b">
        <v>0</v>
      </c>
      <c r="L331" s="86" t="b">
        <v>0</v>
      </c>
    </row>
    <row r="332" spans="1:12" ht="15">
      <c r="A332" s="86" t="s">
        <v>1762</v>
      </c>
      <c r="B332" s="86" t="s">
        <v>1763</v>
      </c>
      <c r="C332" s="86">
        <v>2</v>
      </c>
      <c r="D332" s="121">
        <v>0.009447945638013117</v>
      </c>
      <c r="E332" s="121">
        <v>1.6766936096248666</v>
      </c>
      <c r="F332" s="86" t="s">
        <v>1293</v>
      </c>
      <c r="G332" s="86" t="b">
        <v>0</v>
      </c>
      <c r="H332" s="86" t="b">
        <v>0</v>
      </c>
      <c r="I332" s="86" t="b">
        <v>0</v>
      </c>
      <c r="J332" s="86" t="b">
        <v>0</v>
      </c>
      <c r="K332" s="86" t="b">
        <v>0</v>
      </c>
      <c r="L332" s="86" t="b">
        <v>0</v>
      </c>
    </row>
    <row r="333" spans="1:12" ht="15">
      <c r="A333" s="86" t="s">
        <v>1763</v>
      </c>
      <c r="B333" s="86" t="s">
        <v>1764</v>
      </c>
      <c r="C333" s="86">
        <v>2</v>
      </c>
      <c r="D333" s="121">
        <v>0.009447945638013117</v>
      </c>
      <c r="E333" s="121">
        <v>1.6766936096248666</v>
      </c>
      <c r="F333" s="86" t="s">
        <v>1293</v>
      </c>
      <c r="G333" s="86" t="b">
        <v>0</v>
      </c>
      <c r="H333" s="86" t="b">
        <v>0</v>
      </c>
      <c r="I333" s="86" t="b">
        <v>0</v>
      </c>
      <c r="J333" s="86" t="b">
        <v>0</v>
      </c>
      <c r="K333" s="86" t="b">
        <v>0</v>
      </c>
      <c r="L333" s="86" t="b">
        <v>0</v>
      </c>
    </row>
    <row r="334" spans="1:12" ht="15">
      <c r="A334" s="86" t="s">
        <v>1764</v>
      </c>
      <c r="B334" s="86" t="s">
        <v>1765</v>
      </c>
      <c r="C334" s="86">
        <v>2</v>
      </c>
      <c r="D334" s="121">
        <v>0.009447945638013117</v>
      </c>
      <c r="E334" s="121">
        <v>1.6766936096248666</v>
      </c>
      <c r="F334" s="86" t="s">
        <v>1293</v>
      </c>
      <c r="G334" s="86" t="b">
        <v>0</v>
      </c>
      <c r="H334" s="86" t="b">
        <v>0</v>
      </c>
      <c r="I334" s="86" t="b">
        <v>0</v>
      </c>
      <c r="J334" s="86" t="b">
        <v>0</v>
      </c>
      <c r="K334" s="86" t="b">
        <v>0</v>
      </c>
      <c r="L334" s="86" t="b">
        <v>0</v>
      </c>
    </row>
    <row r="335" spans="1:12" ht="15">
      <c r="A335" s="86" t="s">
        <v>1765</v>
      </c>
      <c r="B335" s="86" t="s">
        <v>1746</v>
      </c>
      <c r="C335" s="86">
        <v>2</v>
      </c>
      <c r="D335" s="121">
        <v>0.009447945638013117</v>
      </c>
      <c r="E335" s="121">
        <v>1.6766936096248666</v>
      </c>
      <c r="F335" s="86" t="s">
        <v>1293</v>
      </c>
      <c r="G335" s="86" t="b">
        <v>0</v>
      </c>
      <c r="H335" s="86" t="b">
        <v>0</v>
      </c>
      <c r="I335" s="86" t="b">
        <v>0</v>
      </c>
      <c r="J335" s="86" t="b">
        <v>0</v>
      </c>
      <c r="K335" s="86" t="b">
        <v>0</v>
      </c>
      <c r="L335" s="86" t="b">
        <v>0</v>
      </c>
    </row>
    <row r="336" spans="1:12" ht="15">
      <c r="A336" s="86" t="s">
        <v>1746</v>
      </c>
      <c r="B336" s="86" t="s">
        <v>1454</v>
      </c>
      <c r="C336" s="86">
        <v>2</v>
      </c>
      <c r="D336" s="121">
        <v>0.009447945638013117</v>
      </c>
      <c r="E336" s="121">
        <v>1.3756636139608853</v>
      </c>
      <c r="F336" s="86" t="s">
        <v>1293</v>
      </c>
      <c r="G336" s="86" t="b">
        <v>0</v>
      </c>
      <c r="H336" s="86" t="b">
        <v>0</v>
      </c>
      <c r="I336" s="86" t="b">
        <v>0</v>
      </c>
      <c r="J336" s="86" t="b">
        <v>0</v>
      </c>
      <c r="K336" s="86" t="b">
        <v>0</v>
      </c>
      <c r="L336" s="86" t="b">
        <v>0</v>
      </c>
    </row>
    <row r="337" spans="1:12" ht="15">
      <c r="A337" s="86" t="s">
        <v>1454</v>
      </c>
      <c r="B337" s="86" t="s">
        <v>1458</v>
      </c>
      <c r="C337" s="86">
        <v>2</v>
      </c>
      <c r="D337" s="121">
        <v>0.009447945638013117</v>
      </c>
      <c r="E337" s="121">
        <v>1.1995723549052042</v>
      </c>
      <c r="F337" s="86" t="s">
        <v>1293</v>
      </c>
      <c r="G337" s="86" t="b">
        <v>0</v>
      </c>
      <c r="H337" s="86" t="b">
        <v>0</v>
      </c>
      <c r="I337" s="86" t="b">
        <v>0</v>
      </c>
      <c r="J337" s="86" t="b">
        <v>0</v>
      </c>
      <c r="K337" s="86" t="b">
        <v>0</v>
      </c>
      <c r="L337" s="86" t="b">
        <v>0</v>
      </c>
    </row>
    <row r="338" spans="1:12" ht="15">
      <c r="A338" s="86" t="s">
        <v>1458</v>
      </c>
      <c r="B338" s="86" t="s">
        <v>1766</v>
      </c>
      <c r="C338" s="86">
        <v>2</v>
      </c>
      <c r="D338" s="121">
        <v>0.009447945638013117</v>
      </c>
      <c r="E338" s="121">
        <v>1.5006023505691852</v>
      </c>
      <c r="F338" s="86" t="s">
        <v>1293</v>
      </c>
      <c r="G338" s="86" t="b">
        <v>0</v>
      </c>
      <c r="H338" s="86" t="b">
        <v>0</v>
      </c>
      <c r="I338" s="86" t="b">
        <v>0</v>
      </c>
      <c r="J338" s="86" t="b">
        <v>0</v>
      </c>
      <c r="K338" s="86" t="b">
        <v>0</v>
      </c>
      <c r="L338" s="86" t="b">
        <v>0</v>
      </c>
    </row>
    <row r="339" spans="1:12" ht="15">
      <c r="A339" s="86" t="s">
        <v>1766</v>
      </c>
      <c r="B339" s="86" t="s">
        <v>1767</v>
      </c>
      <c r="C339" s="86">
        <v>2</v>
      </c>
      <c r="D339" s="121">
        <v>0.009447945638013117</v>
      </c>
      <c r="E339" s="121">
        <v>1.6766936096248666</v>
      </c>
      <c r="F339" s="86" t="s">
        <v>1293</v>
      </c>
      <c r="G339" s="86" t="b">
        <v>0</v>
      </c>
      <c r="H339" s="86" t="b">
        <v>0</v>
      </c>
      <c r="I339" s="86" t="b">
        <v>0</v>
      </c>
      <c r="J339" s="86" t="b">
        <v>0</v>
      </c>
      <c r="K339" s="86" t="b">
        <v>0</v>
      </c>
      <c r="L339" s="86" t="b">
        <v>0</v>
      </c>
    </row>
    <row r="340" spans="1:12" ht="15">
      <c r="A340" s="86" t="s">
        <v>1767</v>
      </c>
      <c r="B340" s="86" t="s">
        <v>1457</v>
      </c>
      <c r="C340" s="86">
        <v>2</v>
      </c>
      <c r="D340" s="121">
        <v>0.009447945638013117</v>
      </c>
      <c r="E340" s="121">
        <v>1.5006023505691852</v>
      </c>
      <c r="F340" s="86" t="s">
        <v>1293</v>
      </c>
      <c r="G340" s="86" t="b">
        <v>0</v>
      </c>
      <c r="H340" s="86" t="b">
        <v>0</v>
      </c>
      <c r="I340" s="86" t="b">
        <v>0</v>
      </c>
      <c r="J340" s="86" t="b">
        <v>0</v>
      </c>
      <c r="K340" s="86" t="b">
        <v>0</v>
      </c>
      <c r="L340" s="86" t="b">
        <v>0</v>
      </c>
    </row>
    <row r="341" spans="1:12" ht="15">
      <c r="A341" s="86" t="s">
        <v>1457</v>
      </c>
      <c r="B341" s="86" t="s">
        <v>1454</v>
      </c>
      <c r="C341" s="86">
        <v>2</v>
      </c>
      <c r="D341" s="121">
        <v>0.009447945638013117</v>
      </c>
      <c r="E341" s="121">
        <v>1.1995723549052042</v>
      </c>
      <c r="F341" s="86" t="s">
        <v>1293</v>
      </c>
      <c r="G341" s="86" t="b">
        <v>0</v>
      </c>
      <c r="H341" s="86" t="b">
        <v>0</v>
      </c>
      <c r="I341" s="86" t="b">
        <v>0</v>
      </c>
      <c r="J341" s="86" t="b">
        <v>0</v>
      </c>
      <c r="K341" s="86" t="b">
        <v>0</v>
      </c>
      <c r="L341" s="86" t="b">
        <v>0</v>
      </c>
    </row>
    <row r="342" spans="1:12" ht="15">
      <c r="A342" s="86" t="s">
        <v>1454</v>
      </c>
      <c r="B342" s="86" t="s">
        <v>1387</v>
      </c>
      <c r="C342" s="86">
        <v>2</v>
      </c>
      <c r="D342" s="121">
        <v>0.009447945638013117</v>
      </c>
      <c r="E342" s="121">
        <v>0.9777236052888477</v>
      </c>
      <c r="F342" s="86" t="s">
        <v>1293</v>
      </c>
      <c r="G342" s="86" t="b">
        <v>0</v>
      </c>
      <c r="H342" s="86" t="b">
        <v>0</v>
      </c>
      <c r="I342" s="86" t="b">
        <v>0</v>
      </c>
      <c r="J342" s="86" t="b">
        <v>0</v>
      </c>
      <c r="K342" s="86" t="b">
        <v>0</v>
      </c>
      <c r="L342" s="86" t="b">
        <v>0</v>
      </c>
    </row>
    <row r="343" spans="1:12" ht="15">
      <c r="A343" s="86" t="s">
        <v>1464</v>
      </c>
      <c r="B343" s="86" t="s">
        <v>1465</v>
      </c>
      <c r="C343" s="86">
        <v>2</v>
      </c>
      <c r="D343" s="121">
        <v>0</v>
      </c>
      <c r="E343" s="121">
        <v>0.8450980400142568</v>
      </c>
      <c r="F343" s="86" t="s">
        <v>1294</v>
      </c>
      <c r="G343" s="86" t="b">
        <v>0</v>
      </c>
      <c r="H343" s="86" t="b">
        <v>0</v>
      </c>
      <c r="I343" s="86" t="b">
        <v>0</v>
      </c>
      <c r="J343" s="86" t="b">
        <v>0</v>
      </c>
      <c r="K343" s="86" t="b">
        <v>0</v>
      </c>
      <c r="L343" s="86" t="b">
        <v>0</v>
      </c>
    </row>
    <row r="344" spans="1:12" ht="15">
      <c r="A344" s="86" t="s">
        <v>1465</v>
      </c>
      <c r="B344" s="86" t="s">
        <v>1466</v>
      </c>
      <c r="C344" s="86">
        <v>2</v>
      </c>
      <c r="D344" s="121">
        <v>0</v>
      </c>
      <c r="E344" s="121">
        <v>0.8450980400142568</v>
      </c>
      <c r="F344" s="86" t="s">
        <v>1294</v>
      </c>
      <c r="G344" s="86" t="b">
        <v>0</v>
      </c>
      <c r="H344" s="86" t="b">
        <v>0</v>
      </c>
      <c r="I344" s="86" t="b">
        <v>0</v>
      </c>
      <c r="J344" s="86" t="b">
        <v>0</v>
      </c>
      <c r="K344" s="86" t="b">
        <v>0</v>
      </c>
      <c r="L344" s="86" t="b">
        <v>0</v>
      </c>
    </row>
    <row r="345" spans="1:12" ht="15">
      <c r="A345" s="86" t="s">
        <v>1466</v>
      </c>
      <c r="B345" s="86" t="s">
        <v>1467</v>
      </c>
      <c r="C345" s="86">
        <v>2</v>
      </c>
      <c r="D345" s="121">
        <v>0</v>
      </c>
      <c r="E345" s="121">
        <v>0.8450980400142568</v>
      </c>
      <c r="F345" s="86" t="s">
        <v>1294</v>
      </c>
      <c r="G345" s="86" t="b">
        <v>0</v>
      </c>
      <c r="H345" s="86" t="b">
        <v>0</v>
      </c>
      <c r="I345" s="86" t="b">
        <v>0</v>
      </c>
      <c r="J345" s="86" t="b">
        <v>0</v>
      </c>
      <c r="K345" s="86" t="b">
        <v>0</v>
      </c>
      <c r="L345" s="86" t="b">
        <v>0</v>
      </c>
    </row>
    <row r="346" spans="1:12" ht="15">
      <c r="A346" s="86" t="s">
        <v>1467</v>
      </c>
      <c r="B346" s="86" t="s">
        <v>1468</v>
      </c>
      <c r="C346" s="86">
        <v>2</v>
      </c>
      <c r="D346" s="121">
        <v>0</v>
      </c>
      <c r="E346" s="121">
        <v>0.8450980400142568</v>
      </c>
      <c r="F346" s="86" t="s">
        <v>1294</v>
      </c>
      <c r="G346" s="86" t="b">
        <v>0</v>
      </c>
      <c r="H346" s="86" t="b">
        <v>0</v>
      </c>
      <c r="I346" s="86" t="b">
        <v>0</v>
      </c>
      <c r="J346" s="86" t="b">
        <v>0</v>
      </c>
      <c r="K346" s="86" t="b">
        <v>0</v>
      </c>
      <c r="L346" s="86" t="b">
        <v>0</v>
      </c>
    </row>
    <row r="347" spans="1:12" ht="15">
      <c r="A347" s="86" t="s">
        <v>1468</v>
      </c>
      <c r="B347" s="86" t="s">
        <v>1469</v>
      </c>
      <c r="C347" s="86">
        <v>2</v>
      </c>
      <c r="D347" s="121">
        <v>0</v>
      </c>
      <c r="E347" s="121">
        <v>0.8450980400142568</v>
      </c>
      <c r="F347" s="86" t="s">
        <v>1294</v>
      </c>
      <c r="G347" s="86" t="b">
        <v>0</v>
      </c>
      <c r="H347" s="86" t="b">
        <v>0</v>
      </c>
      <c r="I347" s="86" t="b">
        <v>0</v>
      </c>
      <c r="J347" s="86" t="b">
        <v>1</v>
      </c>
      <c r="K347" s="86" t="b">
        <v>0</v>
      </c>
      <c r="L347" s="86" t="b">
        <v>0</v>
      </c>
    </row>
    <row r="348" spans="1:12" ht="15">
      <c r="A348" s="86" t="s">
        <v>1469</v>
      </c>
      <c r="B348" s="86" t="s">
        <v>1411</v>
      </c>
      <c r="C348" s="86">
        <v>2</v>
      </c>
      <c r="D348" s="121">
        <v>0</v>
      </c>
      <c r="E348" s="121">
        <v>0.8450980400142568</v>
      </c>
      <c r="F348" s="86" t="s">
        <v>1294</v>
      </c>
      <c r="G348" s="86" t="b">
        <v>1</v>
      </c>
      <c r="H348" s="86" t="b">
        <v>0</v>
      </c>
      <c r="I348" s="86" t="b">
        <v>0</v>
      </c>
      <c r="J348" s="86" t="b">
        <v>0</v>
      </c>
      <c r="K348" s="86" t="b">
        <v>0</v>
      </c>
      <c r="L348" s="86" t="b">
        <v>0</v>
      </c>
    </row>
    <row r="349" spans="1:12" ht="15">
      <c r="A349" s="86" t="s">
        <v>1411</v>
      </c>
      <c r="B349" s="86" t="s">
        <v>1387</v>
      </c>
      <c r="C349" s="86">
        <v>2</v>
      </c>
      <c r="D349" s="121">
        <v>0</v>
      </c>
      <c r="E349" s="121">
        <v>0.8450980400142568</v>
      </c>
      <c r="F349" s="86" t="s">
        <v>1294</v>
      </c>
      <c r="G349" s="86" t="b">
        <v>0</v>
      </c>
      <c r="H349" s="86" t="b">
        <v>0</v>
      </c>
      <c r="I349" s="86" t="b">
        <v>0</v>
      </c>
      <c r="J349" s="86" t="b">
        <v>0</v>
      </c>
      <c r="K349" s="86" t="b">
        <v>0</v>
      </c>
      <c r="L349"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1826</v>
      </c>
      <c r="B2" s="125" t="s">
        <v>1827</v>
      </c>
      <c r="C2" s="122" t="s">
        <v>1828</v>
      </c>
    </row>
    <row r="3" spans="1:3" ht="15">
      <c r="A3" s="124" t="s">
        <v>1285</v>
      </c>
      <c r="B3" s="124" t="s">
        <v>1285</v>
      </c>
      <c r="C3" s="34">
        <v>21</v>
      </c>
    </row>
    <row r="4" spans="1:3" ht="15">
      <c r="A4" s="124" t="s">
        <v>1286</v>
      </c>
      <c r="B4" s="124" t="s">
        <v>1286</v>
      </c>
      <c r="C4" s="34">
        <v>25</v>
      </c>
    </row>
    <row r="5" spans="1:3" ht="15">
      <c r="A5" s="124" t="s">
        <v>1287</v>
      </c>
      <c r="B5" s="124" t="s">
        <v>1287</v>
      </c>
      <c r="C5" s="34">
        <v>32</v>
      </c>
    </row>
    <row r="6" spans="1:3" ht="15">
      <c r="A6" s="124" t="s">
        <v>1288</v>
      </c>
      <c r="B6" s="124" t="s">
        <v>1288</v>
      </c>
      <c r="C6" s="34">
        <v>14</v>
      </c>
    </row>
    <row r="7" spans="1:3" ht="15">
      <c r="A7" s="124" t="s">
        <v>1289</v>
      </c>
      <c r="B7" s="124" t="s">
        <v>1287</v>
      </c>
      <c r="C7" s="34">
        <v>1</v>
      </c>
    </row>
    <row r="8" spans="1:3" ht="15">
      <c r="A8" s="124" t="s">
        <v>1289</v>
      </c>
      <c r="B8" s="124" t="s">
        <v>1289</v>
      </c>
      <c r="C8" s="34">
        <v>15</v>
      </c>
    </row>
    <row r="9" spans="1:3" ht="15">
      <c r="A9" s="124" t="s">
        <v>1290</v>
      </c>
      <c r="B9" s="124" t="s">
        <v>1290</v>
      </c>
      <c r="C9" s="34">
        <v>7</v>
      </c>
    </row>
    <row r="10" spans="1:3" ht="15">
      <c r="A10" s="124" t="s">
        <v>1291</v>
      </c>
      <c r="B10" s="124" t="s">
        <v>1291</v>
      </c>
      <c r="C10" s="34">
        <v>4</v>
      </c>
    </row>
    <row r="11" spans="1:3" ht="15">
      <c r="A11" s="124" t="s">
        <v>1292</v>
      </c>
      <c r="B11" s="124" t="s">
        <v>1292</v>
      </c>
      <c r="C11" s="34">
        <v>2</v>
      </c>
    </row>
    <row r="12" spans="1:3" ht="15">
      <c r="A12" s="124" t="s">
        <v>1293</v>
      </c>
      <c r="B12" s="124" t="s">
        <v>1293</v>
      </c>
      <c r="C12" s="34">
        <v>6</v>
      </c>
    </row>
    <row r="13" spans="1:3" ht="15">
      <c r="A13" s="124" t="s">
        <v>1294</v>
      </c>
      <c r="B13" s="124" t="s">
        <v>1294</v>
      </c>
      <c r="C13" s="34">
        <v>2</v>
      </c>
    </row>
    <row r="14" spans="1:3" ht="15">
      <c r="A14" s="124" t="s">
        <v>1295</v>
      </c>
      <c r="B14" s="124" t="s">
        <v>1295</v>
      </c>
      <c r="C14"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1833</v>
      </c>
      <c r="B1" s="13" t="s">
        <v>17</v>
      </c>
    </row>
    <row r="2" spans="1:2" ht="15">
      <c r="A2" s="78" t="s">
        <v>1834</v>
      </c>
      <c r="B2" s="78" t="s">
        <v>1840</v>
      </c>
    </row>
    <row r="3" spans="1:2" ht="15">
      <c r="A3" s="78" t="s">
        <v>1835</v>
      </c>
      <c r="B3" s="78" t="s">
        <v>1841</v>
      </c>
    </row>
    <row r="4" spans="1:2" ht="15">
      <c r="A4" s="78" t="s">
        <v>1836</v>
      </c>
      <c r="B4" s="78" t="s">
        <v>1842</v>
      </c>
    </row>
    <row r="5" spans="1:2" ht="15">
      <c r="A5" s="78" t="s">
        <v>1837</v>
      </c>
      <c r="B5" s="78" t="s">
        <v>1843</v>
      </c>
    </row>
    <row r="6" spans="1:2" ht="15">
      <c r="A6" s="78" t="s">
        <v>1838</v>
      </c>
      <c r="B6" s="78" t="s">
        <v>1844</v>
      </c>
    </row>
    <row r="7" spans="1:2" ht="15">
      <c r="A7" s="78" t="s">
        <v>1839</v>
      </c>
      <c r="B7" s="78" t="s">
        <v>1841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1845</v>
      </c>
      <c r="B1" s="13" t="s">
        <v>34</v>
      </c>
    </row>
    <row r="2" spans="1:2" ht="15">
      <c r="A2" s="117" t="s">
        <v>264</v>
      </c>
      <c r="B2" s="78">
        <v>231</v>
      </c>
    </row>
    <row r="3" spans="1:2" ht="15">
      <c r="A3" s="117" t="s">
        <v>265</v>
      </c>
      <c r="B3" s="78">
        <v>206</v>
      </c>
    </row>
    <row r="4" spans="1:2" ht="15">
      <c r="A4" s="117" t="s">
        <v>223</v>
      </c>
      <c r="B4" s="78">
        <v>176</v>
      </c>
    </row>
    <row r="5" spans="1:2" ht="15">
      <c r="A5" s="117" t="s">
        <v>280</v>
      </c>
      <c r="B5" s="78">
        <v>132</v>
      </c>
    </row>
    <row r="6" spans="1:2" ht="15">
      <c r="A6" s="117" t="s">
        <v>287</v>
      </c>
      <c r="B6" s="78">
        <v>86</v>
      </c>
    </row>
    <row r="7" spans="1:2" ht="15">
      <c r="A7" s="117" t="s">
        <v>228</v>
      </c>
      <c r="B7" s="78">
        <v>86</v>
      </c>
    </row>
    <row r="8" spans="1:2" ht="15">
      <c r="A8" s="117" t="s">
        <v>225</v>
      </c>
      <c r="B8" s="78">
        <v>36</v>
      </c>
    </row>
    <row r="9" spans="1:2" ht="15">
      <c r="A9" s="117" t="s">
        <v>277</v>
      </c>
      <c r="B9" s="78">
        <v>6</v>
      </c>
    </row>
    <row r="10" spans="1:2" ht="15">
      <c r="A10" s="117" t="s">
        <v>288</v>
      </c>
      <c r="B10" s="78">
        <v>3</v>
      </c>
    </row>
    <row r="11" spans="1:2" ht="15">
      <c r="A11" s="117" t="s">
        <v>272</v>
      </c>
      <c r="B11" s="78">
        <v>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1862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731</v>
      </c>
      <c r="AF2" s="13" t="s">
        <v>732</v>
      </c>
      <c r="AG2" s="13" t="s">
        <v>733</v>
      </c>
      <c r="AH2" s="13" t="s">
        <v>734</v>
      </c>
      <c r="AI2" s="13" t="s">
        <v>735</v>
      </c>
      <c r="AJ2" s="13" t="s">
        <v>736</v>
      </c>
      <c r="AK2" s="13" t="s">
        <v>737</v>
      </c>
      <c r="AL2" s="13" t="s">
        <v>738</v>
      </c>
      <c r="AM2" s="13" t="s">
        <v>739</v>
      </c>
      <c r="AN2" s="13" t="s">
        <v>740</v>
      </c>
      <c r="AO2" s="13" t="s">
        <v>741</v>
      </c>
      <c r="AP2" s="13" t="s">
        <v>742</v>
      </c>
      <c r="AQ2" s="13" t="s">
        <v>743</v>
      </c>
      <c r="AR2" s="13" t="s">
        <v>744</v>
      </c>
      <c r="AS2" s="13" t="s">
        <v>745</v>
      </c>
      <c r="AT2" s="13" t="s">
        <v>194</v>
      </c>
      <c r="AU2" s="13" t="s">
        <v>746</v>
      </c>
      <c r="AV2" s="13" t="s">
        <v>747</v>
      </c>
      <c r="AW2" s="13" t="s">
        <v>748</v>
      </c>
      <c r="AX2" s="13" t="s">
        <v>749</v>
      </c>
      <c r="AY2" s="13" t="s">
        <v>750</v>
      </c>
      <c r="AZ2" s="13" t="s">
        <v>751</v>
      </c>
      <c r="BA2" s="13" t="s">
        <v>1307</v>
      </c>
      <c r="BB2" s="118" t="s">
        <v>1626</v>
      </c>
      <c r="BC2" s="118" t="s">
        <v>1629</v>
      </c>
      <c r="BD2" s="118" t="s">
        <v>1630</v>
      </c>
      <c r="BE2" s="118" t="s">
        <v>1633</v>
      </c>
      <c r="BF2" s="118" t="s">
        <v>1634</v>
      </c>
      <c r="BG2" s="118" t="s">
        <v>1635</v>
      </c>
      <c r="BH2" s="118" t="s">
        <v>1638</v>
      </c>
      <c r="BI2" s="118" t="s">
        <v>1667</v>
      </c>
      <c r="BJ2" s="118" t="s">
        <v>1673</v>
      </c>
      <c r="BK2" s="118" t="s">
        <v>1696</v>
      </c>
      <c r="BL2" s="118" t="s">
        <v>1815</v>
      </c>
      <c r="BM2" s="118" t="s">
        <v>1816</v>
      </c>
      <c r="BN2" s="118" t="s">
        <v>1817</v>
      </c>
      <c r="BO2" s="118" t="s">
        <v>1818</v>
      </c>
      <c r="BP2" s="118" t="s">
        <v>1819</v>
      </c>
      <c r="BQ2" s="118" t="s">
        <v>1820</v>
      </c>
      <c r="BR2" s="118" t="s">
        <v>1821</v>
      </c>
      <c r="BS2" s="118" t="s">
        <v>1822</v>
      </c>
      <c r="BT2" s="118" t="s">
        <v>1824</v>
      </c>
      <c r="BU2" s="3"/>
      <c r="BV2" s="3"/>
    </row>
    <row r="3" spans="1:74" ht="41.45" customHeight="1">
      <c r="A3" s="64" t="s">
        <v>214</v>
      </c>
      <c r="C3" s="65"/>
      <c r="D3" s="65" t="s">
        <v>64</v>
      </c>
      <c r="E3" s="66">
        <v>164.92889073257714</v>
      </c>
      <c r="F3" s="68">
        <v>99.98737019679672</v>
      </c>
      <c r="G3" s="102" t="s">
        <v>371</v>
      </c>
      <c r="H3" s="65"/>
      <c r="I3" s="69" t="s">
        <v>214</v>
      </c>
      <c r="J3" s="70"/>
      <c r="K3" s="70"/>
      <c r="L3" s="69" t="s">
        <v>1168</v>
      </c>
      <c r="M3" s="73">
        <v>5.209092414212798</v>
      </c>
      <c r="N3" s="74">
        <v>5126.19287109375</v>
      </c>
      <c r="O3" s="74">
        <v>6852.255859375</v>
      </c>
      <c r="P3" s="75"/>
      <c r="Q3" s="76"/>
      <c r="R3" s="76"/>
      <c r="S3" s="48"/>
      <c r="T3" s="48">
        <v>1</v>
      </c>
      <c r="U3" s="48">
        <v>1</v>
      </c>
      <c r="V3" s="49">
        <v>0</v>
      </c>
      <c r="W3" s="49">
        <v>0</v>
      </c>
      <c r="X3" s="49">
        <v>0</v>
      </c>
      <c r="Y3" s="49">
        <v>0.999993</v>
      </c>
      <c r="Z3" s="49">
        <v>0</v>
      </c>
      <c r="AA3" s="49" t="s">
        <v>1310</v>
      </c>
      <c r="AB3" s="71">
        <v>3</v>
      </c>
      <c r="AC3" s="71"/>
      <c r="AD3" s="72"/>
      <c r="AE3" s="78" t="s">
        <v>752</v>
      </c>
      <c r="AF3" s="78">
        <v>304</v>
      </c>
      <c r="AG3" s="78">
        <v>1144</v>
      </c>
      <c r="AH3" s="78">
        <v>2607</v>
      </c>
      <c r="AI3" s="78">
        <v>2865</v>
      </c>
      <c r="AJ3" s="78"/>
      <c r="AK3" s="78" t="s">
        <v>828</v>
      </c>
      <c r="AL3" s="78" t="s">
        <v>901</v>
      </c>
      <c r="AM3" s="83" t="s">
        <v>955</v>
      </c>
      <c r="AN3" s="78"/>
      <c r="AO3" s="80">
        <v>39955.940416666665</v>
      </c>
      <c r="AP3" s="83" t="s">
        <v>1007</v>
      </c>
      <c r="AQ3" s="78" t="b">
        <v>0</v>
      </c>
      <c r="AR3" s="78" t="b">
        <v>0</v>
      </c>
      <c r="AS3" s="78" t="b">
        <v>1</v>
      </c>
      <c r="AT3" s="78"/>
      <c r="AU3" s="78">
        <v>59</v>
      </c>
      <c r="AV3" s="83" t="s">
        <v>1062</v>
      </c>
      <c r="AW3" s="78" t="b">
        <v>0</v>
      </c>
      <c r="AX3" s="78" t="s">
        <v>1089</v>
      </c>
      <c r="AY3" s="83" t="s">
        <v>1090</v>
      </c>
      <c r="AZ3" s="78" t="s">
        <v>66</v>
      </c>
      <c r="BA3" s="78" t="str">
        <f>REPLACE(INDEX(GroupVertices[Group],MATCH(Vertices[[#This Row],[Vertex]],GroupVertices[Vertex],0)),1,1,"")</f>
        <v>4</v>
      </c>
      <c r="BB3" s="48"/>
      <c r="BC3" s="48"/>
      <c r="BD3" s="48"/>
      <c r="BE3" s="48"/>
      <c r="BF3" s="48" t="s">
        <v>346</v>
      </c>
      <c r="BG3" s="48" t="s">
        <v>346</v>
      </c>
      <c r="BH3" s="119" t="s">
        <v>1639</v>
      </c>
      <c r="BI3" s="119" t="s">
        <v>1639</v>
      </c>
      <c r="BJ3" s="119" t="s">
        <v>1674</v>
      </c>
      <c r="BK3" s="119" t="s">
        <v>1674</v>
      </c>
      <c r="BL3" s="119">
        <v>0</v>
      </c>
      <c r="BM3" s="123">
        <v>0</v>
      </c>
      <c r="BN3" s="119">
        <v>0</v>
      </c>
      <c r="BO3" s="123">
        <v>0</v>
      </c>
      <c r="BP3" s="119">
        <v>0</v>
      </c>
      <c r="BQ3" s="123">
        <v>0</v>
      </c>
      <c r="BR3" s="119">
        <v>8</v>
      </c>
      <c r="BS3" s="123">
        <v>100</v>
      </c>
      <c r="BT3" s="119">
        <v>8</v>
      </c>
      <c r="BU3" s="3"/>
      <c r="BV3" s="3"/>
    </row>
    <row r="4" spans="1:77" ht="41.45" customHeight="1">
      <c r="A4" s="64" t="s">
        <v>215</v>
      </c>
      <c r="C4" s="65"/>
      <c r="D4" s="65" t="s">
        <v>64</v>
      </c>
      <c r="E4" s="66">
        <v>188.6505708554163</v>
      </c>
      <c r="F4" s="68">
        <v>99.88507885889523</v>
      </c>
      <c r="G4" s="102" t="s">
        <v>372</v>
      </c>
      <c r="H4" s="65"/>
      <c r="I4" s="69" t="s">
        <v>215</v>
      </c>
      <c r="J4" s="70"/>
      <c r="K4" s="70"/>
      <c r="L4" s="69" t="s">
        <v>1169</v>
      </c>
      <c r="M4" s="73">
        <v>39.29938562551645</v>
      </c>
      <c r="N4" s="74">
        <v>8394.22265625</v>
      </c>
      <c r="O4" s="74">
        <v>2276.242919921875</v>
      </c>
      <c r="P4" s="75"/>
      <c r="Q4" s="76"/>
      <c r="R4" s="76"/>
      <c r="S4" s="88"/>
      <c r="T4" s="48">
        <v>0</v>
      </c>
      <c r="U4" s="48">
        <v>1</v>
      </c>
      <c r="V4" s="49">
        <v>0</v>
      </c>
      <c r="W4" s="49">
        <v>1</v>
      </c>
      <c r="X4" s="49">
        <v>0</v>
      </c>
      <c r="Y4" s="49">
        <v>0.999993</v>
      </c>
      <c r="Z4" s="49">
        <v>0</v>
      </c>
      <c r="AA4" s="49">
        <v>0</v>
      </c>
      <c r="AB4" s="71">
        <v>4</v>
      </c>
      <c r="AC4" s="71"/>
      <c r="AD4" s="72"/>
      <c r="AE4" s="78" t="s">
        <v>753</v>
      </c>
      <c r="AF4" s="78">
        <v>1901</v>
      </c>
      <c r="AG4" s="78">
        <v>10288</v>
      </c>
      <c r="AH4" s="78">
        <v>82887</v>
      </c>
      <c r="AI4" s="78">
        <v>114654</v>
      </c>
      <c r="AJ4" s="78"/>
      <c r="AK4" s="78" t="s">
        <v>829</v>
      </c>
      <c r="AL4" s="78" t="s">
        <v>902</v>
      </c>
      <c r="AM4" s="83" t="s">
        <v>956</v>
      </c>
      <c r="AN4" s="78"/>
      <c r="AO4" s="80">
        <v>39204.946701388886</v>
      </c>
      <c r="AP4" s="83" t="s">
        <v>1008</v>
      </c>
      <c r="AQ4" s="78" t="b">
        <v>0</v>
      </c>
      <c r="AR4" s="78" t="b">
        <v>0</v>
      </c>
      <c r="AS4" s="78" t="b">
        <v>1</v>
      </c>
      <c r="AT4" s="78"/>
      <c r="AU4" s="78">
        <v>550</v>
      </c>
      <c r="AV4" s="83" t="s">
        <v>1063</v>
      </c>
      <c r="AW4" s="78" t="b">
        <v>0</v>
      </c>
      <c r="AX4" s="78" t="s">
        <v>1089</v>
      </c>
      <c r="AY4" s="83" t="s">
        <v>1091</v>
      </c>
      <c r="AZ4" s="78" t="s">
        <v>66</v>
      </c>
      <c r="BA4" s="78" t="str">
        <f>REPLACE(INDEX(GroupVertices[Group],MATCH(Vertices[[#This Row],[Vertex]],GroupVertices[Vertex],0)),1,1,"")</f>
        <v>11</v>
      </c>
      <c r="BB4" s="48"/>
      <c r="BC4" s="48"/>
      <c r="BD4" s="48"/>
      <c r="BE4" s="48"/>
      <c r="BF4" s="48" t="s">
        <v>347</v>
      </c>
      <c r="BG4" s="48" t="s">
        <v>347</v>
      </c>
      <c r="BH4" s="119" t="s">
        <v>1640</v>
      </c>
      <c r="BI4" s="119" t="s">
        <v>1640</v>
      </c>
      <c r="BJ4" s="119" t="s">
        <v>1675</v>
      </c>
      <c r="BK4" s="119" t="s">
        <v>1675</v>
      </c>
      <c r="BL4" s="119">
        <v>0</v>
      </c>
      <c r="BM4" s="123">
        <v>0</v>
      </c>
      <c r="BN4" s="119">
        <v>0</v>
      </c>
      <c r="BO4" s="123">
        <v>0</v>
      </c>
      <c r="BP4" s="119">
        <v>0</v>
      </c>
      <c r="BQ4" s="123">
        <v>0</v>
      </c>
      <c r="BR4" s="119">
        <v>10</v>
      </c>
      <c r="BS4" s="123">
        <v>100</v>
      </c>
      <c r="BT4" s="119">
        <v>10</v>
      </c>
      <c r="BU4" s="2"/>
      <c r="BV4" s="3"/>
      <c r="BW4" s="3"/>
      <c r="BX4" s="3"/>
      <c r="BY4" s="3"/>
    </row>
    <row r="5" spans="1:77" ht="41.45" customHeight="1">
      <c r="A5" s="64" t="s">
        <v>284</v>
      </c>
      <c r="C5" s="65"/>
      <c r="D5" s="65" t="s">
        <v>64</v>
      </c>
      <c r="E5" s="66">
        <v>166.54509881618702</v>
      </c>
      <c r="F5" s="68">
        <v>99.98040087226559</v>
      </c>
      <c r="G5" s="102" t="s">
        <v>1075</v>
      </c>
      <c r="H5" s="65"/>
      <c r="I5" s="69" t="s">
        <v>284</v>
      </c>
      <c r="J5" s="70"/>
      <c r="K5" s="70"/>
      <c r="L5" s="69" t="s">
        <v>1170</v>
      </c>
      <c r="M5" s="73">
        <v>7.53173596961986</v>
      </c>
      <c r="N5" s="74">
        <v>8394.22265625</v>
      </c>
      <c r="O5" s="74">
        <v>2899.7099609375</v>
      </c>
      <c r="P5" s="75"/>
      <c r="Q5" s="76"/>
      <c r="R5" s="76"/>
      <c r="S5" s="88"/>
      <c r="T5" s="48">
        <v>1</v>
      </c>
      <c r="U5" s="48">
        <v>0</v>
      </c>
      <c r="V5" s="49">
        <v>0</v>
      </c>
      <c r="W5" s="49">
        <v>1</v>
      </c>
      <c r="X5" s="49">
        <v>0</v>
      </c>
      <c r="Y5" s="49">
        <v>0.999993</v>
      </c>
      <c r="Z5" s="49">
        <v>0</v>
      </c>
      <c r="AA5" s="49">
        <v>0</v>
      </c>
      <c r="AB5" s="71">
        <v>5</v>
      </c>
      <c r="AC5" s="71"/>
      <c r="AD5" s="72"/>
      <c r="AE5" s="78" t="s">
        <v>754</v>
      </c>
      <c r="AF5" s="78">
        <v>672</v>
      </c>
      <c r="AG5" s="78">
        <v>1767</v>
      </c>
      <c r="AH5" s="78">
        <v>40369</v>
      </c>
      <c r="AI5" s="78">
        <v>87410</v>
      </c>
      <c r="AJ5" s="78"/>
      <c r="AK5" s="78" t="s">
        <v>830</v>
      </c>
      <c r="AL5" s="78" t="s">
        <v>903</v>
      </c>
      <c r="AM5" s="83" t="s">
        <v>957</v>
      </c>
      <c r="AN5" s="78"/>
      <c r="AO5" s="80">
        <v>40568.17361111111</v>
      </c>
      <c r="AP5" s="83" t="s">
        <v>1009</v>
      </c>
      <c r="AQ5" s="78" t="b">
        <v>0</v>
      </c>
      <c r="AR5" s="78" t="b">
        <v>0</v>
      </c>
      <c r="AS5" s="78" t="b">
        <v>0</v>
      </c>
      <c r="AT5" s="78"/>
      <c r="AU5" s="78">
        <v>97</v>
      </c>
      <c r="AV5" s="83" t="s">
        <v>1062</v>
      </c>
      <c r="AW5" s="78" t="b">
        <v>0</v>
      </c>
      <c r="AX5" s="78" t="s">
        <v>1089</v>
      </c>
      <c r="AY5" s="83" t="s">
        <v>1092</v>
      </c>
      <c r="AZ5" s="78" t="s">
        <v>65</v>
      </c>
      <c r="BA5" s="78" t="str">
        <f>REPLACE(INDEX(GroupVertices[Group],MATCH(Vertices[[#This Row],[Vertex]],GroupVertices[Vertex],0)),1,1,"")</f>
        <v>11</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216</v>
      </c>
      <c r="C6" s="65"/>
      <c r="D6" s="65" t="s">
        <v>64</v>
      </c>
      <c r="E6" s="66">
        <v>172.54296894348408</v>
      </c>
      <c r="F6" s="68">
        <v>99.9545371831549</v>
      </c>
      <c r="G6" s="102" t="s">
        <v>1076</v>
      </c>
      <c r="H6" s="65"/>
      <c r="I6" s="69" t="s">
        <v>216</v>
      </c>
      <c r="J6" s="70"/>
      <c r="K6" s="70"/>
      <c r="L6" s="69" t="s">
        <v>1171</v>
      </c>
      <c r="M6" s="73">
        <v>16.15124142724607</v>
      </c>
      <c r="N6" s="74">
        <v>7075.31591796875</v>
      </c>
      <c r="O6" s="74">
        <v>2735.0205078125</v>
      </c>
      <c r="P6" s="75"/>
      <c r="Q6" s="76"/>
      <c r="R6" s="76"/>
      <c r="S6" s="88"/>
      <c r="T6" s="48">
        <v>0</v>
      </c>
      <c r="U6" s="48">
        <v>2</v>
      </c>
      <c r="V6" s="49">
        <v>2</v>
      </c>
      <c r="W6" s="49">
        <v>0.5</v>
      </c>
      <c r="X6" s="49">
        <v>0</v>
      </c>
      <c r="Y6" s="49">
        <v>1.459449</v>
      </c>
      <c r="Z6" s="49">
        <v>0</v>
      </c>
      <c r="AA6" s="49">
        <v>0</v>
      </c>
      <c r="AB6" s="71">
        <v>6</v>
      </c>
      <c r="AC6" s="71"/>
      <c r="AD6" s="72"/>
      <c r="AE6" s="78" t="s">
        <v>755</v>
      </c>
      <c r="AF6" s="78">
        <v>1031</v>
      </c>
      <c r="AG6" s="78">
        <v>4079</v>
      </c>
      <c r="AH6" s="78">
        <v>5728</v>
      </c>
      <c r="AI6" s="78">
        <v>10480</v>
      </c>
      <c r="AJ6" s="78"/>
      <c r="AK6" s="78" t="s">
        <v>831</v>
      </c>
      <c r="AL6" s="78" t="s">
        <v>904</v>
      </c>
      <c r="AM6" s="83" t="s">
        <v>958</v>
      </c>
      <c r="AN6" s="78"/>
      <c r="AO6" s="80">
        <v>39534.05196759259</v>
      </c>
      <c r="AP6" s="83" t="s">
        <v>1010</v>
      </c>
      <c r="AQ6" s="78" t="b">
        <v>0</v>
      </c>
      <c r="AR6" s="78" t="b">
        <v>0</v>
      </c>
      <c r="AS6" s="78" t="b">
        <v>1</v>
      </c>
      <c r="AT6" s="78"/>
      <c r="AU6" s="78">
        <v>262</v>
      </c>
      <c r="AV6" s="83" t="s">
        <v>1064</v>
      </c>
      <c r="AW6" s="78" t="b">
        <v>0</v>
      </c>
      <c r="AX6" s="78" t="s">
        <v>1089</v>
      </c>
      <c r="AY6" s="83" t="s">
        <v>1093</v>
      </c>
      <c r="AZ6" s="78" t="s">
        <v>66</v>
      </c>
      <c r="BA6" s="78" t="str">
        <f>REPLACE(INDEX(GroupVertices[Group],MATCH(Vertices[[#This Row],[Vertex]],GroupVertices[Vertex],0)),1,1,"")</f>
        <v>8</v>
      </c>
      <c r="BB6" s="48"/>
      <c r="BC6" s="48"/>
      <c r="BD6" s="48"/>
      <c r="BE6" s="48"/>
      <c r="BF6" s="48" t="s">
        <v>347</v>
      </c>
      <c r="BG6" s="48" t="s">
        <v>347</v>
      </c>
      <c r="BH6" s="119" t="s">
        <v>1641</v>
      </c>
      <c r="BI6" s="119" t="s">
        <v>1641</v>
      </c>
      <c r="BJ6" s="119" t="s">
        <v>1676</v>
      </c>
      <c r="BK6" s="119" t="s">
        <v>1676</v>
      </c>
      <c r="BL6" s="119">
        <v>0</v>
      </c>
      <c r="BM6" s="123">
        <v>0</v>
      </c>
      <c r="BN6" s="119">
        <v>0</v>
      </c>
      <c r="BO6" s="123">
        <v>0</v>
      </c>
      <c r="BP6" s="119">
        <v>0</v>
      </c>
      <c r="BQ6" s="123">
        <v>0</v>
      </c>
      <c r="BR6" s="119">
        <v>32</v>
      </c>
      <c r="BS6" s="123">
        <v>100</v>
      </c>
      <c r="BT6" s="119">
        <v>32</v>
      </c>
      <c r="BU6" s="2"/>
      <c r="BV6" s="3"/>
      <c r="BW6" s="3"/>
      <c r="BX6" s="3"/>
      <c r="BY6" s="3"/>
    </row>
    <row r="7" spans="1:77" ht="41.45" customHeight="1">
      <c r="A7" s="64" t="s">
        <v>285</v>
      </c>
      <c r="C7" s="65"/>
      <c r="D7" s="65" t="s">
        <v>64</v>
      </c>
      <c r="E7" s="66">
        <v>1000</v>
      </c>
      <c r="F7" s="68">
        <v>70</v>
      </c>
      <c r="G7" s="102" t="s">
        <v>1077</v>
      </c>
      <c r="H7" s="65"/>
      <c r="I7" s="69" t="s">
        <v>285</v>
      </c>
      <c r="J7" s="70"/>
      <c r="K7" s="70"/>
      <c r="L7" s="69" t="s">
        <v>1172</v>
      </c>
      <c r="M7" s="73">
        <v>9999</v>
      </c>
      <c r="N7" s="74">
        <v>7075.31591796875</v>
      </c>
      <c r="O7" s="74">
        <v>829.3287963867188</v>
      </c>
      <c r="P7" s="75"/>
      <c r="Q7" s="76"/>
      <c r="R7" s="76"/>
      <c r="S7" s="88"/>
      <c r="T7" s="48">
        <v>1</v>
      </c>
      <c r="U7" s="48">
        <v>0</v>
      </c>
      <c r="V7" s="49">
        <v>0</v>
      </c>
      <c r="W7" s="49">
        <v>0.333333</v>
      </c>
      <c r="X7" s="49">
        <v>0</v>
      </c>
      <c r="Y7" s="49">
        <v>0.770265</v>
      </c>
      <c r="Z7" s="49">
        <v>0</v>
      </c>
      <c r="AA7" s="49">
        <v>0</v>
      </c>
      <c r="AB7" s="71">
        <v>7</v>
      </c>
      <c r="AC7" s="71"/>
      <c r="AD7" s="72"/>
      <c r="AE7" s="78" t="s">
        <v>756</v>
      </c>
      <c r="AF7" s="78">
        <v>434</v>
      </c>
      <c r="AG7" s="78">
        <v>2681767</v>
      </c>
      <c r="AH7" s="78">
        <v>43352</v>
      </c>
      <c r="AI7" s="78">
        <v>24828</v>
      </c>
      <c r="AJ7" s="78"/>
      <c r="AK7" s="78" t="s">
        <v>832</v>
      </c>
      <c r="AL7" s="78" t="s">
        <v>905</v>
      </c>
      <c r="AM7" s="83" t="s">
        <v>959</v>
      </c>
      <c r="AN7" s="78"/>
      <c r="AO7" s="80">
        <v>39165.998773148145</v>
      </c>
      <c r="AP7" s="83" t="s">
        <v>1011</v>
      </c>
      <c r="AQ7" s="78" t="b">
        <v>0</v>
      </c>
      <c r="AR7" s="78" t="b">
        <v>0</v>
      </c>
      <c r="AS7" s="78" t="b">
        <v>1</v>
      </c>
      <c r="AT7" s="78"/>
      <c r="AU7" s="78">
        <v>24297</v>
      </c>
      <c r="AV7" s="83" t="s">
        <v>1065</v>
      </c>
      <c r="AW7" s="78" t="b">
        <v>1</v>
      </c>
      <c r="AX7" s="78" t="s">
        <v>1089</v>
      </c>
      <c r="AY7" s="83" t="s">
        <v>1094</v>
      </c>
      <c r="AZ7" s="78" t="s">
        <v>65</v>
      </c>
      <c r="BA7" s="78" t="str">
        <f>REPLACE(INDEX(GroupVertices[Group],MATCH(Vertices[[#This Row],[Vertex]],GroupVertices[Vertex],0)),1,1,"")</f>
        <v>8</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286</v>
      </c>
      <c r="C8" s="65"/>
      <c r="D8" s="65" t="s">
        <v>64</v>
      </c>
      <c r="E8" s="66">
        <v>635.8083919461093</v>
      </c>
      <c r="F8" s="68">
        <v>97.95686924070533</v>
      </c>
      <c r="G8" s="102" t="s">
        <v>1078</v>
      </c>
      <c r="H8" s="65"/>
      <c r="I8" s="69" t="s">
        <v>286</v>
      </c>
      <c r="J8" s="70"/>
      <c r="K8" s="70"/>
      <c r="L8" s="69" t="s">
        <v>1173</v>
      </c>
      <c r="M8" s="73">
        <v>681.9073777142704</v>
      </c>
      <c r="N8" s="74">
        <v>7075.31591796875</v>
      </c>
      <c r="O8" s="74">
        <v>1782.1746826171875</v>
      </c>
      <c r="P8" s="75"/>
      <c r="Q8" s="76"/>
      <c r="R8" s="76"/>
      <c r="S8" s="88"/>
      <c r="T8" s="48">
        <v>1</v>
      </c>
      <c r="U8" s="48">
        <v>0</v>
      </c>
      <c r="V8" s="49">
        <v>0</v>
      </c>
      <c r="W8" s="49">
        <v>0.333333</v>
      </c>
      <c r="X8" s="49">
        <v>0</v>
      </c>
      <c r="Y8" s="49">
        <v>0.770265</v>
      </c>
      <c r="Z8" s="49">
        <v>0</v>
      </c>
      <c r="AA8" s="49">
        <v>0</v>
      </c>
      <c r="AB8" s="71">
        <v>8</v>
      </c>
      <c r="AC8" s="71"/>
      <c r="AD8" s="72"/>
      <c r="AE8" s="78" t="s">
        <v>757</v>
      </c>
      <c r="AF8" s="78">
        <v>166</v>
      </c>
      <c r="AG8" s="78">
        <v>182654</v>
      </c>
      <c r="AH8" s="78">
        <v>10673</v>
      </c>
      <c r="AI8" s="78">
        <v>2207</v>
      </c>
      <c r="AJ8" s="78"/>
      <c r="AK8" s="78" t="s">
        <v>833</v>
      </c>
      <c r="AL8" s="78" t="s">
        <v>906</v>
      </c>
      <c r="AM8" s="83" t="s">
        <v>960</v>
      </c>
      <c r="AN8" s="78"/>
      <c r="AO8" s="80">
        <v>39930.622349537036</v>
      </c>
      <c r="AP8" s="83" t="s">
        <v>1012</v>
      </c>
      <c r="AQ8" s="78" t="b">
        <v>0</v>
      </c>
      <c r="AR8" s="78" t="b">
        <v>0</v>
      </c>
      <c r="AS8" s="78" t="b">
        <v>1</v>
      </c>
      <c r="AT8" s="78"/>
      <c r="AU8" s="78">
        <v>6297</v>
      </c>
      <c r="AV8" s="83" t="s">
        <v>1065</v>
      </c>
      <c r="AW8" s="78" t="b">
        <v>1</v>
      </c>
      <c r="AX8" s="78" t="s">
        <v>1089</v>
      </c>
      <c r="AY8" s="83" t="s">
        <v>1095</v>
      </c>
      <c r="AZ8" s="78" t="s">
        <v>65</v>
      </c>
      <c r="BA8" s="78" t="str">
        <f>REPLACE(INDEX(GroupVertices[Group],MATCH(Vertices[[#This Row],[Vertex]],GroupVertices[Vertex],0)),1,1,"")</f>
        <v>8</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217</v>
      </c>
      <c r="C9" s="65"/>
      <c r="D9" s="65" t="s">
        <v>64</v>
      </c>
      <c r="E9" s="66">
        <v>163.66549853880827</v>
      </c>
      <c r="F9" s="68">
        <v>99.99281812785075</v>
      </c>
      <c r="G9" s="102" t="s">
        <v>1079</v>
      </c>
      <c r="H9" s="65"/>
      <c r="I9" s="69" t="s">
        <v>217</v>
      </c>
      <c r="J9" s="70"/>
      <c r="K9" s="70"/>
      <c r="L9" s="69" t="s">
        <v>1174</v>
      </c>
      <c r="M9" s="73">
        <v>3.393478591607278</v>
      </c>
      <c r="N9" s="74">
        <v>5126.19287109375</v>
      </c>
      <c r="O9" s="74">
        <v>7969.791015625</v>
      </c>
      <c r="P9" s="75"/>
      <c r="Q9" s="76"/>
      <c r="R9" s="76"/>
      <c r="S9" s="88"/>
      <c r="T9" s="48">
        <v>1</v>
      </c>
      <c r="U9" s="48">
        <v>1</v>
      </c>
      <c r="V9" s="49">
        <v>0</v>
      </c>
      <c r="W9" s="49">
        <v>0</v>
      </c>
      <c r="X9" s="49">
        <v>0</v>
      </c>
      <c r="Y9" s="49">
        <v>0.999993</v>
      </c>
      <c r="Z9" s="49">
        <v>0</v>
      </c>
      <c r="AA9" s="49" t="s">
        <v>1310</v>
      </c>
      <c r="AB9" s="71">
        <v>9</v>
      </c>
      <c r="AC9" s="71"/>
      <c r="AD9" s="72"/>
      <c r="AE9" s="78" t="s">
        <v>758</v>
      </c>
      <c r="AF9" s="78">
        <v>223</v>
      </c>
      <c r="AG9" s="78">
        <v>657</v>
      </c>
      <c r="AH9" s="78">
        <v>1652</v>
      </c>
      <c r="AI9" s="78">
        <v>1434</v>
      </c>
      <c r="AJ9" s="78"/>
      <c r="AK9" s="78" t="s">
        <v>834</v>
      </c>
      <c r="AL9" s="78" t="s">
        <v>907</v>
      </c>
      <c r="AM9" s="83" t="s">
        <v>961</v>
      </c>
      <c r="AN9" s="78"/>
      <c r="AO9" s="80">
        <v>41232.97961805556</v>
      </c>
      <c r="AP9" s="83" t="s">
        <v>1013</v>
      </c>
      <c r="AQ9" s="78" t="b">
        <v>0</v>
      </c>
      <c r="AR9" s="78" t="b">
        <v>0</v>
      </c>
      <c r="AS9" s="78" t="b">
        <v>1</v>
      </c>
      <c r="AT9" s="78"/>
      <c r="AU9" s="78">
        <v>61</v>
      </c>
      <c r="AV9" s="83" t="s">
        <v>1062</v>
      </c>
      <c r="AW9" s="78" t="b">
        <v>0</v>
      </c>
      <c r="AX9" s="78" t="s">
        <v>1089</v>
      </c>
      <c r="AY9" s="83" t="s">
        <v>1096</v>
      </c>
      <c r="AZ9" s="78" t="s">
        <v>66</v>
      </c>
      <c r="BA9" s="78" t="str">
        <f>REPLACE(INDEX(GroupVertices[Group],MATCH(Vertices[[#This Row],[Vertex]],GroupVertices[Vertex],0)),1,1,"")</f>
        <v>4</v>
      </c>
      <c r="BB9" s="48"/>
      <c r="BC9" s="48"/>
      <c r="BD9" s="48"/>
      <c r="BE9" s="48"/>
      <c r="BF9" s="48" t="s">
        <v>347</v>
      </c>
      <c r="BG9" s="48" t="s">
        <v>347</v>
      </c>
      <c r="BH9" s="119" t="s">
        <v>1642</v>
      </c>
      <c r="BI9" s="119" t="s">
        <v>1668</v>
      </c>
      <c r="BJ9" s="119" t="s">
        <v>1677</v>
      </c>
      <c r="BK9" s="119" t="s">
        <v>1677</v>
      </c>
      <c r="BL9" s="119">
        <v>1</v>
      </c>
      <c r="BM9" s="123">
        <v>4.3478260869565215</v>
      </c>
      <c r="BN9" s="119">
        <v>0</v>
      </c>
      <c r="BO9" s="123">
        <v>0</v>
      </c>
      <c r="BP9" s="119">
        <v>0</v>
      </c>
      <c r="BQ9" s="123">
        <v>0</v>
      </c>
      <c r="BR9" s="119">
        <v>22</v>
      </c>
      <c r="BS9" s="123">
        <v>95.65217391304348</v>
      </c>
      <c r="BT9" s="119">
        <v>23</v>
      </c>
      <c r="BU9" s="2"/>
      <c r="BV9" s="3"/>
      <c r="BW9" s="3"/>
      <c r="BX9" s="3"/>
      <c r="BY9" s="3"/>
    </row>
    <row r="10" spans="1:77" ht="41.45" customHeight="1">
      <c r="A10" s="64" t="s">
        <v>218</v>
      </c>
      <c r="C10" s="65"/>
      <c r="D10" s="65" t="s">
        <v>64</v>
      </c>
      <c r="E10" s="66">
        <v>164.33221680122838</v>
      </c>
      <c r="F10" s="68">
        <v>99.9899431416477</v>
      </c>
      <c r="G10" s="102" t="s">
        <v>373</v>
      </c>
      <c r="H10" s="65"/>
      <c r="I10" s="69" t="s">
        <v>218</v>
      </c>
      <c r="J10" s="70"/>
      <c r="K10" s="70"/>
      <c r="L10" s="69" t="s">
        <v>1175</v>
      </c>
      <c r="M10" s="73">
        <v>4.351615660210191</v>
      </c>
      <c r="N10" s="74">
        <v>4268.5791015625</v>
      </c>
      <c r="O10" s="74">
        <v>6852.255859375</v>
      </c>
      <c r="P10" s="75"/>
      <c r="Q10" s="76"/>
      <c r="R10" s="76"/>
      <c r="S10" s="88"/>
      <c r="T10" s="48">
        <v>1</v>
      </c>
      <c r="U10" s="48">
        <v>1</v>
      </c>
      <c r="V10" s="49">
        <v>0</v>
      </c>
      <c r="W10" s="49">
        <v>0</v>
      </c>
      <c r="X10" s="49">
        <v>0</v>
      </c>
      <c r="Y10" s="49">
        <v>0.999993</v>
      </c>
      <c r="Z10" s="49">
        <v>0</v>
      </c>
      <c r="AA10" s="49" t="s">
        <v>1310</v>
      </c>
      <c r="AB10" s="71">
        <v>10</v>
      </c>
      <c r="AC10" s="71"/>
      <c r="AD10" s="72"/>
      <c r="AE10" s="78" t="s">
        <v>759</v>
      </c>
      <c r="AF10" s="78">
        <v>562</v>
      </c>
      <c r="AG10" s="78">
        <v>914</v>
      </c>
      <c r="AH10" s="78">
        <v>20258</v>
      </c>
      <c r="AI10" s="78">
        <v>7686</v>
      </c>
      <c r="AJ10" s="78"/>
      <c r="AK10" s="78" t="s">
        <v>835</v>
      </c>
      <c r="AL10" s="78" t="s">
        <v>908</v>
      </c>
      <c r="AM10" s="83" t="s">
        <v>962</v>
      </c>
      <c r="AN10" s="78"/>
      <c r="AO10" s="80">
        <v>39227.76684027778</v>
      </c>
      <c r="AP10" s="83" t="s">
        <v>1014</v>
      </c>
      <c r="AQ10" s="78" t="b">
        <v>0</v>
      </c>
      <c r="AR10" s="78" t="b">
        <v>0</v>
      </c>
      <c r="AS10" s="78" t="b">
        <v>1</v>
      </c>
      <c r="AT10" s="78"/>
      <c r="AU10" s="78">
        <v>48</v>
      </c>
      <c r="AV10" s="83" t="s">
        <v>1066</v>
      </c>
      <c r="AW10" s="78" t="b">
        <v>0</v>
      </c>
      <c r="AX10" s="78" t="s">
        <v>1089</v>
      </c>
      <c r="AY10" s="83" t="s">
        <v>1097</v>
      </c>
      <c r="AZ10" s="78" t="s">
        <v>66</v>
      </c>
      <c r="BA10" s="78" t="str">
        <f>REPLACE(INDEX(GroupVertices[Group],MATCH(Vertices[[#This Row],[Vertex]],GroupVertices[Vertex],0)),1,1,"")</f>
        <v>4</v>
      </c>
      <c r="BB10" s="48"/>
      <c r="BC10" s="48"/>
      <c r="BD10" s="48"/>
      <c r="BE10" s="48"/>
      <c r="BF10" s="48" t="s">
        <v>347</v>
      </c>
      <c r="BG10" s="48" t="s">
        <v>347</v>
      </c>
      <c r="BH10" s="119" t="s">
        <v>1643</v>
      </c>
      <c r="BI10" s="119" t="s">
        <v>1643</v>
      </c>
      <c r="BJ10" s="119" t="s">
        <v>1678</v>
      </c>
      <c r="BK10" s="119" t="s">
        <v>1678</v>
      </c>
      <c r="BL10" s="119">
        <v>3</v>
      </c>
      <c r="BM10" s="123">
        <v>30</v>
      </c>
      <c r="BN10" s="119">
        <v>0</v>
      </c>
      <c r="BO10" s="123">
        <v>0</v>
      </c>
      <c r="BP10" s="119">
        <v>0</v>
      </c>
      <c r="BQ10" s="123">
        <v>0</v>
      </c>
      <c r="BR10" s="119">
        <v>7</v>
      </c>
      <c r="BS10" s="123">
        <v>70</v>
      </c>
      <c r="BT10" s="119">
        <v>10</v>
      </c>
      <c r="BU10" s="2"/>
      <c r="BV10" s="3"/>
      <c r="BW10" s="3"/>
      <c r="BX10" s="3"/>
      <c r="BY10" s="3"/>
    </row>
    <row r="11" spans="1:77" ht="41.45" customHeight="1">
      <c r="A11" s="64" t="s">
        <v>219</v>
      </c>
      <c r="C11" s="65"/>
      <c r="D11" s="65" t="s">
        <v>64</v>
      </c>
      <c r="E11" s="66">
        <v>163.67328124226063</v>
      </c>
      <c r="F11" s="68">
        <v>99.99278456770053</v>
      </c>
      <c r="G11" s="102" t="s">
        <v>374</v>
      </c>
      <c r="H11" s="65"/>
      <c r="I11" s="69" t="s">
        <v>219</v>
      </c>
      <c r="J11" s="70"/>
      <c r="K11" s="70"/>
      <c r="L11" s="69" t="s">
        <v>1176</v>
      </c>
      <c r="M11" s="73">
        <v>3.404663071007312</v>
      </c>
      <c r="N11" s="74">
        <v>5983.80712890625</v>
      </c>
      <c r="O11" s="74">
        <v>7969.791015625</v>
      </c>
      <c r="P11" s="75"/>
      <c r="Q11" s="76"/>
      <c r="R11" s="76"/>
      <c r="S11" s="88"/>
      <c r="T11" s="48">
        <v>1</v>
      </c>
      <c r="U11" s="48">
        <v>1</v>
      </c>
      <c r="V11" s="49">
        <v>0</v>
      </c>
      <c r="W11" s="49">
        <v>0</v>
      </c>
      <c r="X11" s="49">
        <v>0</v>
      </c>
      <c r="Y11" s="49">
        <v>0.999993</v>
      </c>
      <c r="Z11" s="49">
        <v>0</v>
      </c>
      <c r="AA11" s="49" t="s">
        <v>1310</v>
      </c>
      <c r="AB11" s="71">
        <v>11</v>
      </c>
      <c r="AC11" s="71"/>
      <c r="AD11" s="72"/>
      <c r="AE11" s="78" t="s">
        <v>760</v>
      </c>
      <c r="AF11" s="78">
        <v>1962</v>
      </c>
      <c r="AG11" s="78">
        <v>660</v>
      </c>
      <c r="AH11" s="78">
        <v>3266</v>
      </c>
      <c r="AI11" s="78">
        <v>685</v>
      </c>
      <c r="AJ11" s="78"/>
      <c r="AK11" s="78" t="s">
        <v>836</v>
      </c>
      <c r="AL11" s="78" t="s">
        <v>909</v>
      </c>
      <c r="AM11" s="83" t="s">
        <v>963</v>
      </c>
      <c r="AN11" s="78"/>
      <c r="AO11" s="80">
        <v>39209.08663194445</v>
      </c>
      <c r="AP11" s="83" t="s">
        <v>1015</v>
      </c>
      <c r="AQ11" s="78" t="b">
        <v>0</v>
      </c>
      <c r="AR11" s="78" t="b">
        <v>0</v>
      </c>
      <c r="AS11" s="78" t="b">
        <v>1</v>
      </c>
      <c r="AT11" s="78"/>
      <c r="AU11" s="78">
        <v>28</v>
      </c>
      <c r="AV11" s="83" t="s">
        <v>1065</v>
      </c>
      <c r="AW11" s="78" t="b">
        <v>0</v>
      </c>
      <c r="AX11" s="78" t="s">
        <v>1089</v>
      </c>
      <c r="AY11" s="83" t="s">
        <v>1098</v>
      </c>
      <c r="AZ11" s="78" t="s">
        <v>66</v>
      </c>
      <c r="BA11" s="78" t="str">
        <f>REPLACE(INDEX(GroupVertices[Group],MATCH(Vertices[[#This Row],[Vertex]],GroupVertices[Vertex],0)),1,1,"")</f>
        <v>4</v>
      </c>
      <c r="BB11" s="48"/>
      <c r="BC11" s="48"/>
      <c r="BD11" s="48"/>
      <c r="BE11" s="48"/>
      <c r="BF11" s="48" t="s">
        <v>347</v>
      </c>
      <c r="BG11" s="48" t="s">
        <v>347</v>
      </c>
      <c r="BH11" s="119" t="s">
        <v>1644</v>
      </c>
      <c r="BI11" s="119" t="s">
        <v>1644</v>
      </c>
      <c r="BJ11" s="119" t="s">
        <v>1679</v>
      </c>
      <c r="BK11" s="119" t="s">
        <v>1679</v>
      </c>
      <c r="BL11" s="119">
        <v>0</v>
      </c>
      <c r="BM11" s="123">
        <v>0</v>
      </c>
      <c r="BN11" s="119">
        <v>0</v>
      </c>
      <c r="BO11" s="123">
        <v>0</v>
      </c>
      <c r="BP11" s="119">
        <v>0</v>
      </c>
      <c r="BQ11" s="123">
        <v>0</v>
      </c>
      <c r="BR11" s="119">
        <v>11</v>
      </c>
      <c r="BS11" s="123">
        <v>100</v>
      </c>
      <c r="BT11" s="119">
        <v>11</v>
      </c>
      <c r="BU11" s="2"/>
      <c r="BV11" s="3"/>
      <c r="BW11" s="3"/>
      <c r="BX11" s="3"/>
      <c r="BY11" s="3"/>
    </row>
    <row r="12" spans="1:77" ht="41.45" customHeight="1">
      <c r="A12" s="64" t="s">
        <v>220</v>
      </c>
      <c r="C12" s="65"/>
      <c r="D12" s="65" t="s">
        <v>64</v>
      </c>
      <c r="E12" s="66">
        <v>187.9449390757343</v>
      </c>
      <c r="F12" s="68">
        <v>99.88812164584942</v>
      </c>
      <c r="G12" s="102" t="s">
        <v>375</v>
      </c>
      <c r="H12" s="65"/>
      <c r="I12" s="69" t="s">
        <v>220</v>
      </c>
      <c r="J12" s="70"/>
      <c r="K12" s="70"/>
      <c r="L12" s="69" t="s">
        <v>1177</v>
      </c>
      <c r="M12" s="73">
        <v>38.28532615991337</v>
      </c>
      <c r="N12" s="74">
        <v>8394.22265625</v>
      </c>
      <c r="O12" s="74">
        <v>667.580322265625</v>
      </c>
      <c r="P12" s="75"/>
      <c r="Q12" s="76"/>
      <c r="R12" s="76"/>
      <c r="S12" s="88"/>
      <c r="T12" s="48">
        <v>2</v>
      </c>
      <c r="U12" s="48">
        <v>1</v>
      </c>
      <c r="V12" s="49">
        <v>0</v>
      </c>
      <c r="W12" s="49">
        <v>1</v>
      </c>
      <c r="X12" s="49">
        <v>0</v>
      </c>
      <c r="Y12" s="49">
        <v>1.298236</v>
      </c>
      <c r="Z12" s="49">
        <v>0</v>
      </c>
      <c r="AA12" s="49">
        <v>0</v>
      </c>
      <c r="AB12" s="71">
        <v>12</v>
      </c>
      <c r="AC12" s="71"/>
      <c r="AD12" s="72"/>
      <c r="AE12" s="78" t="s">
        <v>761</v>
      </c>
      <c r="AF12" s="78">
        <v>729</v>
      </c>
      <c r="AG12" s="78">
        <v>10016</v>
      </c>
      <c r="AH12" s="78">
        <v>43900</v>
      </c>
      <c r="AI12" s="78">
        <v>11994</v>
      </c>
      <c r="AJ12" s="78"/>
      <c r="AK12" s="78" t="s">
        <v>837</v>
      </c>
      <c r="AL12" s="78" t="s">
        <v>910</v>
      </c>
      <c r="AM12" s="83" t="s">
        <v>964</v>
      </c>
      <c r="AN12" s="78"/>
      <c r="AO12" s="80">
        <v>39507.75072916667</v>
      </c>
      <c r="AP12" s="83" t="s">
        <v>1016</v>
      </c>
      <c r="AQ12" s="78" t="b">
        <v>1</v>
      </c>
      <c r="AR12" s="78" t="b">
        <v>0</v>
      </c>
      <c r="AS12" s="78" t="b">
        <v>1</v>
      </c>
      <c r="AT12" s="78"/>
      <c r="AU12" s="78">
        <v>827</v>
      </c>
      <c r="AV12" s="83" t="s">
        <v>1065</v>
      </c>
      <c r="AW12" s="78" t="b">
        <v>0</v>
      </c>
      <c r="AX12" s="78" t="s">
        <v>1089</v>
      </c>
      <c r="AY12" s="83" t="s">
        <v>1099</v>
      </c>
      <c r="AZ12" s="78" t="s">
        <v>66</v>
      </c>
      <c r="BA12" s="78" t="str">
        <f>REPLACE(INDEX(GroupVertices[Group],MATCH(Vertices[[#This Row],[Vertex]],GroupVertices[Vertex],0)),1,1,"")</f>
        <v>10</v>
      </c>
      <c r="BB12" s="48"/>
      <c r="BC12" s="48"/>
      <c r="BD12" s="48"/>
      <c r="BE12" s="48"/>
      <c r="BF12" s="48" t="s">
        <v>347</v>
      </c>
      <c r="BG12" s="48" t="s">
        <v>347</v>
      </c>
      <c r="BH12" s="119" t="s">
        <v>1645</v>
      </c>
      <c r="BI12" s="119" t="s">
        <v>1645</v>
      </c>
      <c r="BJ12" s="119" t="s">
        <v>1575</v>
      </c>
      <c r="BK12" s="119" t="s">
        <v>1575</v>
      </c>
      <c r="BL12" s="119">
        <v>1</v>
      </c>
      <c r="BM12" s="123">
        <v>8.333333333333334</v>
      </c>
      <c r="BN12" s="119">
        <v>0</v>
      </c>
      <c r="BO12" s="123">
        <v>0</v>
      </c>
      <c r="BP12" s="119">
        <v>0</v>
      </c>
      <c r="BQ12" s="123">
        <v>0</v>
      </c>
      <c r="BR12" s="119">
        <v>11</v>
      </c>
      <c r="BS12" s="123">
        <v>91.66666666666667</v>
      </c>
      <c r="BT12" s="119">
        <v>12</v>
      </c>
      <c r="BU12" s="2"/>
      <c r="BV12" s="3"/>
      <c r="BW12" s="3"/>
      <c r="BX12" s="3"/>
      <c r="BY12" s="3"/>
    </row>
    <row r="13" spans="1:77" ht="41.45" customHeight="1">
      <c r="A13" s="64" t="s">
        <v>221</v>
      </c>
      <c r="C13" s="65"/>
      <c r="D13" s="65" t="s">
        <v>64</v>
      </c>
      <c r="E13" s="66">
        <v>167.22219401654365</v>
      </c>
      <c r="F13" s="68">
        <v>99.97748113919558</v>
      </c>
      <c r="G13" s="102" t="s">
        <v>376</v>
      </c>
      <c r="H13" s="65"/>
      <c r="I13" s="69" t="s">
        <v>221</v>
      </c>
      <c r="J13" s="70"/>
      <c r="K13" s="70"/>
      <c r="L13" s="69" t="s">
        <v>1178</v>
      </c>
      <c r="M13" s="73">
        <v>8.50478567742282</v>
      </c>
      <c r="N13" s="74">
        <v>8394.22265625</v>
      </c>
      <c r="O13" s="74">
        <v>1296.9290771484375</v>
      </c>
      <c r="P13" s="75"/>
      <c r="Q13" s="76"/>
      <c r="R13" s="76"/>
      <c r="S13" s="88"/>
      <c r="T13" s="48">
        <v>0</v>
      </c>
      <c r="U13" s="48">
        <v>1</v>
      </c>
      <c r="V13" s="49">
        <v>0</v>
      </c>
      <c r="W13" s="49">
        <v>1</v>
      </c>
      <c r="X13" s="49">
        <v>0</v>
      </c>
      <c r="Y13" s="49">
        <v>0.70175</v>
      </c>
      <c r="Z13" s="49">
        <v>0</v>
      </c>
      <c r="AA13" s="49">
        <v>0</v>
      </c>
      <c r="AB13" s="71">
        <v>13</v>
      </c>
      <c r="AC13" s="71"/>
      <c r="AD13" s="72"/>
      <c r="AE13" s="78" t="s">
        <v>762</v>
      </c>
      <c r="AF13" s="78">
        <v>1469</v>
      </c>
      <c r="AG13" s="78">
        <v>2028</v>
      </c>
      <c r="AH13" s="78">
        <v>13873</v>
      </c>
      <c r="AI13" s="78">
        <v>14149</v>
      </c>
      <c r="AJ13" s="78"/>
      <c r="AK13" s="78" t="s">
        <v>838</v>
      </c>
      <c r="AL13" s="78" t="s">
        <v>911</v>
      </c>
      <c r="AM13" s="83" t="s">
        <v>965</v>
      </c>
      <c r="AN13" s="78"/>
      <c r="AO13" s="80">
        <v>39626.513287037036</v>
      </c>
      <c r="AP13" s="83" t="s">
        <v>1017</v>
      </c>
      <c r="AQ13" s="78" t="b">
        <v>0</v>
      </c>
      <c r="AR13" s="78" t="b">
        <v>0</v>
      </c>
      <c r="AS13" s="78" t="b">
        <v>0</v>
      </c>
      <c r="AT13" s="78"/>
      <c r="AU13" s="78">
        <v>175</v>
      </c>
      <c r="AV13" s="83" t="s">
        <v>1063</v>
      </c>
      <c r="AW13" s="78" t="b">
        <v>0</v>
      </c>
      <c r="AX13" s="78" t="s">
        <v>1089</v>
      </c>
      <c r="AY13" s="83" t="s">
        <v>1100</v>
      </c>
      <c r="AZ13" s="78" t="s">
        <v>66</v>
      </c>
      <c r="BA13" s="78" t="str">
        <f>REPLACE(INDEX(GroupVertices[Group],MATCH(Vertices[[#This Row],[Vertex]],GroupVertices[Vertex],0)),1,1,"")</f>
        <v>10</v>
      </c>
      <c r="BB13" s="48"/>
      <c r="BC13" s="48"/>
      <c r="BD13" s="48"/>
      <c r="BE13" s="48"/>
      <c r="BF13" s="48" t="s">
        <v>347</v>
      </c>
      <c r="BG13" s="48" t="s">
        <v>347</v>
      </c>
      <c r="BH13" s="119" t="s">
        <v>1645</v>
      </c>
      <c r="BI13" s="119" t="s">
        <v>1645</v>
      </c>
      <c r="BJ13" s="119" t="s">
        <v>1575</v>
      </c>
      <c r="BK13" s="119" t="s">
        <v>1575</v>
      </c>
      <c r="BL13" s="119">
        <v>1</v>
      </c>
      <c r="BM13" s="123">
        <v>8.333333333333334</v>
      </c>
      <c r="BN13" s="119">
        <v>0</v>
      </c>
      <c r="BO13" s="123">
        <v>0</v>
      </c>
      <c r="BP13" s="119">
        <v>0</v>
      </c>
      <c r="BQ13" s="123">
        <v>0</v>
      </c>
      <c r="BR13" s="119">
        <v>11</v>
      </c>
      <c r="BS13" s="123">
        <v>91.66666666666667</v>
      </c>
      <c r="BT13" s="119">
        <v>12</v>
      </c>
      <c r="BU13" s="2"/>
      <c r="BV13" s="3"/>
      <c r="BW13" s="3"/>
      <c r="BX13" s="3"/>
      <c r="BY13" s="3"/>
    </row>
    <row r="14" spans="1:77" ht="41.45" customHeight="1">
      <c r="A14" s="64" t="s">
        <v>222</v>
      </c>
      <c r="C14" s="65"/>
      <c r="D14" s="65" t="s">
        <v>64</v>
      </c>
      <c r="E14" s="66">
        <v>163.6265850215464</v>
      </c>
      <c r="F14" s="68">
        <v>99.9929859286019</v>
      </c>
      <c r="G14" s="102" t="s">
        <v>377</v>
      </c>
      <c r="H14" s="65"/>
      <c r="I14" s="69" t="s">
        <v>222</v>
      </c>
      <c r="J14" s="70"/>
      <c r="K14" s="70"/>
      <c r="L14" s="69" t="s">
        <v>1179</v>
      </c>
      <c r="M14" s="73">
        <v>3.3375561946071075</v>
      </c>
      <c r="N14" s="74">
        <v>6607.5263671875</v>
      </c>
      <c r="O14" s="74">
        <v>8969.1767578125</v>
      </c>
      <c r="P14" s="75"/>
      <c r="Q14" s="76"/>
      <c r="R14" s="76"/>
      <c r="S14" s="88"/>
      <c r="T14" s="48">
        <v>0</v>
      </c>
      <c r="U14" s="48">
        <v>1</v>
      </c>
      <c r="V14" s="49">
        <v>0</v>
      </c>
      <c r="W14" s="49">
        <v>0.013514</v>
      </c>
      <c r="X14" s="49">
        <v>0.000552</v>
      </c>
      <c r="Y14" s="49">
        <v>0.410235</v>
      </c>
      <c r="Z14" s="49">
        <v>0</v>
      </c>
      <c r="AA14" s="49">
        <v>0</v>
      </c>
      <c r="AB14" s="71">
        <v>14</v>
      </c>
      <c r="AC14" s="71"/>
      <c r="AD14" s="72"/>
      <c r="AE14" s="78" t="s">
        <v>763</v>
      </c>
      <c r="AF14" s="78">
        <v>196</v>
      </c>
      <c r="AG14" s="78">
        <v>642</v>
      </c>
      <c r="AH14" s="78">
        <v>1499</v>
      </c>
      <c r="AI14" s="78">
        <v>694</v>
      </c>
      <c r="AJ14" s="78"/>
      <c r="AK14" s="78" t="s">
        <v>839</v>
      </c>
      <c r="AL14" s="78"/>
      <c r="AM14" s="78"/>
      <c r="AN14" s="78"/>
      <c r="AO14" s="80">
        <v>40015.87045138889</v>
      </c>
      <c r="AP14" s="78"/>
      <c r="AQ14" s="78" t="b">
        <v>1</v>
      </c>
      <c r="AR14" s="78" t="b">
        <v>0</v>
      </c>
      <c r="AS14" s="78" t="b">
        <v>0</v>
      </c>
      <c r="AT14" s="78"/>
      <c r="AU14" s="78">
        <v>42</v>
      </c>
      <c r="AV14" s="83" t="s">
        <v>1065</v>
      </c>
      <c r="AW14" s="78" t="b">
        <v>0</v>
      </c>
      <c r="AX14" s="78" t="s">
        <v>1089</v>
      </c>
      <c r="AY14" s="83" t="s">
        <v>1101</v>
      </c>
      <c r="AZ14" s="78" t="s">
        <v>66</v>
      </c>
      <c r="BA14" s="78" t="str">
        <f>REPLACE(INDEX(GroupVertices[Group],MATCH(Vertices[[#This Row],[Vertex]],GroupVertices[Vertex],0)),1,1,"")</f>
        <v>5</v>
      </c>
      <c r="BB14" s="48"/>
      <c r="BC14" s="48"/>
      <c r="BD14" s="48"/>
      <c r="BE14" s="48"/>
      <c r="BF14" s="48" t="s">
        <v>348</v>
      </c>
      <c r="BG14" s="48" t="s">
        <v>348</v>
      </c>
      <c r="BH14" s="119" t="s">
        <v>1646</v>
      </c>
      <c r="BI14" s="119" t="s">
        <v>1646</v>
      </c>
      <c r="BJ14" s="119" t="s">
        <v>1680</v>
      </c>
      <c r="BK14" s="119" t="s">
        <v>1680</v>
      </c>
      <c r="BL14" s="119">
        <v>1</v>
      </c>
      <c r="BM14" s="123">
        <v>8.333333333333334</v>
      </c>
      <c r="BN14" s="119">
        <v>0</v>
      </c>
      <c r="BO14" s="123">
        <v>0</v>
      </c>
      <c r="BP14" s="119">
        <v>0</v>
      </c>
      <c r="BQ14" s="123">
        <v>0</v>
      </c>
      <c r="BR14" s="119">
        <v>11</v>
      </c>
      <c r="BS14" s="123">
        <v>91.66666666666667</v>
      </c>
      <c r="BT14" s="119">
        <v>12</v>
      </c>
      <c r="BU14" s="2"/>
      <c r="BV14" s="3"/>
      <c r="BW14" s="3"/>
      <c r="BX14" s="3"/>
      <c r="BY14" s="3"/>
    </row>
    <row r="15" spans="1:77" ht="41.45" customHeight="1">
      <c r="A15" s="64" t="s">
        <v>225</v>
      </c>
      <c r="C15" s="65"/>
      <c r="D15" s="65" t="s">
        <v>64</v>
      </c>
      <c r="E15" s="66">
        <v>164.05463371142702</v>
      </c>
      <c r="F15" s="68">
        <v>99.99114012033924</v>
      </c>
      <c r="G15" s="102" t="s">
        <v>380</v>
      </c>
      <c r="H15" s="65"/>
      <c r="I15" s="69" t="s">
        <v>225</v>
      </c>
      <c r="J15" s="70"/>
      <c r="K15" s="70"/>
      <c r="L15" s="69" t="s">
        <v>1180</v>
      </c>
      <c r="M15" s="73">
        <v>3.952702561608978</v>
      </c>
      <c r="N15" s="74">
        <v>7642.8232421875</v>
      </c>
      <c r="O15" s="74">
        <v>8583.130859375</v>
      </c>
      <c r="P15" s="75"/>
      <c r="Q15" s="76"/>
      <c r="R15" s="76"/>
      <c r="S15" s="88"/>
      <c r="T15" s="48">
        <v>2</v>
      </c>
      <c r="U15" s="48">
        <v>3</v>
      </c>
      <c r="V15" s="49">
        <v>36</v>
      </c>
      <c r="W15" s="49">
        <v>0.017857</v>
      </c>
      <c r="X15" s="49">
        <v>0.003381</v>
      </c>
      <c r="Y15" s="49">
        <v>1.224637</v>
      </c>
      <c r="Z15" s="49">
        <v>0.16666666666666666</v>
      </c>
      <c r="AA15" s="49">
        <v>0</v>
      </c>
      <c r="AB15" s="71">
        <v>15</v>
      </c>
      <c r="AC15" s="71"/>
      <c r="AD15" s="72"/>
      <c r="AE15" s="78" t="s">
        <v>764</v>
      </c>
      <c r="AF15" s="78">
        <v>67</v>
      </c>
      <c r="AG15" s="78">
        <v>807</v>
      </c>
      <c r="AH15" s="78">
        <v>2979</v>
      </c>
      <c r="AI15" s="78">
        <v>3835</v>
      </c>
      <c r="AJ15" s="78"/>
      <c r="AK15" s="78" t="s">
        <v>840</v>
      </c>
      <c r="AL15" s="78" t="s">
        <v>912</v>
      </c>
      <c r="AM15" s="83" t="s">
        <v>966</v>
      </c>
      <c r="AN15" s="78"/>
      <c r="AO15" s="80">
        <v>40707.54111111111</v>
      </c>
      <c r="AP15" s="78"/>
      <c r="AQ15" s="78" t="b">
        <v>0</v>
      </c>
      <c r="AR15" s="78" t="b">
        <v>0</v>
      </c>
      <c r="AS15" s="78" t="b">
        <v>0</v>
      </c>
      <c r="AT15" s="78"/>
      <c r="AU15" s="78">
        <v>27</v>
      </c>
      <c r="AV15" s="83" t="s">
        <v>1064</v>
      </c>
      <c r="AW15" s="78" t="b">
        <v>0</v>
      </c>
      <c r="AX15" s="78" t="s">
        <v>1089</v>
      </c>
      <c r="AY15" s="83" t="s">
        <v>1102</v>
      </c>
      <c r="AZ15" s="78" t="s">
        <v>66</v>
      </c>
      <c r="BA15" s="78" t="str">
        <f>REPLACE(INDEX(GroupVertices[Group],MATCH(Vertices[[#This Row],[Vertex]],GroupVertices[Vertex],0)),1,1,"")</f>
        <v>5</v>
      </c>
      <c r="BB15" s="48"/>
      <c r="BC15" s="48"/>
      <c r="BD15" s="48"/>
      <c r="BE15" s="48"/>
      <c r="BF15" s="48" t="s">
        <v>1380</v>
      </c>
      <c r="BG15" s="48" t="s">
        <v>348</v>
      </c>
      <c r="BH15" s="119" t="s">
        <v>1647</v>
      </c>
      <c r="BI15" s="119" t="s">
        <v>1669</v>
      </c>
      <c r="BJ15" s="119" t="s">
        <v>1571</v>
      </c>
      <c r="BK15" s="119" t="s">
        <v>1697</v>
      </c>
      <c r="BL15" s="119">
        <v>1</v>
      </c>
      <c r="BM15" s="123">
        <v>3.3333333333333335</v>
      </c>
      <c r="BN15" s="119">
        <v>0</v>
      </c>
      <c r="BO15" s="123">
        <v>0</v>
      </c>
      <c r="BP15" s="119">
        <v>0</v>
      </c>
      <c r="BQ15" s="123">
        <v>0</v>
      </c>
      <c r="BR15" s="119">
        <v>29</v>
      </c>
      <c r="BS15" s="123">
        <v>96.66666666666667</v>
      </c>
      <c r="BT15" s="119">
        <v>30</v>
      </c>
      <c r="BU15" s="2"/>
      <c r="BV15" s="3"/>
      <c r="BW15" s="3"/>
      <c r="BX15" s="3"/>
      <c r="BY15" s="3"/>
    </row>
    <row r="16" spans="1:77" ht="41.45" customHeight="1">
      <c r="A16" s="64" t="s">
        <v>223</v>
      </c>
      <c r="C16" s="65"/>
      <c r="D16" s="65" t="s">
        <v>64</v>
      </c>
      <c r="E16" s="66">
        <v>166.70334711971867</v>
      </c>
      <c r="F16" s="68">
        <v>99.97971848254424</v>
      </c>
      <c r="G16" s="102" t="s">
        <v>378</v>
      </c>
      <c r="H16" s="65"/>
      <c r="I16" s="69" t="s">
        <v>223</v>
      </c>
      <c r="J16" s="70"/>
      <c r="K16" s="70"/>
      <c r="L16" s="69" t="s">
        <v>1181</v>
      </c>
      <c r="M16" s="73">
        <v>7.759153717420552</v>
      </c>
      <c r="N16" s="74">
        <v>8731.310546875</v>
      </c>
      <c r="O16" s="74">
        <v>9646.09375</v>
      </c>
      <c r="P16" s="75"/>
      <c r="Q16" s="76"/>
      <c r="R16" s="76"/>
      <c r="S16" s="88"/>
      <c r="T16" s="48">
        <v>0</v>
      </c>
      <c r="U16" s="48">
        <v>3</v>
      </c>
      <c r="V16" s="49">
        <v>176</v>
      </c>
      <c r="W16" s="49">
        <v>0.027778</v>
      </c>
      <c r="X16" s="49">
        <v>0.028585</v>
      </c>
      <c r="Y16" s="49">
        <v>0.804076</v>
      </c>
      <c r="Z16" s="49">
        <v>0.16666666666666666</v>
      </c>
      <c r="AA16" s="49">
        <v>0</v>
      </c>
      <c r="AB16" s="71">
        <v>16</v>
      </c>
      <c r="AC16" s="71"/>
      <c r="AD16" s="72"/>
      <c r="AE16" s="78" t="s">
        <v>765</v>
      </c>
      <c r="AF16" s="78">
        <v>183</v>
      </c>
      <c r="AG16" s="78">
        <v>1828</v>
      </c>
      <c r="AH16" s="78">
        <v>18032</v>
      </c>
      <c r="AI16" s="78">
        <v>17904</v>
      </c>
      <c r="AJ16" s="78"/>
      <c r="AK16" s="78" t="s">
        <v>841</v>
      </c>
      <c r="AL16" s="78" t="s">
        <v>913</v>
      </c>
      <c r="AM16" s="83" t="s">
        <v>967</v>
      </c>
      <c r="AN16" s="78"/>
      <c r="AO16" s="80">
        <v>41557.595497685186</v>
      </c>
      <c r="AP16" s="83" t="s">
        <v>1018</v>
      </c>
      <c r="AQ16" s="78" t="b">
        <v>0</v>
      </c>
      <c r="AR16" s="78" t="b">
        <v>0</v>
      </c>
      <c r="AS16" s="78" t="b">
        <v>0</v>
      </c>
      <c r="AT16" s="78"/>
      <c r="AU16" s="78">
        <v>120</v>
      </c>
      <c r="AV16" s="83" t="s">
        <v>1065</v>
      </c>
      <c r="AW16" s="78" t="b">
        <v>0</v>
      </c>
      <c r="AX16" s="78" t="s">
        <v>1089</v>
      </c>
      <c r="AY16" s="83" t="s">
        <v>1103</v>
      </c>
      <c r="AZ16" s="78" t="s">
        <v>66</v>
      </c>
      <c r="BA16" s="78" t="str">
        <f>REPLACE(INDEX(GroupVertices[Group],MATCH(Vertices[[#This Row],[Vertex]],GroupVertices[Vertex],0)),1,1,"")</f>
        <v>5</v>
      </c>
      <c r="BB16" s="48"/>
      <c r="BC16" s="48"/>
      <c r="BD16" s="48"/>
      <c r="BE16" s="48"/>
      <c r="BF16" s="48" t="s">
        <v>347</v>
      </c>
      <c r="BG16" s="48" t="s">
        <v>347</v>
      </c>
      <c r="BH16" s="119" t="s">
        <v>1648</v>
      </c>
      <c r="BI16" s="119" t="s">
        <v>1648</v>
      </c>
      <c r="BJ16" s="119" t="s">
        <v>1681</v>
      </c>
      <c r="BK16" s="119" t="s">
        <v>1681</v>
      </c>
      <c r="BL16" s="119">
        <v>1</v>
      </c>
      <c r="BM16" s="123">
        <v>2.127659574468085</v>
      </c>
      <c r="BN16" s="119">
        <v>0</v>
      </c>
      <c r="BO16" s="123">
        <v>0</v>
      </c>
      <c r="BP16" s="119">
        <v>0</v>
      </c>
      <c r="BQ16" s="123">
        <v>0</v>
      </c>
      <c r="BR16" s="119">
        <v>46</v>
      </c>
      <c r="BS16" s="123">
        <v>97.87234042553192</v>
      </c>
      <c r="BT16" s="119">
        <v>47</v>
      </c>
      <c r="BU16" s="2"/>
      <c r="BV16" s="3"/>
      <c r="BW16" s="3"/>
      <c r="BX16" s="3"/>
      <c r="BY16" s="3"/>
    </row>
    <row r="17" spans="1:77" ht="41.45" customHeight="1">
      <c r="A17" s="64" t="s">
        <v>264</v>
      </c>
      <c r="C17" s="65"/>
      <c r="D17" s="65" t="s">
        <v>64</v>
      </c>
      <c r="E17" s="66">
        <v>183.48804423200752</v>
      </c>
      <c r="F17" s="68">
        <v>99.90734042521456</v>
      </c>
      <c r="G17" s="102" t="s">
        <v>416</v>
      </c>
      <c r="H17" s="65"/>
      <c r="I17" s="69" t="s">
        <v>264</v>
      </c>
      <c r="J17" s="70"/>
      <c r="K17" s="70"/>
      <c r="L17" s="69" t="s">
        <v>1182</v>
      </c>
      <c r="M17" s="73">
        <v>31.880347623493893</v>
      </c>
      <c r="N17" s="74">
        <v>5288.08642578125</v>
      </c>
      <c r="O17" s="74">
        <v>2622.89599609375</v>
      </c>
      <c r="P17" s="75"/>
      <c r="Q17" s="76"/>
      <c r="R17" s="76"/>
      <c r="S17" s="88"/>
      <c r="T17" s="48">
        <v>11</v>
      </c>
      <c r="U17" s="48">
        <v>4</v>
      </c>
      <c r="V17" s="49">
        <v>231</v>
      </c>
      <c r="W17" s="49">
        <v>0.029412</v>
      </c>
      <c r="X17" s="49">
        <v>0.158203</v>
      </c>
      <c r="Y17" s="49">
        <v>2.659389</v>
      </c>
      <c r="Z17" s="49">
        <v>0.14545454545454545</v>
      </c>
      <c r="AA17" s="49">
        <v>0.18181818181818182</v>
      </c>
      <c r="AB17" s="71">
        <v>17</v>
      </c>
      <c r="AC17" s="71"/>
      <c r="AD17" s="72"/>
      <c r="AE17" s="78" t="s">
        <v>766</v>
      </c>
      <c r="AF17" s="78">
        <v>1100</v>
      </c>
      <c r="AG17" s="78">
        <v>8298</v>
      </c>
      <c r="AH17" s="78">
        <v>35759</v>
      </c>
      <c r="AI17" s="78">
        <v>10678</v>
      </c>
      <c r="AJ17" s="78"/>
      <c r="AK17" s="78" t="s">
        <v>842</v>
      </c>
      <c r="AL17" s="78" t="s">
        <v>909</v>
      </c>
      <c r="AM17" s="83" t="s">
        <v>968</v>
      </c>
      <c r="AN17" s="78"/>
      <c r="AO17" s="80">
        <v>39181.048726851855</v>
      </c>
      <c r="AP17" s="83" t="s">
        <v>1019</v>
      </c>
      <c r="AQ17" s="78" t="b">
        <v>0</v>
      </c>
      <c r="AR17" s="78" t="b">
        <v>0</v>
      </c>
      <c r="AS17" s="78" t="b">
        <v>0</v>
      </c>
      <c r="AT17" s="78"/>
      <c r="AU17" s="78">
        <v>490</v>
      </c>
      <c r="AV17" s="83" t="s">
        <v>1067</v>
      </c>
      <c r="AW17" s="78" t="b">
        <v>0</v>
      </c>
      <c r="AX17" s="78" t="s">
        <v>1089</v>
      </c>
      <c r="AY17" s="83" t="s">
        <v>1104</v>
      </c>
      <c r="AZ17" s="78" t="s">
        <v>66</v>
      </c>
      <c r="BA17" s="78" t="str">
        <f>REPLACE(INDEX(GroupVertices[Group],MATCH(Vertices[[#This Row],[Vertex]],GroupVertices[Vertex],0)),1,1,"")</f>
        <v>3</v>
      </c>
      <c r="BB17" s="48" t="s">
        <v>1627</v>
      </c>
      <c r="BC17" s="48" t="s">
        <v>1627</v>
      </c>
      <c r="BD17" s="48" t="s">
        <v>1631</v>
      </c>
      <c r="BE17" s="48" t="s">
        <v>1631</v>
      </c>
      <c r="BF17" s="48" t="s">
        <v>356</v>
      </c>
      <c r="BG17" s="48" t="s">
        <v>1636</v>
      </c>
      <c r="BH17" s="119" t="s">
        <v>1649</v>
      </c>
      <c r="BI17" s="119" t="s">
        <v>1670</v>
      </c>
      <c r="BJ17" s="119" t="s">
        <v>1682</v>
      </c>
      <c r="BK17" s="119" t="s">
        <v>1698</v>
      </c>
      <c r="BL17" s="119">
        <v>5</v>
      </c>
      <c r="BM17" s="123">
        <v>5.4945054945054945</v>
      </c>
      <c r="BN17" s="119">
        <v>0</v>
      </c>
      <c r="BO17" s="123">
        <v>0</v>
      </c>
      <c r="BP17" s="119">
        <v>0</v>
      </c>
      <c r="BQ17" s="123">
        <v>0</v>
      </c>
      <c r="BR17" s="119">
        <v>86</v>
      </c>
      <c r="BS17" s="123">
        <v>94.50549450549451</v>
      </c>
      <c r="BT17" s="119">
        <v>91</v>
      </c>
      <c r="BU17" s="2"/>
      <c r="BV17" s="3"/>
      <c r="BW17" s="3"/>
      <c r="BX17" s="3"/>
      <c r="BY17" s="3"/>
    </row>
    <row r="18" spans="1:77" ht="41.45" customHeight="1">
      <c r="A18" s="64" t="s">
        <v>228</v>
      </c>
      <c r="C18" s="65"/>
      <c r="D18" s="65" t="s">
        <v>64</v>
      </c>
      <c r="E18" s="66">
        <v>163.77964485610977</v>
      </c>
      <c r="F18" s="68">
        <v>99.99232591231404</v>
      </c>
      <c r="G18" s="102" t="s">
        <v>383</v>
      </c>
      <c r="H18" s="65"/>
      <c r="I18" s="69" t="s">
        <v>228</v>
      </c>
      <c r="J18" s="70"/>
      <c r="K18" s="70"/>
      <c r="L18" s="69" t="s">
        <v>1183</v>
      </c>
      <c r="M18" s="73">
        <v>3.5575176228077763</v>
      </c>
      <c r="N18" s="74">
        <v>8741.73828125</v>
      </c>
      <c r="O18" s="74">
        <v>8408.564453125</v>
      </c>
      <c r="P18" s="75"/>
      <c r="Q18" s="76"/>
      <c r="R18" s="76"/>
      <c r="S18" s="88"/>
      <c r="T18" s="48">
        <v>6</v>
      </c>
      <c r="U18" s="48">
        <v>1</v>
      </c>
      <c r="V18" s="49">
        <v>86</v>
      </c>
      <c r="W18" s="49">
        <v>0.02439</v>
      </c>
      <c r="X18" s="49">
        <v>0.008382</v>
      </c>
      <c r="Y18" s="49">
        <v>1.917601</v>
      </c>
      <c r="Z18" s="49">
        <v>0.14285714285714285</v>
      </c>
      <c r="AA18" s="49">
        <v>0</v>
      </c>
      <c r="AB18" s="71">
        <v>18</v>
      </c>
      <c r="AC18" s="71"/>
      <c r="AD18" s="72"/>
      <c r="AE18" s="78" t="s">
        <v>767</v>
      </c>
      <c r="AF18" s="78">
        <v>9</v>
      </c>
      <c r="AG18" s="78">
        <v>701</v>
      </c>
      <c r="AH18" s="78">
        <v>181</v>
      </c>
      <c r="AI18" s="78">
        <v>230</v>
      </c>
      <c r="AJ18" s="78"/>
      <c r="AK18" s="78" t="s">
        <v>843</v>
      </c>
      <c r="AL18" s="78"/>
      <c r="AM18" s="78"/>
      <c r="AN18" s="78"/>
      <c r="AO18" s="80">
        <v>39972.71402777778</v>
      </c>
      <c r="AP18" s="83" t="s">
        <v>1020</v>
      </c>
      <c r="AQ18" s="78" t="b">
        <v>0</v>
      </c>
      <c r="AR18" s="78" t="b">
        <v>0</v>
      </c>
      <c r="AS18" s="78" t="b">
        <v>0</v>
      </c>
      <c r="AT18" s="78"/>
      <c r="AU18" s="78">
        <v>34</v>
      </c>
      <c r="AV18" s="83" t="s">
        <v>1064</v>
      </c>
      <c r="AW18" s="78" t="b">
        <v>0</v>
      </c>
      <c r="AX18" s="78" t="s">
        <v>1089</v>
      </c>
      <c r="AY18" s="83" t="s">
        <v>1105</v>
      </c>
      <c r="AZ18" s="78" t="s">
        <v>66</v>
      </c>
      <c r="BA18" s="78" t="str">
        <f>REPLACE(INDEX(GroupVertices[Group],MATCH(Vertices[[#This Row],[Vertex]],GroupVertices[Vertex],0)),1,1,"")</f>
        <v>5</v>
      </c>
      <c r="BB18" s="48"/>
      <c r="BC18" s="48"/>
      <c r="BD18" s="48"/>
      <c r="BE18" s="48"/>
      <c r="BF18" s="48" t="s">
        <v>347</v>
      </c>
      <c r="BG18" s="48" t="s">
        <v>347</v>
      </c>
      <c r="BH18" s="119" t="s">
        <v>1648</v>
      </c>
      <c r="BI18" s="119" t="s">
        <v>1648</v>
      </c>
      <c r="BJ18" s="119" t="s">
        <v>1681</v>
      </c>
      <c r="BK18" s="119" t="s">
        <v>1681</v>
      </c>
      <c r="BL18" s="119">
        <v>0</v>
      </c>
      <c r="BM18" s="123">
        <v>0</v>
      </c>
      <c r="BN18" s="119">
        <v>0</v>
      </c>
      <c r="BO18" s="123">
        <v>0</v>
      </c>
      <c r="BP18" s="119">
        <v>0</v>
      </c>
      <c r="BQ18" s="123">
        <v>0</v>
      </c>
      <c r="BR18" s="119">
        <v>18</v>
      </c>
      <c r="BS18" s="123">
        <v>100</v>
      </c>
      <c r="BT18" s="119">
        <v>18</v>
      </c>
      <c r="BU18" s="2"/>
      <c r="BV18" s="3"/>
      <c r="BW18" s="3"/>
      <c r="BX18" s="3"/>
      <c r="BY18" s="3"/>
    </row>
    <row r="19" spans="1:77" ht="41.45" customHeight="1">
      <c r="A19" s="64" t="s">
        <v>287</v>
      </c>
      <c r="C19" s="65"/>
      <c r="D19" s="65" t="s">
        <v>64</v>
      </c>
      <c r="E19" s="66">
        <v>261.02711872802024</v>
      </c>
      <c r="F19" s="68">
        <v>99.5729806484716</v>
      </c>
      <c r="G19" s="102" t="s">
        <v>1080</v>
      </c>
      <c r="H19" s="65"/>
      <c r="I19" s="69" t="s">
        <v>287</v>
      </c>
      <c r="J19" s="70"/>
      <c r="K19" s="70"/>
      <c r="L19" s="69" t="s">
        <v>1184</v>
      </c>
      <c r="M19" s="73">
        <v>143.3113158860327</v>
      </c>
      <c r="N19" s="74">
        <v>8699.6865234375</v>
      </c>
      <c r="O19" s="74">
        <v>7953.279296875</v>
      </c>
      <c r="P19" s="75"/>
      <c r="Q19" s="76"/>
      <c r="R19" s="76"/>
      <c r="S19" s="88"/>
      <c r="T19" s="48">
        <v>7</v>
      </c>
      <c r="U19" s="48">
        <v>0</v>
      </c>
      <c r="V19" s="49">
        <v>86</v>
      </c>
      <c r="W19" s="49">
        <v>0.02439</v>
      </c>
      <c r="X19" s="49">
        <v>0.008382</v>
      </c>
      <c r="Y19" s="49">
        <v>1.917601</v>
      </c>
      <c r="Z19" s="49">
        <v>0.14285714285714285</v>
      </c>
      <c r="AA19" s="49">
        <v>0</v>
      </c>
      <c r="AB19" s="71">
        <v>19</v>
      </c>
      <c r="AC19" s="71"/>
      <c r="AD19" s="72"/>
      <c r="AE19" s="78" t="s">
        <v>768</v>
      </c>
      <c r="AF19" s="78">
        <v>60</v>
      </c>
      <c r="AG19" s="78">
        <v>38187</v>
      </c>
      <c r="AH19" s="78">
        <v>1392</v>
      </c>
      <c r="AI19" s="78">
        <v>116</v>
      </c>
      <c r="AJ19" s="78"/>
      <c r="AK19" s="78" t="s">
        <v>844</v>
      </c>
      <c r="AL19" s="78" t="s">
        <v>914</v>
      </c>
      <c r="AM19" s="83" t="s">
        <v>969</v>
      </c>
      <c r="AN19" s="78"/>
      <c r="AO19" s="80">
        <v>39534.000439814816</v>
      </c>
      <c r="AP19" s="83" t="s">
        <v>1021</v>
      </c>
      <c r="AQ19" s="78" t="b">
        <v>1</v>
      </c>
      <c r="AR19" s="78" t="b">
        <v>0</v>
      </c>
      <c r="AS19" s="78" t="b">
        <v>0</v>
      </c>
      <c r="AT19" s="78"/>
      <c r="AU19" s="78">
        <v>1174</v>
      </c>
      <c r="AV19" s="83" t="s">
        <v>1065</v>
      </c>
      <c r="AW19" s="78" t="b">
        <v>1</v>
      </c>
      <c r="AX19" s="78" t="s">
        <v>1089</v>
      </c>
      <c r="AY19" s="83" t="s">
        <v>1106</v>
      </c>
      <c r="AZ19" s="78" t="s">
        <v>65</v>
      </c>
      <c r="BA19" s="78" t="str">
        <f>REPLACE(INDEX(GroupVertices[Group],MATCH(Vertices[[#This Row],[Vertex]],GroupVertices[Vertex],0)),1,1,"")</f>
        <v>5</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224</v>
      </c>
      <c r="C20" s="65"/>
      <c r="D20" s="65" t="s">
        <v>64</v>
      </c>
      <c r="E20" s="66">
        <v>165.4944338501164</v>
      </c>
      <c r="F20" s="68">
        <v>99.98493149254666</v>
      </c>
      <c r="G20" s="102" t="s">
        <v>379</v>
      </c>
      <c r="H20" s="65"/>
      <c r="I20" s="69" t="s">
        <v>224</v>
      </c>
      <c r="J20" s="70"/>
      <c r="K20" s="70"/>
      <c r="L20" s="69" t="s">
        <v>1185</v>
      </c>
      <c r="M20" s="73">
        <v>6.02183125061527</v>
      </c>
      <c r="N20" s="74">
        <v>9636.6474609375</v>
      </c>
      <c r="O20" s="74">
        <v>9066.125</v>
      </c>
      <c r="P20" s="75"/>
      <c r="Q20" s="76"/>
      <c r="R20" s="76"/>
      <c r="S20" s="88"/>
      <c r="T20" s="48">
        <v>0</v>
      </c>
      <c r="U20" s="48">
        <v>2</v>
      </c>
      <c r="V20" s="49">
        <v>0</v>
      </c>
      <c r="W20" s="49">
        <v>0.017241</v>
      </c>
      <c r="X20" s="49">
        <v>0.002739</v>
      </c>
      <c r="Y20" s="49">
        <v>0.615703</v>
      </c>
      <c r="Z20" s="49">
        <v>0.5</v>
      </c>
      <c r="AA20" s="49">
        <v>0</v>
      </c>
      <c r="AB20" s="71">
        <v>20</v>
      </c>
      <c r="AC20" s="71"/>
      <c r="AD20" s="72"/>
      <c r="AE20" s="78" t="s">
        <v>769</v>
      </c>
      <c r="AF20" s="78">
        <v>1274</v>
      </c>
      <c r="AG20" s="78">
        <v>1362</v>
      </c>
      <c r="AH20" s="78">
        <v>9451</v>
      </c>
      <c r="AI20" s="78">
        <v>7728</v>
      </c>
      <c r="AJ20" s="78"/>
      <c r="AK20" s="78" t="s">
        <v>845</v>
      </c>
      <c r="AL20" s="78" t="s">
        <v>915</v>
      </c>
      <c r="AM20" s="78"/>
      <c r="AN20" s="78"/>
      <c r="AO20" s="80">
        <v>39917.66368055555</v>
      </c>
      <c r="AP20" s="83" t="s">
        <v>1022</v>
      </c>
      <c r="AQ20" s="78" t="b">
        <v>0</v>
      </c>
      <c r="AR20" s="78" t="b">
        <v>0</v>
      </c>
      <c r="AS20" s="78" t="b">
        <v>0</v>
      </c>
      <c r="AT20" s="78"/>
      <c r="AU20" s="78">
        <v>64</v>
      </c>
      <c r="AV20" s="83" t="s">
        <v>1065</v>
      </c>
      <c r="AW20" s="78" t="b">
        <v>0</v>
      </c>
      <c r="AX20" s="78" t="s">
        <v>1089</v>
      </c>
      <c r="AY20" s="83" t="s">
        <v>1107</v>
      </c>
      <c r="AZ20" s="78" t="s">
        <v>66</v>
      </c>
      <c r="BA20" s="78" t="str">
        <f>REPLACE(INDEX(GroupVertices[Group],MATCH(Vertices[[#This Row],[Vertex]],GroupVertices[Vertex],0)),1,1,"")</f>
        <v>5</v>
      </c>
      <c r="BB20" s="48"/>
      <c r="BC20" s="48"/>
      <c r="BD20" s="48"/>
      <c r="BE20" s="48"/>
      <c r="BF20" s="48" t="s">
        <v>347</v>
      </c>
      <c r="BG20" s="48" t="s">
        <v>347</v>
      </c>
      <c r="BH20" s="119" t="s">
        <v>1648</v>
      </c>
      <c r="BI20" s="119" t="s">
        <v>1648</v>
      </c>
      <c r="BJ20" s="119" t="s">
        <v>1681</v>
      </c>
      <c r="BK20" s="119" t="s">
        <v>1681</v>
      </c>
      <c r="BL20" s="119">
        <v>0</v>
      </c>
      <c r="BM20" s="123">
        <v>0</v>
      </c>
      <c r="BN20" s="119">
        <v>0</v>
      </c>
      <c r="BO20" s="123">
        <v>0</v>
      </c>
      <c r="BP20" s="119">
        <v>0</v>
      </c>
      <c r="BQ20" s="123">
        <v>0</v>
      </c>
      <c r="BR20" s="119">
        <v>18</v>
      </c>
      <c r="BS20" s="123">
        <v>100</v>
      </c>
      <c r="BT20" s="119">
        <v>18</v>
      </c>
      <c r="BU20" s="2"/>
      <c r="BV20" s="3"/>
      <c r="BW20" s="3"/>
      <c r="BX20" s="3"/>
      <c r="BY20" s="3"/>
    </row>
    <row r="21" spans="1:77" ht="41.45" customHeight="1">
      <c r="A21" s="64" t="s">
        <v>226</v>
      </c>
      <c r="C21" s="65"/>
      <c r="D21" s="65" t="s">
        <v>64</v>
      </c>
      <c r="E21" s="66">
        <v>163.1725939868245</v>
      </c>
      <c r="F21" s="68">
        <v>99.99494360403199</v>
      </c>
      <c r="G21" s="102" t="s">
        <v>381</v>
      </c>
      <c r="H21" s="65"/>
      <c r="I21" s="69" t="s">
        <v>226</v>
      </c>
      <c r="J21" s="70"/>
      <c r="K21" s="70"/>
      <c r="L21" s="69" t="s">
        <v>1186</v>
      </c>
      <c r="M21" s="73">
        <v>2.685128229605124</v>
      </c>
      <c r="N21" s="74">
        <v>8101.43603515625</v>
      </c>
      <c r="O21" s="74">
        <v>6956.4609375</v>
      </c>
      <c r="P21" s="75"/>
      <c r="Q21" s="76"/>
      <c r="R21" s="76"/>
      <c r="S21" s="88"/>
      <c r="T21" s="48">
        <v>0</v>
      </c>
      <c r="U21" s="48">
        <v>2</v>
      </c>
      <c r="V21" s="49">
        <v>0</v>
      </c>
      <c r="W21" s="49">
        <v>0.017241</v>
      </c>
      <c r="X21" s="49">
        <v>0.002739</v>
      </c>
      <c r="Y21" s="49">
        <v>0.615703</v>
      </c>
      <c r="Z21" s="49">
        <v>0.5</v>
      </c>
      <c r="AA21" s="49">
        <v>0</v>
      </c>
      <c r="AB21" s="71">
        <v>21</v>
      </c>
      <c r="AC21" s="71"/>
      <c r="AD21" s="72"/>
      <c r="AE21" s="78" t="s">
        <v>770</v>
      </c>
      <c r="AF21" s="78">
        <v>376</v>
      </c>
      <c r="AG21" s="78">
        <v>467</v>
      </c>
      <c r="AH21" s="78">
        <v>1455</v>
      </c>
      <c r="AI21" s="78">
        <v>236</v>
      </c>
      <c r="AJ21" s="78"/>
      <c r="AK21" s="78" t="s">
        <v>846</v>
      </c>
      <c r="AL21" s="78" t="s">
        <v>909</v>
      </c>
      <c r="AM21" s="78"/>
      <c r="AN21" s="78"/>
      <c r="AO21" s="80">
        <v>39206.15599537037</v>
      </c>
      <c r="AP21" s="78"/>
      <c r="AQ21" s="78" t="b">
        <v>0</v>
      </c>
      <c r="AR21" s="78" t="b">
        <v>0</v>
      </c>
      <c r="AS21" s="78" t="b">
        <v>0</v>
      </c>
      <c r="AT21" s="78"/>
      <c r="AU21" s="78">
        <v>37</v>
      </c>
      <c r="AV21" s="83" t="s">
        <v>1065</v>
      </c>
      <c r="AW21" s="78" t="b">
        <v>0</v>
      </c>
      <c r="AX21" s="78" t="s">
        <v>1089</v>
      </c>
      <c r="AY21" s="83" t="s">
        <v>1108</v>
      </c>
      <c r="AZ21" s="78" t="s">
        <v>66</v>
      </c>
      <c r="BA21" s="78" t="str">
        <f>REPLACE(INDEX(GroupVertices[Group],MATCH(Vertices[[#This Row],[Vertex]],GroupVertices[Vertex],0)),1,1,"")</f>
        <v>5</v>
      </c>
      <c r="BB21" s="48"/>
      <c r="BC21" s="48"/>
      <c r="BD21" s="48"/>
      <c r="BE21" s="48"/>
      <c r="BF21" s="48" t="s">
        <v>347</v>
      </c>
      <c r="BG21" s="48" t="s">
        <v>347</v>
      </c>
      <c r="BH21" s="119" t="s">
        <v>1648</v>
      </c>
      <c r="BI21" s="119" t="s">
        <v>1648</v>
      </c>
      <c r="BJ21" s="119" t="s">
        <v>1681</v>
      </c>
      <c r="BK21" s="119" t="s">
        <v>1681</v>
      </c>
      <c r="BL21" s="119">
        <v>0</v>
      </c>
      <c r="BM21" s="123">
        <v>0</v>
      </c>
      <c r="BN21" s="119">
        <v>0</v>
      </c>
      <c r="BO21" s="123">
        <v>0</v>
      </c>
      <c r="BP21" s="119">
        <v>0</v>
      </c>
      <c r="BQ21" s="123">
        <v>0</v>
      </c>
      <c r="BR21" s="119">
        <v>18</v>
      </c>
      <c r="BS21" s="123">
        <v>100</v>
      </c>
      <c r="BT21" s="119">
        <v>18</v>
      </c>
      <c r="BU21" s="2"/>
      <c r="BV21" s="3"/>
      <c r="BW21" s="3"/>
      <c r="BX21" s="3"/>
      <c r="BY21" s="3"/>
    </row>
    <row r="22" spans="1:77" ht="41.45" customHeight="1">
      <c r="A22" s="64" t="s">
        <v>227</v>
      </c>
      <c r="C22" s="65"/>
      <c r="D22" s="65" t="s">
        <v>64</v>
      </c>
      <c r="E22" s="66">
        <v>167.35449997523403</v>
      </c>
      <c r="F22" s="68">
        <v>99.97691061664166</v>
      </c>
      <c r="G22" s="102" t="s">
        <v>382</v>
      </c>
      <c r="H22" s="65"/>
      <c r="I22" s="69" t="s">
        <v>227</v>
      </c>
      <c r="J22" s="70"/>
      <c r="K22" s="70"/>
      <c r="L22" s="69" t="s">
        <v>1187</v>
      </c>
      <c r="M22" s="73">
        <v>8.694921827223396</v>
      </c>
      <c r="N22" s="74">
        <v>9108.0263671875</v>
      </c>
      <c r="O22" s="74">
        <v>6787.556640625</v>
      </c>
      <c r="P22" s="75"/>
      <c r="Q22" s="76"/>
      <c r="R22" s="76"/>
      <c r="S22" s="88"/>
      <c r="T22" s="48">
        <v>0</v>
      </c>
      <c r="U22" s="48">
        <v>2</v>
      </c>
      <c r="V22" s="49">
        <v>0</v>
      </c>
      <c r="W22" s="49">
        <v>0.017241</v>
      </c>
      <c r="X22" s="49">
        <v>0.002739</v>
      </c>
      <c r="Y22" s="49">
        <v>0.615703</v>
      </c>
      <c r="Z22" s="49">
        <v>0.5</v>
      </c>
      <c r="AA22" s="49">
        <v>0</v>
      </c>
      <c r="AB22" s="71">
        <v>22</v>
      </c>
      <c r="AC22" s="71"/>
      <c r="AD22" s="72"/>
      <c r="AE22" s="78" t="s">
        <v>771</v>
      </c>
      <c r="AF22" s="78">
        <v>655</v>
      </c>
      <c r="AG22" s="78">
        <v>2079</v>
      </c>
      <c r="AH22" s="78">
        <v>6305</v>
      </c>
      <c r="AI22" s="78">
        <v>7991</v>
      </c>
      <c r="AJ22" s="78"/>
      <c r="AK22" s="78" t="s">
        <v>847</v>
      </c>
      <c r="AL22" s="78" t="s">
        <v>916</v>
      </c>
      <c r="AM22" s="83" t="s">
        <v>970</v>
      </c>
      <c r="AN22" s="78"/>
      <c r="AO22" s="80">
        <v>40106.257731481484</v>
      </c>
      <c r="AP22" s="83" t="s">
        <v>1023</v>
      </c>
      <c r="AQ22" s="78" t="b">
        <v>0</v>
      </c>
      <c r="AR22" s="78" t="b">
        <v>0</v>
      </c>
      <c r="AS22" s="78" t="b">
        <v>0</v>
      </c>
      <c r="AT22" s="78"/>
      <c r="AU22" s="78">
        <v>222</v>
      </c>
      <c r="AV22" s="83" t="s">
        <v>1068</v>
      </c>
      <c r="AW22" s="78" t="b">
        <v>0</v>
      </c>
      <c r="AX22" s="78" t="s">
        <v>1089</v>
      </c>
      <c r="AY22" s="83" t="s">
        <v>1109</v>
      </c>
      <c r="AZ22" s="78" t="s">
        <v>66</v>
      </c>
      <c r="BA22" s="78" t="str">
        <f>REPLACE(INDEX(GroupVertices[Group],MATCH(Vertices[[#This Row],[Vertex]],GroupVertices[Vertex],0)),1,1,"")</f>
        <v>5</v>
      </c>
      <c r="BB22" s="48"/>
      <c r="BC22" s="48"/>
      <c r="BD22" s="48"/>
      <c r="BE22" s="48"/>
      <c r="BF22" s="48" t="s">
        <v>347</v>
      </c>
      <c r="BG22" s="48" t="s">
        <v>347</v>
      </c>
      <c r="BH22" s="119" t="s">
        <v>1648</v>
      </c>
      <c r="BI22" s="119" t="s">
        <v>1648</v>
      </c>
      <c r="BJ22" s="119" t="s">
        <v>1681</v>
      </c>
      <c r="BK22" s="119" t="s">
        <v>1681</v>
      </c>
      <c r="BL22" s="119">
        <v>0</v>
      </c>
      <c r="BM22" s="123">
        <v>0</v>
      </c>
      <c r="BN22" s="119">
        <v>0</v>
      </c>
      <c r="BO22" s="123">
        <v>0</v>
      </c>
      <c r="BP22" s="119">
        <v>0</v>
      </c>
      <c r="BQ22" s="123">
        <v>0</v>
      </c>
      <c r="BR22" s="119">
        <v>18</v>
      </c>
      <c r="BS22" s="123">
        <v>100</v>
      </c>
      <c r="BT22" s="119">
        <v>18</v>
      </c>
      <c r="BU22" s="2"/>
      <c r="BV22" s="3"/>
      <c r="BW22" s="3"/>
      <c r="BX22" s="3"/>
      <c r="BY22" s="3"/>
    </row>
    <row r="23" spans="1:77" ht="41.45" customHeight="1">
      <c r="A23" s="64" t="s">
        <v>229</v>
      </c>
      <c r="C23" s="65"/>
      <c r="D23" s="65" t="s">
        <v>64</v>
      </c>
      <c r="E23" s="66">
        <v>170.6880912873347</v>
      </c>
      <c r="F23" s="68">
        <v>99.9625356856264</v>
      </c>
      <c r="G23" s="102" t="s">
        <v>384</v>
      </c>
      <c r="H23" s="65"/>
      <c r="I23" s="69" t="s">
        <v>229</v>
      </c>
      <c r="J23" s="70"/>
      <c r="K23" s="70"/>
      <c r="L23" s="69" t="s">
        <v>1188</v>
      </c>
      <c r="M23" s="73">
        <v>13.485607170237964</v>
      </c>
      <c r="N23" s="74">
        <v>9804.087890625</v>
      </c>
      <c r="O23" s="74">
        <v>7773.18994140625</v>
      </c>
      <c r="P23" s="75"/>
      <c r="Q23" s="76"/>
      <c r="R23" s="76"/>
      <c r="S23" s="88"/>
      <c r="T23" s="48">
        <v>0</v>
      </c>
      <c r="U23" s="48">
        <v>2</v>
      </c>
      <c r="V23" s="49">
        <v>0</v>
      </c>
      <c r="W23" s="49">
        <v>0.017241</v>
      </c>
      <c r="X23" s="49">
        <v>0.002739</v>
      </c>
      <c r="Y23" s="49">
        <v>0.615703</v>
      </c>
      <c r="Z23" s="49">
        <v>0.5</v>
      </c>
      <c r="AA23" s="49">
        <v>0</v>
      </c>
      <c r="AB23" s="71">
        <v>23</v>
      </c>
      <c r="AC23" s="71"/>
      <c r="AD23" s="72"/>
      <c r="AE23" s="78" t="s">
        <v>772</v>
      </c>
      <c r="AF23" s="78">
        <v>1917</v>
      </c>
      <c r="AG23" s="78">
        <v>3364</v>
      </c>
      <c r="AH23" s="78">
        <v>29701</v>
      </c>
      <c r="AI23" s="78">
        <v>741</v>
      </c>
      <c r="AJ23" s="78"/>
      <c r="AK23" s="78" t="s">
        <v>848</v>
      </c>
      <c r="AL23" s="78" t="s">
        <v>917</v>
      </c>
      <c r="AM23" s="83" t="s">
        <v>971</v>
      </c>
      <c r="AN23" s="78"/>
      <c r="AO23" s="80">
        <v>40250.391851851855</v>
      </c>
      <c r="AP23" s="83" t="s">
        <v>1024</v>
      </c>
      <c r="AQ23" s="78" t="b">
        <v>0</v>
      </c>
      <c r="AR23" s="78" t="b">
        <v>0</v>
      </c>
      <c r="AS23" s="78" t="b">
        <v>1</v>
      </c>
      <c r="AT23" s="78"/>
      <c r="AU23" s="78">
        <v>96</v>
      </c>
      <c r="AV23" s="83" t="s">
        <v>1069</v>
      </c>
      <c r="AW23" s="78" t="b">
        <v>0</v>
      </c>
      <c r="AX23" s="78" t="s">
        <v>1089</v>
      </c>
      <c r="AY23" s="83" t="s">
        <v>1110</v>
      </c>
      <c r="AZ23" s="78" t="s">
        <v>66</v>
      </c>
      <c r="BA23" s="78" t="str">
        <f>REPLACE(INDEX(GroupVertices[Group],MATCH(Vertices[[#This Row],[Vertex]],GroupVertices[Vertex],0)),1,1,"")</f>
        <v>5</v>
      </c>
      <c r="BB23" s="48"/>
      <c r="BC23" s="48"/>
      <c r="BD23" s="48"/>
      <c r="BE23" s="48"/>
      <c r="BF23" s="48" t="s">
        <v>347</v>
      </c>
      <c r="BG23" s="48" t="s">
        <v>347</v>
      </c>
      <c r="BH23" s="119" t="s">
        <v>1648</v>
      </c>
      <c r="BI23" s="119" t="s">
        <v>1648</v>
      </c>
      <c r="BJ23" s="119" t="s">
        <v>1681</v>
      </c>
      <c r="BK23" s="119" t="s">
        <v>1681</v>
      </c>
      <c r="BL23" s="119">
        <v>0</v>
      </c>
      <c r="BM23" s="123">
        <v>0</v>
      </c>
      <c r="BN23" s="119">
        <v>0</v>
      </c>
      <c r="BO23" s="123">
        <v>0</v>
      </c>
      <c r="BP23" s="119">
        <v>0</v>
      </c>
      <c r="BQ23" s="123">
        <v>0</v>
      </c>
      <c r="BR23" s="119">
        <v>18</v>
      </c>
      <c r="BS23" s="123">
        <v>100</v>
      </c>
      <c r="BT23" s="119">
        <v>18</v>
      </c>
      <c r="BU23" s="2"/>
      <c r="BV23" s="3"/>
      <c r="BW23" s="3"/>
      <c r="BX23" s="3"/>
      <c r="BY23" s="3"/>
    </row>
    <row r="24" spans="1:77" ht="41.45" customHeight="1">
      <c r="A24" s="64" t="s">
        <v>230</v>
      </c>
      <c r="C24" s="65"/>
      <c r="D24" s="65" t="s">
        <v>64</v>
      </c>
      <c r="E24" s="66">
        <v>168.5011516172173</v>
      </c>
      <c r="F24" s="68">
        <v>99.97196608784108</v>
      </c>
      <c r="G24" s="102" t="s">
        <v>385</v>
      </c>
      <c r="H24" s="65"/>
      <c r="I24" s="69" t="s">
        <v>230</v>
      </c>
      <c r="J24" s="70"/>
      <c r="K24" s="70"/>
      <c r="L24" s="69" t="s">
        <v>1189</v>
      </c>
      <c r="M24" s="73">
        <v>10.342768458828408</v>
      </c>
      <c r="N24" s="74">
        <v>6344.1240234375</v>
      </c>
      <c r="O24" s="74">
        <v>1767.6324462890625</v>
      </c>
      <c r="P24" s="75"/>
      <c r="Q24" s="76"/>
      <c r="R24" s="76"/>
      <c r="S24" s="88"/>
      <c r="T24" s="48">
        <v>0</v>
      </c>
      <c r="U24" s="48">
        <v>1</v>
      </c>
      <c r="V24" s="49">
        <v>0</v>
      </c>
      <c r="W24" s="49">
        <v>0.019231</v>
      </c>
      <c r="X24" s="49">
        <v>0.025846</v>
      </c>
      <c r="Y24" s="49">
        <v>0.338373</v>
      </c>
      <c r="Z24" s="49">
        <v>0</v>
      </c>
      <c r="AA24" s="49">
        <v>0</v>
      </c>
      <c r="AB24" s="71">
        <v>24</v>
      </c>
      <c r="AC24" s="71"/>
      <c r="AD24" s="72"/>
      <c r="AE24" s="78" t="s">
        <v>773</v>
      </c>
      <c r="AF24" s="78">
        <v>478</v>
      </c>
      <c r="AG24" s="78">
        <v>2521</v>
      </c>
      <c r="AH24" s="78">
        <v>4458</v>
      </c>
      <c r="AI24" s="78">
        <v>4547</v>
      </c>
      <c r="AJ24" s="78"/>
      <c r="AK24" s="78" t="s">
        <v>849</v>
      </c>
      <c r="AL24" s="78" t="s">
        <v>918</v>
      </c>
      <c r="AM24" s="83" t="s">
        <v>972</v>
      </c>
      <c r="AN24" s="78"/>
      <c r="AO24" s="80">
        <v>39209.51193287037</v>
      </c>
      <c r="AP24" s="78"/>
      <c r="AQ24" s="78" t="b">
        <v>0</v>
      </c>
      <c r="AR24" s="78" t="b">
        <v>0</v>
      </c>
      <c r="AS24" s="78" t="b">
        <v>1</v>
      </c>
      <c r="AT24" s="78"/>
      <c r="AU24" s="78">
        <v>85</v>
      </c>
      <c r="AV24" s="83" t="s">
        <v>1065</v>
      </c>
      <c r="AW24" s="78" t="b">
        <v>0</v>
      </c>
      <c r="AX24" s="78" t="s">
        <v>1089</v>
      </c>
      <c r="AY24" s="83" t="s">
        <v>1111</v>
      </c>
      <c r="AZ24" s="78" t="s">
        <v>66</v>
      </c>
      <c r="BA24" s="78" t="str">
        <f>REPLACE(INDEX(GroupVertices[Group],MATCH(Vertices[[#This Row],[Vertex]],GroupVertices[Vertex],0)),1,1,"")</f>
        <v>3</v>
      </c>
      <c r="BB24" s="48" t="s">
        <v>332</v>
      </c>
      <c r="BC24" s="48" t="s">
        <v>332</v>
      </c>
      <c r="BD24" s="48" t="s">
        <v>339</v>
      </c>
      <c r="BE24" s="48" t="s">
        <v>339</v>
      </c>
      <c r="BF24" s="48" t="s">
        <v>347</v>
      </c>
      <c r="BG24" s="48" t="s">
        <v>347</v>
      </c>
      <c r="BH24" s="119" t="s">
        <v>1650</v>
      </c>
      <c r="BI24" s="119" t="s">
        <v>1650</v>
      </c>
      <c r="BJ24" s="119" t="s">
        <v>1683</v>
      </c>
      <c r="BK24" s="119" t="s">
        <v>1683</v>
      </c>
      <c r="BL24" s="119">
        <v>2</v>
      </c>
      <c r="BM24" s="123">
        <v>20</v>
      </c>
      <c r="BN24" s="119">
        <v>0</v>
      </c>
      <c r="BO24" s="123">
        <v>0</v>
      </c>
      <c r="BP24" s="119">
        <v>0</v>
      </c>
      <c r="BQ24" s="123">
        <v>0</v>
      </c>
      <c r="BR24" s="119">
        <v>8</v>
      </c>
      <c r="BS24" s="123">
        <v>80</v>
      </c>
      <c r="BT24" s="119">
        <v>10</v>
      </c>
      <c r="BU24" s="2"/>
      <c r="BV24" s="3"/>
      <c r="BW24" s="3"/>
      <c r="BX24" s="3"/>
      <c r="BY24" s="3"/>
    </row>
    <row r="25" spans="1:77" ht="41.45" customHeight="1">
      <c r="A25" s="64" t="s">
        <v>231</v>
      </c>
      <c r="C25" s="65"/>
      <c r="D25" s="65" t="s">
        <v>64</v>
      </c>
      <c r="E25" s="66">
        <v>163.29192877309427</v>
      </c>
      <c r="F25" s="68">
        <v>99.9944290150618</v>
      </c>
      <c r="G25" s="102" t="s">
        <v>386</v>
      </c>
      <c r="H25" s="65"/>
      <c r="I25" s="69" t="s">
        <v>231</v>
      </c>
      <c r="J25" s="70"/>
      <c r="K25" s="70"/>
      <c r="L25" s="69" t="s">
        <v>1190</v>
      </c>
      <c r="M25" s="73">
        <v>2.8566235804056452</v>
      </c>
      <c r="N25" s="74">
        <v>5537.943359375</v>
      </c>
      <c r="O25" s="74">
        <v>352.9058837890625</v>
      </c>
      <c r="P25" s="75"/>
      <c r="Q25" s="76"/>
      <c r="R25" s="76"/>
      <c r="S25" s="88"/>
      <c r="T25" s="48">
        <v>0</v>
      </c>
      <c r="U25" s="48">
        <v>1</v>
      </c>
      <c r="V25" s="49">
        <v>0</v>
      </c>
      <c r="W25" s="49">
        <v>0.019231</v>
      </c>
      <c r="X25" s="49">
        <v>0.025846</v>
      </c>
      <c r="Y25" s="49">
        <v>0.338373</v>
      </c>
      <c r="Z25" s="49">
        <v>0</v>
      </c>
      <c r="AA25" s="49">
        <v>0</v>
      </c>
      <c r="AB25" s="71">
        <v>25</v>
      </c>
      <c r="AC25" s="71"/>
      <c r="AD25" s="72"/>
      <c r="AE25" s="78" t="s">
        <v>774</v>
      </c>
      <c r="AF25" s="78">
        <v>271</v>
      </c>
      <c r="AG25" s="78">
        <v>513</v>
      </c>
      <c r="AH25" s="78">
        <v>2070</v>
      </c>
      <c r="AI25" s="78">
        <v>1791</v>
      </c>
      <c r="AJ25" s="78"/>
      <c r="AK25" s="78" t="s">
        <v>850</v>
      </c>
      <c r="AL25" s="78" t="s">
        <v>919</v>
      </c>
      <c r="AM25" s="83" t="s">
        <v>973</v>
      </c>
      <c r="AN25" s="78"/>
      <c r="AO25" s="80">
        <v>41529.13710648148</v>
      </c>
      <c r="AP25" s="78"/>
      <c r="AQ25" s="78" t="b">
        <v>1</v>
      </c>
      <c r="AR25" s="78" t="b">
        <v>0</v>
      </c>
      <c r="AS25" s="78" t="b">
        <v>1</v>
      </c>
      <c r="AT25" s="78"/>
      <c r="AU25" s="78">
        <v>10</v>
      </c>
      <c r="AV25" s="83" t="s">
        <v>1065</v>
      </c>
      <c r="AW25" s="78" t="b">
        <v>0</v>
      </c>
      <c r="AX25" s="78" t="s">
        <v>1089</v>
      </c>
      <c r="AY25" s="83" t="s">
        <v>1112</v>
      </c>
      <c r="AZ25" s="78" t="s">
        <v>66</v>
      </c>
      <c r="BA25" s="78" t="str">
        <f>REPLACE(INDEX(GroupVertices[Group],MATCH(Vertices[[#This Row],[Vertex]],GroupVertices[Vertex],0)),1,1,"")</f>
        <v>3</v>
      </c>
      <c r="BB25" s="48" t="s">
        <v>332</v>
      </c>
      <c r="BC25" s="48" t="s">
        <v>332</v>
      </c>
      <c r="BD25" s="48" t="s">
        <v>339</v>
      </c>
      <c r="BE25" s="48" t="s">
        <v>339</v>
      </c>
      <c r="BF25" s="48" t="s">
        <v>347</v>
      </c>
      <c r="BG25" s="48" t="s">
        <v>347</v>
      </c>
      <c r="BH25" s="119" t="s">
        <v>1650</v>
      </c>
      <c r="BI25" s="119" t="s">
        <v>1650</v>
      </c>
      <c r="BJ25" s="119" t="s">
        <v>1683</v>
      </c>
      <c r="BK25" s="119" t="s">
        <v>1683</v>
      </c>
      <c r="BL25" s="119">
        <v>2</v>
      </c>
      <c r="BM25" s="123">
        <v>20</v>
      </c>
      <c r="BN25" s="119">
        <v>0</v>
      </c>
      <c r="BO25" s="123">
        <v>0</v>
      </c>
      <c r="BP25" s="119">
        <v>0</v>
      </c>
      <c r="BQ25" s="123">
        <v>0</v>
      </c>
      <c r="BR25" s="119">
        <v>8</v>
      </c>
      <c r="BS25" s="123">
        <v>80</v>
      </c>
      <c r="BT25" s="119">
        <v>10</v>
      </c>
      <c r="BU25" s="2"/>
      <c r="BV25" s="3"/>
      <c r="BW25" s="3"/>
      <c r="BX25" s="3"/>
      <c r="BY25" s="3"/>
    </row>
    <row r="26" spans="1:77" ht="41.45" customHeight="1">
      <c r="A26" s="64" t="s">
        <v>232</v>
      </c>
      <c r="C26" s="65"/>
      <c r="D26" s="65" t="s">
        <v>64</v>
      </c>
      <c r="E26" s="66">
        <v>169.45842414185944</v>
      </c>
      <c r="F26" s="68">
        <v>99.96783818936278</v>
      </c>
      <c r="G26" s="102" t="s">
        <v>387</v>
      </c>
      <c r="H26" s="65"/>
      <c r="I26" s="69" t="s">
        <v>232</v>
      </c>
      <c r="J26" s="70"/>
      <c r="K26" s="70"/>
      <c r="L26" s="69" t="s">
        <v>1191</v>
      </c>
      <c r="M26" s="73">
        <v>11.71845942503259</v>
      </c>
      <c r="N26" s="74">
        <v>4500.7666015625</v>
      </c>
      <c r="O26" s="74">
        <v>4823.046875</v>
      </c>
      <c r="P26" s="75"/>
      <c r="Q26" s="76"/>
      <c r="R26" s="76"/>
      <c r="S26" s="88"/>
      <c r="T26" s="48">
        <v>0</v>
      </c>
      <c r="U26" s="48">
        <v>4</v>
      </c>
      <c r="V26" s="49">
        <v>0</v>
      </c>
      <c r="W26" s="49">
        <v>0.020408</v>
      </c>
      <c r="X26" s="49">
        <v>0.085192</v>
      </c>
      <c r="Y26" s="49">
        <v>0.847956</v>
      </c>
      <c r="Z26" s="49">
        <v>0.75</v>
      </c>
      <c r="AA26" s="49">
        <v>0</v>
      </c>
      <c r="AB26" s="71">
        <v>26</v>
      </c>
      <c r="AC26" s="71"/>
      <c r="AD26" s="72"/>
      <c r="AE26" s="78" t="s">
        <v>775</v>
      </c>
      <c r="AF26" s="78">
        <v>523</v>
      </c>
      <c r="AG26" s="78">
        <v>2890</v>
      </c>
      <c r="AH26" s="78">
        <v>16901</v>
      </c>
      <c r="AI26" s="78">
        <v>2555</v>
      </c>
      <c r="AJ26" s="78"/>
      <c r="AK26" s="78" t="s">
        <v>851</v>
      </c>
      <c r="AL26" s="78" t="s">
        <v>918</v>
      </c>
      <c r="AM26" s="83" t="s">
        <v>974</v>
      </c>
      <c r="AN26" s="78"/>
      <c r="AO26" s="80">
        <v>40025.62994212963</v>
      </c>
      <c r="AP26" s="83" t="s">
        <v>1025</v>
      </c>
      <c r="AQ26" s="78" t="b">
        <v>0</v>
      </c>
      <c r="AR26" s="78" t="b">
        <v>0</v>
      </c>
      <c r="AS26" s="78" t="b">
        <v>0</v>
      </c>
      <c r="AT26" s="78"/>
      <c r="AU26" s="78">
        <v>175</v>
      </c>
      <c r="AV26" s="83" t="s">
        <v>1070</v>
      </c>
      <c r="AW26" s="78" t="b">
        <v>0</v>
      </c>
      <c r="AX26" s="78" t="s">
        <v>1089</v>
      </c>
      <c r="AY26" s="83" t="s">
        <v>1113</v>
      </c>
      <c r="AZ26" s="78" t="s">
        <v>66</v>
      </c>
      <c r="BA26" s="78" t="str">
        <f>REPLACE(INDEX(GroupVertices[Group],MATCH(Vertices[[#This Row],[Vertex]],GroupVertices[Vertex],0)),1,1,"")</f>
        <v>3</v>
      </c>
      <c r="BB26" s="48"/>
      <c r="BC26" s="48"/>
      <c r="BD26" s="48"/>
      <c r="BE26" s="48"/>
      <c r="BF26" s="48" t="s">
        <v>347</v>
      </c>
      <c r="BG26" s="48" t="s">
        <v>347</v>
      </c>
      <c r="BH26" s="119" t="s">
        <v>1651</v>
      </c>
      <c r="BI26" s="119" t="s">
        <v>1651</v>
      </c>
      <c r="BJ26" s="119" t="s">
        <v>1570</v>
      </c>
      <c r="BK26" s="119" t="s">
        <v>1570</v>
      </c>
      <c r="BL26" s="119">
        <v>0</v>
      </c>
      <c r="BM26" s="123">
        <v>0</v>
      </c>
      <c r="BN26" s="119">
        <v>0</v>
      </c>
      <c r="BO26" s="123">
        <v>0</v>
      </c>
      <c r="BP26" s="119">
        <v>0</v>
      </c>
      <c r="BQ26" s="123">
        <v>0</v>
      </c>
      <c r="BR26" s="119">
        <v>40</v>
      </c>
      <c r="BS26" s="123">
        <v>100</v>
      </c>
      <c r="BT26" s="119">
        <v>40</v>
      </c>
      <c r="BU26" s="2"/>
      <c r="BV26" s="3"/>
      <c r="BW26" s="3"/>
      <c r="BX26" s="3"/>
      <c r="BY26" s="3"/>
    </row>
    <row r="27" spans="1:77" ht="41.45" customHeight="1">
      <c r="A27" s="64" t="s">
        <v>263</v>
      </c>
      <c r="C27" s="65"/>
      <c r="D27" s="65" t="s">
        <v>64</v>
      </c>
      <c r="E27" s="66">
        <v>162.60964510376937</v>
      </c>
      <c r="F27" s="68">
        <v>99.99737112156531</v>
      </c>
      <c r="G27" s="102" t="s">
        <v>415</v>
      </c>
      <c r="H27" s="65"/>
      <c r="I27" s="69" t="s">
        <v>263</v>
      </c>
      <c r="J27" s="70"/>
      <c r="K27" s="70"/>
      <c r="L27" s="69" t="s">
        <v>1192</v>
      </c>
      <c r="M27" s="73">
        <v>1.876117553002664</v>
      </c>
      <c r="N27" s="74">
        <v>4513.60791015625</v>
      </c>
      <c r="O27" s="74">
        <v>2754.43505859375</v>
      </c>
      <c r="P27" s="75"/>
      <c r="Q27" s="76"/>
      <c r="R27" s="76"/>
      <c r="S27" s="88"/>
      <c r="T27" s="48">
        <v>6</v>
      </c>
      <c r="U27" s="48">
        <v>3</v>
      </c>
      <c r="V27" s="49">
        <v>3</v>
      </c>
      <c r="W27" s="49">
        <v>0.021739</v>
      </c>
      <c r="X27" s="49">
        <v>0.121083</v>
      </c>
      <c r="Y27" s="49">
        <v>1.398856</v>
      </c>
      <c r="Z27" s="49">
        <v>0.38095238095238093</v>
      </c>
      <c r="AA27" s="49">
        <v>0.2857142857142857</v>
      </c>
      <c r="AB27" s="71">
        <v>27</v>
      </c>
      <c r="AC27" s="71"/>
      <c r="AD27" s="72"/>
      <c r="AE27" s="78" t="s">
        <v>776</v>
      </c>
      <c r="AF27" s="78">
        <v>502</v>
      </c>
      <c r="AG27" s="78">
        <v>250</v>
      </c>
      <c r="AH27" s="78">
        <v>182</v>
      </c>
      <c r="AI27" s="78">
        <v>546</v>
      </c>
      <c r="AJ27" s="78"/>
      <c r="AK27" s="78" t="s">
        <v>852</v>
      </c>
      <c r="AL27" s="78" t="s">
        <v>920</v>
      </c>
      <c r="AM27" s="78"/>
      <c r="AN27" s="78"/>
      <c r="AO27" s="80">
        <v>40044.30515046296</v>
      </c>
      <c r="AP27" s="78"/>
      <c r="AQ27" s="78" t="b">
        <v>1</v>
      </c>
      <c r="AR27" s="78" t="b">
        <v>0</v>
      </c>
      <c r="AS27" s="78" t="b">
        <v>0</v>
      </c>
      <c r="AT27" s="78"/>
      <c r="AU27" s="78">
        <v>7</v>
      </c>
      <c r="AV27" s="83" t="s">
        <v>1065</v>
      </c>
      <c r="AW27" s="78" t="b">
        <v>0</v>
      </c>
      <c r="AX27" s="78" t="s">
        <v>1089</v>
      </c>
      <c r="AY27" s="83" t="s">
        <v>1114</v>
      </c>
      <c r="AZ27" s="78" t="s">
        <v>66</v>
      </c>
      <c r="BA27" s="78" t="str">
        <f>REPLACE(INDEX(GroupVertices[Group],MATCH(Vertices[[#This Row],[Vertex]],GroupVertices[Vertex],0)),1,1,"")</f>
        <v>3</v>
      </c>
      <c r="BB27" s="48"/>
      <c r="BC27" s="48"/>
      <c r="BD27" s="48"/>
      <c r="BE27" s="48"/>
      <c r="BF27" s="48" t="s">
        <v>347</v>
      </c>
      <c r="BG27" s="48" t="s">
        <v>347</v>
      </c>
      <c r="BH27" s="119" t="s">
        <v>1651</v>
      </c>
      <c r="BI27" s="119" t="s">
        <v>1651</v>
      </c>
      <c r="BJ27" s="119" t="s">
        <v>1570</v>
      </c>
      <c r="BK27" s="119" t="s">
        <v>1570</v>
      </c>
      <c r="BL27" s="119">
        <v>0</v>
      </c>
      <c r="BM27" s="123">
        <v>0</v>
      </c>
      <c r="BN27" s="119">
        <v>0</v>
      </c>
      <c r="BO27" s="123">
        <v>0</v>
      </c>
      <c r="BP27" s="119">
        <v>0</v>
      </c>
      <c r="BQ27" s="123">
        <v>0</v>
      </c>
      <c r="BR27" s="119">
        <v>40</v>
      </c>
      <c r="BS27" s="123">
        <v>100</v>
      </c>
      <c r="BT27" s="119">
        <v>40</v>
      </c>
      <c r="BU27" s="2"/>
      <c r="BV27" s="3"/>
      <c r="BW27" s="3"/>
      <c r="BX27" s="3"/>
      <c r="BY27" s="3"/>
    </row>
    <row r="28" spans="1:77" ht="41.45" customHeight="1">
      <c r="A28" s="64" t="s">
        <v>262</v>
      </c>
      <c r="C28" s="65"/>
      <c r="D28" s="65" t="s">
        <v>64</v>
      </c>
      <c r="E28" s="66">
        <v>173.0021484471742</v>
      </c>
      <c r="F28" s="68">
        <v>99.95255713429131</v>
      </c>
      <c r="G28" s="102" t="s">
        <v>414</v>
      </c>
      <c r="H28" s="65"/>
      <c r="I28" s="69" t="s">
        <v>262</v>
      </c>
      <c r="J28" s="70"/>
      <c r="K28" s="70"/>
      <c r="L28" s="69" t="s">
        <v>1193</v>
      </c>
      <c r="M28" s="73">
        <v>16.811125711848078</v>
      </c>
      <c r="N28" s="74">
        <v>4161.61572265625</v>
      </c>
      <c r="O28" s="74">
        <v>3535.064208984375</v>
      </c>
      <c r="P28" s="75"/>
      <c r="Q28" s="76"/>
      <c r="R28" s="76"/>
      <c r="S28" s="88"/>
      <c r="T28" s="48">
        <v>6</v>
      </c>
      <c r="U28" s="48">
        <v>3</v>
      </c>
      <c r="V28" s="49">
        <v>3</v>
      </c>
      <c r="W28" s="49">
        <v>0.021739</v>
      </c>
      <c r="X28" s="49">
        <v>0.121083</v>
      </c>
      <c r="Y28" s="49">
        <v>1.398856</v>
      </c>
      <c r="Z28" s="49">
        <v>0.38095238095238093</v>
      </c>
      <c r="AA28" s="49">
        <v>0.2857142857142857</v>
      </c>
      <c r="AB28" s="71">
        <v>28</v>
      </c>
      <c r="AC28" s="71"/>
      <c r="AD28" s="72"/>
      <c r="AE28" s="78" t="s">
        <v>777</v>
      </c>
      <c r="AF28" s="78">
        <v>1753</v>
      </c>
      <c r="AG28" s="78">
        <v>4256</v>
      </c>
      <c r="AH28" s="78">
        <v>24517</v>
      </c>
      <c r="AI28" s="78">
        <v>37033</v>
      </c>
      <c r="AJ28" s="78"/>
      <c r="AK28" s="78" t="s">
        <v>853</v>
      </c>
      <c r="AL28" s="78" t="s">
        <v>921</v>
      </c>
      <c r="AM28" s="78"/>
      <c r="AN28" s="78"/>
      <c r="AO28" s="80">
        <v>39963.736284722225</v>
      </c>
      <c r="AP28" s="83" t="s">
        <v>1026</v>
      </c>
      <c r="AQ28" s="78" t="b">
        <v>0</v>
      </c>
      <c r="AR28" s="78" t="b">
        <v>0</v>
      </c>
      <c r="AS28" s="78" t="b">
        <v>1</v>
      </c>
      <c r="AT28" s="78"/>
      <c r="AU28" s="78">
        <v>147</v>
      </c>
      <c r="AV28" s="83" t="s">
        <v>1065</v>
      </c>
      <c r="AW28" s="78" t="b">
        <v>0</v>
      </c>
      <c r="AX28" s="78" t="s">
        <v>1089</v>
      </c>
      <c r="AY28" s="83" t="s">
        <v>1115</v>
      </c>
      <c r="AZ28" s="78" t="s">
        <v>66</v>
      </c>
      <c r="BA28" s="78" t="str">
        <f>REPLACE(INDEX(GroupVertices[Group],MATCH(Vertices[[#This Row],[Vertex]],GroupVertices[Vertex],0)),1,1,"")</f>
        <v>3</v>
      </c>
      <c r="BB28" s="48"/>
      <c r="BC28" s="48"/>
      <c r="BD28" s="48"/>
      <c r="BE28" s="48"/>
      <c r="BF28" s="48" t="s">
        <v>347</v>
      </c>
      <c r="BG28" s="48" t="s">
        <v>347</v>
      </c>
      <c r="BH28" s="119" t="s">
        <v>1651</v>
      </c>
      <c r="BI28" s="119" t="s">
        <v>1651</v>
      </c>
      <c r="BJ28" s="119" t="s">
        <v>1570</v>
      </c>
      <c r="BK28" s="119" t="s">
        <v>1570</v>
      </c>
      <c r="BL28" s="119">
        <v>0</v>
      </c>
      <c r="BM28" s="123">
        <v>0</v>
      </c>
      <c r="BN28" s="119">
        <v>0</v>
      </c>
      <c r="BO28" s="123">
        <v>0</v>
      </c>
      <c r="BP28" s="119">
        <v>0</v>
      </c>
      <c r="BQ28" s="123">
        <v>0</v>
      </c>
      <c r="BR28" s="119">
        <v>40</v>
      </c>
      <c r="BS28" s="123">
        <v>100</v>
      </c>
      <c r="BT28" s="119">
        <v>40</v>
      </c>
      <c r="BU28" s="2"/>
      <c r="BV28" s="3"/>
      <c r="BW28" s="3"/>
      <c r="BX28" s="3"/>
      <c r="BY28" s="3"/>
    </row>
    <row r="29" spans="1:77" ht="41.45" customHeight="1">
      <c r="A29" s="64" t="s">
        <v>288</v>
      </c>
      <c r="C29" s="65"/>
      <c r="D29" s="65" t="s">
        <v>64</v>
      </c>
      <c r="E29" s="66">
        <v>233.1442864926445</v>
      </c>
      <c r="F29" s="68">
        <v>99.69321548002948</v>
      </c>
      <c r="G29" s="102" t="s">
        <v>1081</v>
      </c>
      <c r="H29" s="65"/>
      <c r="I29" s="69" t="s">
        <v>288</v>
      </c>
      <c r="J29" s="70"/>
      <c r="K29" s="70"/>
      <c r="L29" s="69" t="s">
        <v>1194</v>
      </c>
      <c r="M29" s="73">
        <v>103.24105435551087</v>
      </c>
      <c r="N29" s="74">
        <v>4723.19921875</v>
      </c>
      <c r="O29" s="74">
        <v>3576.07861328125</v>
      </c>
      <c r="P29" s="75"/>
      <c r="Q29" s="76"/>
      <c r="R29" s="76"/>
      <c r="S29" s="88"/>
      <c r="T29" s="48">
        <v>7</v>
      </c>
      <c r="U29" s="48">
        <v>0</v>
      </c>
      <c r="V29" s="49">
        <v>3</v>
      </c>
      <c r="W29" s="49">
        <v>0.021739</v>
      </c>
      <c r="X29" s="49">
        <v>0.121083</v>
      </c>
      <c r="Y29" s="49">
        <v>1.398856</v>
      </c>
      <c r="Z29" s="49">
        <v>0.42857142857142855</v>
      </c>
      <c r="AA29" s="49">
        <v>0</v>
      </c>
      <c r="AB29" s="71">
        <v>29</v>
      </c>
      <c r="AC29" s="71"/>
      <c r="AD29" s="72"/>
      <c r="AE29" s="78" t="s">
        <v>778</v>
      </c>
      <c r="AF29" s="78">
        <v>192</v>
      </c>
      <c r="AG29" s="78">
        <v>27439</v>
      </c>
      <c r="AH29" s="78">
        <v>32286</v>
      </c>
      <c r="AI29" s="78">
        <v>10839</v>
      </c>
      <c r="AJ29" s="78"/>
      <c r="AK29" s="78" t="s">
        <v>854</v>
      </c>
      <c r="AL29" s="78"/>
      <c r="AM29" s="83" t="s">
        <v>975</v>
      </c>
      <c r="AN29" s="78"/>
      <c r="AO29" s="80">
        <v>39321.874768518515</v>
      </c>
      <c r="AP29" s="83" t="s">
        <v>1027</v>
      </c>
      <c r="AQ29" s="78" t="b">
        <v>0</v>
      </c>
      <c r="AR29" s="78" t="b">
        <v>0</v>
      </c>
      <c r="AS29" s="78" t="b">
        <v>0</v>
      </c>
      <c r="AT29" s="78"/>
      <c r="AU29" s="78">
        <v>801</v>
      </c>
      <c r="AV29" s="83" t="s">
        <v>1065</v>
      </c>
      <c r="AW29" s="78" t="b">
        <v>0</v>
      </c>
      <c r="AX29" s="78" t="s">
        <v>1089</v>
      </c>
      <c r="AY29" s="83" t="s">
        <v>1116</v>
      </c>
      <c r="AZ29" s="78" t="s">
        <v>65</v>
      </c>
      <c r="BA29" s="78" t="str">
        <f>REPLACE(INDEX(GroupVertices[Group],MATCH(Vertices[[#This Row],[Vertex]],GroupVertices[Vertex],0)),1,1,"")</f>
        <v>3</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233</v>
      </c>
      <c r="C30" s="65"/>
      <c r="D30" s="65" t="s">
        <v>64</v>
      </c>
      <c r="E30" s="66">
        <v>162.56554311753925</v>
      </c>
      <c r="F30" s="68">
        <v>99.99756129574995</v>
      </c>
      <c r="G30" s="102" t="s">
        <v>388</v>
      </c>
      <c r="H30" s="65"/>
      <c r="I30" s="69" t="s">
        <v>233</v>
      </c>
      <c r="J30" s="70"/>
      <c r="K30" s="70"/>
      <c r="L30" s="69" t="s">
        <v>1195</v>
      </c>
      <c r="M30" s="73">
        <v>1.8127388364024712</v>
      </c>
      <c r="N30" s="74">
        <v>3839.77197265625</v>
      </c>
      <c r="O30" s="74">
        <v>2233.283447265625</v>
      </c>
      <c r="P30" s="75"/>
      <c r="Q30" s="76"/>
      <c r="R30" s="76"/>
      <c r="S30" s="88"/>
      <c r="T30" s="48">
        <v>0</v>
      </c>
      <c r="U30" s="48">
        <v>4</v>
      </c>
      <c r="V30" s="49">
        <v>0</v>
      </c>
      <c r="W30" s="49">
        <v>0.020408</v>
      </c>
      <c r="X30" s="49">
        <v>0.085192</v>
      </c>
      <c r="Y30" s="49">
        <v>0.847956</v>
      </c>
      <c r="Z30" s="49">
        <v>0.75</v>
      </c>
      <c r="AA30" s="49">
        <v>0</v>
      </c>
      <c r="AB30" s="71">
        <v>30</v>
      </c>
      <c r="AC30" s="71"/>
      <c r="AD30" s="72"/>
      <c r="AE30" s="78" t="s">
        <v>779</v>
      </c>
      <c r="AF30" s="78">
        <v>224</v>
      </c>
      <c r="AG30" s="78">
        <v>233</v>
      </c>
      <c r="AH30" s="78">
        <v>2916</v>
      </c>
      <c r="AI30" s="78">
        <v>7383</v>
      </c>
      <c r="AJ30" s="78"/>
      <c r="AK30" s="78" t="s">
        <v>855</v>
      </c>
      <c r="AL30" s="78"/>
      <c r="AM30" s="78"/>
      <c r="AN30" s="78"/>
      <c r="AO30" s="80">
        <v>39743.79688657408</v>
      </c>
      <c r="AP30" s="78"/>
      <c r="AQ30" s="78" t="b">
        <v>0</v>
      </c>
      <c r="AR30" s="78" t="b">
        <v>0</v>
      </c>
      <c r="AS30" s="78" t="b">
        <v>0</v>
      </c>
      <c r="AT30" s="78"/>
      <c r="AU30" s="78">
        <v>2</v>
      </c>
      <c r="AV30" s="83" t="s">
        <v>1064</v>
      </c>
      <c r="AW30" s="78" t="b">
        <v>0</v>
      </c>
      <c r="AX30" s="78" t="s">
        <v>1089</v>
      </c>
      <c r="AY30" s="83" t="s">
        <v>1117</v>
      </c>
      <c r="AZ30" s="78" t="s">
        <v>66</v>
      </c>
      <c r="BA30" s="78" t="str">
        <f>REPLACE(INDEX(GroupVertices[Group],MATCH(Vertices[[#This Row],[Vertex]],GroupVertices[Vertex],0)),1,1,"")</f>
        <v>3</v>
      </c>
      <c r="BB30" s="48"/>
      <c r="BC30" s="48"/>
      <c r="BD30" s="48"/>
      <c r="BE30" s="48"/>
      <c r="BF30" s="48" t="s">
        <v>347</v>
      </c>
      <c r="BG30" s="48" t="s">
        <v>347</v>
      </c>
      <c r="BH30" s="119" t="s">
        <v>1651</v>
      </c>
      <c r="BI30" s="119" t="s">
        <v>1651</v>
      </c>
      <c r="BJ30" s="119" t="s">
        <v>1570</v>
      </c>
      <c r="BK30" s="119" t="s">
        <v>1570</v>
      </c>
      <c r="BL30" s="119">
        <v>0</v>
      </c>
      <c r="BM30" s="123">
        <v>0</v>
      </c>
      <c r="BN30" s="119">
        <v>0</v>
      </c>
      <c r="BO30" s="123">
        <v>0</v>
      </c>
      <c r="BP30" s="119">
        <v>0</v>
      </c>
      <c r="BQ30" s="123">
        <v>0</v>
      </c>
      <c r="BR30" s="119">
        <v>40</v>
      </c>
      <c r="BS30" s="123">
        <v>100</v>
      </c>
      <c r="BT30" s="119">
        <v>40</v>
      </c>
      <c r="BU30" s="2"/>
      <c r="BV30" s="3"/>
      <c r="BW30" s="3"/>
      <c r="BX30" s="3"/>
      <c r="BY30" s="3"/>
    </row>
    <row r="31" spans="1:77" ht="41.45" customHeight="1">
      <c r="A31" s="64" t="s">
        <v>234</v>
      </c>
      <c r="C31" s="65"/>
      <c r="D31" s="65" t="s">
        <v>64</v>
      </c>
      <c r="E31" s="66">
        <v>188.9489078210907</v>
      </c>
      <c r="F31" s="68">
        <v>99.88379238646974</v>
      </c>
      <c r="G31" s="102" t="s">
        <v>389</v>
      </c>
      <c r="H31" s="65"/>
      <c r="I31" s="69" t="s">
        <v>234</v>
      </c>
      <c r="J31" s="70"/>
      <c r="K31" s="70"/>
      <c r="L31" s="69" t="s">
        <v>1196</v>
      </c>
      <c r="M31" s="73">
        <v>39.72812400251776</v>
      </c>
      <c r="N31" s="74">
        <v>4540.7294921875</v>
      </c>
      <c r="O31" s="74">
        <v>1356.50634765625</v>
      </c>
      <c r="P31" s="75"/>
      <c r="Q31" s="76"/>
      <c r="R31" s="76"/>
      <c r="S31" s="88"/>
      <c r="T31" s="48">
        <v>0</v>
      </c>
      <c r="U31" s="48">
        <v>4</v>
      </c>
      <c r="V31" s="49">
        <v>0</v>
      </c>
      <c r="W31" s="49">
        <v>0.020408</v>
      </c>
      <c r="X31" s="49">
        <v>0.085192</v>
      </c>
      <c r="Y31" s="49">
        <v>0.847956</v>
      </c>
      <c r="Z31" s="49">
        <v>0.75</v>
      </c>
      <c r="AA31" s="49">
        <v>0</v>
      </c>
      <c r="AB31" s="71">
        <v>31</v>
      </c>
      <c r="AC31" s="71"/>
      <c r="AD31" s="72"/>
      <c r="AE31" s="78" t="s">
        <v>780</v>
      </c>
      <c r="AF31" s="78">
        <v>995</v>
      </c>
      <c r="AG31" s="78">
        <v>10403</v>
      </c>
      <c r="AH31" s="78">
        <v>40996</v>
      </c>
      <c r="AI31" s="78">
        <v>72702</v>
      </c>
      <c r="AJ31" s="78"/>
      <c r="AK31" s="78" t="s">
        <v>856</v>
      </c>
      <c r="AL31" s="78" t="s">
        <v>922</v>
      </c>
      <c r="AM31" s="78"/>
      <c r="AN31" s="78"/>
      <c r="AO31" s="80">
        <v>41090.62327546296</v>
      </c>
      <c r="AP31" s="83" t="s">
        <v>1028</v>
      </c>
      <c r="AQ31" s="78" t="b">
        <v>0</v>
      </c>
      <c r="AR31" s="78" t="b">
        <v>0</v>
      </c>
      <c r="AS31" s="78" t="b">
        <v>1</v>
      </c>
      <c r="AT31" s="78"/>
      <c r="AU31" s="78">
        <v>242</v>
      </c>
      <c r="AV31" s="83" t="s">
        <v>1071</v>
      </c>
      <c r="AW31" s="78" t="b">
        <v>0</v>
      </c>
      <c r="AX31" s="78" t="s">
        <v>1089</v>
      </c>
      <c r="AY31" s="83" t="s">
        <v>1118</v>
      </c>
      <c r="AZ31" s="78" t="s">
        <v>66</v>
      </c>
      <c r="BA31" s="78" t="str">
        <f>REPLACE(INDEX(GroupVertices[Group],MATCH(Vertices[[#This Row],[Vertex]],GroupVertices[Vertex],0)),1,1,"")</f>
        <v>3</v>
      </c>
      <c r="BB31" s="48"/>
      <c r="BC31" s="48"/>
      <c r="BD31" s="48"/>
      <c r="BE31" s="48"/>
      <c r="BF31" s="48" t="s">
        <v>347</v>
      </c>
      <c r="BG31" s="48" t="s">
        <v>347</v>
      </c>
      <c r="BH31" s="119" t="s">
        <v>1651</v>
      </c>
      <c r="BI31" s="119" t="s">
        <v>1651</v>
      </c>
      <c r="BJ31" s="119" t="s">
        <v>1570</v>
      </c>
      <c r="BK31" s="119" t="s">
        <v>1570</v>
      </c>
      <c r="BL31" s="119">
        <v>0</v>
      </c>
      <c r="BM31" s="123">
        <v>0</v>
      </c>
      <c r="BN31" s="119">
        <v>0</v>
      </c>
      <c r="BO31" s="123">
        <v>0</v>
      </c>
      <c r="BP31" s="119">
        <v>0</v>
      </c>
      <c r="BQ31" s="123">
        <v>0</v>
      </c>
      <c r="BR31" s="119">
        <v>40</v>
      </c>
      <c r="BS31" s="123">
        <v>100</v>
      </c>
      <c r="BT31" s="119">
        <v>40</v>
      </c>
      <c r="BU31" s="2"/>
      <c r="BV31" s="3"/>
      <c r="BW31" s="3"/>
      <c r="BX31" s="3"/>
      <c r="BY31" s="3"/>
    </row>
    <row r="32" spans="1:77" ht="41.45" customHeight="1">
      <c r="A32" s="64" t="s">
        <v>235</v>
      </c>
      <c r="C32" s="65"/>
      <c r="D32" s="65" t="s">
        <v>64</v>
      </c>
      <c r="E32" s="66">
        <v>163.3360307593244</v>
      </c>
      <c r="F32" s="68">
        <v>99.99423884087716</v>
      </c>
      <c r="G32" s="102" t="s">
        <v>390</v>
      </c>
      <c r="H32" s="65"/>
      <c r="I32" s="69" t="s">
        <v>235</v>
      </c>
      <c r="J32" s="70"/>
      <c r="K32" s="70"/>
      <c r="L32" s="69" t="s">
        <v>1197</v>
      </c>
      <c r="M32" s="73">
        <v>2.920002297005838</v>
      </c>
      <c r="N32" s="74">
        <v>5332.49658203125</v>
      </c>
      <c r="O32" s="74">
        <v>4458.4853515625</v>
      </c>
      <c r="P32" s="75"/>
      <c r="Q32" s="76"/>
      <c r="R32" s="76"/>
      <c r="S32" s="88"/>
      <c r="T32" s="48">
        <v>0</v>
      </c>
      <c r="U32" s="48">
        <v>4</v>
      </c>
      <c r="V32" s="49">
        <v>0</v>
      </c>
      <c r="W32" s="49">
        <v>0.020408</v>
      </c>
      <c r="X32" s="49">
        <v>0.085192</v>
      </c>
      <c r="Y32" s="49">
        <v>0.847956</v>
      </c>
      <c r="Z32" s="49">
        <v>0.75</v>
      </c>
      <c r="AA32" s="49">
        <v>0</v>
      </c>
      <c r="AB32" s="71">
        <v>32</v>
      </c>
      <c r="AC32" s="71"/>
      <c r="AD32" s="72"/>
      <c r="AE32" s="78" t="s">
        <v>781</v>
      </c>
      <c r="AF32" s="78">
        <v>479</v>
      </c>
      <c r="AG32" s="78">
        <v>530</v>
      </c>
      <c r="AH32" s="78">
        <v>25096</v>
      </c>
      <c r="AI32" s="78">
        <v>11740</v>
      </c>
      <c r="AJ32" s="78"/>
      <c r="AK32" s="78" t="s">
        <v>857</v>
      </c>
      <c r="AL32" s="78"/>
      <c r="AM32" s="83" t="s">
        <v>976</v>
      </c>
      <c r="AN32" s="78"/>
      <c r="AO32" s="80">
        <v>40142.29814814815</v>
      </c>
      <c r="AP32" s="83" t="s">
        <v>1029</v>
      </c>
      <c r="AQ32" s="78" t="b">
        <v>0</v>
      </c>
      <c r="AR32" s="78" t="b">
        <v>0</v>
      </c>
      <c r="AS32" s="78" t="b">
        <v>0</v>
      </c>
      <c r="AT32" s="78"/>
      <c r="AU32" s="78">
        <v>34</v>
      </c>
      <c r="AV32" s="83" t="s">
        <v>1062</v>
      </c>
      <c r="AW32" s="78" t="b">
        <v>0</v>
      </c>
      <c r="AX32" s="78" t="s">
        <v>1089</v>
      </c>
      <c r="AY32" s="83" t="s">
        <v>1119</v>
      </c>
      <c r="AZ32" s="78" t="s">
        <v>66</v>
      </c>
      <c r="BA32" s="78" t="str">
        <f>REPLACE(INDEX(GroupVertices[Group],MATCH(Vertices[[#This Row],[Vertex]],GroupVertices[Vertex],0)),1,1,"")</f>
        <v>3</v>
      </c>
      <c r="BB32" s="48"/>
      <c r="BC32" s="48"/>
      <c r="BD32" s="48"/>
      <c r="BE32" s="48"/>
      <c r="BF32" s="48" t="s">
        <v>347</v>
      </c>
      <c r="BG32" s="48" t="s">
        <v>347</v>
      </c>
      <c r="BH32" s="119" t="s">
        <v>1651</v>
      </c>
      <c r="BI32" s="119" t="s">
        <v>1651</v>
      </c>
      <c r="BJ32" s="119" t="s">
        <v>1570</v>
      </c>
      <c r="BK32" s="119" t="s">
        <v>1570</v>
      </c>
      <c r="BL32" s="119">
        <v>0</v>
      </c>
      <c r="BM32" s="123">
        <v>0</v>
      </c>
      <c r="BN32" s="119">
        <v>0</v>
      </c>
      <c r="BO32" s="123">
        <v>0</v>
      </c>
      <c r="BP32" s="119">
        <v>0</v>
      </c>
      <c r="BQ32" s="123">
        <v>0</v>
      </c>
      <c r="BR32" s="119">
        <v>40</v>
      </c>
      <c r="BS32" s="123">
        <v>100</v>
      </c>
      <c r="BT32" s="119">
        <v>40</v>
      </c>
      <c r="BU32" s="2"/>
      <c r="BV32" s="3"/>
      <c r="BW32" s="3"/>
      <c r="BX32" s="3"/>
      <c r="BY32" s="3"/>
    </row>
    <row r="33" spans="1:77" ht="41.45" customHeight="1">
      <c r="A33" s="64" t="s">
        <v>236</v>
      </c>
      <c r="C33" s="65"/>
      <c r="D33" s="65" t="s">
        <v>64</v>
      </c>
      <c r="E33" s="66">
        <v>163.90416811134776</v>
      </c>
      <c r="F33" s="68">
        <v>99.99178894991036</v>
      </c>
      <c r="G33" s="102" t="s">
        <v>391</v>
      </c>
      <c r="H33" s="65"/>
      <c r="I33" s="69" t="s">
        <v>236</v>
      </c>
      <c r="J33" s="70"/>
      <c r="K33" s="70"/>
      <c r="L33" s="69" t="s">
        <v>1198</v>
      </c>
      <c r="M33" s="73">
        <v>3.7364692932083203</v>
      </c>
      <c r="N33" s="74">
        <v>225.05194091796875</v>
      </c>
      <c r="O33" s="74">
        <v>6303.580078125</v>
      </c>
      <c r="P33" s="75"/>
      <c r="Q33" s="76"/>
      <c r="R33" s="76"/>
      <c r="S33" s="88"/>
      <c r="T33" s="48">
        <v>0</v>
      </c>
      <c r="U33" s="48">
        <v>2</v>
      </c>
      <c r="V33" s="49">
        <v>0</v>
      </c>
      <c r="W33" s="49">
        <v>0.035714</v>
      </c>
      <c r="X33" s="49">
        <v>0</v>
      </c>
      <c r="Y33" s="49">
        <v>0.890057</v>
      </c>
      <c r="Z33" s="49">
        <v>0.5</v>
      </c>
      <c r="AA33" s="49">
        <v>0</v>
      </c>
      <c r="AB33" s="71">
        <v>33</v>
      </c>
      <c r="AC33" s="71"/>
      <c r="AD33" s="72"/>
      <c r="AE33" s="78" t="s">
        <v>782</v>
      </c>
      <c r="AF33" s="78">
        <v>424</v>
      </c>
      <c r="AG33" s="78">
        <v>749</v>
      </c>
      <c r="AH33" s="78">
        <v>4991</v>
      </c>
      <c r="AI33" s="78">
        <v>9586</v>
      </c>
      <c r="AJ33" s="78"/>
      <c r="AK33" s="78" t="s">
        <v>858</v>
      </c>
      <c r="AL33" s="78"/>
      <c r="AM33" s="78"/>
      <c r="AN33" s="78"/>
      <c r="AO33" s="80">
        <v>40216.9865162037</v>
      </c>
      <c r="AP33" s="83" t="s">
        <v>1030</v>
      </c>
      <c r="AQ33" s="78" t="b">
        <v>0</v>
      </c>
      <c r="AR33" s="78" t="b">
        <v>0</v>
      </c>
      <c r="AS33" s="78" t="b">
        <v>1</v>
      </c>
      <c r="AT33" s="78"/>
      <c r="AU33" s="78">
        <v>141</v>
      </c>
      <c r="AV33" s="83" t="s">
        <v>1065</v>
      </c>
      <c r="AW33" s="78" t="b">
        <v>0</v>
      </c>
      <c r="AX33" s="78" t="s">
        <v>1089</v>
      </c>
      <c r="AY33" s="83" t="s">
        <v>1120</v>
      </c>
      <c r="AZ33" s="78" t="s">
        <v>66</v>
      </c>
      <c r="BA33" s="78" t="str">
        <f>REPLACE(INDEX(GroupVertices[Group],MATCH(Vertices[[#This Row],[Vertex]],GroupVertices[Vertex],0)),1,1,"")</f>
        <v>1</v>
      </c>
      <c r="BB33" s="48"/>
      <c r="BC33" s="48"/>
      <c r="BD33" s="48"/>
      <c r="BE33" s="48"/>
      <c r="BF33" s="48" t="s">
        <v>349</v>
      </c>
      <c r="BG33" s="48" t="s">
        <v>349</v>
      </c>
      <c r="BH33" s="119" t="s">
        <v>1652</v>
      </c>
      <c r="BI33" s="119" t="s">
        <v>1652</v>
      </c>
      <c r="BJ33" s="119" t="s">
        <v>1684</v>
      </c>
      <c r="BK33" s="119" t="s">
        <v>1684</v>
      </c>
      <c r="BL33" s="119">
        <v>0</v>
      </c>
      <c r="BM33" s="123">
        <v>0</v>
      </c>
      <c r="BN33" s="119">
        <v>2</v>
      </c>
      <c r="BO33" s="123">
        <v>4.25531914893617</v>
      </c>
      <c r="BP33" s="119">
        <v>0</v>
      </c>
      <c r="BQ33" s="123">
        <v>0</v>
      </c>
      <c r="BR33" s="119">
        <v>45</v>
      </c>
      <c r="BS33" s="123">
        <v>95.74468085106383</v>
      </c>
      <c r="BT33" s="119">
        <v>47</v>
      </c>
      <c r="BU33" s="2"/>
      <c r="BV33" s="3"/>
      <c r="BW33" s="3"/>
      <c r="BX33" s="3"/>
      <c r="BY33" s="3"/>
    </row>
    <row r="34" spans="1:77" ht="41.45" customHeight="1">
      <c r="A34" s="64" t="s">
        <v>265</v>
      </c>
      <c r="C34" s="65"/>
      <c r="D34" s="65" t="s">
        <v>64</v>
      </c>
      <c r="E34" s="66">
        <v>238.15894175045815</v>
      </c>
      <c r="F34" s="68">
        <v>99.67159155656451</v>
      </c>
      <c r="G34" s="102" t="s">
        <v>417</v>
      </c>
      <c r="H34" s="65"/>
      <c r="I34" s="69" t="s">
        <v>265</v>
      </c>
      <c r="J34" s="70"/>
      <c r="K34" s="70"/>
      <c r="L34" s="69" t="s">
        <v>1199</v>
      </c>
      <c r="M34" s="73">
        <v>110.44758724893279</v>
      </c>
      <c r="N34" s="74">
        <v>1925.43896484375</v>
      </c>
      <c r="O34" s="74">
        <v>7117.97314453125</v>
      </c>
      <c r="P34" s="75"/>
      <c r="Q34" s="76"/>
      <c r="R34" s="76"/>
      <c r="S34" s="88"/>
      <c r="T34" s="48">
        <v>14</v>
      </c>
      <c r="U34" s="48">
        <v>3</v>
      </c>
      <c r="V34" s="49">
        <v>206</v>
      </c>
      <c r="W34" s="49">
        <v>0.066667</v>
      </c>
      <c r="X34" s="49">
        <v>0</v>
      </c>
      <c r="Y34" s="49">
        <v>6.810046</v>
      </c>
      <c r="Z34" s="49">
        <v>0.009523809523809525</v>
      </c>
      <c r="AA34" s="49">
        <v>0</v>
      </c>
      <c r="AB34" s="71">
        <v>34</v>
      </c>
      <c r="AC34" s="71"/>
      <c r="AD34" s="72"/>
      <c r="AE34" s="78" t="s">
        <v>783</v>
      </c>
      <c r="AF34" s="78">
        <v>1625</v>
      </c>
      <c r="AG34" s="78">
        <v>29372</v>
      </c>
      <c r="AH34" s="78">
        <v>91311</v>
      </c>
      <c r="AI34" s="78">
        <v>14711</v>
      </c>
      <c r="AJ34" s="78"/>
      <c r="AK34" s="78" t="s">
        <v>859</v>
      </c>
      <c r="AL34" s="78" t="s">
        <v>923</v>
      </c>
      <c r="AM34" s="83" t="s">
        <v>977</v>
      </c>
      <c r="AN34" s="78"/>
      <c r="AO34" s="80">
        <v>39083.35454861111</v>
      </c>
      <c r="AP34" s="83" t="s">
        <v>1031</v>
      </c>
      <c r="AQ34" s="78" t="b">
        <v>0</v>
      </c>
      <c r="AR34" s="78" t="b">
        <v>0</v>
      </c>
      <c r="AS34" s="78" t="b">
        <v>0</v>
      </c>
      <c r="AT34" s="78"/>
      <c r="AU34" s="78">
        <v>1803</v>
      </c>
      <c r="AV34" s="83" t="s">
        <v>1065</v>
      </c>
      <c r="AW34" s="78" t="b">
        <v>0</v>
      </c>
      <c r="AX34" s="78" t="s">
        <v>1089</v>
      </c>
      <c r="AY34" s="83" t="s">
        <v>1121</v>
      </c>
      <c r="AZ34" s="78" t="s">
        <v>66</v>
      </c>
      <c r="BA34" s="78" t="str">
        <f>REPLACE(INDEX(GroupVertices[Group],MATCH(Vertices[[#This Row],[Vertex]],GroupVertices[Vertex],0)),1,1,"")</f>
        <v>1</v>
      </c>
      <c r="BB34" s="48" t="s">
        <v>1628</v>
      </c>
      <c r="BC34" s="48" t="s">
        <v>1628</v>
      </c>
      <c r="BD34" s="48" t="s">
        <v>1632</v>
      </c>
      <c r="BE34" s="48" t="s">
        <v>1632</v>
      </c>
      <c r="BF34" s="48" t="s">
        <v>349</v>
      </c>
      <c r="BG34" s="48" t="s">
        <v>357</v>
      </c>
      <c r="BH34" s="119" t="s">
        <v>1653</v>
      </c>
      <c r="BI34" s="119" t="s">
        <v>1671</v>
      </c>
      <c r="BJ34" s="119" t="s">
        <v>1685</v>
      </c>
      <c r="BK34" s="119" t="s">
        <v>1685</v>
      </c>
      <c r="BL34" s="119">
        <v>1</v>
      </c>
      <c r="BM34" s="123">
        <v>0.8547008547008547</v>
      </c>
      <c r="BN34" s="119">
        <v>6</v>
      </c>
      <c r="BO34" s="123">
        <v>5.128205128205129</v>
      </c>
      <c r="BP34" s="119">
        <v>0</v>
      </c>
      <c r="BQ34" s="123">
        <v>0</v>
      </c>
      <c r="BR34" s="119">
        <v>110</v>
      </c>
      <c r="BS34" s="123">
        <v>94.01709401709402</v>
      </c>
      <c r="BT34" s="119">
        <v>117</v>
      </c>
      <c r="BU34" s="2"/>
      <c r="BV34" s="3"/>
      <c r="BW34" s="3"/>
      <c r="BX34" s="3"/>
      <c r="BY34" s="3"/>
    </row>
    <row r="35" spans="1:77" ht="41.45" customHeight="1">
      <c r="A35" s="64" t="s">
        <v>289</v>
      </c>
      <c r="C35" s="65"/>
      <c r="D35" s="65" t="s">
        <v>64</v>
      </c>
      <c r="E35" s="66">
        <v>178.81582792609836</v>
      </c>
      <c r="F35" s="68">
        <v>99.9274877020694</v>
      </c>
      <c r="G35" s="102" t="s">
        <v>1082</v>
      </c>
      <c r="H35" s="65"/>
      <c r="I35" s="69" t="s">
        <v>289</v>
      </c>
      <c r="J35" s="70"/>
      <c r="K35" s="70"/>
      <c r="L35" s="69" t="s">
        <v>1200</v>
      </c>
      <c r="M35" s="73">
        <v>25.16593182367348</v>
      </c>
      <c r="N35" s="74">
        <v>782.6925659179688</v>
      </c>
      <c r="O35" s="74">
        <v>6696.35302734375</v>
      </c>
      <c r="P35" s="75"/>
      <c r="Q35" s="76"/>
      <c r="R35" s="76"/>
      <c r="S35" s="88"/>
      <c r="T35" s="48">
        <v>2</v>
      </c>
      <c r="U35" s="48">
        <v>0</v>
      </c>
      <c r="V35" s="49">
        <v>0</v>
      </c>
      <c r="W35" s="49">
        <v>0.035714</v>
      </c>
      <c r="X35" s="49">
        <v>0</v>
      </c>
      <c r="Y35" s="49">
        <v>0.890057</v>
      </c>
      <c r="Z35" s="49">
        <v>0.5</v>
      </c>
      <c r="AA35" s="49">
        <v>0</v>
      </c>
      <c r="AB35" s="71">
        <v>35</v>
      </c>
      <c r="AC35" s="71"/>
      <c r="AD35" s="72"/>
      <c r="AE35" s="78" t="s">
        <v>784</v>
      </c>
      <c r="AF35" s="78">
        <v>977</v>
      </c>
      <c r="AG35" s="78">
        <v>6497</v>
      </c>
      <c r="AH35" s="78">
        <v>3029</v>
      </c>
      <c r="AI35" s="78">
        <v>2821</v>
      </c>
      <c r="AJ35" s="78"/>
      <c r="AK35" s="78" t="s">
        <v>860</v>
      </c>
      <c r="AL35" s="78" t="s">
        <v>924</v>
      </c>
      <c r="AM35" s="83" t="s">
        <v>978</v>
      </c>
      <c r="AN35" s="78"/>
      <c r="AO35" s="80">
        <v>39581.472025462965</v>
      </c>
      <c r="AP35" s="83" t="s">
        <v>1032</v>
      </c>
      <c r="AQ35" s="78" t="b">
        <v>0</v>
      </c>
      <c r="AR35" s="78" t="b">
        <v>0</v>
      </c>
      <c r="AS35" s="78" t="b">
        <v>1</v>
      </c>
      <c r="AT35" s="78"/>
      <c r="AU35" s="78">
        <v>126</v>
      </c>
      <c r="AV35" s="83" t="s">
        <v>1067</v>
      </c>
      <c r="AW35" s="78" t="b">
        <v>0</v>
      </c>
      <c r="AX35" s="78" t="s">
        <v>1089</v>
      </c>
      <c r="AY35" s="83" t="s">
        <v>1122</v>
      </c>
      <c r="AZ35" s="78" t="s">
        <v>65</v>
      </c>
      <c r="BA35" s="78" t="str">
        <f>REPLACE(INDEX(GroupVertices[Group],MATCH(Vertices[[#This Row],[Vertex]],GroupVertices[Vertex],0)),1,1,"")</f>
        <v>1</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237</v>
      </c>
      <c r="C36" s="65"/>
      <c r="D36" s="65" t="s">
        <v>64</v>
      </c>
      <c r="E36" s="66">
        <v>168.9499541829709</v>
      </c>
      <c r="F36" s="68">
        <v>99.97003078584447</v>
      </c>
      <c r="G36" s="102" t="s">
        <v>392</v>
      </c>
      <c r="H36" s="65"/>
      <c r="I36" s="69" t="s">
        <v>237</v>
      </c>
      <c r="J36" s="70"/>
      <c r="K36" s="70"/>
      <c r="L36" s="69" t="s">
        <v>1201</v>
      </c>
      <c r="M36" s="73">
        <v>10.987740104230369</v>
      </c>
      <c r="N36" s="74">
        <v>6412.6142578125</v>
      </c>
      <c r="O36" s="74">
        <v>3779.800537109375</v>
      </c>
      <c r="P36" s="75"/>
      <c r="Q36" s="76"/>
      <c r="R36" s="76"/>
      <c r="S36" s="88"/>
      <c r="T36" s="48">
        <v>0</v>
      </c>
      <c r="U36" s="48">
        <v>1</v>
      </c>
      <c r="V36" s="49">
        <v>0</v>
      </c>
      <c r="W36" s="49">
        <v>0.019231</v>
      </c>
      <c r="X36" s="49">
        <v>0.025846</v>
      </c>
      <c r="Y36" s="49">
        <v>0.338373</v>
      </c>
      <c r="Z36" s="49">
        <v>0</v>
      </c>
      <c r="AA36" s="49">
        <v>0</v>
      </c>
      <c r="AB36" s="71">
        <v>36</v>
      </c>
      <c r="AC36" s="71"/>
      <c r="AD36" s="72"/>
      <c r="AE36" s="78" t="s">
        <v>785</v>
      </c>
      <c r="AF36" s="78">
        <v>553</v>
      </c>
      <c r="AG36" s="78">
        <v>2694</v>
      </c>
      <c r="AH36" s="78">
        <v>14013</v>
      </c>
      <c r="AI36" s="78">
        <v>8390</v>
      </c>
      <c r="AJ36" s="78"/>
      <c r="AK36" s="78" t="s">
        <v>861</v>
      </c>
      <c r="AL36" s="78" t="s">
        <v>925</v>
      </c>
      <c r="AM36" s="83" t="s">
        <v>979</v>
      </c>
      <c r="AN36" s="78"/>
      <c r="AO36" s="80">
        <v>42278.07894675926</v>
      </c>
      <c r="AP36" s="83" t="s">
        <v>1033</v>
      </c>
      <c r="AQ36" s="78" t="b">
        <v>0</v>
      </c>
      <c r="AR36" s="78" t="b">
        <v>0</v>
      </c>
      <c r="AS36" s="78" t="b">
        <v>1</v>
      </c>
      <c r="AT36" s="78"/>
      <c r="AU36" s="78">
        <v>47</v>
      </c>
      <c r="AV36" s="83" t="s">
        <v>1063</v>
      </c>
      <c r="AW36" s="78" t="b">
        <v>0</v>
      </c>
      <c r="AX36" s="78" t="s">
        <v>1089</v>
      </c>
      <c r="AY36" s="83" t="s">
        <v>1123</v>
      </c>
      <c r="AZ36" s="78" t="s">
        <v>66</v>
      </c>
      <c r="BA36" s="78" t="str">
        <f>REPLACE(INDEX(GroupVertices[Group],MATCH(Vertices[[#This Row],[Vertex]],GroupVertices[Vertex],0)),1,1,"")</f>
        <v>3</v>
      </c>
      <c r="BB36" s="48" t="s">
        <v>332</v>
      </c>
      <c r="BC36" s="48" t="s">
        <v>332</v>
      </c>
      <c r="BD36" s="48" t="s">
        <v>339</v>
      </c>
      <c r="BE36" s="48" t="s">
        <v>339</v>
      </c>
      <c r="BF36" s="48" t="s">
        <v>347</v>
      </c>
      <c r="BG36" s="48" t="s">
        <v>347</v>
      </c>
      <c r="BH36" s="119" t="s">
        <v>1650</v>
      </c>
      <c r="BI36" s="119" t="s">
        <v>1650</v>
      </c>
      <c r="BJ36" s="119" t="s">
        <v>1683</v>
      </c>
      <c r="BK36" s="119" t="s">
        <v>1683</v>
      </c>
      <c r="BL36" s="119">
        <v>2</v>
      </c>
      <c r="BM36" s="123">
        <v>20</v>
      </c>
      <c r="BN36" s="119">
        <v>0</v>
      </c>
      <c r="BO36" s="123">
        <v>0</v>
      </c>
      <c r="BP36" s="119">
        <v>0</v>
      </c>
      <c r="BQ36" s="123">
        <v>0</v>
      </c>
      <c r="BR36" s="119">
        <v>8</v>
      </c>
      <c r="BS36" s="123">
        <v>80</v>
      </c>
      <c r="BT36" s="119">
        <v>10</v>
      </c>
      <c r="BU36" s="2"/>
      <c r="BV36" s="3"/>
      <c r="BW36" s="3"/>
      <c r="BX36" s="3"/>
      <c r="BY36" s="3"/>
    </row>
    <row r="37" spans="1:77" ht="41.45" customHeight="1">
      <c r="A37" s="64" t="s">
        <v>238</v>
      </c>
      <c r="C37" s="65"/>
      <c r="D37" s="65" t="s">
        <v>64</v>
      </c>
      <c r="E37" s="66">
        <v>181.62278963792164</v>
      </c>
      <c r="F37" s="68">
        <v>99.91538367455306</v>
      </c>
      <c r="G37" s="102" t="s">
        <v>393</v>
      </c>
      <c r="H37" s="65"/>
      <c r="I37" s="69" t="s">
        <v>238</v>
      </c>
      <c r="J37" s="70"/>
      <c r="K37" s="70"/>
      <c r="L37" s="69" t="s">
        <v>1202</v>
      </c>
      <c r="M37" s="73">
        <v>29.199800727285744</v>
      </c>
      <c r="N37" s="74">
        <v>5126.19287109375</v>
      </c>
      <c r="O37" s="74">
        <v>5734.720703125</v>
      </c>
      <c r="P37" s="75"/>
      <c r="Q37" s="76"/>
      <c r="R37" s="76"/>
      <c r="S37" s="88"/>
      <c r="T37" s="48">
        <v>1</v>
      </c>
      <c r="U37" s="48">
        <v>1</v>
      </c>
      <c r="V37" s="49">
        <v>0</v>
      </c>
      <c r="W37" s="49">
        <v>0</v>
      </c>
      <c r="X37" s="49">
        <v>0</v>
      </c>
      <c r="Y37" s="49">
        <v>0.999993</v>
      </c>
      <c r="Z37" s="49">
        <v>0</v>
      </c>
      <c r="AA37" s="49" t="s">
        <v>1310</v>
      </c>
      <c r="AB37" s="71">
        <v>37</v>
      </c>
      <c r="AC37" s="71"/>
      <c r="AD37" s="72"/>
      <c r="AE37" s="78" t="s">
        <v>786</v>
      </c>
      <c r="AF37" s="78">
        <v>483</v>
      </c>
      <c r="AG37" s="78">
        <v>7579</v>
      </c>
      <c r="AH37" s="78">
        <v>3683</v>
      </c>
      <c r="AI37" s="78">
        <v>4404</v>
      </c>
      <c r="AJ37" s="78"/>
      <c r="AK37" s="78" t="s">
        <v>862</v>
      </c>
      <c r="AL37" s="78" t="s">
        <v>926</v>
      </c>
      <c r="AM37" s="83" t="s">
        <v>980</v>
      </c>
      <c r="AN37" s="78"/>
      <c r="AO37" s="80">
        <v>42632.88916666667</v>
      </c>
      <c r="AP37" s="83" t="s">
        <v>1034</v>
      </c>
      <c r="AQ37" s="78" t="b">
        <v>0</v>
      </c>
      <c r="AR37" s="78" t="b">
        <v>0</v>
      </c>
      <c r="AS37" s="78" t="b">
        <v>0</v>
      </c>
      <c r="AT37" s="78"/>
      <c r="AU37" s="78">
        <v>202</v>
      </c>
      <c r="AV37" s="83" t="s">
        <v>1065</v>
      </c>
      <c r="AW37" s="78" t="b">
        <v>0</v>
      </c>
      <c r="AX37" s="78" t="s">
        <v>1089</v>
      </c>
      <c r="AY37" s="83" t="s">
        <v>1124</v>
      </c>
      <c r="AZ37" s="78" t="s">
        <v>66</v>
      </c>
      <c r="BA37" s="78" t="str">
        <f>REPLACE(INDEX(GroupVertices[Group],MATCH(Vertices[[#This Row],[Vertex]],GroupVertices[Vertex],0)),1,1,"")</f>
        <v>4</v>
      </c>
      <c r="BB37" s="48" t="s">
        <v>333</v>
      </c>
      <c r="BC37" s="48" t="s">
        <v>333</v>
      </c>
      <c r="BD37" s="48" t="s">
        <v>340</v>
      </c>
      <c r="BE37" s="48" t="s">
        <v>340</v>
      </c>
      <c r="BF37" s="48" t="s">
        <v>350</v>
      </c>
      <c r="BG37" s="48" t="s">
        <v>350</v>
      </c>
      <c r="BH37" s="119" t="s">
        <v>1654</v>
      </c>
      <c r="BI37" s="119" t="s">
        <v>1654</v>
      </c>
      <c r="BJ37" s="119" t="s">
        <v>1686</v>
      </c>
      <c r="BK37" s="119" t="s">
        <v>1686</v>
      </c>
      <c r="BL37" s="119">
        <v>1</v>
      </c>
      <c r="BM37" s="123">
        <v>8.333333333333334</v>
      </c>
      <c r="BN37" s="119">
        <v>0</v>
      </c>
      <c r="BO37" s="123">
        <v>0</v>
      </c>
      <c r="BP37" s="119">
        <v>0</v>
      </c>
      <c r="BQ37" s="123">
        <v>0</v>
      </c>
      <c r="BR37" s="119">
        <v>11</v>
      </c>
      <c r="BS37" s="123">
        <v>91.66666666666667</v>
      </c>
      <c r="BT37" s="119">
        <v>12</v>
      </c>
      <c r="BU37" s="2"/>
      <c r="BV37" s="3"/>
      <c r="BW37" s="3"/>
      <c r="BX37" s="3"/>
      <c r="BY37" s="3"/>
    </row>
    <row r="38" spans="1:77" ht="41.45" customHeight="1">
      <c r="A38" s="64" t="s">
        <v>239</v>
      </c>
      <c r="C38" s="65"/>
      <c r="D38" s="65" t="s">
        <v>64</v>
      </c>
      <c r="E38" s="66">
        <v>171.7672928327307</v>
      </c>
      <c r="F38" s="68">
        <v>99.95788201146117</v>
      </c>
      <c r="G38" s="102" t="s">
        <v>1083</v>
      </c>
      <c r="H38" s="65"/>
      <c r="I38" s="69" t="s">
        <v>239</v>
      </c>
      <c r="J38" s="70"/>
      <c r="K38" s="70"/>
      <c r="L38" s="69" t="s">
        <v>1203</v>
      </c>
      <c r="M38" s="73">
        <v>15.03652164704268</v>
      </c>
      <c r="N38" s="74">
        <v>3644.859619140625</v>
      </c>
      <c r="O38" s="74">
        <v>6891.6318359375</v>
      </c>
      <c r="P38" s="75"/>
      <c r="Q38" s="76"/>
      <c r="R38" s="76"/>
      <c r="S38" s="88"/>
      <c r="T38" s="48">
        <v>0</v>
      </c>
      <c r="U38" s="48">
        <v>2</v>
      </c>
      <c r="V38" s="49">
        <v>0</v>
      </c>
      <c r="W38" s="49">
        <v>0.035714</v>
      </c>
      <c r="X38" s="49">
        <v>0</v>
      </c>
      <c r="Y38" s="49">
        <v>0.890057</v>
      </c>
      <c r="Z38" s="49">
        <v>0.5</v>
      </c>
      <c r="AA38" s="49">
        <v>0</v>
      </c>
      <c r="AB38" s="71">
        <v>38</v>
      </c>
      <c r="AC38" s="71"/>
      <c r="AD38" s="72"/>
      <c r="AE38" s="78" t="s">
        <v>787</v>
      </c>
      <c r="AF38" s="78">
        <v>3399</v>
      </c>
      <c r="AG38" s="78">
        <v>3780</v>
      </c>
      <c r="AH38" s="78">
        <v>178963</v>
      </c>
      <c r="AI38" s="78">
        <v>4819</v>
      </c>
      <c r="AJ38" s="78"/>
      <c r="AK38" s="78" t="s">
        <v>863</v>
      </c>
      <c r="AL38" s="78" t="s">
        <v>907</v>
      </c>
      <c r="AM38" s="83" t="s">
        <v>981</v>
      </c>
      <c r="AN38" s="78"/>
      <c r="AO38" s="80">
        <v>39176.01881944444</v>
      </c>
      <c r="AP38" s="83" t="s">
        <v>1035</v>
      </c>
      <c r="AQ38" s="78" t="b">
        <v>0</v>
      </c>
      <c r="AR38" s="78" t="b">
        <v>0</v>
      </c>
      <c r="AS38" s="78" t="b">
        <v>1</v>
      </c>
      <c r="AT38" s="78"/>
      <c r="AU38" s="78">
        <v>350</v>
      </c>
      <c r="AV38" s="83" t="s">
        <v>1065</v>
      </c>
      <c r="AW38" s="78" t="b">
        <v>0</v>
      </c>
      <c r="AX38" s="78" t="s">
        <v>1089</v>
      </c>
      <c r="AY38" s="83" t="s">
        <v>1125</v>
      </c>
      <c r="AZ38" s="78" t="s">
        <v>66</v>
      </c>
      <c r="BA38" s="78" t="str">
        <f>REPLACE(INDEX(GroupVertices[Group],MATCH(Vertices[[#This Row],[Vertex]],GroupVertices[Vertex],0)),1,1,"")</f>
        <v>1</v>
      </c>
      <c r="BB38" s="48"/>
      <c r="BC38" s="48"/>
      <c r="BD38" s="48"/>
      <c r="BE38" s="48"/>
      <c r="BF38" s="48" t="s">
        <v>347</v>
      </c>
      <c r="BG38" s="48" t="s">
        <v>347</v>
      </c>
      <c r="BH38" s="119" t="s">
        <v>1655</v>
      </c>
      <c r="BI38" s="119" t="s">
        <v>1655</v>
      </c>
      <c r="BJ38" s="119" t="s">
        <v>1687</v>
      </c>
      <c r="BK38" s="119" t="s">
        <v>1687</v>
      </c>
      <c r="BL38" s="119">
        <v>0</v>
      </c>
      <c r="BM38" s="123">
        <v>0</v>
      </c>
      <c r="BN38" s="119">
        <v>0</v>
      </c>
      <c r="BO38" s="123">
        <v>0</v>
      </c>
      <c r="BP38" s="119">
        <v>0</v>
      </c>
      <c r="BQ38" s="123">
        <v>0</v>
      </c>
      <c r="BR38" s="119">
        <v>10</v>
      </c>
      <c r="BS38" s="123">
        <v>100</v>
      </c>
      <c r="BT38" s="119">
        <v>10</v>
      </c>
      <c r="BU38" s="2"/>
      <c r="BV38" s="3"/>
      <c r="BW38" s="3"/>
      <c r="BX38" s="3"/>
      <c r="BY38" s="3"/>
    </row>
    <row r="39" spans="1:77" ht="41.45" customHeight="1">
      <c r="A39" s="64" t="s">
        <v>290</v>
      </c>
      <c r="C39" s="65"/>
      <c r="D39" s="65" t="s">
        <v>64</v>
      </c>
      <c r="E39" s="66">
        <v>174.1721481995146</v>
      </c>
      <c r="F39" s="68">
        <v>99.94751192504005</v>
      </c>
      <c r="G39" s="102" t="s">
        <v>1084</v>
      </c>
      <c r="H39" s="65"/>
      <c r="I39" s="69" t="s">
        <v>290</v>
      </c>
      <c r="J39" s="70"/>
      <c r="K39" s="70"/>
      <c r="L39" s="69" t="s">
        <v>1204</v>
      </c>
      <c r="M39" s="73">
        <v>18.49252578165319</v>
      </c>
      <c r="N39" s="74">
        <v>3584.53076171875</v>
      </c>
      <c r="O39" s="74">
        <v>7726.7158203125</v>
      </c>
      <c r="P39" s="75"/>
      <c r="Q39" s="76"/>
      <c r="R39" s="76"/>
      <c r="S39" s="88"/>
      <c r="T39" s="48">
        <v>2</v>
      </c>
      <c r="U39" s="48">
        <v>0</v>
      </c>
      <c r="V39" s="49">
        <v>0</v>
      </c>
      <c r="W39" s="49">
        <v>0.035714</v>
      </c>
      <c r="X39" s="49">
        <v>0</v>
      </c>
      <c r="Y39" s="49">
        <v>0.890057</v>
      </c>
      <c r="Z39" s="49">
        <v>0.5</v>
      </c>
      <c r="AA39" s="49">
        <v>0</v>
      </c>
      <c r="AB39" s="71">
        <v>39</v>
      </c>
      <c r="AC39" s="71"/>
      <c r="AD39" s="72"/>
      <c r="AE39" s="78" t="s">
        <v>290</v>
      </c>
      <c r="AF39" s="78">
        <v>69</v>
      </c>
      <c r="AG39" s="78">
        <v>4707</v>
      </c>
      <c r="AH39" s="78">
        <v>5075</v>
      </c>
      <c r="AI39" s="78">
        <v>3260</v>
      </c>
      <c r="AJ39" s="78"/>
      <c r="AK39" s="78" t="s">
        <v>864</v>
      </c>
      <c r="AL39" s="78" t="s">
        <v>927</v>
      </c>
      <c r="AM39" s="83" t="s">
        <v>982</v>
      </c>
      <c r="AN39" s="78"/>
      <c r="AO39" s="80">
        <v>39170.085011574076</v>
      </c>
      <c r="AP39" s="78"/>
      <c r="AQ39" s="78" t="b">
        <v>0</v>
      </c>
      <c r="AR39" s="78" t="b">
        <v>0</v>
      </c>
      <c r="AS39" s="78" t="b">
        <v>0</v>
      </c>
      <c r="AT39" s="78"/>
      <c r="AU39" s="78">
        <v>236</v>
      </c>
      <c r="AV39" s="83" t="s">
        <v>1065</v>
      </c>
      <c r="AW39" s="78" t="b">
        <v>0</v>
      </c>
      <c r="AX39" s="78" t="s">
        <v>1089</v>
      </c>
      <c r="AY39" s="83" t="s">
        <v>1126</v>
      </c>
      <c r="AZ39" s="78" t="s">
        <v>65</v>
      </c>
      <c r="BA39" s="78" t="str">
        <f>REPLACE(INDEX(GroupVertices[Group],MATCH(Vertices[[#This Row],[Vertex]],GroupVertices[Vertex],0)),1,1,"")</f>
        <v>1</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240</v>
      </c>
      <c r="C40" s="65"/>
      <c r="D40" s="65" t="s">
        <v>64</v>
      </c>
      <c r="E40" s="66">
        <v>162</v>
      </c>
      <c r="F40" s="68">
        <v>100</v>
      </c>
      <c r="G40" s="102" t="s">
        <v>394</v>
      </c>
      <c r="H40" s="65"/>
      <c r="I40" s="69" t="s">
        <v>240</v>
      </c>
      <c r="J40" s="70"/>
      <c r="K40" s="70"/>
      <c r="L40" s="69" t="s">
        <v>1205</v>
      </c>
      <c r="M40" s="73">
        <v>1</v>
      </c>
      <c r="N40" s="74">
        <v>889.3263549804688</v>
      </c>
      <c r="O40" s="74">
        <v>4044.719970703125</v>
      </c>
      <c r="P40" s="75"/>
      <c r="Q40" s="76"/>
      <c r="R40" s="76"/>
      <c r="S40" s="88"/>
      <c r="T40" s="48">
        <v>0</v>
      </c>
      <c r="U40" s="48">
        <v>1</v>
      </c>
      <c r="V40" s="49">
        <v>0</v>
      </c>
      <c r="W40" s="49">
        <v>0.043478</v>
      </c>
      <c r="X40" s="49">
        <v>0</v>
      </c>
      <c r="Y40" s="49">
        <v>0.560341</v>
      </c>
      <c r="Z40" s="49">
        <v>0</v>
      </c>
      <c r="AA40" s="49">
        <v>0</v>
      </c>
      <c r="AB40" s="71">
        <v>40</v>
      </c>
      <c r="AC40" s="71"/>
      <c r="AD40" s="72"/>
      <c r="AE40" s="78" t="s">
        <v>788</v>
      </c>
      <c r="AF40" s="78">
        <v>60</v>
      </c>
      <c r="AG40" s="78">
        <v>15</v>
      </c>
      <c r="AH40" s="78">
        <v>1177</v>
      </c>
      <c r="AI40" s="78">
        <v>3470</v>
      </c>
      <c r="AJ40" s="78"/>
      <c r="AK40" s="78"/>
      <c r="AL40" s="78"/>
      <c r="AM40" s="78"/>
      <c r="AN40" s="78"/>
      <c r="AO40" s="80">
        <v>42997.39592592593</v>
      </c>
      <c r="AP40" s="78"/>
      <c r="AQ40" s="78" t="b">
        <v>1</v>
      </c>
      <c r="AR40" s="78" t="b">
        <v>1</v>
      </c>
      <c r="AS40" s="78" t="b">
        <v>0</v>
      </c>
      <c r="AT40" s="78"/>
      <c r="AU40" s="78">
        <v>1</v>
      </c>
      <c r="AV40" s="78"/>
      <c r="AW40" s="78" t="b">
        <v>0</v>
      </c>
      <c r="AX40" s="78" t="s">
        <v>1089</v>
      </c>
      <c r="AY40" s="83" t="s">
        <v>1127</v>
      </c>
      <c r="AZ40" s="78" t="s">
        <v>66</v>
      </c>
      <c r="BA40" s="78" t="str">
        <f>REPLACE(INDEX(GroupVertices[Group],MATCH(Vertices[[#This Row],[Vertex]],GroupVertices[Vertex],0)),1,1,"")</f>
        <v>2</v>
      </c>
      <c r="BB40" s="48"/>
      <c r="BC40" s="48"/>
      <c r="BD40" s="48"/>
      <c r="BE40" s="48"/>
      <c r="BF40" s="48" t="s">
        <v>351</v>
      </c>
      <c r="BG40" s="48" t="s">
        <v>351</v>
      </c>
      <c r="BH40" s="119" t="s">
        <v>1656</v>
      </c>
      <c r="BI40" s="119" t="s">
        <v>1656</v>
      </c>
      <c r="BJ40" s="119" t="s">
        <v>1569</v>
      </c>
      <c r="BK40" s="119" t="s">
        <v>1569</v>
      </c>
      <c r="BL40" s="119">
        <v>0</v>
      </c>
      <c r="BM40" s="123">
        <v>0</v>
      </c>
      <c r="BN40" s="119">
        <v>1</v>
      </c>
      <c r="BO40" s="123">
        <v>3.5714285714285716</v>
      </c>
      <c r="BP40" s="119">
        <v>0</v>
      </c>
      <c r="BQ40" s="123">
        <v>0</v>
      </c>
      <c r="BR40" s="119">
        <v>27</v>
      </c>
      <c r="BS40" s="123">
        <v>96.42857142857143</v>
      </c>
      <c r="BT40" s="119">
        <v>28</v>
      </c>
      <c r="BU40" s="2"/>
      <c r="BV40" s="3"/>
      <c r="BW40" s="3"/>
      <c r="BX40" s="3"/>
      <c r="BY40" s="3"/>
    </row>
    <row r="41" spans="1:77" ht="41.45" customHeight="1">
      <c r="A41" s="64" t="s">
        <v>280</v>
      </c>
      <c r="C41" s="65"/>
      <c r="D41" s="65" t="s">
        <v>64</v>
      </c>
      <c r="E41" s="66">
        <v>165.94323641587002</v>
      </c>
      <c r="F41" s="68">
        <v>99.98299619055005</v>
      </c>
      <c r="G41" s="102" t="s">
        <v>1085</v>
      </c>
      <c r="H41" s="65"/>
      <c r="I41" s="69" t="s">
        <v>280</v>
      </c>
      <c r="J41" s="70"/>
      <c r="K41" s="70"/>
      <c r="L41" s="69" t="s">
        <v>1206</v>
      </c>
      <c r="M41" s="73">
        <v>6.666802896017231</v>
      </c>
      <c r="N41" s="74">
        <v>2000.183349609375</v>
      </c>
      <c r="O41" s="74">
        <v>2270.881103515625</v>
      </c>
      <c r="P41" s="75"/>
      <c r="Q41" s="76"/>
      <c r="R41" s="76"/>
      <c r="S41" s="88"/>
      <c r="T41" s="48">
        <v>13</v>
      </c>
      <c r="U41" s="48">
        <v>1</v>
      </c>
      <c r="V41" s="49">
        <v>132</v>
      </c>
      <c r="W41" s="49">
        <v>0.083333</v>
      </c>
      <c r="X41" s="49">
        <v>0</v>
      </c>
      <c r="Y41" s="49">
        <v>6.275815</v>
      </c>
      <c r="Z41" s="49">
        <v>0</v>
      </c>
      <c r="AA41" s="49">
        <v>0</v>
      </c>
      <c r="AB41" s="71">
        <v>41</v>
      </c>
      <c r="AC41" s="71"/>
      <c r="AD41" s="72"/>
      <c r="AE41" s="78" t="s">
        <v>789</v>
      </c>
      <c r="AF41" s="78">
        <v>42</v>
      </c>
      <c r="AG41" s="78">
        <v>1535</v>
      </c>
      <c r="AH41" s="78">
        <v>287</v>
      </c>
      <c r="AI41" s="78">
        <v>424</v>
      </c>
      <c r="AJ41" s="78"/>
      <c r="AK41" s="78" t="s">
        <v>865</v>
      </c>
      <c r="AL41" s="78" t="s">
        <v>928</v>
      </c>
      <c r="AM41" s="83" t="s">
        <v>983</v>
      </c>
      <c r="AN41" s="78"/>
      <c r="AO41" s="80">
        <v>42994.469976851855</v>
      </c>
      <c r="AP41" s="83" t="s">
        <v>1036</v>
      </c>
      <c r="AQ41" s="78" t="b">
        <v>1</v>
      </c>
      <c r="AR41" s="78" t="b">
        <v>0</v>
      </c>
      <c r="AS41" s="78" t="b">
        <v>1</v>
      </c>
      <c r="AT41" s="78"/>
      <c r="AU41" s="78">
        <v>19</v>
      </c>
      <c r="AV41" s="78"/>
      <c r="AW41" s="78" t="b">
        <v>0</v>
      </c>
      <c r="AX41" s="78" t="s">
        <v>1089</v>
      </c>
      <c r="AY41" s="83" t="s">
        <v>1128</v>
      </c>
      <c r="AZ41" s="78" t="s">
        <v>66</v>
      </c>
      <c r="BA41" s="78" t="str">
        <f>REPLACE(INDEX(GroupVertices[Group],MATCH(Vertices[[#This Row],[Vertex]],GroupVertices[Vertex],0)),1,1,"")</f>
        <v>2</v>
      </c>
      <c r="BB41" s="48"/>
      <c r="BC41" s="48"/>
      <c r="BD41" s="48"/>
      <c r="BE41" s="48"/>
      <c r="BF41" s="48" t="s">
        <v>359</v>
      </c>
      <c r="BG41" s="48" t="s">
        <v>359</v>
      </c>
      <c r="BH41" s="119" t="s">
        <v>1656</v>
      </c>
      <c r="BI41" s="119" t="s">
        <v>1656</v>
      </c>
      <c r="BJ41" s="119" t="s">
        <v>1569</v>
      </c>
      <c r="BK41" s="119" t="s">
        <v>1569</v>
      </c>
      <c r="BL41" s="119">
        <v>0</v>
      </c>
      <c r="BM41" s="123">
        <v>0</v>
      </c>
      <c r="BN41" s="119">
        <v>1</v>
      </c>
      <c r="BO41" s="123">
        <v>3.5714285714285716</v>
      </c>
      <c r="BP41" s="119">
        <v>0</v>
      </c>
      <c r="BQ41" s="123">
        <v>0</v>
      </c>
      <c r="BR41" s="119">
        <v>27</v>
      </c>
      <c r="BS41" s="123">
        <v>96.42857142857143</v>
      </c>
      <c r="BT41" s="119">
        <v>28</v>
      </c>
      <c r="BU41" s="2"/>
      <c r="BV41" s="3"/>
      <c r="BW41" s="3"/>
      <c r="BX41" s="3"/>
      <c r="BY41" s="3"/>
    </row>
    <row r="42" spans="1:77" ht="41.45" customHeight="1">
      <c r="A42" s="64" t="s">
        <v>241</v>
      </c>
      <c r="C42" s="65"/>
      <c r="D42" s="65" t="s">
        <v>64</v>
      </c>
      <c r="E42" s="66">
        <v>163.91454504928427</v>
      </c>
      <c r="F42" s="68">
        <v>99.99174420304338</v>
      </c>
      <c r="G42" s="102" t="s">
        <v>395</v>
      </c>
      <c r="H42" s="65"/>
      <c r="I42" s="69" t="s">
        <v>241</v>
      </c>
      <c r="J42" s="70"/>
      <c r="K42" s="70"/>
      <c r="L42" s="69" t="s">
        <v>1207</v>
      </c>
      <c r="M42" s="73">
        <v>3.751381932408366</v>
      </c>
      <c r="N42" s="74">
        <v>1765.0185546875</v>
      </c>
      <c r="O42" s="74">
        <v>352.9058837890625</v>
      </c>
      <c r="P42" s="75"/>
      <c r="Q42" s="76"/>
      <c r="R42" s="76"/>
      <c r="S42" s="88"/>
      <c r="T42" s="48">
        <v>0</v>
      </c>
      <c r="U42" s="48">
        <v>1</v>
      </c>
      <c r="V42" s="49">
        <v>0</v>
      </c>
      <c r="W42" s="49">
        <v>0.043478</v>
      </c>
      <c r="X42" s="49">
        <v>0</v>
      </c>
      <c r="Y42" s="49">
        <v>0.560341</v>
      </c>
      <c r="Z42" s="49">
        <v>0</v>
      </c>
      <c r="AA42" s="49">
        <v>0</v>
      </c>
      <c r="AB42" s="71">
        <v>42</v>
      </c>
      <c r="AC42" s="71"/>
      <c r="AD42" s="72"/>
      <c r="AE42" s="78" t="s">
        <v>790</v>
      </c>
      <c r="AF42" s="78">
        <v>2801</v>
      </c>
      <c r="AG42" s="78">
        <v>753</v>
      </c>
      <c r="AH42" s="78">
        <v>1855</v>
      </c>
      <c r="AI42" s="78">
        <v>23004</v>
      </c>
      <c r="AJ42" s="78"/>
      <c r="AK42" s="78" t="s">
        <v>866</v>
      </c>
      <c r="AL42" s="78" t="s">
        <v>929</v>
      </c>
      <c r="AM42" s="78"/>
      <c r="AN42" s="78"/>
      <c r="AO42" s="80">
        <v>43152.385347222225</v>
      </c>
      <c r="AP42" s="78"/>
      <c r="AQ42" s="78" t="b">
        <v>1</v>
      </c>
      <c r="AR42" s="78" t="b">
        <v>0</v>
      </c>
      <c r="AS42" s="78" t="b">
        <v>0</v>
      </c>
      <c r="AT42" s="78"/>
      <c r="AU42" s="78">
        <v>7</v>
      </c>
      <c r="AV42" s="78"/>
      <c r="AW42" s="78" t="b">
        <v>0</v>
      </c>
      <c r="AX42" s="78" t="s">
        <v>1089</v>
      </c>
      <c r="AY42" s="83" t="s">
        <v>1129</v>
      </c>
      <c r="AZ42" s="78" t="s">
        <v>66</v>
      </c>
      <c r="BA42" s="78" t="str">
        <f>REPLACE(INDEX(GroupVertices[Group],MATCH(Vertices[[#This Row],[Vertex]],GroupVertices[Vertex],0)),1,1,"")</f>
        <v>2</v>
      </c>
      <c r="BB42" s="48"/>
      <c r="BC42" s="48"/>
      <c r="BD42" s="48"/>
      <c r="BE42" s="48"/>
      <c r="BF42" s="48" t="s">
        <v>351</v>
      </c>
      <c r="BG42" s="48" t="s">
        <v>351</v>
      </c>
      <c r="BH42" s="119" t="s">
        <v>1656</v>
      </c>
      <c r="BI42" s="119" t="s">
        <v>1656</v>
      </c>
      <c r="BJ42" s="119" t="s">
        <v>1569</v>
      </c>
      <c r="BK42" s="119" t="s">
        <v>1569</v>
      </c>
      <c r="BL42" s="119">
        <v>0</v>
      </c>
      <c r="BM42" s="123">
        <v>0</v>
      </c>
      <c r="BN42" s="119">
        <v>1</v>
      </c>
      <c r="BO42" s="123">
        <v>3.5714285714285716</v>
      </c>
      <c r="BP42" s="119">
        <v>0</v>
      </c>
      <c r="BQ42" s="123">
        <v>0</v>
      </c>
      <c r="BR42" s="119">
        <v>27</v>
      </c>
      <c r="BS42" s="123">
        <v>96.42857142857143</v>
      </c>
      <c r="BT42" s="119">
        <v>28</v>
      </c>
      <c r="BU42" s="2"/>
      <c r="BV42" s="3"/>
      <c r="BW42" s="3"/>
      <c r="BX42" s="3"/>
      <c r="BY42" s="3"/>
    </row>
    <row r="43" spans="1:77" ht="41.45" customHeight="1">
      <c r="A43" s="64" t="s">
        <v>242</v>
      </c>
      <c r="C43" s="65"/>
      <c r="D43" s="65" t="s">
        <v>64</v>
      </c>
      <c r="E43" s="66">
        <v>165.1623718361484</v>
      </c>
      <c r="F43" s="68">
        <v>99.98636339228982</v>
      </c>
      <c r="G43" s="102" t="s">
        <v>396</v>
      </c>
      <c r="H43" s="65"/>
      <c r="I43" s="69" t="s">
        <v>242</v>
      </c>
      <c r="J43" s="70"/>
      <c r="K43" s="70"/>
      <c r="L43" s="69" t="s">
        <v>1208</v>
      </c>
      <c r="M43" s="73">
        <v>5.5446267962138185</v>
      </c>
      <c r="N43" s="74">
        <v>3350.34765625</v>
      </c>
      <c r="O43" s="74">
        <v>1168.5225830078125</v>
      </c>
      <c r="P43" s="75"/>
      <c r="Q43" s="76"/>
      <c r="R43" s="76"/>
      <c r="S43" s="88"/>
      <c r="T43" s="48">
        <v>0</v>
      </c>
      <c r="U43" s="48">
        <v>1</v>
      </c>
      <c r="V43" s="49">
        <v>0</v>
      </c>
      <c r="W43" s="49">
        <v>0.043478</v>
      </c>
      <c r="X43" s="49">
        <v>0</v>
      </c>
      <c r="Y43" s="49">
        <v>0.560341</v>
      </c>
      <c r="Z43" s="49">
        <v>0</v>
      </c>
      <c r="AA43" s="49">
        <v>0</v>
      </c>
      <c r="AB43" s="71">
        <v>43</v>
      </c>
      <c r="AC43" s="71"/>
      <c r="AD43" s="72"/>
      <c r="AE43" s="78" t="s">
        <v>791</v>
      </c>
      <c r="AF43" s="78">
        <v>435</v>
      </c>
      <c r="AG43" s="78">
        <v>1234</v>
      </c>
      <c r="AH43" s="78">
        <v>184838</v>
      </c>
      <c r="AI43" s="78">
        <v>55</v>
      </c>
      <c r="AJ43" s="78"/>
      <c r="AK43" s="78" t="s">
        <v>867</v>
      </c>
      <c r="AL43" s="78" t="s">
        <v>930</v>
      </c>
      <c r="AM43" s="83" t="s">
        <v>984</v>
      </c>
      <c r="AN43" s="78"/>
      <c r="AO43" s="80">
        <v>40651.641539351855</v>
      </c>
      <c r="AP43" s="78"/>
      <c r="AQ43" s="78" t="b">
        <v>1</v>
      </c>
      <c r="AR43" s="78" t="b">
        <v>0</v>
      </c>
      <c r="AS43" s="78" t="b">
        <v>0</v>
      </c>
      <c r="AT43" s="78"/>
      <c r="AU43" s="78">
        <v>1466</v>
      </c>
      <c r="AV43" s="83" t="s">
        <v>1065</v>
      </c>
      <c r="AW43" s="78" t="b">
        <v>0</v>
      </c>
      <c r="AX43" s="78" t="s">
        <v>1089</v>
      </c>
      <c r="AY43" s="83" t="s">
        <v>1130</v>
      </c>
      <c r="AZ43" s="78" t="s">
        <v>66</v>
      </c>
      <c r="BA43" s="78" t="str">
        <f>REPLACE(INDEX(GroupVertices[Group],MATCH(Vertices[[#This Row],[Vertex]],GroupVertices[Vertex],0)),1,1,"")</f>
        <v>2</v>
      </c>
      <c r="BB43" s="48"/>
      <c r="BC43" s="48"/>
      <c r="BD43" s="48"/>
      <c r="BE43" s="48"/>
      <c r="BF43" s="48" t="s">
        <v>351</v>
      </c>
      <c r="BG43" s="48" t="s">
        <v>351</v>
      </c>
      <c r="BH43" s="119" t="s">
        <v>1656</v>
      </c>
      <c r="BI43" s="119" t="s">
        <v>1656</v>
      </c>
      <c r="BJ43" s="119" t="s">
        <v>1569</v>
      </c>
      <c r="BK43" s="119" t="s">
        <v>1569</v>
      </c>
      <c r="BL43" s="119">
        <v>0</v>
      </c>
      <c r="BM43" s="123">
        <v>0</v>
      </c>
      <c r="BN43" s="119">
        <v>1</v>
      </c>
      <c r="BO43" s="123">
        <v>3.5714285714285716</v>
      </c>
      <c r="BP43" s="119">
        <v>0</v>
      </c>
      <c r="BQ43" s="123">
        <v>0</v>
      </c>
      <c r="BR43" s="119">
        <v>27</v>
      </c>
      <c r="BS43" s="123">
        <v>96.42857142857143</v>
      </c>
      <c r="BT43" s="119">
        <v>28</v>
      </c>
      <c r="BU43" s="2"/>
      <c r="BV43" s="3"/>
      <c r="BW43" s="3"/>
      <c r="BX43" s="3"/>
      <c r="BY43" s="3"/>
    </row>
    <row r="44" spans="1:77" ht="41.45" customHeight="1">
      <c r="A44" s="64" t="s">
        <v>243</v>
      </c>
      <c r="C44" s="65"/>
      <c r="D44" s="65" t="s">
        <v>64</v>
      </c>
      <c r="E44" s="66">
        <v>162.85350314527713</v>
      </c>
      <c r="F44" s="68">
        <v>99.99631957019143</v>
      </c>
      <c r="G44" s="102" t="s">
        <v>397</v>
      </c>
      <c r="H44" s="65"/>
      <c r="I44" s="69" t="s">
        <v>243</v>
      </c>
      <c r="J44" s="70"/>
      <c r="K44" s="70"/>
      <c r="L44" s="69" t="s">
        <v>1209</v>
      </c>
      <c r="M44" s="73">
        <v>2.2265645742037297</v>
      </c>
      <c r="N44" s="74">
        <v>1260.80810546875</v>
      </c>
      <c r="O44" s="74">
        <v>3006.3212890625</v>
      </c>
      <c r="P44" s="75"/>
      <c r="Q44" s="76"/>
      <c r="R44" s="76"/>
      <c r="S44" s="88"/>
      <c r="T44" s="48">
        <v>0</v>
      </c>
      <c r="U44" s="48">
        <v>1</v>
      </c>
      <c r="V44" s="49">
        <v>0</v>
      </c>
      <c r="W44" s="49">
        <v>0.043478</v>
      </c>
      <c r="X44" s="49">
        <v>0</v>
      </c>
      <c r="Y44" s="49">
        <v>0.560341</v>
      </c>
      <c r="Z44" s="49">
        <v>0</v>
      </c>
      <c r="AA44" s="49">
        <v>0</v>
      </c>
      <c r="AB44" s="71">
        <v>44</v>
      </c>
      <c r="AC44" s="71"/>
      <c r="AD44" s="72"/>
      <c r="AE44" s="78" t="s">
        <v>792</v>
      </c>
      <c r="AF44" s="78">
        <v>64</v>
      </c>
      <c r="AG44" s="78">
        <v>344</v>
      </c>
      <c r="AH44" s="78">
        <v>4093</v>
      </c>
      <c r="AI44" s="78">
        <v>3828</v>
      </c>
      <c r="AJ44" s="78"/>
      <c r="AK44" s="78" t="s">
        <v>868</v>
      </c>
      <c r="AL44" s="78"/>
      <c r="AM44" s="78"/>
      <c r="AN44" s="78"/>
      <c r="AO44" s="80">
        <v>43081.86106481482</v>
      </c>
      <c r="AP44" s="83" t="s">
        <v>1037</v>
      </c>
      <c r="AQ44" s="78" t="b">
        <v>0</v>
      </c>
      <c r="AR44" s="78" t="b">
        <v>0</v>
      </c>
      <c r="AS44" s="78" t="b">
        <v>0</v>
      </c>
      <c r="AT44" s="78"/>
      <c r="AU44" s="78">
        <v>5</v>
      </c>
      <c r="AV44" s="83" t="s">
        <v>1065</v>
      </c>
      <c r="AW44" s="78" t="b">
        <v>0</v>
      </c>
      <c r="AX44" s="78" t="s">
        <v>1089</v>
      </c>
      <c r="AY44" s="83" t="s">
        <v>1131</v>
      </c>
      <c r="AZ44" s="78" t="s">
        <v>66</v>
      </c>
      <c r="BA44" s="78" t="str">
        <f>REPLACE(INDEX(GroupVertices[Group],MATCH(Vertices[[#This Row],[Vertex]],GroupVertices[Vertex],0)),1,1,"")</f>
        <v>2</v>
      </c>
      <c r="BB44" s="48"/>
      <c r="BC44" s="48"/>
      <c r="BD44" s="48"/>
      <c r="BE44" s="48"/>
      <c r="BF44" s="48" t="s">
        <v>351</v>
      </c>
      <c r="BG44" s="48" t="s">
        <v>351</v>
      </c>
      <c r="BH44" s="119" t="s">
        <v>1656</v>
      </c>
      <c r="BI44" s="119" t="s">
        <v>1656</v>
      </c>
      <c r="BJ44" s="119" t="s">
        <v>1569</v>
      </c>
      <c r="BK44" s="119" t="s">
        <v>1569</v>
      </c>
      <c r="BL44" s="119">
        <v>0</v>
      </c>
      <c r="BM44" s="123">
        <v>0</v>
      </c>
      <c r="BN44" s="119">
        <v>1</v>
      </c>
      <c r="BO44" s="123">
        <v>3.5714285714285716</v>
      </c>
      <c r="BP44" s="119">
        <v>0</v>
      </c>
      <c r="BQ44" s="123">
        <v>0</v>
      </c>
      <c r="BR44" s="119">
        <v>27</v>
      </c>
      <c r="BS44" s="123">
        <v>96.42857142857143</v>
      </c>
      <c r="BT44" s="119">
        <v>28</v>
      </c>
      <c r="BU44" s="2"/>
      <c r="BV44" s="3"/>
      <c r="BW44" s="3"/>
      <c r="BX44" s="3"/>
      <c r="BY44" s="3"/>
    </row>
    <row r="45" spans="1:77" ht="41.45" customHeight="1">
      <c r="A45" s="64" t="s">
        <v>244</v>
      </c>
      <c r="C45" s="65"/>
      <c r="D45" s="65" t="s">
        <v>64</v>
      </c>
      <c r="E45" s="66">
        <v>167.33115186487692</v>
      </c>
      <c r="F45" s="68">
        <v>99.97701129709235</v>
      </c>
      <c r="G45" s="102" t="s">
        <v>398</v>
      </c>
      <c r="H45" s="65"/>
      <c r="I45" s="69" t="s">
        <v>244</v>
      </c>
      <c r="J45" s="70"/>
      <c r="K45" s="70"/>
      <c r="L45" s="69" t="s">
        <v>1210</v>
      </c>
      <c r="M45" s="73">
        <v>8.661368389023295</v>
      </c>
      <c r="N45" s="74">
        <v>4268.5791015625</v>
      </c>
      <c r="O45" s="74">
        <v>5734.720703125</v>
      </c>
      <c r="P45" s="75"/>
      <c r="Q45" s="76"/>
      <c r="R45" s="76"/>
      <c r="S45" s="88"/>
      <c r="T45" s="48">
        <v>1</v>
      </c>
      <c r="U45" s="48">
        <v>1</v>
      </c>
      <c r="V45" s="49">
        <v>0</v>
      </c>
      <c r="W45" s="49">
        <v>0</v>
      </c>
      <c r="X45" s="49">
        <v>0</v>
      </c>
      <c r="Y45" s="49">
        <v>0.999993</v>
      </c>
      <c r="Z45" s="49">
        <v>0</v>
      </c>
      <c r="AA45" s="49" t="s">
        <v>1310</v>
      </c>
      <c r="AB45" s="71">
        <v>45</v>
      </c>
      <c r="AC45" s="71"/>
      <c r="AD45" s="72"/>
      <c r="AE45" s="78" t="s">
        <v>793</v>
      </c>
      <c r="AF45" s="78">
        <v>1266</v>
      </c>
      <c r="AG45" s="78">
        <v>2070</v>
      </c>
      <c r="AH45" s="78">
        <v>6331</v>
      </c>
      <c r="AI45" s="78">
        <v>929</v>
      </c>
      <c r="AJ45" s="78"/>
      <c r="AK45" s="78" t="s">
        <v>869</v>
      </c>
      <c r="AL45" s="78"/>
      <c r="AM45" s="78"/>
      <c r="AN45" s="78"/>
      <c r="AO45" s="80">
        <v>40029.10413194444</v>
      </c>
      <c r="AP45" s="83" t="s">
        <v>1038</v>
      </c>
      <c r="AQ45" s="78" t="b">
        <v>0</v>
      </c>
      <c r="AR45" s="78" t="b">
        <v>0</v>
      </c>
      <c r="AS45" s="78" t="b">
        <v>1</v>
      </c>
      <c r="AT45" s="78"/>
      <c r="AU45" s="78">
        <v>44</v>
      </c>
      <c r="AV45" s="83" t="s">
        <v>1072</v>
      </c>
      <c r="AW45" s="78" t="b">
        <v>0</v>
      </c>
      <c r="AX45" s="78" t="s">
        <v>1089</v>
      </c>
      <c r="AY45" s="83" t="s">
        <v>1132</v>
      </c>
      <c r="AZ45" s="78" t="s">
        <v>66</v>
      </c>
      <c r="BA45" s="78" t="str">
        <f>REPLACE(INDEX(GroupVertices[Group],MATCH(Vertices[[#This Row],[Vertex]],GroupVertices[Vertex],0)),1,1,"")</f>
        <v>4</v>
      </c>
      <c r="BB45" s="48"/>
      <c r="BC45" s="48"/>
      <c r="BD45" s="48"/>
      <c r="BE45" s="48"/>
      <c r="BF45" s="48" t="s">
        <v>352</v>
      </c>
      <c r="BG45" s="48" t="s">
        <v>352</v>
      </c>
      <c r="BH45" s="119" t="s">
        <v>1657</v>
      </c>
      <c r="BI45" s="119" t="s">
        <v>1657</v>
      </c>
      <c r="BJ45" s="119" t="s">
        <v>1688</v>
      </c>
      <c r="BK45" s="119" t="s">
        <v>1688</v>
      </c>
      <c r="BL45" s="119">
        <v>0</v>
      </c>
      <c r="BM45" s="123">
        <v>0</v>
      </c>
      <c r="BN45" s="119">
        <v>0</v>
      </c>
      <c r="BO45" s="123">
        <v>0</v>
      </c>
      <c r="BP45" s="119">
        <v>0</v>
      </c>
      <c r="BQ45" s="123">
        <v>0</v>
      </c>
      <c r="BR45" s="119">
        <v>35</v>
      </c>
      <c r="BS45" s="123">
        <v>100</v>
      </c>
      <c r="BT45" s="119">
        <v>35</v>
      </c>
      <c r="BU45" s="2"/>
      <c r="BV45" s="3"/>
      <c r="BW45" s="3"/>
      <c r="BX45" s="3"/>
      <c r="BY45" s="3"/>
    </row>
    <row r="46" spans="1:77" ht="41.45" customHeight="1">
      <c r="A46" s="64" t="s">
        <v>245</v>
      </c>
      <c r="C46" s="65"/>
      <c r="D46" s="65" t="s">
        <v>64</v>
      </c>
      <c r="E46" s="66">
        <v>162.03372504829363</v>
      </c>
      <c r="F46" s="68">
        <v>99.99985457268234</v>
      </c>
      <c r="G46" s="102" t="s">
        <v>1086</v>
      </c>
      <c r="H46" s="65"/>
      <c r="I46" s="69" t="s">
        <v>245</v>
      </c>
      <c r="J46" s="70"/>
      <c r="K46" s="70"/>
      <c r="L46" s="69" t="s">
        <v>1211</v>
      </c>
      <c r="M46" s="73">
        <v>1.0484660774001473</v>
      </c>
      <c r="N46" s="74">
        <v>4268.5791015625</v>
      </c>
      <c r="O46" s="74">
        <v>9087.326171875</v>
      </c>
      <c r="P46" s="75"/>
      <c r="Q46" s="76"/>
      <c r="R46" s="76"/>
      <c r="S46" s="88"/>
      <c r="T46" s="48">
        <v>1</v>
      </c>
      <c r="U46" s="48">
        <v>1</v>
      </c>
      <c r="V46" s="49">
        <v>0</v>
      </c>
      <c r="W46" s="49">
        <v>0</v>
      </c>
      <c r="X46" s="49">
        <v>0</v>
      </c>
      <c r="Y46" s="49">
        <v>0.999993</v>
      </c>
      <c r="Z46" s="49">
        <v>0</v>
      </c>
      <c r="AA46" s="49" t="s">
        <v>1310</v>
      </c>
      <c r="AB46" s="71">
        <v>46</v>
      </c>
      <c r="AC46" s="71"/>
      <c r="AD46" s="72"/>
      <c r="AE46" s="78" t="s">
        <v>794</v>
      </c>
      <c r="AF46" s="78">
        <v>3</v>
      </c>
      <c r="AG46" s="78">
        <v>28</v>
      </c>
      <c r="AH46" s="78">
        <v>199</v>
      </c>
      <c r="AI46" s="78">
        <v>4</v>
      </c>
      <c r="AJ46" s="78"/>
      <c r="AK46" s="78" t="s">
        <v>870</v>
      </c>
      <c r="AL46" s="78" t="s">
        <v>931</v>
      </c>
      <c r="AM46" s="83" t="s">
        <v>985</v>
      </c>
      <c r="AN46" s="78"/>
      <c r="AO46" s="80">
        <v>43530.10973379629</v>
      </c>
      <c r="AP46" s="78"/>
      <c r="AQ46" s="78" t="b">
        <v>1</v>
      </c>
      <c r="AR46" s="78" t="b">
        <v>0</v>
      </c>
      <c r="AS46" s="78" t="b">
        <v>0</v>
      </c>
      <c r="AT46" s="78"/>
      <c r="AU46" s="78">
        <v>0</v>
      </c>
      <c r="AV46" s="78"/>
      <c r="AW46" s="78" t="b">
        <v>0</v>
      </c>
      <c r="AX46" s="78" t="s">
        <v>1089</v>
      </c>
      <c r="AY46" s="83" t="s">
        <v>1133</v>
      </c>
      <c r="AZ46" s="78" t="s">
        <v>66</v>
      </c>
      <c r="BA46" s="78" t="str">
        <f>REPLACE(INDEX(GroupVertices[Group],MATCH(Vertices[[#This Row],[Vertex]],GroupVertices[Vertex],0)),1,1,"")</f>
        <v>4</v>
      </c>
      <c r="BB46" s="48" t="s">
        <v>334</v>
      </c>
      <c r="BC46" s="48" t="s">
        <v>334</v>
      </c>
      <c r="BD46" s="48" t="s">
        <v>341</v>
      </c>
      <c r="BE46" s="48" t="s">
        <v>341</v>
      </c>
      <c r="BF46" s="48" t="s">
        <v>353</v>
      </c>
      <c r="BG46" s="48" t="s">
        <v>353</v>
      </c>
      <c r="BH46" s="119" t="s">
        <v>1658</v>
      </c>
      <c r="BI46" s="119" t="s">
        <v>1658</v>
      </c>
      <c r="BJ46" s="119" t="s">
        <v>1689</v>
      </c>
      <c r="BK46" s="119" t="s">
        <v>1689</v>
      </c>
      <c r="BL46" s="119">
        <v>0</v>
      </c>
      <c r="BM46" s="123">
        <v>0</v>
      </c>
      <c r="BN46" s="119">
        <v>0</v>
      </c>
      <c r="BO46" s="123">
        <v>0</v>
      </c>
      <c r="BP46" s="119">
        <v>0</v>
      </c>
      <c r="BQ46" s="123">
        <v>0</v>
      </c>
      <c r="BR46" s="119">
        <v>10</v>
      </c>
      <c r="BS46" s="123">
        <v>100</v>
      </c>
      <c r="BT46" s="119">
        <v>10</v>
      </c>
      <c r="BU46" s="2"/>
      <c r="BV46" s="3"/>
      <c r="BW46" s="3"/>
      <c r="BX46" s="3"/>
      <c r="BY46" s="3"/>
    </row>
    <row r="47" spans="1:77" ht="41.45" customHeight="1">
      <c r="A47" s="64" t="s">
        <v>246</v>
      </c>
      <c r="C47" s="65"/>
      <c r="D47" s="65" t="s">
        <v>64</v>
      </c>
      <c r="E47" s="66">
        <v>163.5124387042449</v>
      </c>
      <c r="F47" s="68">
        <v>99.9934781441386</v>
      </c>
      <c r="G47" s="102" t="s">
        <v>399</v>
      </c>
      <c r="H47" s="65"/>
      <c r="I47" s="69" t="s">
        <v>246</v>
      </c>
      <c r="J47" s="70"/>
      <c r="K47" s="70"/>
      <c r="L47" s="69" t="s">
        <v>1212</v>
      </c>
      <c r="M47" s="73">
        <v>3.1735171634066086</v>
      </c>
      <c r="N47" s="74">
        <v>835.7227172851562</v>
      </c>
      <c r="O47" s="74">
        <v>5159.10693359375</v>
      </c>
      <c r="P47" s="75"/>
      <c r="Q47" s="76"/>
      <c r="R47" s="76"/>
      <c r="S47" s="88"/>
      <c r="T47" s="48">
        <v>0</v>
      </c>
      <c r="U47" s="48">
        <v>1</v>
      </c>
      <c r="V47" s="49">
        <v>0</v>
      </c>
      <c r="W47" s="49">
        <v>0.034483</v>
      </c>
      <c r="X47" s="49">
        <v>0</v>
      </c>
      <c r="Y47" s="49">
        <v>0.511783</v>
      </c>
      <c r="Z47" s="49">
        <v>0</v>
      </c>
      <c r="AA47" s="49">
        <v>0</v>
      </c>
      <c r="AB47" s="71">
        <v>47</v>
      </c>
      <c r="AC47" s="71"/>
      <c r="AD47" s="72"/>
      <c r="AE47" s="78" t="s">
        <v>795</v>
      </c>
      <c r="AF47" s="78">
        <v>244</v>
      </c>
      <c r="AG47" s="78">
        <v>598</v>
      </c>
      <c r="AH47" s="78">
        <v>2644</v>
      </c>
      <c r="AI47" s="78">
        <v>209</v>
      </c>
      <c r="AJ47" s="78"/>
      <c r="AK47" s="78" t="s">
        <v>871</v>
      </c>
      <c r="AL47" s="78" t="s">
        <v>932</v>
      </c>
      <c r="AM47" s="83" t="s">
        <v>986</v>
      </c>
      <c r="AN47" s="78"/>
      <c r="AO47" s="80">
        <v>41254.556180555555</v>
      </c>
      <c r="AP47" s="83" t="s">
        <v>1039</v>
      </c>
      <c r="AQ47" s="78" t="b">
        <v>0</v>
      </c>
      <c r="AR47" s="78" t="b">
        <v>0</v>
      </c>
      <c r="AS47" s="78" t="b">
        <v>0</v>
      </c>
      <c r="AT47" s="78"/>
      <c r="AU47" s="78">
        <v>66</v>
      </c>
      <c r="AV47" s="83" t="s">
        <v>1065</v>
      </c>
      <c r="AW47" s="78" t="b">
        <v>0</v>
      </c>
      <c r="AX47" s="78" t="s">
        <v>1089</v>
      </c>
      <c r="AY47" s="83" t="s">
        <v>1134</v>
      </c>
      <c r="AZ47" s="78" t="s">
        <v>66</v>
      </c>
      <c r="BA47" s="78" t="str">
        <f>REPLACE(INDEX(GroupVertices[Group],MATCH(Vertices[[#This Row],[Vertex]],GroupVertices[Vertex],0)),1,1,"")</f>
        <v>1</v>
      </c>
      <c r="BB47" s="48"/>
      <c r="BC47" s="48"/>
      <c r="BD47" s="48"/>
      <c r="BE47" s="48"/>
      <c r="BF47" s="48"/>
      <c r="BG47" s="48"/>
      <c r="BH47" s="119" t="s">
        <v>1659</v>
      </c>
      <c r="BI47" s="119" t="s">
        <v>1659</v>
      </c>
      <c r="BJ47" s="119" t="s">
        <v>1568</v>
      </c>
      <c r="BK47" s="119" t="s">
        <v>1568</v>
      </c>
      <c r="BL47" s="119">
        <v>0</v>
      </c>
      <c r="BM47" s="123">
        <v>0</v>
      </c>
      <c r="BN47" s="119">
        <v>3</v>
      </c>
      <c r="BO47" s="123">
        <v>13.636363636363637</v>
      </c>
      <c r="BP47" s="119">
        <v>0</v>
      </c>
      <c r="BQ47" s="123">
        <v>0</v>
      </c>
      <c r="BR47" s="119">
        <v>19</v>
      </c>
      <c r="BS47" s="123">
        <v>86.36363636363636</v>
      </c>
      <c r="BT47" s="119">
        <v>22</v>
      </c>
      <c r="BU47" s="2"/>
      <c r="BV47" s="3"/>
      <c r="BW47" s="3"/>
      <c r="BX47" s="3"/>
      <c r="BY47" s="3"/>
    </row>
    <row r="48" spans="1:77" ht="41.45" customHeight="1">
      <c r="A48" s="64" t="s">
        <v>247</v>
      </c>
      <c r="C48" s="65"/>
      <c r="D48" s="65" t="s">
        <v>64</v>
      </c>
      <c r="E48" s="66">
        <v>162.02853657932536</v>
      </c>
      <c r="F48" s="68">
        <v>99.99987694611582</v>
      </c>
      <c r="G48" s="102" t="s">
        <v>400</v>
      </c>
      <c r="H48" s="65"/>
      <c r="I48" s="69" t="s">
        <v>247</v>
      </c>
      <c r="J48" s="70"/>
      <c r="K48" s="70"/>
      <c r="L48" s="69" t="s">
        <v>1213</v>
      </c>
      <c r="M48" s="73">
        <v>1.0410097578001247</v>
      </c>
      <c r="N48" s="74">
        <v>3644.859619140625</v>
      </c>
      <c r="O48" s="74">
        <v>2147.089599609375</v>
      </c>
      <c r="P48" s="75"/>
      <c r="Q48" s="76"/>
      <c r="R48" s="76"/>
      <c r="S48" s="88"/>
      <c r="T48" s="48">
        <v>0</v>
      </c>
      <c r="U48" s="48">
        <v>1</v>
      </c>
      <c r="V48" s="49">
        <v>0</v>
      </c>
      <c r="W48" s="49">
        <v>0.043478</v>
      </c>
      <c r="X48" s="49">
        <v>0</v>
      </c>
      <c r="Y48" s="49">
        <v>0.560341</v>
      </c>
      <c r="Z48" s="49">
        <v>0</v>
      </c>
      <c r="AA48" s="49">
        <v>0</v>
      </c>
      <c r="AB48" s="71">
        <v>48</v>
      </c>
      <c r="AC48" s="71"/>
      <c r="AD48" s="72"/>
      <c r="AE48" s="78" t="s">
        <v>247</v>
      </c>
      <c r="AF48" s="78">
        <v>76</v>
      </c>
      <c r="AG48" s="78">
        <v>26</v>
      </c>
      <c r="AH48" s="78">
        <v>600</v>
      </c>
      <c r="AI48" s="78">
        <v>490</v>
      </c>
      <c r="AJ48" s="78"/>
      <c r="AK48" s="78"/>
      <c r="AL48" s="78"/>
      <c r="AM48" s="78"/>
      <c r="AN48" s="78"/>
      <c r="AO48" s="80">
        <v>43574.760300925926</v>
      </c>
      <c r="AP48" s="83" t="s">
        <v>1040</v>
      </c>
      <c r="AQ48" s="78" t="b">
        <v>1</v>
      </c>
      <c r="AR48" s="78" t="b">
        <v>0</v>
      </c>
      <c r="AS48" s="78" t="b">
        <v>0</v>
      </c>
      <c r="AT48" s="78"/>
      <c r="AU48" s="78">
        <v>0</v>
      </c>
      <c r="AV48" s="78"/>
      <c r="AW48" s="78" t="b">
        <v>0</v>
      </c>
      <c r="AX48" s="78" t="s">
        <v>1089</v>
      </c>
      <c r="AY48" s="83" t="s">
        <v>1135</v>
      </c>
      <c r="AZ48" s="78" t="s">
        <v>66</v>
      </c>
      <c r="BA48" s="78" t="str">
        <f>REPLACE(INDEX(GroupVertices[Group],MATCH(Vertices[[#This Row],[Vertex]],GroupVertices[Vertex],0)),1,1,"")</f>
        <v>2</v>
      </c>
      <c r="BB48" s="48"/>
      <c r="BC48" s="48"/>
      <c r="BD48" s="48"/>
      <c r="BE48" s="48"/>
      <c r="BF48" s="48" t="s">
        <v>351</v>
      </c>
      <c r="BG48" s="48" t="s">
        <v>351</v>
      </c>
      <c r="BH48" s="119" t="s">
        <v>1656</v>
      </c>
      <c r="BI48" s="119" t="s">
        <v>1656</v>
      </c>
      <c r="BJ48" s="119" t="s">
        <v>1569</v>
      </c>
      <c r="BK48" s="119" t="s">
        <v>1569</v>
      </c>
      <c r="BL48" s="119">
        <v>0</v>
      </c>
      <c r="BM48" s="123">
        <v>0</v>
      </c>
      <c r="BN48" s="119">
        <v>1</v>
      </c>
      <c r="BO48" s="123">
        <v>3.5714285714285716</v>
      </c>
      <c r="BP48" s="119">
        <v>0</v>
      </c>
      <c r="BQ48" s="123">
        <v>0</v>
      </c>
      <c r="BR48" s="119">
        <v>27</v>
      </c>
      <c r="BS48" s="123">
        <v>96.42857142857143</v>
      </c>
      <c r="BT48" s="119">
        <v>28</v>
      </c>
      <c r="BU48" s="2"/>
      <c r="BV48" s="3"/>
      <c r="BW48" s="3"/>
      <c r="BX48" s="3"/>
      <c r="BY48" s="3"/>
    </row>
    <row r="49" spans="1:77" ht="41.45" customHeight="1">
      <c r="A49" s="64" t="s">
        <v>248</v>
      </c>
      <c r="C49" s="65"/>
      <c r="D49" s="65" t="s">
        <v>64</v>
      </c>
      <c r="E49" s="66">
        <v>164.6539018772599</v>
      </c>
      <c r="F49" s="68">
        <v>99.98855598877152</v>
      </c>
      <c r="G49" s="102" t="s">
        <v>401</v>
      </c>
      <c r="H49" s="65"/>
      <c r="I49" s="69" t="s">
        <v>248</v>
      </c>
      <c r="J49" s="70"/>
      <c r="K49" s="70"/>
      <c r="L49" s="69" t="s">
        <v>1214</v>
      </c>
      <c r="M49" s="73">
        <v>4.813907475411597</v>
      </c>
      <c r="N49" s="74">
        <v>2514.560546875</v>
      </c>
      <c r="O49" s="74">
        <v>4681.884765625</v>
      </c>
      <c r="P49" s="75"/>
      <c r="Q49" s="76"/>
      <c r="R49" s="76"/>
      <c r="S49" s="88"/>
      <c r="T49" s="48">
        <v>0</v>
      </c>
      <c r="U49" s="48">
        <v>1</v>
      </c>
      <c r="V49" s="49">
        <v>0</v>
      </c>
      <c r="W49" s="49">
        <v>0.034483</v>
      </c>
      <c r="X49" s="49">
        <v>0</v>
      </c>
      <c r="Y49" s="49">
        <v>0.511783</v>
      </c>
      <c r="Z49" s="49">
        <v>0</v>
      </c>
      <c r="AA49" s="49">
        <v>0</v>
      </c>
      <c r="AB49" s="71">
        <v>49</v>
      </c>
      <c r="AC49" s="71"/>
      <c r="AD49" s="72"/>
      <c r="AE49" s="78" t="s">
        <v>796</v>
      </c>
      <c r="AF49" s="78">
        <v>954</v>
      </c>
      <c r="AG49" s="78">
        <v>1038</v>
      </c>
      <c r="AH49" s="78">
        <v>7601</v>
      </c>
      <c r="AI49" s="78">
        <v>2141</v>
      </c>
      <c r="AJ49" s="78"/>
      <c r="AK49" s="78" t="s">
        <v>872</v>
      </c>
      <c r="AL49" s="78"/>
      <c r="AM49" s="83" t="s">
        <v>987</v>
      </c>
      <c r="AN49" s="78"/>
      <c r="AO49" s="80">
        <v>39927.51761574074</v>
      </c>
      <c r="AP49" s="78"/>
      <c r="AQ49" s="78" t="b">
        <v>0</v>
      </c>
      <c r="AR49" s="78" t="b">
        <v>0</v>
      </c>
      <c r="AS49" s="78" t="b">
        <v>0</v>
      </c>
      <c r="AT49" s="78"/>
      <c r="AU49" s="78">
        <v>99</v>
      </c>
      <c r="AV49" s="83" t="s">
        <v>1065</v>
      </c>
      <c r="AW49" s="78" t="b">
        <v>0</v>
      </c>
      <c r="AX49" s="78" t="s">
        <v>1089</v>
      </c>
      <c r="AY49" s="83" t="s">
        <v>1136</v>
      </c>
      <c r="AZ49" s="78" t="s">
        <v>66</v>
      </c>
      <c r="BA49" s="78" t="str">
        <f>REPLACE(INDEX(GroupVertices[Group],MATCH(Vertices[[#This Row],[Vertex]],GroupVertices[Vertex],0)),1,1,"")</f>
        <v>1</v>
      </c>
      <c r="BB49" s="48"/>
      <c r="BC49" s="48"/>
      <c r="BD49" s="48"/>
      <c r="BE49" s="48"/>
      <c r="BF49" s="48"/>
      <c r="BG49" s="48"/>
      <c r="BH49" s="119" t="s">
        <v>1659</v>
      </c>
      <c r="BI49" s="119" t="s">
        <v>1659</v>
      </c>
      <c r="BJ49" s="119" t="s">
        <v>1568</v>
      </c>
      <c r="BK49" s="119" t="s">
        <v>1568</v>
      </c>
      <c r="BL49" s="119">
        <v>0</v>
      </c>
      <c r="BM49" s="123">
        <v>0</v>
      </c>
      <c r="BN49" s="119">
        <v>3</v>
      </c>
      <c r="BO49" s="123">
        <v>13.636363636363637</v>
      </c>
      <c r="BP49" s="119">
        <v>0</v>
      </c>
      <c r="BQ49" s="123">
        <v>0</v>
      </c>
      <c r="BR49" s="119">
        <v>19</v>
      </c>
      <c r="BS49" s="123">
        <v>86.36363636363636</v>
      </c>
      <c r="BT49" s="119">
        <v>22</v>
      </c>
      <c r="BU49" s="2"/>
      <c r="BV49" s="3"/>
      <c r="BW49" s="3"/>
      <c r="BX49" s="3"/>
      <c r="BY49" s="3"/>
    </row>
    <row r="50" spans="1:77" ht="41.45" customHeight="1">
      <c r="A50" s="64" t="s">
        <v>249</v>
      </c>
      <c r="C50" s="65"/>
      <c r="D50" s="65" t="s">
        <v>64</v>
      </c>
      <c r="E50" s="66">
        <v>167.1028592302739</v>
      </c>
      <c r="F50" s="68">
        <v>99.97799572816577</v>
      </c>
      <c r="G50" s="102" t="s">
        <v>402</v>
      </c>
      <c r="H50" s="65"/>
      <c r="I50" s="69" t="s">
        <v>249</v>
      </c>
      <c r="J50" s="70"/>
      <c r="K50" s="70"/>
      <c r="L50" s="69" t="s">
        <v>1215</v>
      </c>
      <c r="M50" s="73">
        <v>8.333290326622297</v>
      </c>
      <c r="N50" s="74">
        <v>9524.7138671875</v>
      </c>
      <c r="O50" s="74">
        <v>1067.540283203125</v>
      </c>
      <c r="P50" s="75"/>
      <c r="Q50" s="76"/>
      <c r="R50" s="76"/>
      <c r="S50" s="88"/>
      <c r="T50" s="48">
        <v>0</v>
      </c>
      <c r="U50" s="48">
        <v>1</v>
      </c>
      <c r="V50" s="49">
        <v>0</v>
      </c>
      <c r="W50" s="49">
        <v>1</v>
      </c>
      <c r="X50" s="49">
        <v>0</v>
      </c>
      <c r="Y50" s="49">
        <v>0.70175</v>
      </c>
      <c r="Z50" s="49">
        <v>0</v>
      </c>
      <c r="AA50" s="49">
        <v>0</v>
      </c>
      <c r="AB50" s="71">
        <v>50</v>
      </c>
      <c r="AC50" s="71"/>
      <c r="AD50" s="72"/>
      <c r="AE50" s="78" t="s">
        <v>797</v>
      </c>
      <c r="AF50" s="78">
        <v>2081</v>
      </c>
      <c r="AG50" s="78">
        <v>1982</v>
      </c>
      <c r="AH50" s="78">
        <v>21355</v>
      </c>
      <c r="AI50" s="78">
        <v>10904</v>
      </c>
      <c r="AJ50" s="78"/>
      <c r="AK50" s="78" t="s">
        <v>873</v>
      </c>
      <c r="AL50" s="78" t="s">
        <v>933</v>
      </c>
      <c r="AM50" s="83" t="s">
        <v>988</v>
      </c>
      <c r="AN50" s="78"/>
      <c r="AO50" s="80">
        <v>39868.644733796296</v>
      </c>
      <c r="AP50" s="83" t="s">
        <v>1041</v>
      </c>
      <c r="AQ50" s="78" t="b">
        <v>0</v>
      </c>
      <c r="AR50" s="78" t="b">
        <v>0</v>
      </c>
      <c r="AS50" s="78" t="b">
        <v>1</v>
      </c>
      <c r="AT50" s="78"/>
      <c r="AU50" s="78">
        <v>186</v>
      </c>
      <c r="AV50" s="83" t="s">
        <v>1065</v>
      </c>
      <c r="AW50" s="78" t="b">
        <v>0</v>
      </c>
      <c r="AX50" s="78" t="s">
        <v>1089</v>
      </c>
      <c r="AY50" s="83" t="s">
        <v>1137</v>
      </c>
      <c r="AZ50" s="78" t="s">
        <v>66</v>
      </c>
      <c r="BA50" s="78" t="str">
        <f>REPLACE(INDEX(GroupVertices[Group],MATCH(Vertices[[#This Row],[Vertex]],GroupVertices[Vertex],0)),1,1,"")</f>
        <v>9</v>
      </c>
      <c r="BB50" s="48"/>
      <c r="BC50" s="48"/>
      <c r="BD50" s="48"/>
      <c r="BE50" s="48"/>
      <c r="BF50" s="48"/>
      <c r="BG50" s="48"/>
      <c r="BH50" s="119" t="s">
        <v>1660</v>
      </c>
      <c r="BI50" s="119" t="s">
        <v>1660</v>
      </c>
      <c r="BJ50" s="119" t="s">
        <v>1690</v>
      </c>
      <c r="BK50" s="119" t="s">
        <v>1690</v>
      </c>
      <c r="BL50" s="119">
        <v>0</v>
      </c>
      <c r="BM50" s="123">
        <v>0</v>
      </c>
      <c r="BN50" s="119">
        <v>0</v>
      </c>
      <c r="BO50" s="123">
        <v>0</v>
      </c>
      <c r="BP50" s="119">
        <v>0</v>
      </c>
      <c r="BQ50" s="123">
        <v>0</v>
      </c>
      <c r="BR50" s="119">
        <v>22</v>
      </c>
      <c r="BS50" s="123">
        <v>100</v>
      </c>
      <c r="BT50" s="119">
        <v>22</v>
      </c>
      <c r="BU50" s="2"/>
      <c r="BV50" s="3"/>
      <c r="BW50" s="3"/>
      <c r="BX50" s="3"/>
      <c r="BY50" s="3"/>
    </row>
    <row r="51" spans="1:77" ht="41.45" customHeight="1">
      <c r="A51" s="64" t="s">
        <v>254</v>
      </c>
      <c r="C51" s="65"/>
      <c r="D51" s="65" t="s">
        <v>64</v>
      </c>
      <c r="E51" s="66">
        <v>167.06653994749615</v>
      </c>
      <c r="F51" s="68">
        <v>99.97815234220018</v>
      </c>
      <c r="G51" s="102" t="s">
        <v>406</v>
      </c>
      <c r="H51" s="65"/>
      <c r="I51" s="69" t="s">
        <v>254</v>
      </c>
      <c r="J51" s="70"/>
      <c r="K51" s="70"/>
      <c r="L51" s="69" t="s">
        <v>1216</v>
      </c>
      <c r="M51" s="73">
        <v>8.281096089422139</v>
      </c>
      <c r="N51" s="74">
        <v>9524.7138671875</v>
      </c>
      <c r="O51" s="74">
        <v>2496.80908203125</v>
      </c>
      <c r="P51" s="75"/>
      <c r="Q51" s="76"/>
      <c r="R51" s="76"/>
      <c r="S51" s="88"/>
      <c r="T51" s="48">
        <v>2</v>
      </c>
      <c r="U51" s="48">
        <v>1</v>
      </c>
      <c r="V51" s="49">
        <v>0</v>
      </c>
      <c r="W51" s="49">
        <v>1</v>
      </c>
      <c r="X51" s="49">
        <v>0</v>
      </c>
      <c r="Y51" s="49">
        <v>1.298236</v>
      </c>
      <c r="Z51" s="49">
        <v>0</v>
      </c>
      <c r="AA51" s="49">
        <v>0</v>
      </c>
      <c r="AB51" s="71">
        <v>51</v>
      </c>
      <c r="AC51" s="71"/>
      <c r="AD51" s="72"/>
      <c r="AE51" s="78" t="s">
        <v>798</v>
      </c>
      <c r="AF51" s="78">
        <v>357</v>
      </c>
      <c r="AG51" s="78">
        <v>1968</v>
      </c>
      <c r="AH51" s="78">
        <v>15251</v>
      </c>
      <c r="AI51" s="78">
        <v>3368</v>
      </c>
      <c r="AJ51" s="78"/>
      <c r="AK51" s="78" t="s">
        <v>874</v>
      </c>
      <c r="AL51" s="78" t="s">
        <v>934</v>
      </c>
      <c r="AM51" s="78"/>
      <c r="AN51" s="78"/>
      <c r="AO51" s="80">
        <v>39849.57221064815</v>
      </c>
      <c r="AP51" s="78"/>
      <c r="AQ51" s="78" t="b">
        <v>0</v>
      </c>
      <c r="AR51" s="78" t="b">
        <v>0</v>
      </c>
      <c r="AS51" s="78" t="b">
        <v>0</v>
      </c>
      <c r="AT51" s="78"/>
      <c r="AU51" s="78">
        <v>137</v>
      </c>
      <c r="AV51" s="83" t="s">
        <v>1063</v>
      </c>
      <c r="AW51" s="78" t="b">
        <v>0</v>
      </c>
      <c r="AX51" s="78" t="s">
        <v>1089</v>
      </c>
      <c r="AY51" s="83" t="s">
        <v>1138</v>
      </c>
      <c r="AZ51" s="78" t="s">
        <v>66</v>
      </c>
      <c r="BA51" s="78" t="str">
        <f>REPLACE(INDEX(GroupVertices[Group],MATCH(Vertices[[#This Row],[Vertex]],GroupVertices[Vertex],0)),1,1,"")</f>
        <v>9</v>
      </c>
      <c r="BB51" s="48"/>
      <c r="BC51" s="48"/>
      <c r="BD51" s="48"/>
      <c r="BE51" s="48"/>
      <c r="BF51" s="48" t="s">
        <v>354</v>
      </c>
      <c r="BG51" s="48" t="s">
        <v>1637</v>
      </c>
      <c r="BH51" s="119" t="s">
        <v>1661</v>
      </c>
      <c r="BI51" s="119" t="s">
        <v>1672</v>
      </c>
      <c r="BJ51" s="119" t="s">
        <v>1691</v>
      </c>
      <c r="BK51" s="119" t="s">
        <v>1691</v>
      </c>
      <c r="BL51" s="119">
        <v>4</v>
      </c>
      <c r="BM51" s="123">
        <v>3.053435114503817</v>
      </c>
      <c r="BN51" s="119">
        <v>0</v>
      </c>
      <c r="BO51" s="123">
        <v>0</v>
      </c>
      <c r="BP51" s="119">
        <v>0</v>
      </c>
      <c r="BQ51" s="123">
        <v>0</v>
      </c>
      <c r="BR51" s="119">
        <v>127</v>
      </c>
      <c r="BS51" s="123">
        <v>96.94656488549619</v>
      </c>
      <c r="BT51" s="119">
        <v>131</v>
      </c>
      <c r="BU51" s="2"/>
      <c r="BV51" s="3"/>
      <c r="BW51" s="3"/>
      <c r="BX51" s="3"/>
      <c r="BY51" s="3"/>
    </row>
    <row r="52" spans="1:77" ht="41.45" customHeight="1">
      <c r="A52" s="64" t="s">
        <v>250</v>
      </c>
      <c r="C52" s="65"/>
      <c r="D52" s="65" t="s">
        <v>64</v>
      </c>
      <c r="E52" s="66">
        <v>162.041507751746</v>
      </c>
      <c r="F52" s="68">
        <v>99.99982101253211</v>
      </c>
      <c r="G52" s="102" t="s">
        <v>403</v>
      </c>
      <c r="H52" s="65"/>
      <c r="I52" s="69" t="s">
        <v>250</v>
      </c>
      <c r="J52" s="70"/>
      <c r="K52" s="70"/>
      <c r="L52" s="69" t="s">
        <v>1217</v>
      </c>
      <c r="M52" s="73">
        <v>1.0596505568001813</v>
      </c>
      <c r="N52" s="74">
        <v>3492.94775390625</v>
      </c>
      <c r="O52" s="74">
        <v>3169.868408203125</v>
      </c>
      <c r="P52" s="75"/>
      <c r="Q52" s="76"/>
      <c r="R52" s="76"/>
      <c r="S52" s="88"/>
      <c r="T52" s="48">
        <v>0</v>
      </c>
      <c r="U52" s="48">
        <v>1</v>
      </c>
      <c r="V52" s="49">
        <v>0</v>
      </c>
      <c r="W52" s="49">
        <v>0.043478</v>
      </c>
      <c r="X52" s="49">
        <v>0</v>
      </c>
      <c r="Y52" s="49">
        <v>0.560341</v>
      </c>
      <c r="Z52" s="49">
        <v>0</v>
      </c>
      <c r="AA52" s="49">
        <v>0</v>
      </c>
      <c r="AB52" s="71">
        <v>52</v>
      </c>
      <c r="AC52" s="71"/>
      <c r="AD52" s="72"/>
      <c r="AE52" s="78" t="s">
        <v>799</v>
      </c>
      <c r="AF52" s="78">
        <v>59</v>
      </c>
      <c r="AG52" s="78">
        <v>31</v>
      </c>
      <c r="AH52" s="78">
        <v>380</v>
      </c>
      <c r="AI52" s="78">
        <v>1990</v>
      </c>
      <c r="AJ52" s="78"/>
      <c r="AK52" s="78"/>
      <c r="AL52" s="78"/>
      <c r="AM52" s="78"/>
      <c r="AN52" s="78"/>
      <c r="AO52" s="80">
        <v>43132.25050925926</v>
      </c>
      <c r="AP52" s="83" t="s">
        <v>1042</v>
      </c>
      <c r="AQ52" s="78" t="b">
        <v>1</v>
      </c>
      <c r="AR52" s="78" t="b">
        <v>0</v>
      </c>
      <c r="AS52" s="78" t="b">
        <v>0</v>
      </c>
      <c r="AT52" s="78"/>
      <c r="AU52" s="78">
        <v>0</v>
      </c>
      <c r="AV52" s="78"/>
      <c r="AW52" s="78" t="b">
        <v>0</v>
      </c>
      <c r="AX52" s="78" t="s">
        <v>1089</v>
      </c>
      <c r="AY52" s="83" t="s">
        <v>1139</v>
      </c>
      <c r="AZ52" s="78" t="s">
        <v>66</v>
      </c>
      <c r="BA52" s="78" t="str">
        <f>REPLACE(INDEX(GroupVertices[Group],MATCH(Vertices[[#This Row],[Vertex]],GroupVertices[Vertex],0)),1,1,"")</f>
        <v>2</v>
      </c>
      <c r="BB52" s="48"/>
      <c r="BC52" s="48"/>
      <c r="BD52" s="48"/>
      <c r="BE52" s="48"/>
      <c r="BF52" s="48" t="s">
        <v>351</v>
      </c>
      <c r="BG52" s="48" t="s">
        <v>351</v>
      </c>
      <c r="BH52" s="119" t="s">
        <v>1656</v>
      </c>
      <c r="BI52" s="119" t="s">
        <v>1656</v>
      </c>
      <c r="BJ52" s="119" t="s">
        <v>1569</v>
      </c>
      <c r="BK52" s="119" t="s">
        <v>1569</v>
      </c>
      <c r="BL52" s="119">
        <v>0</v>
      </c>
      <c r="BM52" s="123">
        <v>0</v>
      </c>
      <c r="BN52" s="119">
        <v>1</v>
      </c>
      <c r="BO52" s="123">
        <v>3.5714285714285716</v>
      </c>
      <c r="BP52" s="119">
        <v>0</v>
      </c>
      <c r="BQ52" s="123">
        <v>0</v>
      </c>
      <c r="BR52" s="119">
        <v>27</v>
      </c>
      <c r="BS52" s="123">
        <v>96.42857142857143</v>
      </c>
      <c r="BT52" s="119">
        <v>28</v>
      </c>
      <c r="BU52" s="2"/>
      <c r="BV52" s="3"/>
      <c r="BW52" s="3"/>
      <c r="BX52" s="3"/>
      <c r="BY52" s="3"/>
    </row>
    <row r="53" spans="1:77" ht="41.45" customHeight="1">
      <c r="A53" s="64" t="s">
        <v>251</v>
      </c>
      <c r="C53" s="65"/>
      <c r="D53" s="65" t="s">
        <v>64</v>
      </c>
      <c r="E53" s="66">
        <v>163.40348085591162</v>
      </c>
      <c r="F53" s="68">
        <v>99.99394798624184</v>
      </c>
      <c r="G53" s="102" t="s">
        <v>1087</v>
      </c>
      <c r="H53" s="65"/>
      <c r="I53" s="69" t="s">
        <v>251</v>
      </c>
      <c r="J53" s="70"/>
      <c r="K53" s="70"/>
      <c r="L53" s="69" t="s">
        <v>1218</v>
      </c>
      <c r="M53" s="73">
        <v>3.0169344518061325</v>
      </c>
      <c r="N53" s="74">
        <v>4268.5791015625</v>
      </c>
      <c r="O53" s="74">
        <v>7969.791015625</v>
      </c>
      <c r="P53" s="75"/>
      <c r="Q53" s="76"/>
      <c r="R53" s="76"/>
      <c r="S53" s="88"/>
      <c r="T53" s="48">
        <v>1</v>
      </c>
      <c r="U53" s="48">
        <v>1</v>
      </c>
      <c r="V53" s="49">
        <v>0</v>
      </c>
      <c r="W53" s="49">
        <v>0</v>
      </c>
      <c r="X53" s="49">
        <v>0</v>
      </c>
      <c r="Y53" s="49">
        <v>0.999993</v>
      </c>
      <c r="Z53" s="49">
        <v>0</v>
      </c>
      <c r="AA53" s="49" t="s">
        <v>1310</v>
      </c>
      <c r="AB53" s="71">
        <v>53</v>
      </c>
      <c r="AC53" s="71"/>
      <c r="AD53" s="72"/>
      <c r="AE53" s="78" t="s">
        <v>800</v>
      </c>
      <c r="AF53" s="78">
        <v>301</v>
      </c>
      <c r="AG53" s="78">
        <v>556</v>
      </c>
      <c r="AH53" s="78">
        <v>2868</v>
      </c>
      <c r="AI53" s="78">
        <v>410</v>
      </c>
      <c r="AJ53" s="78"/>
      <c r="AK53" s="78" t="s">
        <v>875</v>
      </c>
      <c r="AL53" s="78" t="s">
        <v>935</v>
      </c>
      <c r="AM53" s="83" t="s">
        <v>989</v>
      </c>
      <c r="AN53" s="78"/>
      <c r="AO53" s="80">
        <v>40016.94799768519</v>
      </c>
      <c r="AP53" s="78"/>
      <c r="AQ53" s="78" t="b">
        <v>0</v>
      </c>
      <c r="AR53" s="78" t="b">
        <v>0</v>
      </c>
      <c r="AS53" s="78" t="b">
        <v>1</v>
      </c>
      <c r="AT53" s="78"/>
      <c r="AU53" s="78">
        <v>16</v>
      </c>
      <c r="AV53" s="83" t="s">
        <v>1066</v>
      </c>
      <c r="AW53" s="78" t="b">
        <v>0</v>
      </c>
      <c r="AX53" s="78" t="s">
        <v>1089</v>
      </c>
      <c r="AY53" s="83" t="s">
        <v>1140</v>
      </c>
      <c r="AZ53" s="78" t="s">
        <v>66</v>
      </c>
      <c r="BA53" s="78" t="str">
        <f>REPLACE(INDEX(GroupVertices[Group],MATCH(Vertices[[#This Row],[Vertex]],GroupVertices[Vertex],0)),1,1,"")</f>
        <v>4</v>
      </c>
      <c r="BB53" s="48"/>
      <c r="BC53" s="48"/>
      <c r="BD53" s="48"/>
      <c r="BE53" s="48"/>
      <c r="BF53" s="48" t="s">
        <v>347</v>
      </c>
      <c r="BG53" s="48" t="s">
        <v>347</v>
      </c>
      <c r="BH53" s="119" t="s">
        <v>1662</v>
      </c>
      <c r="BI53" s="119" t="s">
        <v>1662</v>
      </c>
      <c r="BJ53" s="119" t="s">
        <v>1692</v>
      </c>
      <c r="BK53" s="119" t="s">
        <v>1692</v>
      </c>
      <c r="BL53" s="119">
        <v>0</v>
      </c>
      <c r="BM53" s="123">
        <v>0</v>
      </c>
      <c r="BN53" s="119">
        <v>1</v>
      </c>
      <c r="BO53" s="123">
        <v>11.11111111111111</v>
      </c>
      <c r="BP53" s="119">
        <v>0</v>
      </c>
      <c r="BQ53" s="123">
        <v>0</v>
      </c>
      <c r="BR53" s="119">
        <v>8</v>
      </c>
      <c r="BS53" s="123">
        <v>88.88888888888889</v>
      </c>
      <c r="BT53" s="119">
        <v>9</v>
      </c>
      <c r="BU53" s="2"/>
      <c r="BV53" s="3"/>
      <c r="BW53" s="3"/>
      <c r="BX53" s="3"/>
      <c r="BY53" s="3"/>
    </row>
    <row r="54" spans="1:77" ht="41.45" customHeight="1">
      <c r="A54" s="64" t="s">
        <v>252</v>
      </c>
      <c r="C54" s="65"/>
      <c r="D54" s="65" t="s">
        <v>64</v>
      </c>
      <c r="E54" s="66">
        <v>169.5699762246768</v>
      </c>
      <c r="F54" s="68">
        <v>99.9673571605428</v>
      </c>
      <c r="G54" s="102" t="s">
        <v>404</v>
      </c>
      <c r="H54" s="65"/>
      <c r="I54" s="69" t="s">
        <v>252</v>
      </c>
      <c r="J54" s="70"/>
      <c r="K54" s="70"/>
      <c r="L54" s="69" t="s">
        <v>1219</v>
      </c>
      <c r="M54" s="73">
        <v>11.878770296433078</v>
      </c>
      <c r="N54" s="74">
        <v>1604.8856201171875</v>
      </c>
      <c r="O54" s="74">
        <v>4747.98193359375</v>
      </c>
      <c r="P54" s="75"/>
      <c r="Q54" s="76"/>
      <c r="R54" s="76"/>
      <c r="S54" s="88"/>
      <c r="T54" s="48">
        <v>0</v>
      </c>
      <c r="U54" s="48">
        <v>1</v>
      </c>
      <c r="V54" s="49">
        <v>0</v>
      </c>
      <c r="W54" s="49">
        <v>0.034483</v>
      </c>
      <c r="X54" s="49">
        <v>0</v>
      </c>
      <c r="Y54" s="49">
        <v>0.511783</v>
      </c>
      <c r="Z54" s="49">
        <v>0</v>
      </c>
      <c r="AA54" s="49">
        <v>0</v>
      </c>
      <c r="AB54" s="71">
        <v>54</v>
      </c>
      <c r="AC54" s="71"/>
      <c r="AD54" s="72"/>
      <c r="AE54" s="78" t="s">
        <v>801</v>
      </c>
      <c r="AF54" s="78">
        <v>5001</v>
      </c>
      <c r="AG54" s="78">
        <v>2933</v>
      </c>
      <c r="AH54" s="78">
        <v>49463</v>
      </c>
      <c r="AI54" s="78">
        <v>54422</v>
      </c>
      <c r="AJ54" s="78"/>
      <c r="AK54" s="78" t="s">
        <v>876</v>
      </c>
      <c r="AL54" s="78" t="s">
        <v>936</v>
      </c>
      <c r="AM54" s="83" t="s">
        <v>990</v>
      </c>
      <c r="AN54" s="78"/>
      <c r="AO54" s="80">
        <v>40828.81761574074</v>
      </c>
      <c r="AP54" s="78"/>
      <c r="AQ54" s="78" t="b">
        <v>0</v>
      </c>
      <c r="AR54" s="78" t="b">
        <v>0</v>
      </c>
      <c r="AS54" s="78" t="b">
        <v>0</v>
      </c>
      <c r="AT54" s="78"/>
      <c r="AU54" s="78">
        <v>162</v>
      </c>
      <c r="AV54" s="83" t="s">
        <v>1069</v>
      </c>
      <c r="AW54" s="78" t="b">
        <v>0</v>
      </c>
      <c r="AX54" s="78" t="s">
        <v>1089</v>
      </c>
      <c r="AY54" s="83" t="s">
        <v>1141</v>
      </c>
      <c r="AZ54" s="78" t="s">
        <v>66</v>
      </c>
      <c r="BA54" s="78" t="str">
        <f>REPLACE(INDEX(GroupVertices[Group],MATCH(Vertices[[#This Row],[Vertex]],GroupVertices[Vertex],0)),1,1,"")</f>
        <v>1</v>
      </c>
      <c r="BB54" s="48"/>
      <c r="BC54" s="48"/>
      <c r="BD54" s="48"/>
      <c r="BE54" s="48"/>
      <c r="BF54" s="48"/>
      <c r="BG54" s="48"/>
      <c r="BH54" s="119" t="s">
        <v>1659</v>
      </c>
      <c r="BI54" s="119" t="s">
        <v>1659</v>
      </c>
      <c r="BJ54" s="119" t="s">
        <v>1568</v>
      </c>
      <c r="BK54" s="119" t="s">
        <v>1568</v>
      </c>
      <c r="BL54" s="119">
        <v>0</v>
      </c>
      <c r="BM54" s="123">
        <v>0</v>
      </c>
      <c r="BN54" s="119">
        <v>3</v>
      </c>
      <c r="BO54" s="123">
        <v>13.636363636363637</v>
      </c>
      <c r="BP54" s="119">
        <v>0</v>
      </c>
      <c r="BQ54" s="123">
        <v>0</v>
      </c>
      <c r="BR54" s="119">
        <v>19</v>
      </c>
      <c r="BS54" s="123">
        <v>86.36363636363636</v>
      </c>
      <c r="BT54" s="119">
        <v>22</v>
      </c>
      <c r="BU54" s="2"/>
      <c r="BV54" s="3"/>
      <c r="BW54" s="3"/>
      <c r="BX54" s="3"/>
      <c r="BY54" s="3"/>
    </row>
    <row r="55" spans="1:77" ht="41.45" customHeight="1">
      <c r="A55" s="64" t="s">
        <v>253</v>
      </c>
      <c r="C55" s="65"/>
      <c r="D55" s="65" t="s">
        <v>64</v>
      </c>
      <c r="E55" s="66">
        <v>162.52144113130913</v>
      </c>
      <c r="F55" s="68">
        <v>99.99775146993458</v>
      </c>
      <c r="G55" s="102" t="s">
        <v>405</v>
      </c>
      <c r="H55" s="65"/>
      <c r="I55" s="69" t="s">
        <v>253</v>
      </c>
      <c r="J55" s="70"/>
      <c r="K55" s="70"/>
      <c r="L55" s="69" t="s">
        <v>1220</v>
      </c>
      <c r="M55" s="73">
        <v>1.7493601198022786</v>
      </c>
      <c r="N55" s="74">
        <v>932.8060302734375</v>
      </c>
      <c r="O55" s="74">
        <v>750.2940673828125</v>
      </c>
      <c r="P55" s="75"/>
      <c r="Q55" s="76"/>
      <c r="R55" s="76"/>
      <c r="S55" s="88"/>
      <c r="T55" s="48">
        <v>0</v>
      </c>
      <c r="U55" s="48">
        <v>1</v>
      </c>
      <c r="V55" s="49">
        <v>0</v>
      </c>
      <c r="W55" s="49">
        <v>0.043478</v>
      </c>
      <c r="X55" s="49">
        <v>0</v>
      </c>
      <c r="Y55" s="49">
        <v>0.560341</v>
      </c>
      <c r="Z55" s="49">
        <v>0</v>
      </c>
      <c r="AA55" s="49">
        <v>0</v>
      </c>
      <c r="AB55" s="71">
        <v>55</v>
      </c>
      <c r="AC55" s="71"/>
      <c r="AD55" s="72"/>
      <c r="AE55" s="78" t="s">
        <v>802</v>
      </c>
      <c r="AF55" s="78">
        <v>85</v>
      </c>
      <c r="AG55" s="78">
        <v>216</v>
      </c>
      <c r="AH55" s="78">
        <v>494</v>
      </c>
      <c r="AI55" s="78">
        <v>738</v>
      </c>
      <c r="AJ55" s="78"/>
      <c r="AK55" s="78"/>
      <c r="AL55" s="78"/>
      <c r="AM55" s="78"/>
      <c r="AN55" s="78"/>
      <c r="AO55" s="80">
        <v>43161.570023148146</v>
      </c>
      <c r="AP55" s="83" t="s">
        <v>1043</v>
      </c>
      <c r="AQ55" s="78" t="b">
        <v>1</v>
      </c>
      <c r="AR55" s="78" t="b">
        <v>0</v>
      </c>
      <c r="AS55" s="78" t="b">
        <v>0</v>
      </c>
      <c r="AT55" s="78"/>
      <c r="AU55" s="78">
        <v>1</v>
      </c>
      <c r="AV55" s="78"/>
      <c r="AW55" s="78" t="b">
        <v>0</v>
      </c>
      <c r="AX55" s="78" t="s">
        <v>1089</v>
      </c>
      <c r="AY55" s="83" t="s">
        <v>1142</v>
      </c>
      <c r="AZ55" s="78" t="s">
        <v>66</v>
      </c>
      <c r="BA55" s="78" t="str">
        <f>REPLACE(INDEX(GroupVertices[Group],MATCH(Vertices[[#This Row],[Vertex]],GroupVertices[Vertex],0)),1,1,"")</f>
        <v>2</v>
      </c>
      <c r="BB55" s="48"/>
      <c r="BC55" s="48"/>
      <c r="BD55" s="48"/>
      <c r="BE55" s="48"/>
      <c r="BF55" s="48" t="s">
        <v>351</v>
      </c>
      <c r="BG55" s="48" t="s">
        <v>351</v>
      </c>
      <c r="BH55" s="119" t="s">
        <v>1656</v>
      </c>
      <c r="BI55" s="119" t="s">
        <v>1656</v>
      </c>
      <c r="BJ55" s="119" t="s">
        <v>1569</v>
      </c>
      <c r="BK55" s="119" t="s">
        <v>1569</v>
      </c>
      <c r="BL55" s="119">
        <v>0</v>
      </c>
      <c r="BM55" s="123">
        <v>0</v>
      </c>
      <c r="BN55" s="119">
        <v>1</v>
      </c>
      <c r="BO55" s="123">
        <v>3.5714285714285716</v>
      </c>
      <c r="BP55" s="119">
        <v>0</v>
      </c>
      <c r="BQ55" s="123">
        <v>0</v>
      </c>
      <c r="BR55" s="119">
        <v>27</v>
      </c>
      <c r="BS55" s="123">
        <v>96.42857142857143</v>
      </c>
      <c r="BT55" s="119">
        <v>28</v>
      </c>
      <c r="BU55" s="2"/>
      <c r="BV55" s="3"/>
      <c r="BW55" s="3"/>
      <c r="BX55" s="3"/>
      <c r="BY55" s="3"/>
    </row>
    <row r="56" spans="1:77" ht="41.45" customHeight="1">
      <c r="A56" s="64" t="s">
        <v>255</v>
      </c>
      <c r="C56" s="65"/>
      <c r="D56" s="65" t="s">
        <v>64</v>
      </c>
      <c r="E56" s="66">
        <v>163.0895784833325</v>
      </c>
      <c r="F56" s="68">
        <v>99.99530157896778</v>
      </c>
      <c r="G56" s="102" t="s">
        <v>407</v>
      </c>
      <c r="H56" s="65"/>
      <c r="I56" s="69" t="s">
        <v>255</v>
      </c>
      <c r="J56" s="70"/>
      <c r="K56" s="70"/>
      <c r="L56" s="69" t="s">
        <v>1221</v>
      </c>
      <c r="M56" s="73">
        <v>2.565827116004761</v>
      </c>
      <c r="N56" s="74">
        <v>5983.80712890625</v>
      </c>
      <c r="O56" s="74">
        <v>9087.326171875</v>
      </c>
      <c r="P56" s="75"/>
      <c r="Q56" s="76"/>
      <c r="R56" s="76"/>
      <c r="S56" s="88"/>
      <c r="T56" s="48">
        <v>1</v>
      </c>
      <c r="U56" s="48">
        <v>1</v>
      </c>
      <c r="V56" s="49">
        <v>0</v>
      </c>
      <c r="W56" s="49">
        <v>0</v>
      </c>
      <c r="X56" s="49">
        <v>0</v>
      </c>
      <c r="Y56" s="49">
        <v>0.999993</v>
      </c>
      <c r="Z56" s="49">
        <v>0</v>
      </c>
      <c r="AA56" s="49" t="s">
        <v>1310</v>
      </c>
      <c r="AB56" s="71">
        <v>56</v>
      </c>
      <c r="AC56" s="71"/>
      <c r="AD56" s="72"/>
      <c r="AE56" s="78" t="s">
        <v>803</v>
      </c>
      <c r="AF56" s="78">
        <v>843</v>
      </c>
      <c r="AG56" s="78">
        <v>435</v>
      </c>
      <c r="AH56" s="78">
        <v>8446</v>
      </c>
      <c r="AI56" s="78">
        <v>4603</v>
      </c>
      <c r="AJ56" s="78"/>
      <c r="AK56" s="78" t="s">
        <v>877</v>
      </c>
      <c r="AL56" s="78" t="s">
        <v>937</v>
      </c>
      <c r="AM56" s="83" t="s">
        <v>991</v>
      </c>
      <c r="AN56" s="78"/>
      <c r="AO56" s="80">
        <v>40261.98483796296</v>
      </c>
      <c r="AP56" s="83" t="s">
        <v>1044</v>
      </c>
      <c r="AQ56" s="78" t="b">
        <v>0</v>
      </c>
      <c r="AR56" s="78" t="b">
        <v>0</v>
      </c>
      <c r="AS56" s="78" t="b">
        <v>1</v>
      </c>
      <c r="AT56" s="78"/>
      <c r="AU56" s="78">
        <v>23</v>
      </c>
      <c r="AV56" s="83" t="s">
        <v>1073</v>
      </c>
      <c r="AW56" s="78" t="b">
        <v>0</v>
      </c>
      <c r="AX56" s="78" t="s">
        <v>1089</v>
      </c>
      <c r="AY56" s="83" t="s">
        <v>1143</v>
      </c>
      <c r="AZ56" s="78" t="s">
        <v>66</v>
      </c>
      <c r="BA56" s="78" t="str">
        <f>REPLACE(INDEX(GroupVertices[Group],MATCH(Vertices[[#This Row],[Vertex]],GroupVertices[Vertex],0)),1,1,"")</f>
        <v>4</v>
      </c>
      <c r="BB56" s="48"/>
      <c r="BC56" s="48"/>
      <c r="BD56" s="48"/>
      <c r="BE56" s="48"/>
      <c r="BF56" s="48" t="s">
        <v>355</v>
      </c>
      <c r="BG56" s="48" t="s">
        <v>355</v>
      </c>
      <c r="BH56" s="119" t="s">
        <v>1663</v>
      </c>
      <c r="BI56" s="119" t="s">
        <v>1663</v>
      </c>
      <c r="BJ56" s="119" t="s">
        <v>1693</v>
      </c>
      <c r="BK56" s="119" t="s">
        <v>1693</v>
      </c>
      <c r="BL56" s="119">
        <v>1</v>
      </c>
      <c r="BM56" s="123">
        <v>6.666666666666667</v>
      </c>
      <c r="BN56" s="119">
        <v>0</v>
      </c>
      <c r="BO56" s="123">
        <v>0</v>
      </c>
      <c r="BP56" s="119">
        <v>0</v>
      </c>
      <c r="BQ56" s="123">
        <v>0</v>
      </c>
      <c r="BR56" s="119">
        <v>14</v>
      </c>
      <c r="BS56" s="123">
        <v>93.33333333333333</v>
      </c>
      <c r="BT56" s="119">
        <v>15</v>
      </c>
      <c r="BU56" s="2"/>
      <c r="BV56" s="3"/>
      <c r="BW56" s="3"/>
      <c r="BX56" s="3"/>
      <c r="BY56" s="3"/>
    </row>
    <row r="57" spans="1:77" ht="41.45" customHeight="1">
      <c r="A57" s="64" t="s">
        <v>256</v>
      </c>
      <c r="C57" s="65"/>
      <c r="D57" s="65" t="s">
        <v>64</v>
      </c>
      <c r="E57" s="66">
        <v>168.80986552082817</v>
      </c>
      <c r="F57" s="68">
        <v>99.97063486854861</v>
      </c>
      <c r="G57" s="102" t="s">
        <v>408</v>
      </c>
      <c r="H57" s="65"/>
      <c r="I57" s="69" t="s">
        <v>256</v>
      </c>
      <c r="J57" s="70"/>
      <c r="K57" s="70"/>
      <c r="L57" s="69" t="s">
        <v>1222</v>
      </c>
      <c r="M57" s="73">
        <v>10.786419475029756</v>
      </c>
      <c r="N57" s="74">
        <v>6607.5263671875</v>
      </c>
      <c r="O57" s="74">
        <v>6434.650390625</v>
      </c>
      <c r="P57" s="75"/>
      <c r="Q57" s="76"/>
      <c r="R57" s="76"/>
      <c r="S57" s="88"/>
      <c r="T57" s="48">
        <v>0</v>
      </c>
      <c r="U57" s="48">
        <v>2</v>
      </c>
      <c r="V57" s="49">
        <v>0</v>
      </c>
      <c r="W57" s="49">
        <v>0.166667</v>
      </c>
      <c r="X57" s="49">
        <v>0</v>
      </c>
      <c r="Y57" s="49">
        <v>0.740453</v>
      </c>
      <c r="Z57" s="49">
        <v>0.5</v>
      </c>
      <c r="AA57" s="49">
        <v>0</v>
      </c>
      <c r="AB57" s="71">
        <v>57</v>
      </c>
      <c r="AC57" s="71"/>
      <c r="AD57" s="72"/>
      <c r="AE57" s="78" t="s">
        <v>804</v>
      </c>
      <c r="AF57" s="78">
        <v>594</v>
      </c>
      <c r="AG57" s="78">
        <v>2640</v>
      </c>
      <c r="AH57" s="78">
        <v>53467</v>
      </c>
      <c r="AI57" s="78">
        <v>67</v>
      </c>
      <c r="AJ57" s="78"/>
      <c r="AK57" s="78" t="s">
        <v>878</v>
      </c>
      <c r="AL57" s="78" t="s">
        <v>938</v>
      </c>
      <c r="AM57" s="83" t="s">
        <v>992</v>
      </c>
      <c r="AN57" s="78"/>
      <c r="AO57" s="80">
        <v>39692.76082175926</v>
      </c>
      <c r="AP57" s="83" t="s">
        <v>1045</v>
      </c>
      <c r="AQ57" s="78" t="b">
        <v>0</v>
      </c>
      <c r="AR57" s="78" t="b">
        <v>0</v>
      </c>
      <c r="AS57" s="78" t="b">
        <v>1</v>
      </c>
      <c r="AT57" s="78"/>
      <c r="AU57" s="78">
        <v>216</v>
      </c>
      <c r="AV57" s="83" t="s">
        <v>1062</v>
      </c>
      <c r="AW57" s="78" t="b">
        <v>0</v>
      </c>
      <c r="AX57" s="78" t="s">
        <v>1089</v>
      </c>
      <c r="AY57" s="83" t="s">
        <v>1144</v>
      </c>
      <c r="AZ57" s="78" t="s">
        <v>66</v>
      </c>
      <c r="BA57" s="78" t="str">
        <f>REPLACE(INDEX(GroupVertices[Group],MATCH(Vertices[[#This Row],[Vertex]],GroupVertices[Vertex],0)),1,1,"")</f>
        <v>6</v>
      </c>
      <c r="BB57" s="48"/>
      <c r="BC57" s="48"/>
      <c r="BD57" s="48"/>
      <c r="BE57" s="48"/>
      <c r="BF57" s="48"/>
      <c r="BG57" s="48"/>
      <c r="BH57" s="119" t="s">
        <v>1476</v>
      </c>
      <c r="BI57" s="119" t="s">
        <v>1476</v>
      </c>
      <c r="BJ57" s="119" t="s">
        <v>1572</v>
      </c>
      <c r="BK57" s="119" t="s">
        <v>1572</v>
      </c>
      <c r="BL57" s="119">
        <v>0</v>
      </c>
      <c r="BM57" s="123">
        <v>0</v>
      </c>
      <c r="BN57" s="119">
        <v>2</v>
      </c>
      <c r="BO57" s="123">
        <v>4.878048780487805</v>
      </c>
      <c r="BP57" s="119">
        <v>0</v>
      </c>
      <c r="BQ57" s="123">
        <v>0</v>
      </c>
      <c r="BR57" s="119">
        <v>39</v>
      </c>
      <c r="BS57" s="123">
        <v>95.1219512195122</v>
      </c>
      <c r="BT57" s="119">
        <v>41</v>
      </c>
      <c r="BU57" s="2"/>
      <c r="BV57" s="3"/>
      <c r="BW57" s="3"/>
      <c r="BX57" s="3"/>
      <c r="BY57" s="3"/>
    </row>
    <row r="58" spans="1:77" ht="41.45" customHeight="1">
      <c r="A58" s="64" t="s">
        <v>272</v>
      </c>
      <c r="C58" s="65"/>
      <c r="D58" s="65" t="s">
        <v>64</v>
      </c>
      <c r="E58" s="66">
        <v>201.37010253108127</v>
      </c>
      <c r="F58" s="68">
        <v>99.83023038670242</v>
      </c>
      <c r="G58" s="102" t="s">
        <v>424</v>
      </c>
      <c r="H58" s="65"/>
      <c r="I58" s="69" t="s">
        <v>272</v>
      </c>
      <c r="J58" s="70"/>
      <c r="K58" s="70"/>
      <c r="L58" s="69" t="s">
        <v>1223</v>
      </c>
      <c r="M58" s="73">
        <v>57.57855312497203</v>
      </c>
      <c r="N58" s="74">
        <v>7101.759765625</v>
      </c>
      <c r="O58" s="74">
        <v>4948.7060546875</v>
      </c>
      <c r="P58" s="75"/>
      <c r="Q58" s="76"/>
      <c r="R58" s="76"/>
      <c r="S58" s="88"/>
      <c r="T58" s="48">
        <v>3</v>
      </c>
      <c r="U58" s="48">
        <v>1</v>
      </c>
      <c r="V58" s="49">
        <v>3</v>
      </c>
      <c r="W58" s="49">
        <v>0.25</v>
      </c>
      <c r="X58" s="49">
        <v>0</v>
      </c>
      <c r="Y58" s="49">
        <v>1.389303</v>
      </c>
      <c r="Z58" s="49">
        <v>0.25</v>
      </c>
      <c r="AA58" s="49">
        <v>0</v>
      </c>
      <c r="AB58" s="71">
        <v>58</v>
      </c>
      <c r="AC58" s="71"/>
      <c r="AD58" s="72"/>
      <c r="AE58" s="78" t="s">
        <v>805</v>
      </c>
      <c r="AF58" s="78">
        <v>6607</v>
      </c>
      <c r="AG58" s="78">
        <v>15191</v>
      </c>
      <c r="AH58" s="78">
        <v>23416</v>
      </c>
      <c r="AI58" s="78">
        <v>7970</v>
      </c>
      <c r="AJ58" s="78"/>
      <c r="AK58" s="78" t="s">
        <v>879</v>
      </c>
      <c r="AL58" s="78" t="s">
        <v>939</v>
      </c>
      <c r="AM58" s="83" t="s">
        <v>993</v>
      </c>
      <c r="AN58" s="78"/>
      <c r="AO58" s="80">
        <v>39750.91203703704</v>
      </c>
      <c r="AP58" s="83" t="s">
        <v>1046</v>
      </c>
      <c r="AQ58" s="78" t="b">
        <v>0</v>
      </c>
      <c r="AR58" s="78" t="b">
        <v>0</v>
      </c>
      <c r="AS58" s="78" t="b">
        <v>1</v>
      </c>
      <c r="AT58" s="78"/>
      <c r="AU58" s="78">
        <v>835</v>
      </c>
      <c r="AV58" s="83" t="s">
        <v>1065</v>
      </c>
      <c r="AW58" s="78" t="b">
        <v>1</v>
      </c>
      <c r="AX58" s="78" t="s">
        <v>1089</v>
      </c>
      <c r="AY58" s="83" t="s">
        <v>1145</v>
      </c>
      <c r="AZ58" s="78" t="s">
        <v>66</v>
      </c>
      <c r="BA58" s="78" t="str">
        <f>REPLACE(INDEX(GroupVertices[Group],MATCH(Vertices[[#This Row],[Vertex]],GroupVertices[Vertex],0)),1,1,"")</f>
        <v>6</v>
      </c>
      <c r="BB58" s="48" t="s">
        <v>337</v>
      </c>
      <c r="BC58" s="48" t="s">
        <v>337</v>
      </c>
      <c r="BD58" s="48" t="s">
        <v>344</v>
      </c>
      <c r="BE58" s="48" t="s">
        <v>344</v>
      </c>
      <c r="BF58" s="48" t="s">
        <v>347</v>
      </c>
      <c r="BG58" s="48" t="s">
        <v>347</v>
      </c>
      <c r="BH58" s="119" t="s">
        <v>1476</v>
      </c>
      <c r="BI58" s="119" t="s">
        <v>1476</v>
      </c>
      <c r="BJ58" s="119" t="s">
        <v>1572</v>
      </c>
      <c r="BK58" s="119" t="s">
        <v>1572</v>
      </c>
      <c r="BL58" s="119">
        <v>0</v>
      </c>
      <c r="BM58" s="123">
        <v>0</v>
      </c>
      <c r="BN58" s="119">
        <v>2</v>
      </c>
      <c r="BO58" s="123">
        <v>4.878048780487805</v>
      </c>
      <c r="BP58" s="119">
        <v>0</v>
      </c>
      <c r="BQ58" s="123">
        <v>0</v>
      </c>
      <c r="BR58" s="119">
        <v>39</v>
      </c>
      <c r="BS58" s="123">
        <v>95.1219512195122</v>
      </c>
      <c r="BT58" s="119">
        <v>41</v>
      </c>
      <c r="BU58" s="2"/>
      <c r="BV58" s="3"/>
      <c r="BW58" s="3"/>
      <c r="BX58" s="3"/>
      <c r="BY58" s="3"/>
    </row>
    <row r="59" spans="1:77" ht="41.45" customHeight="1">
      <c r="A59" s="64" t="s">
        <v>291</v>
      </c>
      <c r="C59" s="65"/>
      <c r="D59" s="65" t="s">
        <v>64</v>
      </c>
      <c r="E59" s="66">
        <v>1000</v>
      </c>
      <c r="F59" s="68">
        <v>96.38642201068555</v>
      </c>
      <c r="G59" s="102" t="s">
        <v>1088</v>
      </c>
      <c r="H59" s="65"/>
      <c r="I59" s="69" t="s">
        <v>291</v>
      </c>
      <c r="J59" s="70"/>
      <c r="K59" s="70"/>
      <c r="L59" s="69" t="s">
        <v>1224</v>
      </c>
      <c r="M59" s="73">
        <v>1205.2850912388617</v>
      </c>
      <c r="N59" s="74">
        <v>7500.8232421875</v>
      </c>
      <c r="O59" s="74">
        <v>5670.78662109375</v>
      </c>
      <c r="P59" s="75"/>
      <c r="Q59" s="76"/>
      <c r="R59" s="76"/>
      <c r="S59" s="88"/>
      <c r="T59" s="48">
        <v>4</v>
      </c>
      <c r="U59" s="48">
        <v>0</v>
      </c>
      <c r="V59" s="49">
        <v>3</v>
      </c>
      <c r="W59" s="49">
        <v>0.25</v>
      </c>
      <c r="X59" s="49">
        <v>0</v>
      </c>
      <c r="Y59" s="49">
        <v>1.389303</v>
      </c>
      <c r="Z59" s="49">
        <v>0.25</v>
      </c>
      <c r="AA59" s="49">
        <v>0</v>
      </c>
      <c r="AB59" s="71">
        <v>59</v>
      </c>
      <c r="AC59" s="71"/>
      <c r="AD59" s="72"/>
      <c r="AE59" s="78" t="s">
        <v>806</v>
      </c>
      <c r="AF59" s="78">
        <v>63</v>
      </c>
      <c r="AG59" s="78">
        <v>323039</v>
      </c>
      <c r="AH59" s="78">
        <v>7838</v>
      </c>
      <c r="AI59" s="78">
        <v>1130</v>
      </c>
      <c r="AJ59" s="78"/>
      <c r="AK59" s="78" t="s">
        <v>880</v>
      </c>
      <c r="AL59" s="78" t="s">
        <v>940</v>
      </c>
      <c r="AM59" s="78"/>
      <c r="AN59" s="78"/>
      <c r="AO59" s="80">
        <v>40221.82543981481</v>
      </c>
      <c r="AP59" s="83" t="s">
        <v>1047</v>
      </c>
      <c r="AQ59" s="78" t="b">
        <v>0</v>
      </c>
      <c r="AR59" s="78" t="b">
        <v>0</v>
      </c>
      <c r="AS59" s="78" t="b">
        <v>0</v>
      </c>
      <c r="AT59" s="78"/>
      <c r="AU59" s="78">
        <v>5312</v>
      </c>
      <c r="AV59" s="83" t="s">
        <v>1065</v>
      </c>
      <c r="AW59" s="78" t="b">
        <v>1</v>
      </c>
      <c r="AX59" s="78" t="s">
        <v>1089</v>
      </c>
      <c r="AY59" s="83" t="s">
        <v>1146</v>
      </c>
      <c r="AZ59" s="78" t="s">
        <v>65</v>
      </c>
      <c r="BA59" s="78" t="str">
        <f>REPLACE(INDEX(GroupVertices[Group],MATCH(Vertices[[#This Row],[Vertex]],GroupVertices[Vertex],0)),1,1,"")</f>
        <v>6</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257</v>
      </c>
      <c r="C60" s="65"/>
      <c r="D60" s="65" t="s">
        <v>64</v>
      </c>
      <c r="E60" s="66">
        <v>167.27407870622616</v>
      </c>
      <c r="F60" s="68">
        <v>99.97725740486071</v>
      </c>
      <c r="G60" s="102" t="s">
        <v>409</v>
      </c>
      <c r="H60" s="65"/>
      <c r="I60" s="69" t="s">
        <v>257</v>
      </c>
      <c r="J60" s="70"/>
      <c r="K60" s="70"/>
      <c r="L60" s="69" t="s">
        <v>1225</v>
      </c>
      <c r="M60" s="73">
        <v>8.579348873423045</v>
      </c>
      <c r="N60" s="74">
        <v>2500.375</v>
      </c>
      <c r="O60" s="74">
        <v>5948.08837890625</v>
      </c>
      <c r="P60" s="75"/>
      <c r="Q60" s="76"/>
      <c r="R60" s="76"/>
      <c r="S60" s="88"/>
      <c r="T60" s="48">
        <v>0</v>
      </c>
      <c r="U60" s="48">
        <v>1</v>
      </c>
      <c r="V60" s="49">
        <v>0</v>
      </c>
      <c r="W60" s="49">
        <v>0.034483</v>
      </c>
      <c r="X60" s="49">
        <v>0</v>
      </c>
      <c r="Y60" s="49">
        <v>0.511783</v>
      </c>
      <c r="Z60" s="49">
        <v>0</v>
      </c>
      <c r="AA60" s="49">
        <v>0</v>
      </c>
      <c r="AB60" s="71">
        <v>60</v>
      </c>
      <c r="AC60" s="71"/>
      <c r="AD60" s="72"/>
      <c r="AE60" s="78" t="s">
        <v>807</v>
      </c>
      <c r="AF60" s="78">
        <v>978</v>
      </c>
      <c r="AG60" s="78">
        <v>2048</v>
      </c>
      <c r="AH60" s="78">
        <v>70710</v>
      </c>
      <c r="AI60" s="78">
        <v>1747</v>
      </c>
      <c r="AJ60" s="78"/>
      <c r="AK60" s="78" t="s">
        <v>881</v>
      </c>
      <c r="AL60" s="78" t="s">
        <v>941</v>
      </c>
      <c r="AM60" s="78"/>
      <c r="AN60" s="78"/>
      <c r="AO60" s="80">
        <v>40540.42429398148</v>
      </c>
      <c r="AP60" s="83" t="s">
        <v>1048</v>
      </c>
      <c r="AQ60" s="78" t="b">
        <v>0</v>
      </c>
      <c r="AR60" s="78" t="b">
        <v>0</v>
      </c>
      <c r="AS60" s="78" t="b">
        <v>0</v>
      </c>
      <c r="AT60" s="78"/>
      <c r="AU60" s="78">
        <v>187</v>
      </c>
      <c r="AV60" s="83" t="s">
        <v>1074</v>
      </c>
      <c r="AW60" s="78" t="b">
        <v>0</v>
      </c>
      <c r="AX60" s="78" t="s">
        <v>1089</v>
      </c>
      <c r="AY60" s="83" t="s">
        <v>1147</v>
      </c>
      <c r="AZ60" s="78" t="s">
        <v>66</v>
      </c>
      <c r="BA60" s="78" t="str">
        <f>REPLACE(INDEX(GroupVertices[Group],MATCH(Vertices[[#This Row],[Vertex]],GroupVertices[Vertex],0)),1,1,"")</f>
        <v>1</v>
      </c>
      <c r="BB60" s="48"/>
      <c r="BC60" s="48"/>
      <c r="BD60" s="48"/>
      <c r="BE60" s="48"/>
      <c r="BF60" s="48"/>
      <c r="BG60" s="48"/>
      <c r="BH60" s="119" t="s">
        <v>1659</v>
      </c>
      <c r="BI60" s="119" t="s">
        <v>1659</v>
      </c>
      <c r="BJ60" s="119" t="s">
        <v>1568</v>
      </c>
      <c r="BK60" s="119" t="s">
        <v>1568</v>
      </c>
      <c r="BL60" s="119">
        <v>0</v>
      </c>
      <c r="BM60" s="123">
        <v>0</v>
      </c>
      <c r="BN60" s="119">
        <v>3</v>
      </c>
      <c r="BO60" s="123">
        <v>13.636363636363637</v>
      </c>
      <c r="BP60" s="119">
        <v>0</v>
      </c>
      <c r="BQ60" s="123">
        <v>0</v>
      </c>
      <c r="BR60" s="119">
        <v>19</v>
      </c>
      <c r="BS60" s="123">
        <v>86.36363636363636</v>
      </c>
      <c r="BT60" s="119">
        <v>22</v>
      </c>
      <c r="BU60" s="2"/>
      <c r="BV60" s="3"/>
      <c r="BW60" s="3"/>
      <c r="BX60" s="3"/>
      <c r="BY60" s="3"/>
    </row>
    <row r="61" spans="1:77" ht="41.45" customHeight="1">
      <c r="A61" s="64" t="s">
        <v>258</v>
      </c>
      <c r="C61" s="65"/>
      <c r="D61" s="65" t="s">
        <v>64</v>
      </c>
      <c r="E61" s="66">
        <v>335.23260191193225</v>
      </c>
      <c r="F61" s="68">
        <v>99.25299580274388</v>
      </c>
      <c r="G61" s="102" t="s">
        <v>410</v>
      </c>
      <c r="H61" s="65"/>
      <c r="I61" s="69" t="s">
        <v>258</v>
      </c>
      <c r="J61" s="70"/>
      <c r="K61" s="70"/>
      <c r="L61" s="69" t="s">
        <v>1226</v>
      </c>
      <c r="M61" s="73">
        <v>249.95159880555696</v>
      </c>
      <c r="N61" s="74">
        <v>8296.765625</v>
      </c>
      <c r="O61" s="74">
        <v>5584.162109375</v>
      </c>
      <c r="P61" s="75"/>
      <c r="Q61" s="76"/>
      <c r="R61" s="76"/>
      <c r="S61" s="88"/>
      <c r="T61" s="48">
        <v>0</v>
      </c>
      <c r="U61" s="48">
        <v>2</v>
      </c>
      <c r="V61" s="49">
        <v>0</v>
      </c>
      <c r="W61" s="49">
        <v>0.166667</v>
      </c>
      <c r="X61" s="49">
        <v>0</v>
      </c>
      <c r="Y61" s="49">
        <v>0.740453</v>
      </c>
      <c r="Z61" s="49">
        <v>0.5</v>
      </c>
      <c r="AA61" s="49">
        <v>0</v>
      </c>
      <c r="AB61" s="71">
        <v>61</v>
      </c>
      <c r="AC61" s="71"/>
      <c r="AD61" s="72"/>
      <c r="AE61" s="78" t="s">
        <v>808</v>
      </c>
      <c r="AF61" s="78">
        <v>2415</v>
      </c>
      <c r="AG61" s="78">
        <v>66791</v>
      </c>
      <c r="AH61" s="78">
        <v>156538</v>
      </c>
      <c r="AI61" s="78">
        <v>6509</v>
      </c>
      <c r="AJ61" s="78"/>
      <c r="AK61" s="78" t="s">
        <v>882</v>
      </c>
      <c r="AL61" s="78" t="s">
        <v>942</v>
      </c>
      <c r="AM61" s="83" t="s">
        <v>994</v>
      </c>
      <c r="AN61" s="78"/>
      <c r="AO61" s="80">
        <v>39042.72232638889</v>
      </c>
      <c r="AP61" s="83" t="s">
        <v>1049</v>
      </c>
      <c r="AQ61" s="78" t="b">
        <v>0</v>
      </c>
      <c r="AR61" s="78" t="b">
        <v>0</v>
      </c>
      <c r="AS61" s="78" t="b">
        <v>1</v>
      </c>
      <c r="AT61" s="78"/>
      <c r="AU61" s="78">
        <v>4242</v>
      </c>
      <c r="AV61" s="83" t="s">
        <v>1064</v>
      </c>
      <c r="AW61" s="78" t="b">
        <v>0</v>
      </c>
      <c r="AX61" s="78" t="s">
        <v>1089</v>
      </c>
      <c r="AY61" s="83" t="s">
        <v>1148</v>
      </c>
      <c r="AZ61" s="78" t="s">
        <v>66</v>
      </c>
      <c r="BA61" s="78" t="str">
        <f>REPLACE(INDEX(GroupVertices[Group],MATCH(Vertices[[#This Row],[Vertex]],GroupVertices[Vertex],0)),1,1,"")</f>
        <v>6</v>
      </c>
      <c r="BB61" s="48"/>
      <c r="BC61" s="48"/>
      <c r="BD61" s="48"/>
      <c r="BE61" s="48"/>
      <c r="BF61" s="48"/>
      <c r="BG61" s="48"/>
      <c r="BH61" s="119" t="s">
        <v>1476</v>
      </c>
      <c r="BI61" s="119" t="s">
        <v>1476</v>
      </c>
      <c r="BJ61" s="119" t="s">
        <v>1572</v>
      </c>
      <c r="BK61" s="119" t="s">
        <v>1572</v>
      </c>
      <c r="BL61" s="119">
        <v>0</v>
      </c>
      <c r="BM61" s="123">
        <v>0</v>
      </c>
      <c r="BN61" s="119">
        <v>2</v>
      </c>
      <c r="BO61" s="123">
        <v>4.878048780487805</v>
      </c>
      <c r="BP61" s="119">
        <v>0</v>
      </c>
      <c r="BQ61" s="123">
        <v>0</v>
      </c>
      <c r="BR61" s="119">
        <v>39</v>
      </c>
      <c r="BS61" s="123">
        <v>95.1219512195122</v>
      </c>
      <c r="BT61" s="119">
        <v>41</v>
      </c>
      <c r="BU61" s="2"/>
      <c r="BV61" s="3"/>
      <c r="BW61" s="3"/>
      <c r="BX61" s="3"/>
      <c r="BY61" s="3"/>
    </row>
    <row r="62" spans="1:77" ht="41.45" customHeight="1">
      <c r="A62" s="64" t="s">
        <v>259</v>
      </c>
      <c r="C62" s="65"/>
      <c r="D62" s="65" t="s">
        <v>64</v>
      </c>
      <c r="E62" s="66">
        <v>165.63192827777502</v>
      </c>
      <c r="F62" s="68">
        <v>99.98433859655927</v>
      </c>
      <c r="G62" s="102" t="s">
        <v>411</v>
      </c>
      <c r="H62" s="65"/>
      <c r="I62" s="69" t="s">
        <v>259</v>
      </c>
      <c r="J62" s="70"/>
      <c r="K62" s="70"/>
      <c r="L62" s="69" t="s">
        <v>1227</v>
      </c>
      <c r="M62" s="73">
        <v>6.21942372001587</v>
      </c>
      <c r="N62" s="74">
        <v>5983.80712890625</v>
      </c>
      <c r="O62" s="74">
        <v>6852.255859375</v>
      </c>
      <c r="P62" s="75"/>
      <c r="Q62" s="76"/>
      <c r="R62" s="76"/>
      <c r="S62" s="88"/>
      <c r="T62" s="48">
        <v>1</v>
      </c>
      <c r="U62" s="48">
        <v>1</v>
      </c>
      <c r="V62" s="49">
        <v>0</v>
      </c>
      <c r="W62" s="49">
        <v>0</v>
      </c>
      <c r="X62" s="49">
        <v>0</v>
      </c>
      <c r="Y62" s="49">
        <v>0.999993</v>
      </c>
      <c r="Z62" s="49">
        <v>0</v>
      </c>
      <c r="AA62" s="49" t="s">
        <v>1310</v>
      </c>
      <c r="AB62" s="71">
        <v>62</v>
      </c>
      <c r="AC62" s="71"/>
      <c r="AD62" s="72"/>
      <c r="AE62" s="78" t="s">
        <v>809</v>
      </c>
      <c r="AF62" s="78">
        <v>615</v>
      </c>
      <c r="AG62" s="78">
        <v>1415</v>
      </c>
      <c r="AH62" s="78">
        <v>5440</v>
      </c>
      <c r="AI62" s="78">
        <v>2825</v>
      </c>
      <c r="AJ62" s="78"/>
      <c r="AK62" s="78" t="s">
        <v>883</v>
      </c>
      <c r="AL62" s="78" t="s">
        <v>943</v>
      </c>
      <c r="AM62" s="83" t="s">
        <v>995</v>
      </c>
      <c r="AN62" s="78"/>
      <c r="AO62" s="80">
        <v>39700.01259259259</v>
      </c>
      <c r="AP62" s="78"/>
      <c r="AQ62" s="78" t="b">
        <v>0</v>
      </c>
      <c r="AR62" s="78" t="b">
        <v>0</v>
      </c>
      <c r="AS62" s="78" t="b">
        <v>1</v>
      </c>
      <c r="AT62" s="78"/>
      <c r="AU62" s="78">
        <v>101</v>
      </c>
      <c r="AV62" s="83" t="s">
        <v>1066</v>
      </c>
      <c r="AW62" s="78" t="b">
        <v>0</v>
      </c>
      <c r="AX62" s="78" t="s">
        <v>1089</v>
      </c>
      <c r="AY62" s="83" t="s">
        <v>1149</v>
      </c>
      <c r="AZ62" s="78" t="s">
        <v>66</v>
      </c>
      <c r="BA62" s="78" t="str">
        <f>REPLACE(INDEX(GroupVertices[Group],MATCH(Vertices[[#This Row],[Vertex]],GroupVertices[Vertex],0)),1,1,"")</f>
        <v>4</v>
      </c>
      <c r="BB62" s="48"/>
      <c r="BC62" s="48"/>
      <c r="BD62" s="48"/>
      <c r="BE62" s="48"/>
      <c r="BF62" s="48" t="s">
        <v>347</v>
      </c>
      <c r="BG62" s="48" t="s">
        <v>347</v>
      </c>
      <c r="BH62" s="119" t="s">
        <v>1664</v>
      </c>
      <c r="BI62" s="119" t="s">
        <v>1664</v>
      </c>
      <c r="BJ62" s="119" t="s">
        <v>1694</v>
      </c>
      <c r="BK62" s="119" t="s">
        <v>1694</v>
      </c>
      <c r="BL62" s="119">
        <v>1</v>
      </c>
      <c r="BM62" s="123">
        <v>8.333333333333334</v>
      </c>
      <c r="BN62" s="119">
        <v>0</v>
      </c>
      <c r="BO62" s="123">
        <v>0</v>
      </c>
      <c r="BP62" s="119">
        <v>0</v>
      </c>
      <c r="BQ62" s="123">
        <v>0</v>
      </c>
      <c r="BR62" s="119">
        <v>11</v>
      </c>
      <c r="BS62" s="123">
        <v>91.66666666666667</v>
      </c>
      <c r="BT62" s="119">
        <v>12</v>
      </c>
      <c r="BU62" s="2"/>
      <c r="BV62" s="3"/>
      <c r="BW62" s="3"/>
      <c r="BX62" s="3"/>
      <c r="BY62" s="3"/>
    </row>
    <row r="63" spans="1:77" ht="41.45" customHeight="1">
      <c r="A63" s="64" t="s">
        <v>260</v>
      </c>
      <c r="C63" s="65"/>
      <c r="D63" s="65" t="s">
        <v>64</v>
      </c>
      <c r="E63" s="66">
        <v>162.498093020952</v>
      </c>
      <c r="F63" s="68">
        <v>99.99785215038527</v>
      </c>
      <c r="G63" s="102" t="s">
        <v>412</v>
      </c>
      <c r="H63" s="65"/>
      <c r="I63" s="69" t="s">
        <v>260</v>
      </c>
      <c r="J63" s="70"/>
      <c r="K63" s="70"/>
      <c r="L63" s="69" t="s">
        <v>1228</v>
      </c>
      <c r="M63" s="73">
        <v>1.7158066816021766</v>
      </c>
      <c r="N63" s="74">
        <v>1322.81005859375</v>
      </c>
      <c r="O63" s="74">
        <v>9415.7607421875</v>
      </c>
      <c r="P63" s="75"/>
      <c r="Q63" s="76"/>
      <c r="R63" s="76"/>
      <c r="S63" s="88"/>
      <c r="T63" s="48">
        <v>0</v>
      </c>
      <c r="U63" s="48">
        <v>1</v>
      </c>
      <c r="V63" s="49">
        <v>0</v>
      </c>
      <c r="W63" s="49">
        <v>0.034483</v>
      </c>
      <c r="X63" s="49">
        <v>0</v>
      </c>
      <c r="Y63" s="49">
        <v>0.511783</v>
      </c>
      <c r="Z63" s="49">
        <v>0</v>
      </c>
      <c r="AA63" s="49">
        <v>0</v>
      </c>
      <c r="AB63" s="71">
        <v>63</v>
      </c>
      <c r="AC63" s="71"/>
      <c r="AD63" s="72"/>
      <c r="AE63" s="78" t="s">
        <v>810</v>
      </c>
      <c r="AF63" s="78">
        <v>152</v>
      </c>
      <c r="AG63" s="78">
        <v>207</v>
      </c>
      <c r="AH63" s="78">
        <v>7149</v>
      </c>
      <c r="AI63" s="78">
        <v>59</v>
      </c>
      <c r="AJ63" s="78"/>
      <c r="AK63" s="78" t="s">
        <v>884</v>
      </c>
      <c r="AL63" s="78" t="s">
        <v>932</v>
      </c>
      <c r="AM63" s="83" t="s">
        <v>996</v>
      </c>
      <c r="AN63" s="78"/>
      <c r="AO63" s="80">
        <v>39111.872037037036</v>
      </c>
      <c r="AP63" s="78"/>
      <c r="AQ63" s="78" t="b">
        <v>0</v>
      </c>
      <c r="AR63" s="78" t="b">
        <v>0</v>
      </c>
      <c r="AS63" s="78" t="b">
        <v>1</v>
      </c>
      <c r="AT63" s="78"/>
      <c r="AU63" s="78">
        <v>6</v>
      </c>
      <c r="AV63" s="83" t="s">
        <v>1065</v>
      </c>
      <c r="AW63" s="78" t="b">
        <v>0</v>
      </c>
      <c r="AX63" s="78" t="s">
        <v>1089</v>
      </c>
      <c r="AY63" s="83" t="s">
        <v>1150</v>
      </c>
      <c r="AZ63" s="78" t="s">
        <v>66</v>
      </c>
      <c r="BA63" s="78" t="str">
        <f>REPLACE(INDEX(GroupVertices[Group],MATCH(Vertices[[#This Row],[Vertex]],GroupVertices[Vertex],0)),1,1,"")</f>
        <v>1</v>
      </c>
      <c r="BB63" s="48"/>
      <c r="BC63" s="48"/>
      <c r="BD63" s="48"/>
      <c r="BE63" s="48"/>
      <c r="BF63" s="48"/>
      <c r="BG63" s="48"/>
      <c r="BH63" s="119" t="s">
        <v>1659</v>
      </c>
      <c r="BI63" s="119" t="s">
        <v>1659</v>
      </c>
      <c r="BJ63" s="119" t="s">
        <v>1568</v>
      </c>
      <c r="BK63" s="119" t="s">
        <v>1568</v>
      </c>
      <c r="BL63" s="119">
        <v>0</v>
      </c>
      <c r="BM63" s="123">
        <v>0</v>
      </c>
      <c r="BN63" s="119">
        <v>3</v>
      </c>
      <c r="BO63" s="123">
        <v>13.636363636363637</v>
      </c>
      <c r="BP63" s="119">
        <v>0</v>
      </c>
      <c r="BQ63" s="123">
        <v>0</v>
      </c>
      <c r="BR63" s="119">
        <v>19</v>
      </c>
      <c r="BS63" s="123">
        <v>86.36363636363636</v>
      </c>
      <c r="BT63" s="119">
        <v>22</v>
      </c>
      <c r="BU63" s="2"/>
      <c r="BV63" s="3"/>
      <c r="BW63" s="3"/>
      <c r="BX63" s="3"/>
      <c r="BY63" s="3"/>
    </row>
    <row r="64" spans="1:77" ht="41.45" customHeight="1">
      <c r="A64" s="64" t="s">
        <v>261</v>
      </c>
      <c r="C64" s="65"/>
      <c r="D64" s="65" t="s">
        <v>64</v>
      </c>
      <c r="E64" s="66">
        <v>162.13749442765862</v>
      </c>
      <c r="F64" s="68">
        <v>99.9994071040126</v>
      </c>
      <c r="G64" s="102" t="s">
        <v>413</v>
      </c>
      <c r="H64" s="65"/>
      <c r="I64" s="69" t="s">
        <v>261</v>
      </c>
      <c r="J64" s="70"/>
      <c r="K64" s="70"/>
      <c r="L64" s="69" t="s">
        <v>1229</v>
      </c>
      <c r="M64" s="73">
        <v>1.1975924694006008</v>
      </c>
      <c r="N64" s="74">
        <v>194.9122772216797</v>
      </c>
      <c r="O64" s="74">
        <v>2750.797607421875</v>
      </c>
      <c r="P64" s="75"/>
      <c r="Q64" s="76"/>
      <c r="R64" s="76"/>
      <c r="S64" s="88"/>
      <c r="T64" s="48">
        <v>0</v>
      </c>
      <c r="U64" s="48">
        <v>1</v>
      </c>
      <c r="V64" s="49">
        <v>0</v>
      </c>
      <c r="W64" s="49">
        <v>0.043478</v>
      </c>
      <c r="X64" s="49">
        <v>0</v>
      </c>
      <c r="Y64" s="49">
        <v>0.560341</v>
      </c>
      <c r="Z64" s="49">
        <v>0</v>
      </c>
      <c r="AA64" s="49">
        <v>0</v>
      </c>
      <c r="AB64" s="71">
        <v>64</v>
      </c>
      <c r="AC64" s="71"/>
      <c r="AD64" s="72"/>
      <c r="AE64" s="78" t="s">
        <v>811</v>
      </c>
      <c r="AF64" s="78">
        <v>42</v>
      </c>
      <c r="AG64" s="78">
        <v>68</v>
      </c>
      <c r="AH64" s="78">
        <v>100</v>
      </c>
      <c r="AI64" s="78">
        <v>20</v>
      </c>
      <c r="AJ64" s="78"/>
      <c r="AK64" s="78" t="s">
        <v>885</v>
      </c>
      <c r="AL64" s="78" t="s">
        <v>944</v>
      </c>
      <c r="AM64" s="83" t="s">
        <v>983</v>
      </c>
      <c r="AN64" s="78"/>
      <c r="AO64" s="80">
        <v>43423.364849537036</v>
      </c>
      <c r="AP64" s="83" t="s">
        <v>1050</v>
      </c>
      <c r="AQ64" s="78" t="b">
        <v>1</v>
      </c>
      <c r="AR64" s="78" t="b">
        <v>0</v>
      </c>
      <c r="AS64" s="78" t="b">
        <v>0</v>
      </c>
      <c r="AT64" s="78"/>
      <c r="AU64" s="78">
        <v>3</v>
      </c>
      <c r="AV64" s="78"/>
      <c r="AW64" s="78" t="b">
        <v>0</v>
      </c>
      <c r="AX64" s="78" t="s">
        <v>1089</v>
      </c>
      <c r="AY64" s="83" t="s">
        <v>1151</v>
      </c>
      <c r="AZ64" s="78" t="s">
        <v>66</v>
      </c>
      <c r="BA64" s="78" t="str">
        <f>REPLACE(INDEX(GroupVertices[Group],MATCH(Vertices[[#This Row],[Vertex]],GroupVertices[Vertex],0)),1,1,"")</f>
        <v>2</v>
      </c>
      <c r="BB64" s="48"/>
      <c r="BC64" s="48"/>
      <c r="BD64" s="48"/>
      <c r="BE64" s="48"/>
      <c r="BF64" s="48" t="s">
        <v>351</v>
      </c>
      <c r="BG64" s="48" t="s">
        <v>351</v>
      </c>
      <c r="BH64" s="119" t="s">
        <v>1656</v>
      </c>
      <c r="BI64" s="119" t="s">
        <v>1656</v>
      </c>
      <c r="BJ64" s="119" t="s">
        <v>1569</v>
      </c>
      <c r="BK64" s="119" t="s">
        <v>1569</v>
      </c>
      <c r="BL64" s="119">
        <v>0</v>
      </c>
      <c r="BM64" s="123">
        <v>0</v>
      </c>
      <c r="BN64" s="119">
        <v>1</v>
      </c>
      <c r="BO64" s="123">
        <v>3.5714285714285716</v>
      </c>
      <c r="BP64" s="119">
        <v>0</v>
      </c>
      <c r="BQ64" s="123">
        <v>0</v>
      </c>
      <c r="BR64" s="119">
        <v>27</v>
      </c>
      <c r="BS64" s="123">
        <v>96.42857142857143</v>
      </c>
      <c r="BT64" s="119">
        <v>28</v>
      </c>
      <c r="BU64" s="2"/>
      <c r="BV64" s="3"/>
      <c r="BW64" s="3"/>
      <c r="BX64" s="3"/>
      <c r="BY64" s="3"/>
    </row>
    <row r="65" spans="1:77" ht="41.45" customHeight="1">
      <c r="A65" s="64" t="s">
        <v>266</v>
      </c>
      <c r="C65" s="65"/>
      <c r="D65" s="65" t="s">
        <v>64</v>
      </c>
      <c r="E65" s="66">
        <v>162.0103769379365</v>
      </c>
      <c r="F65" s="68">
        <v>99.99995525313302</v>
      </c>
      <c r="G65" s="102" t="s">
        <v>418</v>
      </c>
      <c r="H65" s="65"/>
      <c r="I65" s="69" t="s">
        <v>266</v>
      </c>
      <c r="J65" s="70"/>
      <c r="K65" s="70"/>
      <c r="L65" s="69" t="s">
        <v>1230</v>
      </c>
      <c r="M65" s="73">
        <v>1.0149126392000454</v>
      </c>
      <c r="N65" s="74">
        <v>2891.972412109375</v>
      </c>
      <c r="O65" s="74">
        <v>3952.410888671875</v>
      </c>
      <c r="P65" s="75"/>
      <c r="Q65" s="76"/>
      <c r="R65" s="76"/>
      <c r="S65" s="88"/>
      <c r="T65" s="48">
        <v>0</v>
      </c>
      <c r="U65" s="48">
        <v>1</v>
      </c>
      <c r="V65" s="49">
        <v>0</v>
      </c>
      <c r="W65" s="49">
        <v>0.043478</v>
      </c>
      <c r="X65" s="49">
        <v>0</v>
      </c>
      <c r="Y65" s="49">
        <v>0.560341</v>
      </c>
      <c r="Z65" s="49">
        <v>0</v>
      </c>
      <c r="AA65" s="49">
        <v>0</v>
      </c>
      <c r="AB65" s="71">
        <v>65</v>
      </c>
      <c r="AC65" s="71"/>
      <c r="AD65" s="72"/>
      <c r="AE65" s="78" t="s">
        <v>812</v>
      </c>
      <c r="AF65" s="78">
        <v>131</v>
      </c>
      <c r="AG65" s="78">
        <v>19</v>
      </c>
      <c r="AH65" s="78">
        <v>93</v>
      </c>
      <c r="AI65" s="78">
        <v>155</v>
      </c>
      <c r="AJ65" s="78"/>
      <c r="AK65" s="78" t="s">
        <v>886</v>
      </c>
      <c r="AL65" s="78" t="s">
        <v>945</v>
      </c>
      <c r="AM65" s="83" t="s">
        <v>997</v>
      </c>
      <c r="AN65" s="78"/>
      <c r="AO65" s="80">
        <v>43575.42475694444</v>
      </c>
      <c r="AP65" s="83" t="s">
        <v>1051</v>
      </c>
      <c r="AQ65" s="78" t="b">
        <v>1</v>
      </c>
      <c r="AR65" s="78" t="b">
        <v>0</v>
      </c>
      <c r="AS65" s="78" t="b">
        <v>0</v>
      </c>
      <c r="AT65" s="78"/>
      <c r="AU65" s="78">
        <v>0</v>
      </c>
      <c r="AV65" s="78"/>
      <c r="AW65" s="78" t="b">
        <v>0</v>
      </c>
      <c r="AX65" s="78" t="s">
        <v>1089</v>
      </c>
      <c r="AY65" s="83" t="s">
        <v>1152</v>
      </c>
      <c r="AZ65" s="78" t="s">
        <v>66</v>
      </c>
      <c r="BA65" s="78" t="str">
        <f>REPLACE(INDEX(GroupVertices[Group],MATCH(Vertices[[#This Row],[Vertex]],GroupVertices[Vertex],0)),1,1,"")</f>
        <v>2</v>
      </c>
      <c r="BB65" s="48"/>
      <c r="BC65" s="48"/>
      <c r="BD65" s="48"/>
      <c r="BE65" s="48"/>
      <c r="BF65" s="48" t="s">
        <v>351</v>
      </c>
      <c r="BG65" s="48" t="s">
        <v>351</v>
      </c>
      <c r="BH65" s="119" t="s">
        <v>1656</v>
      </c>
      <c r="BI65" s="119" t="s">
        <v>1656</v>
      </c>
      <c r="BJ65" s="119" t="s">
        <v>1569</v>
      </c>
      <c r="BK65" s="119" t="s">
        <v>1569</v>
      </c>
      <c r="BL65" s="119">
        <v>0</v>
      </c>
      <c r="BM65" s="123">
        <v>0</v>
      </c>
      <c r="BN65" s="119">
        <v>1</v>
      </c>
      <c r="BO65" s="123">
        <v>3.5714285714285716</v>
      </c>
      <c r="BP65" s="119">
        <v>0</v>
      </c>
      <c r="BQ65" s="123">
        <v>0</v>
      </c>
      <c r="BR65" s="119">
        <v>27</v>
      </c>
      <c r="BS65" s="123">
        <v>96.42857142857143</v>
      </c>
      <c r="BT65" s="119">
        <v>28</v>
      </c>
      <c r="BU65" s="2"/>
      <c r="BV65" s="3"/>
      <c r="BW65" s="3"/>
      <c r="BX65" s="3"/>
      <c r="BY65" s="3"/>
    </row>
    <row r="66" spans="1:77" ht="41.45" customHeight="1">
      <c r="A66" s="64" t="s">
        <v>267</v>
      </c>
      <c r="C66" s="65"/>
      <c r="D66" s="65" t="s">
        <v>64</v>
      </c>
      <c r="E66" s="66">
        <v>173.84527465451484</v>
      </c>
      <c r="F66" s="68">
        <v>99.94892145134972</v>
      </c>
      <c r="G66" s="102" t="s">
        <v>419</v>
      </c>
      <c r="H66" s="65"/>
      <c r="I66" s="69" t="s">
        <v>267</v>
      </c>
      <c r="J66" s="70"/>
      <c r="K66" s="70"/>
      <c r="L66" s="69" t="s">
        <v>1231</v>
      </c>
      <c r="M66" s="73">
        <v>18.02277764685176</v>
      </c>
      <c r="N66" s="74">
        <v>2002.7637939453125</v>
      </c>
      <c r="O66" s="74">
        <v>4328.97900390625</v>
      </c>
      <c r="P66" s="75"/>
      <c r="Q66" s="76"/>
      <c r="R66" s="76"/>
      <c r="S66" s="88"/>
      <c r="T66" s="48">
        <v>0</v>
      </c>
      <c r="U66" s="48">
        <v>1</v>
      </c>
      <c r="V66" s="49">
        <v>0</v>
      </c>
      <c r="W66" s="49">
        <v>0.043478</v>
      </c>
      <c r="X66" s="49">
        <v>0</v>
      </c>
      <c r="Y66" s="49">
        <v>0.560341</v>
      </c>
      <c r="Z66" s="49">
        <v>0</v>
      </c>
      <c r="AA66" s="49">
        <v>0</v>
      </c>
      <c r="AB66" s="71">
        <v>66</v>
      </c>
      <c r="AC66" s="71"/>
      <c r="AD66" s="72"/>
      <c r="AE66" s="78" t="s">
        <v>813</v>
      </c>
      <c r="AF66" s="78">
        <v>780</v>
      </c>
      <c r="AG66" s="78">
        <v>4581</v>
      </c>
      <c r="AH66" s="78">
        <v>17906</v>
      </c>
      <c r="AI66" s="78">
        <v>20402</v>
      </c>
      <c r="AJ66" s="78"/>
      <c r="AK66" s="78"/>
      <c r="AL66" s="78"/>
      <c r="AM66" s="78"/>
      <c r="AN66" s="78"/>
      <c r="AO66" s="80">
        <v>41367.63181712963</v>
      </c>
      <c r="AP66" s="83" t="s">
        <v>1052</v>
      </c>
      <c r="AQ66" s="78" t="b">
        <v>1</v>
      </c>
      <c r="AR66" s="78" t="b">
        <v>0</v>
      </c>
      <c r="AS66" s="78" t="b">
        <v>0</v>
      </c>
      <c r="AT66" s="78"/>
      <c r="AU66" s="78">
        <v>933</v>
      </c>
      <c r="AV66" s="83" t="s">
        <v>1065</v>
      </c>
      <c r="AW66" s="78" t="b">
        <v>0</v>
      </c>
      <c r="AX66" s="78" t="s">
        <v>1089</v>
      </c>
      <c r="AY66" s="83" t="s">
        <v>1153</v>
      </c>
      <c r="AZ66" s="78" t="s">
        <v>66</v>
      </c>
      <c r="BA66" s="78" t="str">
        <f>REPLACE(INDEX(GroupVertices[Group],MATCH(Vertices[[#This Row],[Vertex]],GroupVertices[Vertex],0)),1,1,"")</f>
        <v>2</v>
      </c>
      <c r="BB66" s="48"/>
      <c r="BC66" s="48"/>
      <c r="BD66" s="48"/>
      <c r="BE66" s="48"/>
      <c r="BF66" s="48" t="s">
        <v>351</v>
      </c>
      <c r="BG66" s="48" t="s">
        <v>351</v>
      </c>
      <c r="BH66" s="119" t="s">
        <v>1656</v>
      </c>
      <c r="BI66" s="119" t="s">
        <v>1656</v>
      </c>
      <c r="BJ66" s="119" t="s">
        <v>1569</v>
      </c>
      <c r="BK66" s="119" t="s">
        <v>1569</v>
      </c>
      <c r="BL66" s="119">
        <v>0</v>
      </c>
      <c r="BM66" s="123">
        <v>0</v>
      </c>
      <c r="BN66" s="119">
        <v>1</v>
      </c>
      <c r="BO66" s="123">
        <v>3.5714285714285716</v>
      </c>
      <c r="BP66" s="119">
        <v>0</v>
      </c>
      <c r="BQ66" s="123">
        <v>0</v>
      </c>
      <c r="BR66" s="119">
        <v>27</v>
      </c>
      <c r="BS66" s="123">
        <v>96.42857142857143</v>
      </c>
      <c r="BT66" s="119">
        <v>28</v>
      </c>
      <c r="BU66" s="2"/>
      <c r="BV66" s="3"/>
      <c r="BW66" s="3"/>
      <c r="BX66" s="3"/>
      <c r="BY66" s="3"/>
    </row>
    <row r="67" spans="1:77" ht="41.45" customHeight="1">
      <c r="A67" s="64" t="s">
        <v>268</v>
      </c>
      <c r="C67" s="65"/>
      <c r="D67" s="65" t="s">
        <v>64</v>
      </c>
      <c r="E67" s="66">
        <v>164.19212813908564</v>
      </c>
      <c r="F67" s="68">
        <v>99.99054722435184</v>
      </c>
      <c r="G67" s="102" t="s">
        <v>420</v>
      </c>
      <c r="H67" s="65"/>
      <c r="I67" s="69" t="s">
        <v>268</v>
      </c>
      <c r="J67" s="70"/>
      <c r="K67" s="70"/>
      <c r="L67" s="69" t="s">
        <v>1232</v>
      </c>
      <c r="M67" s="73">
        <v>4.150295031009579</v>
      </c>
      <c r="N67" s="74">
        <v>697.7578125</v>
      </c>
      <c r="O67" s="74">
        <v>8736.2978515625</v>
      </c>
      <c r="P67" s="75"/>
      <c r="Q67" s="76"/>
      <c r="R67" s="76"/>
      <c r="S67" s="88"/>
      <c r="T67" s="48">
        <v>0</v>
      </c>
      <c r="U67" s="48">
        <v>1</v>
      </c>
      <c r="V67" s="49">
        <v>0</v>
      </c>
      <c r="W67" s="49">
        <v>0.034483</v>
      </c>
      <c r="X67" s="49">
        <v>0</v>
      </c>
      <c r="Y67" s="49">
        <v>0.511783</v>
      </c>
      <c r="Z67" s="49">
        <v>0</v>
      </c>
      <c r="AA67" s="49">
        <v>0</v>
      </c>
      <c r="AB67" s="71">
        <v>67</v>
      </c>
      <c r="AC67" s="71"/>
      <c r="AD67" s="72"/>
      <c r="AE67" s="78" t="s">
        <v>814</v>
      </c>
      <c r="AF67" s="78">
        <v>506</v>
      </c>
      <c r="AG67" s="78">
        <v>860</v>
      </c>
      <c r="AH67" s="78">
        <v>11414</v>
      </c>
      <c r="AI67" s="78">
        <v>743</v>
      </c>
      <c r="AJ67" s="78"/>
      <c r="AK67" s="78" t="s">
        <v>887</v>
      </c>
      <c r="AL67" s="78" t="s">
        <v>946</v>
      </c>
      <c r="AM67" s="83" t="s">
        <v>998</v>
      </c>
      <c r="AN67" s="78"/>
      <c r="AO67" s="80">
        <v>39782.92496527778</v>
      </c>
      <c r="AP67" s="83" t="s">
        <v>1053</v>
      </c>
      <c r="AQ67" s="78" t="b">
        <v>0</v>
      </c>
      <c r="AR67" s="78" t="b">
        <v>0</v>
      </c>
      <c r="AS67" s="78" t="b">
        <v>1</v>
      </c>
      <c r="AT67" s="78"/>
      <c r="AU67" s="78">
        <v>65</v>
      </c>
      <c r="AV67" s="83" t="s">
        <v>1065</v>
      </c>
      <c r="AW67" s="78" t="b">
        <v>0</v>
      </c>
      <c r="AX67" s="78" t="s">
        <v>1089</v>
      </c>
      <c r="AY67" s="83" t="s">
        <v>1154</v>
      </c>
      <c r="AZ67" s="78" t="s">
        <v>66</v>
      </c>
      <c r="BA67" s="78" t="str">
        <f>REPLACE(INDEX(GroupVertices[Group],MATCH(Vertices[[#This Row],[Vertex]],GroupVertices[Vertex],0)),1,1,"")</f>
        <v>1</v>
      </c>
      <c r="BB67" s="48"/>
      <c r="BC67" s="48"/>
      <c r="BD67" s="48"/>
      <c r="BE67" s="48"/>
      <c r="BF67" s="48"/>
      <c r="BG67" s="48"/>
      <c r="BH67" s="119" t="s">
        <v>1659</v>
      </c>
      <c r="BI67" s="119" t="s">
        <v>1659</v>
      </c>
      <c r="BJ67" s="119" t="s">
        <v>1568</v>
      </c>
      <c r="BK67" s="119" t="s">
        <v>1568</v>
      </c>
      <c r="BL67" s="119">
        <v>0</v>
      </c>
      <c r="BM67" s="123">
        <v>0</v>
      </c>
      <c r="BN67" s="119">
        <v>3</v>
      </c>
      <c r="BO67" s="123">
        <v>13.636363636363637</v>
      </c>
      <c r="BP67" s="119">
        <v>0</v>
      </c>
      <c r="BQ67" s="123">
        <v>0</v>
      </c>
      <c r="BR67" s="119">
        <v>19</v>
      </c>
      <c r="BS67" s="123">
        <v>86.36363636363636</v>
      </c>
      <c r="BT67" s="119">
        <v>22</v>
      </c>
      <c r="BU67" s="2"/>
      <c r="BV67" s="3"/>
      <c r="BW67" s="3"/>
      <c r="BX67" s="3"/>
      <c r="BY67" s="3"/>
    </row>
    <row r="68" spans="1:77" ht="41.45" customHeight="1">
      <c r="A68" s="64" t="s">
        <v>269</v>
      </c>
      <c r="C68" s="65"/>
      <c r="D68" s="65" t="s">
        <v>64</v>
      </c>
      <c r="E68" s="66">
        <v>162.45917950369014</v>
      </c>
      <c r="F68" s="68">
        <v>99.99801995113643</v>
      </c>
      <c r="G68" s="102" t="s">
        <v>421</v>
      </c>
      <c r="H68" s="65"/>
      <c r="I68" s="69" t="s">
        <v>269</v>
      </c>
      <c r="J68" s="70"/>
      <c r="K68" s="70"/>
      <c r="L68" s="69" t="s">
        <v>1233</v>
      </c>
      <c r="M68" s="73">
        <v>1.6598842846020063</v>
      </c>
      <c r="N68" s="74">
        <v>194.9122772216797</v>
      </c>
      <c r="O68" s="74">
        <v>7836.97607421875</v>
      </c>
      <c r="P68" s="75"/>
      <c r="Q68" s="76"/>
      <c r="R68" s="76"/>
      <c r="S68" s="88"/>
      <c r="T68" s="48">
        <v>0</v>
      </c>
      <c r="U68" s="48">
        <v>1</v>
      </c>
      <c r="V68" s="49">
        <v>0</v>
      </c>
      <c r="W68" s="49">
        <v>0.034483</v>
      </c>
      <c r="X68" s="49">
        <v>0</v>
      </c>
      <c r="Y68" s="49">
        <v>0.511783</v>
      </c>
      <c r="Z68" s="49">
        <v>0</v>
      </c>
      <c r="AA68" s="49">
        <v>0</v>
      </c>
      <c r="AB68" s="71">
        <v>68</v>
      </c>
      <c r="AC68" s="71"/>
      <c r="AD68" s="72"/>
      <c r="AE68" s="78" t="s">
        <v>815</v>
      </c>
      <c r="AF68" s="78">
        <v>162</v>
      </c>
      <c r="AG68" s="78">
        <v>192</v>
      </c>
      <c r="AH68" s="78">
        <v>3972</v>
      </c>
      <c r="AI68" s="78">
        <v>2357</v>
      </c>
      <c r="AJ68" s="78"/>
      <c r="AK68" s="78" t="s">
        <v>888</v>
      </c>
      <c r="AL68" s="78" t="s">
        <v>947</v>
      </c>
      <c r="AM68" s="83" t="s">
        <v>999</v>
      </c>
      <c r="AN68" s="78"/>
      <c r="AO68" s="80">
        <v>39908.42826388889</v>
      </c>
      <c r="AP68" s="83" t="s">
        <v>1054</v>
      </c>
      <c r="AQ68" s="78" t="b">
        <v>0</v>
      </c>
      <c r="AR68" s="78" t="b">
        <v>0</v>
      </c>
      <c r="AS68" s="78" t="b">
        <v>1</v>
      </c>
      <c r="AT68" s="78"/>
      <c r="AU68" s="78">
        <v>10</v>
      </c>
      <c r="AV68" s="83" t="s">
        <v>1065</v>
      </c>
      <c r="AW68" s="78" t="b">
        <v>0</v>
      </c>
      <c r="AX68" s="78" t="s">
        <v>1089</v>
      </c>
      <c r="AY68" s="83" t="s">
        <v>1155</v>
      </c>
      <c r="AZ68" s="78" t="s">
        <v>66</v>
      </c>
      <c r="BA68" s="78" t="str">
        <f>REPLACE(INDEX(GroupVertices[Group],MATCH(Vertices[[#This Row],[Vertex]],GroupVertices[Vertex],0)),1,1,"")</f>
        <v>1</v>
      </c>
      <c r="BB68" s="48"/>
      <c r="BC68" s="48"/>
      <c r="BD68" s="48"/>
      <c r="BE68" s="48"/>
      <c r="BF68" s="48"/>
      <c r="BG68" s="48"/>
      <c r="BH68" s="119" t="s">
        <v>1659</v>
      </c>
      <c r="BI68" s="119" t="s">
        <v>1659</v>
      </c>
      <c r="BJ68" s="119" t="s">
        <v>1568</v>
      </c>
      <c r="BK68" s="119" t="s">
        <v>1568</v>
      </c>
      <c r="BL68" s="119">
        <v>0</v>
      </c>
      <c r="BM68" s="123">
        <v>0</v>
      </c>
      <c r="BN68" s="119">
        <v>3</v>
      </c>
      <c r="BO68" s="123">
        <v>13.636363636363637</v>
      </c>
      <c r="BP68" s="119">
        <v>0</v>
      </c>
      <c r="BQ68" s="123">
        <v>0</v>
      </c>
      <c r="BR68" s="119">
        <v>19</v>
      </c>
      <c r="BS68" s="123">
        <v>86.36363636363636</v>
      </c>
      <c r="BT68" s="119">
        <v>22</v>
      </c>
      <c r="BU68" s="2"/>
      <c r="BV68" s="3"/>
      <c r="BW68" s="3"/>
      <c r="BX68" s="3"/>
      <c r="BY68" s="3"/>
    </row>
    <row r="69" spans="1:77" ht="41.45" customHeight="1">
      <c r="A69" s="64" t="s">
        <v>270</v>
      </c>
      <c r="C69" s="65"/>
      <c r="D69" s="65" t="s">
        <v>64</v>
      </c>
      <c r="E69" s="66">
        <v>164.14283768388725</v>
      </c>
      <c r="F69" s="68">
        <v>99.99075977196996</v>
      </c>
      <c r="G69" s="102" t="s">
        <v>422</v>
      </c>
      <c r="H69" s="65"/>
      <c r="I69" s="69" t="s">
        <v>270</v>
      </c>
      <c r="J69" s="70"/>
      <c r="K69" s="70"/>
      <c r="L69" s="69" t="s">
        <v>1234</v>
      </c>
      <c r="M69" s="73">
        <v>4.079459994809364</v>
      </c>
      <c r="N69" s="74">
        <v>2269.78173828125</v>
      </c>
      <c r="O69" s="74">
        <v>8418.69921875</v>
      </c>
      <c r="P69" s="75"/>
      <c r="Q69" s="76"/>
      <c r="R69" s="76"/>
      <c r="S69" s="88"/>
      <c r="T69" s="48">
        <v>0</v>
      </c>
      <c r="U69" s="48">
        <v>1</v>
      </c>
      <c r="V69" s="49">
        <v>0</v>
      </c>
      <c r="W69" s="49">
        <v>0.034483</v>
      </c>
      <c r="X69" s="49">
        <v>0</v>
      </c>
      <c r="Y69" s="49">
        <v>0.511783</v>
      </c>
      <c r="Z69" s="49">
        <v>0</v>
      </c>
      <c r="AA69" s="49">
        <v>0</v>
      </c>
      <c r="AB69" s="71">
        <v>69</v>
      </c>
      <c r="AC69" s="71"/>
      <c r="AD69" s="72"/>
      <c r="AE69" s="78" t="s">
        <v>816</v>
      </c>
      <c r="AF69" s="78">
        <v>294</v>
      </c>
      <c r="AG69" s="78">
        <v>841</v>
      </c>
      <c r="AH69" s="78">
        <v>1519</v>
      </c>
      <c r="AI69" s="78">
        <v>683</v>
      </c>
      <c r="AJ69" s="78"/>
      <c r="AK69" s="78" t="s">
        <v>889</v>
      </c>
      <c r="AL69" s="78" t="s">
        <v>948</v>
      </c>
      <c r="AM69" s="83" t="s">
        <v>1000</v>
      </c>
      <c r="AN69" s="78"/>
      <c r="AO69" s="80">
        <v>39671.712789351855</v>
      </c>
      <c r="AP69" s="83" t="s">
        <v>1055</v>
      </c>
      <c r="AQ69" s="78" t="b">
        <v>0</v>
      </c>
      <c r="AR69" s="78" t="b">
        <v>0</v>
      </c>
      <c r="AS69" s="78" t="b">
        <v>0</v>
      </c>
      <c r="AT69" s="78"/>
      <c r="AU69" s="78">
        <v>70</v>
      </c>
      <c r="AV69" s="83" t="s">
        <v>1065</v>
      </c>
      <c r="AW69" s="78" t="b">
        <v>0</v>
      </c>
      <c r="AX69" s="78" t="s">
        <v>1089</v>
      </c>
      <c r="AY69" s="83" t="s">
        <v>1156</v>
      </c>
      <c r="AZ69" s="78" t="s">
        <v>66</v>
      </c>
      <c r="BA69" s="78" t="str">
        <f>REPLACE(INDEX(GroupVertices[Group],MATCH(Vertices[[#This Row],[Vertex]],GroupVertices[Vertex],0)),1,1,"")</f>
        <v>1</v>
      </c>
      <c r="BB69" s="48"/>
      <c r="BC69" s="48"/>
      <c r="BD69" s="48"/>
      <c r="BE69" s="48"/>
      <c r="BF69" s="48"/>
      <c r="BG69" s="48"/>
      <c r="BH69" s="119" t="s">
        <v>1659</v>
      </c>
      <c r="BI69" s="119" t="s">
        <v>1659</v>
      </c>
      <c r="BJ69" s="119" t="s">
        <v>1568</v>
      </c>
      <c r="BK69" s="119" t="s">
        <v>1568</v>
      </c>
      <c r="BL69" s="119">
        <v>0</v>
      </c>
      <c r="BM69" s="123">
        <v>0</v>
      </c>
      <c r="BN69" s="119">
        <v>3</v>
      </c>
      <c r="BO69" s="123">
        <v>13.636363636363637</v>
      </c>
      <c r="BP69" s="119">
        <v>0</v>
      </c>
      <c r="BQ69" s="123">
        <v>0</v>
      </c>
      <c r="BR69" s="119">
        <v>19</v>
      </c>
      <c r="BS69" s="123">
        <v>86.36363636363636</v>
      </c>
      <c r="BT69" s="119">
        <v>22</v>
      </c>
      <c r="BU69" s="2"/>
      <c r="BV69" s="3"/>
      <c r="BW69" s="3"/>
      <c r="BX69" s="3"/>
      <c r="BY69" s="3"/>
    </row>
    <row r="70" spans="1:77" ht="41.45" customHeight="1">
      <c r="A70" s="64" t="s">
        <v>271</v>
      </c>
      <c r="C70" s="65"/>
      <c r="D70" s="65" t="s">
        <v>64</v>
      </c>
      <c r="E70" s="66">
        <v>162.24645227599189</v>
      </c>
      <c r="F70" s="68">
        <v>99.99893726190938</v>
      </c>
      <c r="G70" s="102" t="s">
        <v>423</v>
      </c>
      <c r="H70" s="65"/>
      <c r="I70" s="69" t="s">
        <v>271</v>
      </c>
      <c r="J70" s="70"/>
      <c r="K70" s="70"/>
      <c r="L70" s="69" t="s">
        <v>1235</v>
      </c>
      <c r="M70" s="73">
        <v>1.354175181001077</v>
      </c>
      <c r="N70" s="74">
        <v>3215.013427734375</v>
      </c>
      <c r="O70" s="74">
        <v>8928.3720703125</v>
      </c>
      <c r="P70" s="75"/>
      <c r="Q70" s="76"/>
      <c r="R70" s="76"/>
      <c r="S70" s="88"/>
      <c r="T70" s="48">
        <v>0</v>
      </c>
      <c r="U70" s="48">
        <v>1</v>
      </c>
      <c r="V70" s="49">
        <v>0</v>
      </c>
      <c r="W70" s="49">
        <v>0.034483</v>
      </c>
      <c r="X70" s="49">
        <v>0</v>
      </c>
      <c r="Y70" s="49">
        <v>0.511783</v>
      </c>
      <c r="Z70" s="49">
        <v>0</v>
      </c>
      <c r="AA70" s="49">
        <v>0</v>
      </c>
      <c r="AB70" s="71">
        <v>70</v>
      </c>
      <c r="AC70" s="71"/>
      <c r="AD70" s="72"/>
      <c r="AE70" s="78" t="s">
        <v>817</v>
      </c>
      <c r="AF70" s="78">
        <v>166</v>
      </c>
      <c r="AG70" s="78">
        <v>110</v>
      </c>
      <c r="AH70" s="78">
        <v>1092</v>
      </c>
      <c r="AI70" s="78">
        <v>536</v>
      </c>
      <c r="AJ70" s="78"/>
      <c r="AK70" s="78" t="s">
        <v>890</v>
      </c>
      <c r="AL70" s="78" t="s">
        <v>949</v>
      </c>
      <c r="AM70" s="83" t="s">
        <v>1001</v>
      </c>
      <c r="AN70" s="78"/>
      <c r="AO70" s="80">
        <v>42083.98872685185</v>
      </c>
      <c r="AP70" s="78"/>
      <c r="AQ70" s="78" t="b">
        <v>0</v>
      </c>
      <c r="AR70" s="78" t="b">
        <v>0</v>
      </c>
      <c r="AS70" s="78" t="b">
        <v>0</v>
      </c>
      <c r="AT70" s="78"/>
      <c r="AU70" s="78">
        <v>7</v>
      </c>
      <c r="AV70" s="83" t="s">
        <v>1065</v>
      </c>
      <c r="AW70" s="78" t="b">
        <v>0</v>
      </c>
      <c r="AX70" s="78" t="s">
        <v>1089</v>
      </c>
      <c r="AY70" s="83" t="s">
        <v>1157</v>
      </c>
      <c r="AZ70" s="78" t="s">
        <v>66</v>
      </c>
      <c r="BA70" s="78" t="str">
        <f>REPLACE(INDEX(GroupVertices[Group],MATCH(Vertices[[#This Row],[Vertex]],GroupVertices[Vertex],0)),1,1,"")</f>
        <v>1</v>
      </c>
      <c r="BB70" s="48"/>
      <c r="BC70" s="48"/>
      <c r="BD70" s="48"/>
      <c r="BE70" s="48"/>
      <c r="BF70" s="48"/>
      <c r="BG70" s="48"/>
      <c r="BH70" s="119" t="s">
        <v>1659</v>
      </c>
      <c r="BI70" s="119" t="s">
        <v>1659</v>
      </c>
      <c r="BJ70" s="119" t="s">
        <v>1568</v>
      </c>
      <c r="BK70" s="119" t="s">
        <v>1568</v>
      </c>
      <c r="BL70" s="119">
        <v>0</v>
      </c>
      <c r="BM70" s="123">
        <v>0</v>
      </c>
      <c r="BN70" s="119">
        <v>3</v>
      </c>
      <c r="BO70" s="123">
        <v>13.636363636363637</v>
      </c>
      <c r="BP70" s="119">
        <v>0</v>
      </c>
      <c r="BQ70" s="123">
        <v>0</v>
      </c>
      <c r="BR70" s="119">
        <v>19</v>
      </c>
      <c r="BS70" s="123">
        <v>86.36363636363636</v>
      </c>
      <c r="BT70" s="119">
        <v>22</v>
      </c>
      <c r="BU70" s="2"/>
      <c r="BV70" s="3"/>
      <c r="BW70" s="3"/>
      <c r="BX70" s="3"/>
      <c r="BY70" s="3"/>
    </row>
    <row r="71" spans="1:77" ht="41.45" customHeight="1">
      <c r="A71" s="64" t="s">
        <v>273</v>
      </c>
      <c r="C71" s="65"/>
      <c r="D71" s="65" t="s">
        <v>64</v>
      </c>
      <c r="E71" s="66">
        <v>190.1085306354946</v>
      </c>
      <c r="F71" s="68">
        <v>99.87879192408545</v>
      </c>
      <c r="G71" s="102" t="s">
        <v>425</v>
      </c>
      <c r="H71" s="65"/>
      <c r="I71" s="69" t="s">
        <v>273</v>
      </c>
      <c r="J71" s="70"/>
      <c r="K71" s="70"/>
      <c r="L71" s="69" t="s">
        <v>1236</v>
      </c>
      <c r="M71" s="73">
        <v>41.394611433122826</v>
      </c>
      <c r="N71" s="74">
        <v>7245.1416015625</v>
      </c>
      <c r="O71" s="74">
        <v>3564.349365234375</v>
      </c>
      <c r="P71" s="75"/>
      <c r="Q71" s="76"/>
      <c r="R71" s="76"/>
      <c r="S71" s="88"/>
      <c r="T71" s="48">
        <v>0</v>
      </c>
      <c r="U71" s="48">
        <v>2</v>
      </c>
      <c r="V71" s="49">
        <v>0</v>
      </c>
      <c r="W71" s="49">
        <v>0.166667</v>
      </c>
      <c r="X71" s="49">
        <v>0</v>
      </c>
      <c r="Y71" s="49">
        <v>0.740453</v>
      </c>
      <c r="Z71" s="49">
        <v>0.5</v>
      </c>
      <c r="AA71" s="49">
        <v>0</v>
      </c>
      <c r="AB71" s="71">
        <v>71</v>
      </c>
      <c r="AC71" s="71"/>
      <c r="AD71" s="72"/>
      <c r="AE71" s="78" t="s">
        <v>818</v>
      </c>
      <c r="AF71" s="78">
        <v>2240</v>
      </c>
      <c r="AG71" s="78">
        <v>10850</v>
      </c>
      <c r="AH71" s="78">
        <v>227842</v>
      </c>
      <c r="AI71" s="78">
        <v>32871</v>
      </c>
      <c r="AJ71" s="78"/>
      <c r="AK71" s="78" t="s">
        <v>891</v>
      </c>
      <c r="AL71" s="78"/>
      <c r="AM71" s="83" t="s">
        <v>1002</v>
      </c>
      <c r="AN71" s="78"/>
      <c r="AO71" s="80">
        <v>40206.73976851852</v>
      </c>
      <c r="AP71" s="83" t="s">
        <v>1056</v>
      </c>
      <c r="AQ71" s="78" t="b">
        <v>1</v>
      </c>
      <c r="AR71" s="78" t="b">
        <v>0</v>
      </c>
      <c r="AS71" s="78" t="b">
        <v>0</v>
      </c>
      <c r="AT71" s="78"/>
      <c r="AU71" s="78">
        <v>905</v>
      </c>
      <c r="AV71" s="83" t="s">
        <v>1065</v>
      </c>
      <c r="AW71" s="78" t="b">
        <v>0</v>
      </c>
      <c r="AX71" s="78" t="s">
        <v>1089</v>
      </c>
      <c r="AY71" s="83" t="s">
        <v>1158</v>
      </c>
      <c r="AZ71" s="78" t="s">
        <v>66</v>
      </c>
      <c r="BA71" s="78" t="str">
        <f>REPLACE(INDEX(GroupVertices[Group],MATCH(Vertices[[#This Row],[Vertex]],GroupVertices[Vertex],0)),1,1,"")</f>
        <v>6</v>
      </c>
      <c r="BB71" s="48"/>
      <c r="BC71" s="48"/>
      <c r="BD71" s="48"/>
      <c r="BE71" s="48"/>
      <c r="BF71" s="48"/>
      <c r="BG71" s="48"/>
      <c r="BH71" s="119" t="s">
        <v>1476</v>
      </c>
      <c r="BI71" s="119" t="s">
        <v>1476</v>
      </c>
      <c r="BJ71" s="119" t="s">
        <v>1572</v>
      </c>
      <c r="BK71" s="119" t="s">
        <v>1572</v>
      </c>
      <c r="BL71" s="119">
        <v>0</v>
      </c>
      <c r="BM71" s="123">
        <v>0</v>
      </c>
      <c r="BN71" s="119">
        <v>2</v>
      </c>
      <c r="BO71" s="123">
        <v>4.878048780487805</v>
      </c>
      <c r="BP71" s="119">
        <v>0</v>
      </c>
      <c r="BQ71" s="123">
        <v>0</v>
      </c>
      <c r="BR71" s="119">
        <v>39</v>
      </c>
      <c r="BS71" s="123">
        <v>95.1219512195122</v>
      </c>
      <c r="BT71" s="119">
        <v>41</v>
      </c>
      <c r="BU71" s="2"/>
      <c r="BV71" s="3"/>
      <c r="BW71" s="3"/>
      <c r="BX71" s="3"/>
      <c r="BY71" s="3"/>
    </row>
    <row r="72" spans="1:77" ht="41.45" customHeight="1">
      <c r="A72" s="64" t="s">
        <v>274</v>
      </c>
      <c r="C72" s="65"/>
      <c r="D72" s="65" t="s">
        <v>64</v>
      </c>
      <c r="E72" s="66">
        <v>165.19869111892615</v>
      </c>
      <c r="F72" s="68">
        <v>99.98620677825541</v>
      </c>
      <c r="G72" s="102" t="s">
        <v>426</v>
      </c>
      <c r="H72" s="65"/>
      <c r="I72" s="69" t="s">
        <v>274</v>
      </c>
      <c r="J72" s="70"/>
      <c r="K72" s="70"/>
      <c r="L72" s="69" t="s">
        <v>1237</v>
      </c>
      <c r="M72" s="73">
        <v>5.596821033413977</v>
      </c>
      <c r="N72" s="74">
        <v>9475.9853515625</v>
      </c>
      <c r="O72" s="74">
        <v>4281.9248046875</v>
      </c>
      <c r="P72" s="75"/>
      <c r="Q72" s="76"/>
      <c r="R72" s="76"/>
      <c r="S72" s="88"/>
      <c r="T72" s="48">
        <v>0</v>
      </c>
      <c r="U72" s="48">
        <v>1</v>
      </c>
      <c r="V72" s="49">
        <v>0</v>
      </c>
      <c r="W72" s="49">
        <v>0.2</v>
      </c>
      <c r="X72" s="49">
        <v>0</v>
      </c>
      <c r="Y72" s="49">
        <v>0.610683</v>
      </c>
      <c r="Z72" s="49">
        <v>0</v>
      </c>
      <c r="AA72" s="49">
        <v>0</v>
      </c>
      <c r="AB72" s="71">
        <v>72</v>
      </c>
      <c r="AC72" s="71"/>
      <c r="AD72" s="72"/>
      <c r="AE72" s="78" t="s">
        <v>819</v>
      </c>
      <c r="AF72" s="78">
        <v>2217</v>
      </c>
      <c r="AG72" s="78">
        <v>1248</v>
      </c>
      <c r="AH72" s="78">
        <v>5866</v>
      </c>
      <c r="AI72" s="78">
        <v>4172</v>
      </c>
      <c r="AJ72" s="78"/>
      <c r="AK72" s="78" t="s">
        <v>892</v>
      </c>
      <c r="AL72" s="78" t="s">
        <v>950</v>
      </c>
      <c r="AM72" s="83" t="s">
        <v>1003</v>
      </c>
      <c r="AN72" s="78"/>
      <c r="AO72" s="80">
        <v>41821.60457175926</v>
      </c>
      <c r="AP72" s="78"/>
      <c r="AQ72" s="78" t="b">
        <v>1</v>
      </c>
      <c r="AR72" s="78" t="b">
        <v>0</v>
      </c>
      <c r="AS72" s="78" t="b">
        <v>0</v>
      </c>
      <c r="AT72" s="78"/>
      <c r="AU72" s="78">
        <v>20</v>
      </c>
      <c r="AV72" s="83" t="s">
        <v>1065</v>
      </c>
      <c r="AW72" s="78" t="b">
        <v>0</v>
      </c>
      <c r="AX72" s="78" t="s">
        <v>1089</v>
      </c>
      <c r="AY72" s="83" t="s">
        <v>1159</v>
      </c>
      <c r="AZ72" s="78" t="s">
        <v>66</v>
      </c>
      <c r="BA72" s="78" t="str">
        <f>REPLACE(INDEX(GroupVertices[Group],MATCH(Vertices[[#This Row],[Vertex]],GroupVertices[Vertex],0)),1,1,"")</f>
        <v>7</v>
      </c>
      <c r="BB72" s="48"/>
      <c r="BC72" s="48"/>
      <c r="BD72" s="48"/>
      <c r="BE72" s="48"/>
      <c r="BF72" s="48" t="s">
        <v>358</v>
      </c>
      <c r="BG72" s="48" t="s">
        <v>358</v>
      </c>
      <c r="BH72" s="119" t="s">
        <v>1665</v>
      </c>
      <c r="BI72" s="119" t="s">
        <v>1665</v>
      </c>
      <c r="BJ72" s="119" t="s">
        <v>1573</v>
      </c>
      <c r="BK72" s="119" t="s">
        <v>1573</v>
      </c>
      <c r="BL72" s="119">
        <v>1</v>
      </c>
      <c r="BM72" s="123">
        <v>4.166666666666667</v>
      </c>
      <c r="BN72" s="119">
        <v>0</v>
      </c>
      <c r="BO72" s="123">
        <v>0</v>
      </c>
      <c r="BP72" s="119">
        <v>0</v>
      </c>
      <c r="BQ72" s="123">
        <v>0</v>
      </c>
      <c r="BR72" s="119">
        <v>23</v>
      </c>
      <c r="BS72" s="123">
        <v>95.83333333333333</v>
      </c>
      <c r="BT72" s="119">
        <v>24</v>
      </c>
      <c r="BU72" s="2"/>
      <c r="BV72" s="3"/>
      <c r="BW72" s="3"/>
      <c r="BX72" s="3"/>
      <c r="BY72" s="3"/>
    </row>
    <row r="73" spans="1:77" ht="41.45" customHeight="1">
      <c r="A73" s="64" t="s">
        <v>277</v>
      </c>
      <c r="C73" s="65"/>
      <c r="D73" s="65" t="s">
        <v>64</v>
      </c>
      <c r="E73" s="66">
        <v>162.8275608004359</v>
      </c>
      <c r="F73" s="68">
        <v>99.99643143735886</v>
      </c>
      <c r="G73" s="102" t="s">
        <v>429</v>
      </c>
      <c r="H73" s="65"/>
      <c r="I73" s="69" t="s">
        <v>277</v>
      </c>
      <c r="J73" s="70"/>
      <c r="K73" s="70"/>
      <c r="L73" s="69" t="s">
        <v>1238</v>
      </c>
      <c r="M73" s="73">
        <v>2.189282976203616</v>
      </c>
      <c r="N73" s="74">
        <v>8819.7802734375</v>
      </c>
      <c r="O73" s="74">
        <v>5717.0751953125</v>
      </c>
      <c r="P73" s="75"/>
      <c r="Q73" s="76"/>
      <c r="R73" s="76"/>
      <c r="S73" s="88"/>
      <c r="T73" s="48">
        <v>4</v>
      </c>
      <c r="U73" s="48">
        <v>1</v>
      </c>
      <c r="V73" s="49">
        <v>6</v>
      </c>
      <c r="W73" s="49">
        <v>0.333333</v>
      </c>
      <c r="X73" s="49">
        <v>0</v>
      </c>
      <c r="Y73" s="49">
        <v>2.167923</v>
      </c>
      <c r="Z73" s="49">
        <v>0</v>
      </c>
      <c r="AA73" s="49">
        <v>0</v>
      </c>
      <c r="AB73" s="71">
        <v>73</v>
      </c>
      <c r="AC73" s="71"/>
      <c r="AD73" s="72"/>
      <c r="AE73" s="78" t="s">
        <v>820</v>
      </c>
      <c r="AF73" s="78">
        <v>438</v>
      </c>
      <c r="AG73" s="78">
        <v>334</v>
      </c>
      <c r="AH73" s="78">
        <v>786</v>
      </c>
      <c r="AI73" s="78">
        <v>1727</v>
      </c>
      <c r="AJ73" s="78"/>
      <c r="AK73" s="78" t="s">
        <v>893</v>
      </c>
      <c r="AL73" s="78" t="s">
        <v>951</v>
      </c>
      <c r="AM73" s="78"/>
      <c r="AN73" s="78"/>
      <c r="AO73" s="80">
        <v>41941.475335648145</v>
      </c>
      <c r="AP73" s="78"/>
      <c r="AQ73" s="78" t="b">
        <v>0</v>
      </c>
      <c r="AR73" s="78" t="b">
        <v>0</v>
      </c>
      <c r="AS73" s="78" t="b">
        <v>1</v>
      </c>
      <c r="AT73" s="78"/>
      <c r="AU73" s="78">
        <v>2</v>
      </c>
      <c r="AV73" s="83" t="s">
        <v>1065</v>
      </c>
      <c r="AW73" s="78" t="b">
        <v>0</v>
      </c>
      <c r="AX73" s="78" t="s">
        <v>1089</v>
      </c>
      <c r="AY73" s="83" t="s">
        <v>1160</v>
      </c>
      <c r="AZ73" s="78" t="s">
        <v>66</v>
      </c>
      <c r="BA73" s="78" t="str">
        <f>REPLACE(INDEX(GroupVertices[Group],MATCH(Vertices[[#This Row],[Vertex]],GroupVertices[Vertex],0)),1,1,"")</f>
        <v>7</v>
      </c>
      <c r="BB73" s="48"/>
      <c r="BC73" s="48"/>
      <c r="BD73" s="48"/>
      <c r="BE73" s="48"/>
      <c r="BF73" s="48" t="s">
        <v>358</v>
      </c>
      <c r="BG73" s="48" t="s">
        <v>358</v>
      </c>
      <c r="BH73" s="119" t="s">
        <v>1665</v>
      </c>
      <c r="BI73" s="119" t="s">
        <v>1665</v>
      </c>
      <c r="BJ73" s="119" t="s">
        <v>1573</v>
      </c>
      <c r="BK73" s="119" t="s">
        <v>1573</v>
      </c>
      <c r="BL73" s="119">
        <v>1</v>
      </c>
      <c r="BM73" s="123">
        <v>4.166666666666667</v>
      </c>
      <c r="BN73" s="119">
        <v>0</v>
      </c>
      <c r="BO73" s="123">
        <v>0</v>
      </c>
      <c r="BP73" s="119">
        <v>0</v>
      </c>
      <c r="BQ73" s="123">
        <v>0</v>
      </c>
      <c r="BR73" s="119">
        <v>23</v>
      </c>
      <c r="BS73" s="123">
        <v>95.83333333333333</v>
      </c>
      <c r="BT73" s="119">
        <v>24</v>
      </c>
      <c r="BU73" s="2"/>
      <c r="BV73" s="3"/>
      <c r="BW73" s="3"/>
      <c r="BX73" s="3"/>
      <c r="BY73" s="3"/>
    </row>
    <row r="74" spans="1:77" ht="41.45" customHeight="1">
      <c r="A74" s="64" t="s">
        <v>275</v>
      </c>
      <c r="C74" s="65"/>
      <c r="D74" s="65" t="s">
        <v>64</v>
      </c>
      <c r="E74" s="66">
        <v>165.18571994650551</v>
      </c>
      <c r="F74" s="68">
        <v>99.98626271183913</v>
      </c>
      <c r="G74" s="102" t="s">
        <v>427</v>
      </c>
      <c r="H74" s="65"/>
      <c r="I74" s="69" t="s">
        <v>275</v>
      </c>
      <c r="J74" s="70"/>
      <c r="K74" s="70"/>
      <c r="L74" s="69" t="s">
        <v>1239</v>
      </c>
      <c r="M74" s="73">
        <v>5.578180234413921</v>
      </c>
      <c r="N74" s="74">
        <v>8819.7802734375</v>
      </c>
      <c r="O74" s="74">
        <v>4281.9248046875</v>
      </c>
      <c r="P74" s="75"/>
      <c r="Q74" s="76"/>
      <c r="R74" s="76"/>
      <c r="S74" s="88"/>
      <c r="T74" s="48">
        <v>0</v>
      </c>
      <c r="U74" s="48">
        <v>1</v>
      </c>
      <c r="V74" s="49">
        <v>0</v>
      </c>
      <c r="W74" s="49">
        <v>0.2</v>
      </c>
      <c r="X74" s="49">
        <v>0</v>
      </c>
      <c r="Y74" s="49">
        <v>0.610683</v>
      </c>
      <c r="Z74" s="49">
        <v>0</v>
      </c>
      <c r="AA74" s="49">
        <v>0</v>
      </c>
      <c r="AB74" s="71">
        <v>74</v>
      </c>
      <c r="AC74" s="71"/>
      <c r="AD74" s="72"/>
      <c r="AE74" s="78" t="s">
        <v>821</v>
      </c>
      <c r="AF74" s="78">
        <v>2573</v>
      </c>
      <c r="AG74" s="78">
        <v>1243</v>
      </c>
      <c r="AH74" s="78">
        <v>596</v>
      </c>
      <c r="AI74" s="78">
        <v>739</v>
      </c>
      <c r="AJ74" s="78"/>
      <c r="AK74" s="78" t="s">
        <v>894</v>
      </c>
      <c r="AL74" s="78"/>
      <c r="AM74" s="83" t="s">
        <v>1004</v>
      </c>
      <c r="AN74" s="78"/>
      <c r="AO74" s="80">
        <v>41553.83215277778</v>
      </c>
      <c r="AP74" s="83" t="s">
        <v>1057</v>
      </c>
      <c r="AQ74" s="78" t="b">
        <v>0</v>
      </c>
      <c r="AR74" s="78" t="b">
        <v>0</v>
      </c>
      <c r="AS74" s="78" t="b">
        <v>1</v>
      </c>
      <c r="AT74" s="78"/>
      <c r="AU74" s="78">
        <v>20</v>
      </c>
      <c r="AV74" s="83" t="s">
        <v>1066</v>
      </c>
      <c r="AW74" s="78" t="b">
        <v>0</v>
      </c>
      <c r="AX74" s="78" t="s">
        <v>1089</v>
      </c>
      <c r="AY74" s="83" t="s">
        <v>1161</v>
      </c>
      <c r="AZ74" s="78" t="s">
        <v>66</v>
      </c>
      <c r="BA74" s="78" t="str">
        <f>REPLACE(INDEX(GroupVertices[Group],MATCH(Vertices[[#This Row],[Vertex]],GroupVertices[Vertex],0)),1,1,"")</f>
        <v>7</v>
      </c>
      <c r="BB74" s="48"/>
      <c r="BC74" s="48"/>
      <c r="BD74" s="48"/>
      <c r="BE74" s="48"/>
      <c r="BF74" s="48" t="s">
        <v>358</v>
      </c>
      <c r="BG74" s="48" t="s">
        <v>358</v>
      </c>
      <c r="BH74" s="119" t="s">
        <v>1665</v>
      </c>
      <c r="BI74" s="119" t="s">
        <v>1665</v>
      </c>
      <c r="BJ74" s="119" t="s">
        <v>1573</v>
      </c>
      <c r="BK74" s="119" t="s">
        <v>1573</v>
      </c>
      <c r="BL74" s="119">
        <v>1</v>
      </c>
      <c r="BM74" s="123">
        <v>4.166666666666667</v>
      </c>
      <c r="BN74" s="119">
        <v>0</v>
      </c>
      <c r="BO74" s="123">
        <v>0</v>
      </c>
      <c r="BP74" s="119">
        <v>0</v>
      </c>
      <c r="BQ74" s="123">
        <v>0</v>
      </c>
      <c r="BR74" s="119">
        <v>23</v>
      </c>
      <c r="BS74" s="123">
        <v>95.83333333333333</v>
      </c>
      <c r="BT74" s="119">
        <v>24</v>
      </c>
      <c r="BU74" s="2"/>
      <c r="BV74" s="3"/>
      <c r="BW74" s="3"/>
      <c r="BX74" s="3"/>
      <c r="BY74" s="3"/>
    </row>
    <row r="75" spans="1:77" ht="41.45" customHeight="1">
      <c r="A75" s="64" t="s">
        <v>276</v>
      </c>
      <c r="C75" s="65"/>
      <c r="D75" s="65" t="s">
        <v>64</v>
      </c>
      <c r="E75" s="66">
        <v>166.92126281638517</v>
      </c>
      <c r="F75" s="68">
        <v>99.9787787983378</v>
      </c>
      <c r="G75" s="102" t="s">
        <v>428</v>
      </c>
      <c r="H75" s="65"/>
      <c r="I75" s="69" t="s">
        <v>276</v>
      </c>
      <c r="J75" s="70"/>
      <c r="K75" s="70"/>
      <c r="L75" s="69" t="s">
        <v>1240</v>
      </c>
      <c r="M75" s="73">
        <v>8.072319140621504</v>
      </c>
      <c r="N75" s="74">
        <v>372.2168884277344</v>
      </c>
      <c r="O75" s="74">
        <v>1579.4964599609375</v>
      </c>
      <c r="P75" s="75"/>
      <c r="Q75" s="76"/>
      <c r="R75" s="76"/>
      <c r="S75" s="88"/>
      <c r="T75" s="48">
        <v>0</v>
      </c>
      <c r="U75" s="48">
        <v>1</v>
      </c>
      <c r="V75" s="49">
        <v>0</v>
      </c>
      <c r="W75" s="49">
        <v>0.043478</v>
      </c>
      <c r="X75" s="49">
        <v>0</v>
      </c>
      <c r="Y75" s="49">
        <v>0.560341</v>
      </c>
      <c r="Z75" s="49">
        <v>0</v>
      </c>
      <c r="AA75" s="49">
        <v>0</v>
      </c>
      <c r="AB75" s="71">
        <v>75</v>
      </c>
      <c r="AC75" s="71"/>
      <c r="AD75" s="72"/>
      <c r="AE75" s="78" t="s">
        <v>822</v>
      </c>
      <c r="AF75" s="78">
        <v>1249</v>
      </c>
      <c r="AG75" s="78">
        <v>1912</v>
      </c>
      <c r="AH75" s="78">
        <v>6534</v>
      </c>
      <c r="AI75" s="78">
        <v>14540</v>
      </c>
      <c r="AJ75" s="78"/>
      <c r="AK75" s="78" t="s">
        <v>895</v>
      </c>
      <c r="AL75" s="78"/>
      <c r="AM75" s="78"/>
      <c r="AN75" s="78"/>
      <c r="AO75" s="80">
        <v>42619.409363425926</v>
      </c>
      <c r="AP75" s="83" t="s">
        <v>1058</v>
      </c>
      <c r="AQ75" s="78" t="b">
        <v>0</v>
      </c>
      <c r="AR75" s="78" t="b">
        <v>0</v>
      </c>
      <c r="AS75" s="78" t="b">
        <v>0</v>
      </c>
      <c r="AT75" s="78"/>
      <c r="AU75" s="78">
        <v>32</v>
      </c>
      <c r="AV75" s="83" t="s">
        <v>1065</v>
      </c>
      <c r="AW75" s="78" t="b">
        <v>0</v>
      </c>
      <c r="AX75" s="78" t="s">
        <v>1089</v>
      </c>
      <c r="AY75" s="83" t="s">
        <v>1162</v>
      </c>
      <c r="AZ75" s="78" t="s">
        <v>66</v>
      </c>
      <c r="BA75" s="78" t="str">
        <f>REPLACE(INDEX(GroupVertices[Group],MATCH(Vertices[[#This Row],[Vertex]],GroupVertices[Vertex],0)),1,1,"")</f>
        <v>2</v>
      </c>
      <c r="BB75" s="48"/>
      <c r="BC75" s="48"/>
      <c r="BD75" s="48"/>
      <c r="BE75" s="48"/>
      <c r="BF75" s="48" t="s">
        <v>351</v>
      </c>
      <c r="BG75" s="48" t="s">
        <v>351</v>
      </c>
      <c r="BH75" s="119" t="s">
        <v>1656</v>
      </c>
      <c r="BI75" s="119" t="s">
        <v>1656</v>
      </c>
      <c r="BJ75" s="119" t="s">
        <v>1569</v>
      </c>
      <c r="BK75" s="119" t="s">
        <v>1569</v>
      </c>
      <c r="BL75" s="119">
        <v>0</v>
      </c>
      <c r="BM75" s="123">
        <v>0</v>
      </c>
      <c r="BN75" s="119">
        <v>1</v>
      </c>
      <c r="BO75" s="123">
        <v>3.5714285714285716</v>
      </c>
      <c r="BP75" s="119">
        <v>0</v>
      </c>
      <c r="BQ75" s="123">
        <v>0</v>
      </c>
      <c r="BR75" s="119">
        <v>27</v>
      </c>
      <c r="BS75" s="123">
        <v>96.42857142857143</v>
      </c>
      <c r="BT75" s="119">
        <v>28</v>
      </c>
      <c r="BU75" s="2"/>
      <c r="BV75" s="3"/>
      <c r="BW75" s="3"/>
      <c r="BX75" s="3"/>
      <c r="BY75" s="3"/>
    </row>
    <row r="76" spans="1:77" ht="41.45" customHeight="1">
      <c r="A76" s="64" t="s">
        <v>278</v>
      </c>
      <c r="C76" s="65"/>
      <c r="D76" s="65" t="s">
        <v>64</v>
      </c>
      <c r="E76" s="66">
        <v>165.10789291198176</v>
      </c>
      <c r="F76" s="68">
        <v>99.98659831334143</v>
      </c>
      <c r="G76" s="102" t="s">
        <v>430</v>
      </c>
      <c r="H76" s="65"/>
      <c r="I76" s="69" t="s">
        <v>278</v>
      </c>
      <c r="J76" s="70"/>
      <c r="K76" s="70"/>
      <c r="L76" s="69" t="s">
        <v>1241</v>
      </c>
      <c r="M76" s="73">
        <v>5.46633544041358</v>
      </c>
      <c r="N76" s="74">
        <v>9475.9853515625</v>
      </c>
      <c r="O76" s="74">
        <v>5717.0751953125</v>
      </c>
      <c r="P76" s="75"/>
      <c r="Q76" s="76"/>
      <c r="R76" s="76"/>
      <c r="S76" s="88"/>
      <c r="T76" s="48">
        <v>0</v>
      </c>
      <c r="U76" s="48">
        <v>1</v>
      </c>
      <c r="V76" s="49">
        <v>0</v>
      </c>
      <c r="W76" s="49">
        <v>0.2</v>
      </c>
      <c r="X76" s="49">
        <v>0</v>
      </c>
      <c r="Y76" s="49">
        <v>0.610683</v>
      </c>
      <c r="Z76" s="49">
        <v>0</v>
      </c>
      <c r="AA76" s="49">
        <v>0</v>
      </c>
      <c r="AB76" s="71">
        <v>76</v>
      </c>
      <c r="AC76" s="71"/>
      <c r="AD76" s="72"/>
      <c r="AE76" s="78" t="s">
        <v>823</v>
      </c>
      <c r="AF76" s="78">
        <v>748</v>
      </c>
      <c r="AG76" s="78">
        <v>1213</v>
      </c>
      <c r="AH76" s="78">
        <v>9595</v>
      </c>
      <c r="AI76" s="78">
        <v>3152</v>
      </c>
      <c r="AJ76" s="78"/>
      <c r="AK76" s="78" t="s">
        <v>896</v>
      </c>
      <c r="AL76" s="78" t="s">
        <v>952</v>
      </c>
      <c r="AM76" s="83" t="s">
        <v>1005</v>
      </c>
      <c r="AN76" s="78"/>
      <c r="AO76" s="80">
        <v>41780.60474537037</v>
      </c>
      <c r="AP76" s="83" t="s">
        <v>1059</v>
      </c>
      <c r="AQ76" s="78" t="b">
        <v>0</v>
      </c>
      <c r="AR76" s="78" t="b">
        <v>0</v>
      </c>
      <c r="AS76" s="78" t="b">
        <v>1</v>
      </c>
      <c r="AT76" s="78"/>
      <c r="AU76" s="78">
        <v>188</v>
      </c>
      <c r="AV76" s="83" t="s">
        <v>1065</v>
      </c>
      <c r="AW76" s="78" t="b">
        <v>0</v>
      </c>
      <c r="AX76" s="78" t="s">
        <v>1089</v>
      </c>
      <c r="AY76" s="83" t="s">
        <v>1163</v>
      </c>
      <c r="AZ76" s="78" t="s">
        <v>66</v>
      </c>
      <c r="BA76" s="78" t="str">
        <f>REPLACE(INDEX(GroupVertices[Group],MATCH(Vertices[[#This Row],[Vertex]],GroupVertices[Vertex],0)),1,1,"")</f>
        <v>7</v>
      </c>
      <c r="BB76" s="48"/>
      <c r="BC76" s="48"/>
      <c r="BD76" s="48"/>
      <c r="BE76" s="48"/>
      <c r="BF76" s="48" t="s">
        <v>358</v>
      </c>
      <c r="BG76" s="48" t="s">
        <v>358</v>
      </c>
      <c r="BH76" s="119" t="s">
        <v>1665</v>
      </c>
      <c r="BI76" s="119" t="s">
        <v>1665</v>
      </c>
      <c r="BJ76" s="119" t="s">
        <v>1573</v>
      </c>
      <c r="BK76" s="119" t="s">
        <v>1573</v>
      </c>
      <c r="BL76" s="119">
        <v>1</v>
      </c>
      <c r="BM76" s="123">
        <v>4.166666666666667</v>
      </c>
      <c r="BN76" s="119">
        <v>0</v>
      </c>
      <c r="BO76" s="123">
        <v>0</v>
      </c>
      <c r="BP76" s="119">
        <v>0</v>
      </c>
      <c r="BQ76" s="123">
        <v>0</v>
      </c>
      <c r="BR76" s="119">
        <v>23</v>
      </c>
      <c r="BS76" s="123">
        <v>95.83333333333333</v>
      </c>
      <c r="BT76" s="119">
        <v>24</v>
      </c>
      <c r="BU76" s="2"/>
      <c r="BV76" s="3"/>
      <c r="BW76" s="3"/>
      <c r="BX76" s="3"/>
      <c r="BY76" s="3"/>
    </row>
    <row r="77" spans="1:77" ht="41.45" customHeight="1">
      <c r="A77" s="64" t="s">
        <v>279</v>
      </c>
      <c r="C77" s="65"/>
      <c r="D77" s="65" t="s">
        <v>64</v>
      </c>
      <c r="E77" s="66">
        <v>162.19975605527762</v>
      </c>
      <c r="F77" s="68">
        <v>99.99913862281076</v>
      </c>
      <c r="G77" s="102" t="s">
        <v>431</v>
      </c>
      <c r="H77" s="65"/>
      <c r="I77" s="69" t="s">
        <v>279</v>
      </c>
      <c r="J77" s="70"/>
      <c r="K77" s="70"/>
      <c r="L77" s="69" t="s">
        <v>1242</v>
      </c>
      <c r="M77" s="73">
        <v>1.2870683046008728</v>
      </c>
      <c r="N77" s="74">
        <v>5126.19287109375</v>
      </c>
      <c r="O77" s="74">
        <v>9087.326171875</v>
      </c>
      <c r="P77" s="75"/>
      <c r="Q77" s="76"/>
      <c r="R77" s="76"/>
      <c r="S77" s="88"/>
      <c r="T77" s="48">
        <v>1</v>
      </c>
      <c r="U77" s="48">
        <v>1</v>
      </c>
      <c r="V77" s="49">
        <v>0</v>
      </c>
      <c r="W77" s="49">
        <v>0</v>
      </c>
      <c r="X77" s="49">
        <v>0</v>
      </c>
      <c r="Y77" s="49">
        <v>0.999993</v>
      </c>
      <c r="Z77" s="49">
        <v>0</v>
      </c>
      <c r="AA77" s="49" t="s">
        <v>1310</v>
      </c>
      <c r="AB77" s="71">
        <v>77</v>
      </c>
      <c r="AC77" s="71"/>
      <c r="AD77" s="72"/>
      <c r="AE77" s="78" t="s">
        <v>824</v>
      </c>
      <c r="AF77" s="78">
        <v>245</v>
      </c>
      <c r="AG77" s="78">
        <v>92</v>
      </c>
      <c r="AH77" s="78">
        <v>717</v>
      </c>
      <c r="AI77" s="78">
        <v>393</v>
      </c>
      <c r="AJ77" s="78"/>
      <c r="AK77" s="78" t="s">
        <v>897</v>
      </c>
      <c r="AL77" s="78" t="s">
        <v>953</v>
      </c>
      <c r="AM77" s="78"/>
      <c r="AN77" s="78"/>
      <c r="AO77" s="80">
        <v>40857.62299768518</v>
      </c>
      <c r="AP77" s="78"/>
      <c r="AQ77" s="78" t="b">
        <v>0</v>
      </c>
      <c r="AR77" s="78" t="b">
        <v>0</v>
      </c>
      <c r="AS77" s="78" t="b">
        <v>1</v>
      </c>
      <c r="AT77" s="78"/>
      <c r="AU77" s="78">
        <v>4</v>
      </c>
      <c r="AV77" s="83" t="s">
        <v>1065</v>
      </c>
      <c r="AW77" s="78" t="b">
        <v>0</v>
      </c>
      <c r="AX77" s="78" t="s">
        <v>1089</v>
      </c>
      <c r="AY77" s="83" t="s">
        <v>1164</v>
      </c>
      <c r="AZ77" s="78" t="s">
        <v>66</v>
      </c>
      <c r="BA77" s="78" t="str">
        <f>REPLACE(INDEX(GroupVertices[Group],MATCH(Vertices[[#This Row],[Vertex]],GroupVertices[Vertex],0)),1,1,"")</f>
        <v>4</v>
      </c>
      <c r="BB77" s="48"/>
      <c r="BC77" s="48"/>
      <c r="BD77" s="48"/>
      <c r="BE77" s="48"/>
      <c r="BF77" s="48" t="s">
        <v>347</v>
      </c>
      <c r="BG77" s="48" t="s">
        <v>347</v>
      </c>
      <c r="BH77" s="119" t="s">
        <v>1666</v>
      </c>
      <c r="BI77" s="119" t="s">
        <v>1666</v>
      </c>
      <c r="BJ77" s="119" t="s">
        <v>1695</v>
      </c>
      <c r="BK77" s="119" t="s">
        <v>1695</v>
      </c>
      <c r="BL77" s="119">
        <v>2</v>
      </c>
      <c r="BM77" s="123">
        <v>7.6923076923076925</v>
      </c>
      <c r="BN77" s="119">
        <v>0</v>
      </c>
      <c r="BO77" s="123">
        <v>0</v>
      </c>
      <c r="BP77" s="119">
        <v>0</v>
      </c>
      <c r="BQ77" s="123">
        <v>0</v>
      </c>
      <c r="BR77" s="119">
        <v>24</v>
      </c>
      <c r="BS77" s="123">
        <v>92.3076923076923</v>
      </c>
      <c r="BT77" s="119">
        <v>26</v>
      </c>
      <c r="BU77" s="2"/>
      <c r="BV77" s="3"/>
      <c r="BW77" s="3"/>
      <c r="BX77" s="3"/>
      <c r="BY77" s="3"/>
    </row>
    <row r="78" spans="1:77" ht="41.45" customHeight="1">
      <c r="A78" s="64" t="s">
        <v>281</v>
      </c>
      <c r="C78" s="65"/>
      <c r="D78" s="65" t="s">
        <v>64</v>
      </c>
      <c r="E78" s="66">
        <v>162.18937911734113</v>
      </c>
      <c r="F78" s="68">
        <v>99.99918336967774</v>
      </c>
      <c r="G78" s="102" t="s">
        <v>432</v>
      </c>
      <c r="H78" s="65"/>
      <c r="I78" s="69" t="s">
        <v>281</v>
      </c>
      <c r="J78" s="70"/>
      <c r="K78" s="70"/>
      <c r="L78" s="69" t="s">
        <v>1243</v>
      </c>
      <c r="M78" s="73">
        <v>1.2721556654008275</v>
      </c>
      <c r="N78" s="74">
        <v>2647.20703125</v>
      </c>
      <c r="O78" s="74">
        <v>527.3154296875</v>
      </c>
      <c r="P78" s="75"/>
      <c r="Q78" s="76"/>
      <c r="R78" s="76"/>
      <c r="S78" s="88"/>
      <c r="T78" s="48">
        <v>0</v>
      </c>
      <c r="U78" s="48">
        <v>1</v>
      </c>
      <c r="V78" s="49">
        <v>0</v>
      </c>
      <c r="W78" s="49">
        <v>0.043478</v>
      </c>
      <c r="X78" s="49">
        <v>0</v>
      </c>
      <c r="Y78" s="49">
        <v>0.560341</v>
      </c>
      <c r="Z78" s="49">
        <v>0</v>
      </c>
      <c r="AA78" s="49">
        <v>0</v>
      </c>
      <c r="AB78" s="71">
        <v>78</v>
      </c>
      <c r="AC78" s="71"/>
      <c r="AD78" s="72"/>
      <c r="AE78" s="78" t="s">
        <v>825</v>
      </c>
      <c r="AF78" s="78">
        <v>57</v>
      </c>
      <c r="AG78" s="78">
        <v>88</v>
      </c>
      <c r="AH78" s="78">
        <v>6167</v>
      </c>
      <c r="AI78" s="78">
        <v>5279</v>
      </c>
      <c r="AJ78" s="78"/>
      <c r="AK78" s="78" t="s">
        <v>898</v>
      </c>
      <c r="AL78" s="78"/>
      <c r="AM78" s="78"/>
      <c r="AN78" s="78"/>
      <c r="AO78" s="80">
        <v>43534.60083333333</v>
      </c>
      <c r="AP78" s="78"/>
      <c r="AQ78" s="78" t="b">
        <v>1</v>
      </c>
      <c r="AR78" s="78" t="b">
        <v>0</v>
      </c>
      <c r="AS78" s="78" t="b">
        <v>0</v>
      </c>
      <c r="AT78" s="78"/>
      <c r="AU78" s="78">
        <v>5</v>
      </c>
      <c r="AV78" s="78"/>
      <c r="AW78" s="78" t="b">
        <v>0</v>
      </c>
      <c r="AX78" s="78" t="s">
        <v>1089</v>
      </c>
      <c r="AY78" s="83" t="s">
        <v>1165</v>
      </c>
      <c r="AZ78" s="78" t="s">
        <v>66</v>
      </c>
      <c r="BA78" s="78" t="str">
        <f>REPLACE(INDEX(GroupVertices[Group],MATCH(Vertices[[#This Row],[Vertex]],GroupVertices[Vertex],0)),1,1,"")</f>
        <v>2</v>
      </c>
      <c r="BB78" s="48"/>
      <c r="BC78" s="48"/>
      <c r="BD78" s="48"/>
      <c r="BE78" s="48"/>
      <c r="BF78" s="48" t="s">
        <v>351</v>
      </c>
      <c r="BG78" s="48" t="s">
        <v>351</v>
      </c>
      <c r="BH78" s="119" t="s">
        <v>1656</v>
      </c>
      <c r="BI78" s="119" t="s">
        <v>1656</v>
      </c>
      <c r="BJ78" s="119" t="s">
        <v>1569</v>
      </c>
      <c r="BK78" s="119" t="s">
        <v>1569</v>
      </c>
      <c r="BL78" s="119">
        <v>0</v>
      </c>
      <c r="BM78" s="123">
        <v>0</v>
      </c>
      <c r="BN78" s="119">
        <v>1</v>
      </c>
      <c r="BO78" s="123">
        <v>3.5714285714285716</v>
      </c>
      <c r="BP78" s="119">
        <v>0</v>
      </c>
      <c r="BQ78" s="123">
        <v>0</v>
      </c>
      <c r="BR78" s="119">
        <v>27</v>
      </c>
      <c r="BS78" s="123">
        <v>96.42857142857143</v>
      </c>
      <c r="BT78" s="119">
        <v>28</v>
      </c>
      <c r="BU78" s="2"/>
      <c r="BV78" s="3"/>
      <c r="BW78" s="3"/>
      <c r="BX78" s="3"/>
      <c r="BY78" s="3"/>
    </row>
    <row r="79" spans="1:77" ht="41.45" customHeight="1">
      <c r="A79" s="64" t="s">
        <v>282</v>
      </c>
      <c r="C79" s="65"/>
      <c r="D79" s="65" t="s">
        <v>64</v>
      </c>
      <c r="E79" s="66">
        <v>162.42026598642826</v>
      </c>
      <c r="F79" s="68">
        <v>99.99818775188757</v>
      </c>
      <c r="G79" s="102" t="s">
        <v>433</v>
      </c>
      <c r="H79" s="65"/>
      <c r="I79" s="69" t="s">
        <v>282</v>
      </c>
      <c r="J79" s="70"/>
      <c r="K79" s="70"/>
      <c r="L79" s="69" t="s">
        <v>1244</v>
      </c>
      <c r="M79" s="73">
        <v>1.6039618876018364</v>
      </c>
      <c r="N79" s="74">
        <v>2262.8876953125</v>
      </c>
      <c r="O79" s="74">
        <v>9646.09375</v>
      </c>
      <c r="P79" s="75"/>
      <c r="Q79" s="76"/>
      <c r="R79" s="76"/>
      <c r="S79" s="88"/>
      <c r="T79" s="48">
        <v>0</v>
      </c>
      <c r="U79" s="48">
        <v>1</v>
      </c>
      <c r="V79" s="49">
        <v>0</v>
      </c>
      <c r="W79" s="49">
        <v>0.034483</v>
      </c>
      <c r="X79" s="49">
        <v>0</v>
      </c>
      <c r="Y79" s="49">
        <v>0.511783</v>
      </c>
      <c r="Z79" s="49">
        <v>0</v>
      </c>
      <c r="AA79" s="49">
        <v>0</v>
      </c>
      <c r="AB79" s="71">
        <v>79</v>
      </c>
      <c r="AC79" s="71"/>
      <c r="AD79" s="72"/>
      <c r="AE79" s="78" t="s">
        <v>826</v>
      </c>
      <c r="AF79" s="78">
        <v>153</v>
      </c>
      <c r="AG79" s="78">
        <v>177</v>
      </c>
      <c r="AH79" s="78">
        <v>468</v>
      </c>
      <c r="AI79" s="78">
        <v>1826</v>
      </c>
      <c r="AJ79" s="78"/>
      <c r="AK79" s="78" t="s">
        <v>899</v>
      </c>
      <c r="AL79" s="78" t="s">
        <v>954</v>
      </c>
      <c r="AM79" s="78"/>
      <c r="AN79" s="78"/>
      <c r="AO79" s="80">
        <v>39166.287141203706</v>
      </c>
      <c r="AP79" s="83" t="s">
        <v>1060</v>
      </c>
      <c r="AQ79" s="78" t="b">
        <v>0</v>
      </c>
      <c r="AR79" s="78" t="b">
        <v>0</v>
      </c>
      <c r="AS79" s="78" t="b">
        <v>0</v>
      </c>
      <c r="AT79" s="78"/>
      <c r="AU79" s="78">
        <v>5</v>
      </c>
      <c r="AV79" s="83" t="s">
        <v>1065</v>
      </c>
      <c r="AW79" s="78" t="b">
        <v>0</v>
      </c>
      <c r="AX79" s="78" t="s">
        <v>1089</v>
      </c>
      <c r="AY79" s="83" t="s">
        <v>1166</v>
      </c>
      <c r="AZ79" s="78" t="s">
        <v>66</v>
      </c>
      <c r="BA79" s="78" t="str">
        <f>REPLACE(INDEX(GroupVertices[Group],MATCH(Vertices[[#This Row],[Vertex]],GroupVertices[Vertex],0)),1,1,"")</f>
        <v>1</v>
      </c>
      <c r="BB79" s="48"/>
      <c r="BC79" s="48"/>
      <c r="BD79" s="48"/>
      <c r="BE79" s="48"/>
      <c r="BF79" s="48"/>
      <c r="BG79" s="48"/>
      <c r="BH79" s="119" t="s">
        <v>1659</v>
      </c>
      <c r="BI79" s="119" t="s">
        <v>1659</v>
      </c>
      <c r="BJ79" s="119" t="s">
        <v>1568</v>
      </c>
      <c r="BK79" s="119" t="s">
        <v>1568</v>
      </c>
      <c r="BL79" s="119">
        <v>0</v>
      </c>
      <c r="BM79" s="123">
        <v>0</v>
      </c>
      <c r="BN79" s="119">
        <v>3</v>
      </c>
      <c r="BO79" s="123">
        <v>13.636363636363637</v>
      </c>
      <c r="BP79" s="119">
        <v>0</v>
      </c>
      <c r="BQ79" s="123">
        <v>0</v>
      </c>
      <c r="BR79" s="119">
        <v>19</v>
      </c>
      <c r="BS79" s="123">
        <v>86.36363636363636</v>
      </c>
      <c r="BT79" s="119">
        <v>22</v>
      </c>
      <c r="BU79" s="2"/>
      <c r="BV79" s="3"/>
      <c r="BW79" s="3"/>
      <c r="BX79" s="3"/>
      <c r="BY79" s="3"/>
    </row>
    <row r="80" spans="1:77" ht="41.45" customHeight="1">
      <c r="A80" s="89" t="s">
        <v>283</v>
      </c>
      <c r="C80" s="90"/>
      <c r="D80" s="90" t="s">
        <v>64</v>
      </c>
      <c r="E80" s="91">
        <v>176.91425404923473</v>
      </c>
      <c r="F80" s="92">
        <v>99.9356875654423</v>
      </c>
      <c r="G80" s="103" t="s">
        <v>434</v>
      </c>
      <c r="H80" s="90"/>
      <c r="I80" s="93" t="s">
        <v>283</v>
      </c>
      <c r="J80" s="94"/>
      <c r="K80" s="94"/>
      <c r="L80" s="93" t="s">
        <v>1245</v>
      </c>
      <c r="M80" s="95">
        <v>22.43319069026517</v>
      </c>
      <c r="N80" s="96">
        <v>3414.046875</v>
      </c>
      <c r="O80" s="96">
        <v>5581.02783203125</v>
      </c>
      <c r="P80" s="97"/>
      <c r="Q80" s="98"/>
      <c r="R80" s="98"/>
      <c r="S80" s="99"/>
      <c r="T80" s="48">
        <v>0</v>
      </c>
      <c r="U80" s="48">
        <v>1</v>
      </c>
      <c r="V80" s="49">
        <v>0</v>
      </c>
      <c r="W80" s="49">
        <v>0.034483</v>
      </c>
      <c r="X80" s="49">
        <v>0</v>
      </c>
      <c r="Y80" s="49">
        <v>0.511783</v>
      </c>
      <c r="Z80" s="49">
        <v>0</v>
      </c>
      <c r="AA80" s="49">
        <v>0</v>
      </c>
      <c r="AB80" s="100">
        <v>80</v>
      </c>
      <c r="AC80" s="100"/>
      <c r="AD80" s="101"/>
      <c r="AE80" s="78" t="s">
        <v>827</v>
      </c>
      <c r="AF80" s="78">
        <v>923</v>
      </c>
      <c r="AG80" s="78">
        <v>5764</v>
      </c>
      <c r="AH80" s="78">
        <v>186752</v>
      </c>
      <c r="AI80" s="78">
        <v>105796</v>
      </c>
      <c r="AJ80" s="78"/>
      <c r="AK80" s="78" t="s">
        <v>900</v>
      </c>
      <c r="AL80" s="78" t="s">
        <v>924</v>
      </c>
      <c r="AM80" s="83" t="s">
        <v>1006</v>
      </c>
      <c r="AN80" s="78"/>
      <c r="AO80" s="80">
        <v>39021.87888888889</v>
      </c>
      <c r="AP80" s="83" t="s">
        <v>1061</v>
      </c>
      <c r="AQ80" s="78" t="b">
        <v>0</v>
      </c>
      <c r="AR80" s="78" t="b">
        <v>0</v>
      </c>
      <c r="AS80" s="78" t="b">
        <v>1</v>
      </c>
      <c r="AT80" s="78"/>
      <c r="AU80" s="78">
        <v>446</v>
      </c>
      <c r="AV80" s="83" t="s">
        <v>1074</v>
      </c>
      <c r="AW80" s="78" t="b">
        <v>0</v>
      </c>
      <c r="AX80" s="78" t="s">
        <v>1089</v>
      </c>
      <c r="AY80" s="83" t="s">
        <v>1167</v>
      </c>
      <c r="AZ80" s="78" t="s">
        <v>66</v>
      </c>
      <c r="BA80" s="78" t="str">
        <f>REPLACE(INDEX(GroupVertices[Group],MATCH(Vertices[[#This Row],[Vertex]],GroupVertices[Vertex],0)),1,1,"")</f>
        <v>1</v>
      </c>
      <c r="BB80" s="48"/>
      <c r="BC80" s="48"/>
      <c r="BD80" s="48"/>
      <c r="BE80" s="48"/>
      <c r="BF80" s="48"/>
      <c r="BG80" s="48"/>
      <c r="BH80" s="119" t="s">
        <v>1659</v>
      </c>
      <c r="BI80" s="119" t="s">
        <v>1659</v>
      </c>
      <c r="BJ80" s="119" t="s">
        <v>1568</v>
      </c>
      <c r="BK80" s="119" t="s">
        <v>1568</v>
      </c>
      <c r="BL80" s="119">
        <v>0</v>
      </c>
      <c r="BM80" s="123">
        <v>0</v>
      </c>
      <c r="BN80" s="119">
        <v>3</v>
      </c>
      <c r="BO80" s="123">
        <v>13.636363636363637</v>
      </c>
      <c r="BP80" s="119">
        <v>0</v>
      </c>
      <c r="BQ80" s="123">
        <v>0</v>
      </c>
      <c r="BR80" s="119">
        <v>19</v>
      </c>
      <c r="BS80" s="123">
        <v>86.36363636363636</v>
      </c>
      <c r="BT80" s="119">
        <v>22</v>
      </c>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0"/>
    <dataValidation allowBlank="1" showInputMessage="1" promptTitle="Vertex Tooltip" prompt="Enter optional text that will pop up when the mouse is hovered over the vertex." errorTitle="Invalid Vertex Image Key" sqref="L3:L8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0"/>
    <dataValidation allowBlank="1" showInputMessage="1" promptTitle="Vertex Label Fill Color" prompt="To select an optional fill color for the Label shape, right-click and select Select Color on the right-click menu." sqref="J3:J80"/>
    <dataValidation allowBlank="1" showInputMessage="1" promptTitle="Vertex Image File" prompt="Enter the path to an image file.  Hover over the column header for examples." errorTitle="Invalid Vertex Image Key" sqref="G3:G80"/>
    <dataValidation allowBlank="1" showInputMessage="1" promptTitle="Vertex Color" prompt="To select an optional vertex color, right-click and select Select Color on the right-click menu." sqref="C3:C80"/>
    <dataValidation allowBlank="1" showInputMessage="1" promptTitle="Vertex Opacity" prompt="Enter an optional vertex opacity between 0 (transparent) and 100 (opaque)." errorTitle="Invalid Vertex Opacity" error="The optional vertex opacity must be a whole number between 0 and 10." sqref="F3:F80"/>
    <dataValidation type="list" allowBlank="1" showInputMessage="1" showErrorMessage="1" promptTitle="Vertex Shape" prompt="Select an optional vertex shape." errorTitle="Invalid Vertex Shape" error="You have entered an invalid vertex shape.  Try selecting from the drop-down list instead." sqref="D3:D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0">
      <formula1>ValidVertexLabelPositions</formula1>
    </dataValidation>
    <dataValidation allowBlank="1" showInputMessage="1" showErrorMessage="1" promptTitle="Vertex Name" prompt="Enter the name of the vertex." sqref="A3:A80"/>
  </dataValidations>
  <hyperlinks>
    <hyperlink ref="AM3" r:id="rId1" display="https://t.co/e72o2UWaBt"/>
    <hyperlink ref="AM4" r:id="rId2" display="https://t.co/CTvglKdx9z"/>
    <hyperlink ref="AM5" r:id="rId3" display="https://t.co/Fn7ySaqS4T"/>
    <hyperlink ref="AM6" r:id="rId4" display="https://t.co/gMmtVlkB31"/>
    <hyperlink ref="AM7" r:id="rId5" display="https://t.co/uiLRlFZnpI"/>
    <hyperlink ref="AM8" r:id="rId6" display="https://t.co/xEYSrMZ8Cw"/>
    <hyperlink ref="AM9" r:id="rId7" display="https://t.co/fe1PcrSzyu"/>
    <hyperlink ref="AM10" r:id="rId8" display="https://t.co/65BLY1tGmm"/>
    <hyperlink ref="AM11" r:id="rId9" display="https://t.co/w9LxkdsXx8"/>
    <hyperlink ref="AM12" r:id="rId10" display="http://t.co/JbbyoPIT7j"/>
    <hyperlink ref="AM13" r:id="rId11" display="https://t.co/Sy3hR8snbU"/>
    <hyperlink ref="AM15" r:id="rId12" display="https://t.co/zmLXtjRt1W"/>
    <hyperlink ref="AM16" r:id="rId13" display="https://t.co/IkLbf1OMsr"/>
    <hyperlink ref="AM17" r:id="rId14" display="https://t.co/p4r5cWC4fI"/>
    <hyperlink ref="AM19" r:id="rId15" display="http://t.co/766KjgPQ8z"/>
    <hyperlink ref="AM22" r:id="rId16" display="https://t.co/JG2IQdOXJy"/>
    <hyperlink ref="AM23" r:id="rId17" display="https://t.co/EkSqUy9K35"/>
    <hyperlink ref="AM24" r:id="rId18" display="https://t.co/SMYTCcemqZ"/>
    <hyperlink ref="AM25" r:id="rId19" display="https://t.co/QNqyHNoDFe"/>
    <hyperlink ref="AM26" r:id="rId20" display="https://t.co/Egs9FD3PYf"/>
    <hyperlink ref="AM29" r:id="rId21" display="https://t.co/EFO6rSh8UR"/>
    <hyperlink ref="AM32" r:id="rId22" display="https://t.co/LYLHA1pbQQ"/>
    <hyperlink ref="AM34" r:id="rId23" display="https://t.co/XIlbZiVaqr"/>
    <hyperlink ref="AM35" r:id="rId24" display="https://t.co/0rExsFHvWM"/>
    <hyperlink ref="AM36" r:id="rId25" display="https://t.co/b3i3szml35"/>
    <hyperlink ref="AM37" r:id="rId26" display="https://t.co/fVHNsvuay8"/>
    <hyperlink ref="AM38" r:id="rId27" display="http://t.co/UWtlSw61TS"/>
    <hyperlink ref="AM39" r:id="rId28" display="http://t.co/I1NXpH1yS1"/>
    <hyperlink ref="AM41" r:id="rId29" display="https://t.co/qp5s0nqZQ7"/>
    <hyperlink ref="AM43" r:id="rId30" display="http://t.co/gz2VKIyaET"/>
    <hyperlink ref="AM46" r:id="rId31" display="https://t.co/D1H54mM0g8"/>
    <hyperlink ref="AM47" r:id="rId32" display="http://t.co/hhlNgSNjO1"/>
    <hyperlink ref="AM49" r:id="rId33" display="http://t.co/6dLMLCbul4"/>
    <hyperlink ref="AM50" r:id="rId34" display="https://t.co/FbHCqArbUB"/>
    <hyperlink ref="AM53" r:id="rId35" display="https://t.co/W2veFKHWZO"/>
    <hyperlink ref="AM54" r:id="rId36" display="https://t.co/cwDF8GotML"/>
    <hyperlink ref="AM56" r:id="rId37" display="https://t.co/d7AArbnMwc"/>
    <hyperlink ref="AM57" r:id="rId38" display="https://t.co/aj0UUpUP8a"/>
    <hyperlink ref="AM58" r:id="rId39" display="https://t.co/ynkRDpoiHi"/>
    <hyperlink ref="AM61" r:id="rId40" display="https://t.co/0xmfa8q7Va"/>
    <hyperlink ref="AM62" r:id="rId41" display="https://t.co/ULiBOG60TS"/>
    <hyperlink ref="AM63" r:id="rId42" display="http://t.co/IfjJMyrZvZ"/>
    <hyperlink ref="AM64" r:id="rId43" display="https://t.co/qp5s0nqZQ7"/>
    <hyperlink ref="AM65" r:id="rId44" display="https://t.co/HtgEwghnim"/>
    <hyperlink ref="AM67" r:id="rId45" display="https://t.co/ZOq72EUyHk"/>
    <hyperlink ref="AM68" r:id="rId46" display="https://t.co/rDMU07IxSC"/>
    <hyperlink ref="AM69" r:id="rId47" display="https://t.co/Fg6ThHEEc0"/>
    <hyperlink ref="AM70" r:id="rId48" display="https://t.co/GP0CrjxTz1"/>
    <hyperlink ref="AM71" r:id="rId49" display="http://t.co/qmeWyOvZ7Z"/>
    <hyperlink ref="AM72" r:id="rId50" display="https://t.co/hITphPyMYL"/>
    <hyperlink ref="AM74" r:id="rId51" display="https://t.co/FSzk6KyRSw"/>
    <hyperlink ref="AM76" r:id="rId52" display="https://t.co/ymY5Orvo33"/>
    <hyperlink ref="AM80" r:id="rId53" display="https://t.co/n2OmwaeQNe"/>
    <hyperlink ref="AP3" r:id="rId54" display="https://pbs.twimg.com/profile_banners/41917203/1403892719"/>
    <hyperlink ref="AP4" r:id="rId55" display="https://pbs.twimg.com/profile_banners/5725652/1402602299"/>
    <hyperlink ref="AP5" r:id="rId56" display="https://pbs.twimg.com/profile_banners/242595690/1362684933"/>
    <hyperlink ref="AP6" r:id="rId57" display="https://pbs.twimg.com/profile_banners/14231648/1353822955"/>
    <hyperlink ref="AP7" r:id="rId58" display="https://pbs.twimg.com/profile_banners/2142731/1560289318"/>
    <hyperlink ref="AP8" r:id="rId59" display="https://pbs.twimg.com/profile_banners/35761106/1399332736"/>
    <hyperlink ref="AP9" r:id="rId60" display="https://pbs.twimg.com/profile_banners/958904503/1539171250"/>
    <hyperlink ref="AP10" r:id="rId61" display="https://pbs.twimg.com/profile_banners/6322792/1549743122"/>
    <hyperlink ref="AP11" r:id="rId62" display="https://pbs.twimg.com/profile_banners/5820292/1480604850"/>
    <hyperlink ref="AP12" r:id="rId63" display="https://pbs.twimg.com/profile_banners/14061059/1444169488"/>
    <hyperlink ref="AP13" r:id="rId64" display="https://pbs.twimg.com/profile_banners/15254217/1554826346"/>
    <hyperlink ref="AP16" r:id="rId65" display="https://pbs.twimg.com/profile_banners/1951801128/1493312192"/>
    <hyperlink ref="AP17" r:id="rId66" display="https://pbs.twimg.com/profile_banners/3837171/1349666718"/>
    <hyperlink ref="AP18" r:id="rId67" display="https://pbs.twimg.com/profile_banners/45613305/1410336698"/>
    <hyperlink ref="AP19" r:id="rId68" display="https://pbs.twimg.com/profile_banners/14231151/1501839838"/>
    <hyperlink ref="AP20" r:id="rId69" display="https://pbs.twimg.com/profile_banners/31152678/1443411655"/>
    <hyperlink ref="AP22" r:id="rId70" display="https://pbs.twimg.com/profile_banners/83781271/1465645164"/>
    <hyperlink ref="AP23" r:id="rId71" display="https://pbs.twimg.com/profile_banners/122619084/1568297881"/>
    <hyperlink ref="AP26" r:id="rId72" display="https://pbs.twimg.com/profile_banners/61790760/1405780848"/>
    <hyperlink ref="AP28" r:id="rId73" display="https://pbs.twimg.com/profile_banners/43562385/1542205590"/>
    <hyperlink ref="AP29" r:id="rId74" display="https://pbs.twimg.com/profile_banners/8470842/1433651071"/>
    <hyperlink ref="AP31" r:id="rId75" display="https://pbs.twimg.com/profile_banners/622960227/1566659888"/>
    <hyperlink ref="AP32" r:id="rId76" display="https://pbs.twimg.com/profile_banners/92468053/1398301276"/>
    <hyperlink ref="AP33" r:id="rId77" display="https://pbs.twimg.com/profile_banners/112292308/1491121545"/>
    <hyperlink ref="AP34" r:id="rId78" display="https://pbs.twimg.com/profile_banners/409823/1534159125"/>
    <hyperlink ref="AP35" r:id="rId79" display="https://pbs.twimg.com/profile_banners/14757416/1398859934"/>
    <hyperlink ref="AP36" r:id="rId80" display="https://pbs.twimg.com/profile_banners/3742994059/1516529283"/>
    <hyperlink ref="AP37" r:id="rId81" display="https://pbs.twimg.com/profile_banners/777980687186006016/1535634358"/>
    <hyperlink ref="AP38" r:id="rId82" display="https://pbs.twimg.com/profile_banners/3377241/1398225189"/>
    <hyperlink ref="AP41" r:id="rId83" display="https://pbs.twimg.com/profile_banners/909013182160674816/1541052509"/>
    <hyperlink ref="AP44" r:id="rId84" display="https://pbs.twimg.com/profile_banners/940682652805300225/1524306507"/>
    <hyperlink ref="AP45" r:id="rId85" display="https://pbs.twimg.com/profile_banners/62693665/1490228470"/>
    <hyperlink ref="AP47" r:id="rId86" display="https://pbs.twimg.com/profile_banners/1004035789/1385134522"/>
    <hyperlink ref="AP48" r:id="rId87" display="https://pbs.twimg.com/profile_banners/1119303357003370496/1556021854"/>
    <hyperlink ref="AP50" r:id="rId88" display="https://pbs.twimg.com/profile_banners/21762800/1555693414"/>
    <hyperlink ref="AP52" r:id="rId89" display="https://pbs.twimg.com/profile_banners/958943178555625472/1564987024"/>
    <hyperlink ref="AP55" r:id="rId90" display="https://pbs.twimg.com/profile_banners/969568213821542405/1557358052"/>
    <hyperlink ref="AP56" r:id="rId91" display="https://pbs.twimg.com/profile_banners/126140833/1434571391"/>
    <hyperlink ref="AP57" r:id="rId92" display="https://pbs.twimg.com/profile_banners/16085801/1388699340"/>
    <hyperlink ref="AP58" r:id="rId93" display="https://pbs.twimg.com/profile_banners/17053097/1472077226"/>
    <hyperlink ref="AP59" r:id="rId94" display="https://pbs.twimg.com/profile_banners/113713261/1568072495"/>
    <hyperlink ref="AP60" r:id="rId95" display="https://pbs.twimg.com/profile_banners/231374928/1495895077"/>
    <hyperlink ref="AP61" r:id="rId96" display="https://pbs.twimg.com/profile_banners/13567/1520602618"/>
    <hyperlink ref="AP64" r:id="rId97" display="https://pbs.twimg.com/profile_banners/1064439481468510209/1553233692"/>
    <hyperlink ref="AP65" r:id="rId98" display="https://pbs.twimg.com/profile_banners/1119544145624883200/1555755752"/>
    <hyperlink ref="AP66" r:id="rId99" display="https://pbs.twimg.com/profile_banners/1324800860/1488185980"/>
    <hyperlink ref="AP67" r:id="rId100" display="https://pbs.twimg.com/profile_banners/17764116/1402744949"/>
    <hyperlink ref="AP68" r:id="rId101" display="https://pbs.twimg.com/profile_banners/28968459/1495017527"/>
    <hyperlink ref="AP69" r:id="rId102" display="https://pbs.twimg.com/profile_banners/15810479/1399661752"/>
    <hyperlink ref="AP71" r:id="rId103" display="https://pbs.twimg.com/profile_banners/109323518/1360814652"/>
    <hyperlink ref="AP74" r:id="rId104" display="https://pbs.twimg.com/profile_banners/1941904946/1547100476"/>
    <hyperlink ref="AP75" r:id="rId105" display="https://pbs.twimg.com/profile_banners/773095768081084416/1492143728"/>
    <hyperlink ref="AP76" r:id="rId106" display="https://pbs.twimg.com/profile_banners/2512739508/1400687700"/>
    <hyperlink ref="AP79" r:id="rId107" display="https://pbs.twimg.com/profile_banners/2160821/1507108268"/>
    <hyperlink ref="AP80" r:id="rId108" display="https://pbs.twimg.com/profile_banners/11214/1560846371"/>
    <hyperlink ref="AV3" r:id="rId109" display="http://abs.twimg.com/images/themes/theme14/bg.gif"/>
    <hyperlink ref="AV4" r:id="rId110" display="http://abs.twimg.com/images/themes/theme2/bg.gif"/>
    <hyperlink ref="AV5" r:id="rId111" display="http://abs.twimg.com/images/themes/theme14/bg.gif"/>
    <hyperlink ref="AV6" r:id="rId112" display="http://abs.twimg.com/images/themes/theme6/bg.gif"/>
    <hyperlink ref="AV7" r:id="rId113" display="http://abs.twimg.com/images/themes/theme1/bg.png"/>
    <hyperlink ref="AV8" r:id="rId114" display="http://abs.twimg.com/images/themes/theme1/bg.png"/>
    <hyperlink ref="AV9" r:id="rId115" display="http://abs.twimg.com/images/themes/theme14/bg.gif"/>
    <hyperlink ref="AV10" r:id="rId116" display="http://abs.twimg.com/images/themes/theme15/bg.png"/>
    <hyperlink ref="AV11" r:id="rId117" display="http://abs.twimg.com/images/themes/theme1/bg.png"/>
    <hyperlink ref="AV12" r:id="rId118" display="http://abs.twimg.com/images/themes/theme1/bg.png"/>
    <hyperlink ref="AV13" r:id="rId119" display="http://abs.twimg.com/images/themes/theme2/bg.gif"/>
    <hyperlink ref="AV14" r:id="rId120" display="http://abs.twimg.com/images/themes/theme1/bg.png"/>
    <hyperlink ref="AV15" r:id="rId121" display="http://abs.twimg.com/images/themes/theme6/bg.gif"/>
    <hyperlink ref="AV16" r:id="rId122" display="http://abs.twimg.com/images/themes/theme1/bg.png"/>
    <hyperlink ref="AV17" r:id="rId123" display="http://abs.twimg.com/images/themes/theme12/bg.gif"/>
    <hyperlink ref="AV18" r:id="rId124" display="http://abs.twimg.com/images/themes/theme6/bg.gif"/>
    <hyperlink ref="AV19" r:id="rId125" display="http://abs.twimg.com/images/themes/theme1/bg.png"/>
    <hyperlink ref="AV20" r:id="rId126" display="http://abs.twimg.com/images/themes/theme1/bg.png"/>
    <hyperlink ref="AV21" r:id="rId127" display="http://abs.twimg.com/images/themes/theme1/bg.png"/>
    <hyperlink ref="AV22" r:id="rId128" display="http://abs.twimg.com/images/themes/theme8/bg.gif"/>
    <hyperlink ref="AV23" r:id="rId129" display="http://abs.twimg.com/images/themes/theme3/bg.gif"/>
    <hyperlink ref="AV24" r:id="rId130" display="http://abs.twimg.com/images/themes/theme1/bg.png"/>
    <hyperlink ref="AV25" r:id="rId131" display="http://abs.twimg.com/images/themes/theme1/bg.png"/>
    <hyperlink ref="AV26" r:id="rId132" display="http://abs.twimg.com/images/themes/theme4/bg.gif"/>
    <hyperlink ref="AV27" r:id="rId133" display="http://abs.twimg.com/images/themes/theme1/bg.png"/>
    <hyperlink ref="AV28" r:id="rId134" display="http://abs.twimg.com/images/themes/theme1/bg.png"/>
    <hyperlink ref="AV29" r:id="rId135" display="http://abs.twimg.com/images/themes/theme1/bg.png"/>
    <hyperlink ref="AV30" r:id="rId136" display="http://abs.twimg.com/images/themes/theme6/bg.gif"/>
    <hyperlink ref="AV31" r:id="rId137" display="http://abs.twimg.com/images/themes/theme10/bg.gif"/>
    <hyperlink ref="AV32" r:id="rId138" display="http://abs.twimg.com/images/themes/theme14/bg.gif"/>
    <hyperlink ref="AV33" r:id="rId139" display="http://abs.twimg.com/images/themes/theme1/bg.png"/>
    <hyperlink ref="AV34" r:id="rId140" display="http://abs.twimg.com/images/themes/theme1/bg.png"/>
    <hyperlink ref="AV35" r:id="rId141" display="http://abs.twimg.com/images/themes/theme12/bg.gif"/>
    <hyperlink ref="AV36" r:id="rId142" display="http://abs.twimg.com/images/themes/theme2/bg.gif"/>
    <hyperlink ref="AV37" r:id="rId143" display="http://abs.twimg.com/images/themes/theme1/bg.png"/>
    <hyperlink ref="AV38" r:id="rId144" display="http://abs.twimg.com/images/themes/theme1/bg.png"/>
    <hyperlink ref="AV39" r:id="rId145" display="http://abs.twimg.com/images/themes/theme1/bg.png"/>
    <hyperlink ref="AV43" r:id="rId146" display="http://abs.twimg.com/images/themes/theme1/bg.png"/>
    <hyperlink ref="AV44" r:id="rId147" display="http://abs.twimg.com/images/themes/theme1/bg.png"/>
    <hyperlink ref="AV45" r:id="rId148" display="http://abs.twimg.com/images/themes/theme11/bg.gif"/>
    <hyperlink ref="AV47" r:id="rId149" display="http://abs.twimg.com/images/themes/theme1/bg.png"/>
    <hyperlink ref="AV49" r:id="rId150" display="http://abs.twimg.com/images/themes/theme1/bg.png"/>
    <hyperlink ref="AV50" r:id="rId151" display="http://abs.twimg.com/images/themes/theme1/bg.png"/>
    <hyperlink ref="AV51" r:id="rId152" display="http://abs.twimg.com/images/themes/theme2/bg.gif"/>
    <hyperlink ref="AV53" r:id="rId153" display="http://abs.twimg.com/images/themes/theme15/bg.png"/>
    <hyperlink ref="AV54" r:id="rId154" display="http://abs.twimg.com/images/themes/theme3/bg.gif"/>
    <hyperlink ref="AV56" r:id="rId155" display="http://abs.twimg.com/images/themes/theme13/bg.gif"/>
    <hyperlink ref="AV57" r:id="rId156" display="http://abs.twimg.com/images/themes/theme14/bg.gif"/>
    <hyperlink ref="AV58" r:id="rId157" display="http://abs.twimg.com/images/themes/theme1/bg.png"/>
    <hyperlink ref="AV59" r:id="rId158" display="http://abs.twimg.com/images/themes/theme1/bg.png"/>
    <hyperlink ref="AV60" r:id="rId159" display="http://abs.twimg.com/images/themes/theme9/bg.gif"/>
    <hyperlink ref="AV61" r:id="rId160" display="http://abs.twimg.com/images/themes/theme6/bg.gif"/>
    <hyperlink ref="AV62" r:id="rId161" display="http://abs.twimg.com/images/themes/theme15/bg.png"/>
    <hyperlink ref="AV63" r:id="rId162" display="http://abs.twimg.com/images/themes/theme1/bg.png"/>
    <hyperlink ref="AV66" r:id="rId163" display="http://abs.twimg.com/images/themes/theme1/bg.png"/>
    <hyperlink ref="AV67" r:id="rId164" display="http://abs.twimg.com/images/themes/theme1/bg.png"/>
    <hyperlink ref="AV68" r:id="rId165" display="http://abs.twimg.com/images/themes/theme1/bg.png"/>
    <hyperlink ref="AV69" r:id="rId166" display="http://abs.twimg.com/images/themes/theme1/bg.png"/>
    <hyperlink ref="AV70" r:id="rId167" display="http://abs.twimg.com/images/themes/theme1/bg.png"/>
    <hyperlink ref="AV71" r:id="rId168" display="http://abs.twimg.com/images/themes/theme1/bg.png"/>
    <hyperlink ref="AV72" r:id="rId169" display="http://abs.twimg.com/images/themes/theme1/bg.png"/>
    <hyperlink ref="AV73" r:id="rId170" display="http://abs.twimg.com/images/themes/theme1/bg.png"/>
    <hyperlink ref="AV74" r:id="rId171" display="http://abs.twimg.com/images/themes/theme15/bg.png"/>
    <hyperlink ref="AV75" r:id="rId172" display="http://abs.twimg.com/images/themes/theme1/bg.png"/>
    <hyperlink ref="AV76" r:id="rId173" display="http://abs.twimg.com/images/themes/theme1/bg.png"/>
    <hyperlink ref="AV77" r:id="rId174" display="http://abs.twimg.com/images/themes/theme1/bg.png"/>
    <hyperlink ref="AV79" r:id="rId175" display="http://abs.twimg.com/images/themes/theme1/bg.png"/>
    <hyperlink ref="AV80" r:id="rId176" display="http://abs.twimg.com/images/themes/theme9/bg.gif"/>
    <hyperlink ref="G3" r:id="rId177" display="http://pbs.twimg.com/profile_images/1058452326262788096/ABNfqNxh_normal.jpg"/>
    <hyperlink ref="G4" r:id="rId178" display="http://pbs.twimg.com/profile_images/905903014355103744/xXGKZyIe_normal.jpg"/>
    <hyperlink ref="G5" r:id="rId179" display="http://pbs.twimg.com/profile_images/1088608922225860608/vRgA_etP_normal.jpg"/>
    <hyperlink ref="G6" r:id="rId180" display="http://pbs.twimg.com/profile_images/917255700253892608/G-Az_9Ki_normal.jpg"/>
    <hyperlink ref="G7" r:id="rId181" display="http://pbs.twimg.com/profile_images/1138489258207899648/9_KBUEn7_normal.jpg"/>
    <hyperlink ref="G8" r:id="rId182" display="http://pbs.twimg.com/profile_images/1069553420854591489/stZUQMcC_normal.jpg"/>
    <hyperlink ref="G9" r:id="rId183" display="http://pbs.twimg.com/profile_images/1002851635784110080/yR7yXGVt_normal.jpg"/>
    <hyperlink ref="G10" r:id="rId184" display="http://pbs.twimg.com/profile_images/1094220717187629056/lSFKUQk2_normal.jpg"/>
    <hyperlink ref="G11" r:id="rId185" display="http://pbs.twimg.com/profile_images/1688718116/Headshot_normal.JPG"/>
    <hyperlink ref="G12" r:id="rId186" display="http://pbs.twimg.com/profile_images/1096838244937932803/hEsINROp_normal.jpg"/>
    <hyperlink ref="G13" r:id="rId187" display="http://pbs.twimg.com/profile_images/1110530736149483525/hMrfLC37_normal.png"/>
    <hyperlink ref="G14" r:id="rId188" display="http://pbs.twimg.com/profile_images/2220408944/top-square_normal.jpg"/>
    <hyperlink ref="G15" r:id="rId189" display="http://pbs.twimg.com/profile_images/2258165561/BNI5Iq8x_normal"/>
    <hyperlink ref="G16" r:id="rId190" display="http://pbs.twimg.com/profile_images/1107710785784971264/SHlZzRIV_normal.png"/>
    <hyperlink ref="G17" r:id="rId191" display="http://pbs.twimg.com/profile_images/1479371596/profile6_normal.jpg"/>
    <hyperlink ref="G18" r:id="rId192" display="http://pbs.twimg.com/profile_images/639096814436618241/UDdoNGWj_normal.jpg"/>
    <hyperlink ref="G19" r:id="rId193" display="http://pbs.twimg.com/profile_images/52124215/css_normal.png"/>
    <hyperlink ref="G20" r:id="rId194" display="http://pbs.twimg.com/profile_images/917963497530564608/p48dDtuT_normal.jpg"/>
    <hyperlink ref="G21" r:id="rId195" display="http://pbs.twimg.com/profile_images/962120835/kojiishi_normal.jpg"/>
    <hyperlink ref="G22" r:id="rId196" display="http://pbs.twimg.com/profile_images/1063257381792964609/xqepEBqJ_normal.jpg"/>
    <hyperlink ref="G23" r:id="rId197" display="http://pbs.twimg.com/profile_images/1167046886701686785/gIaBFSop_normal.jpg"/>
    <hyperlink ref="G24" r:id="rId198" display="http://pbs.twimg.com/profile_images/1159453421/kinuko-hacking_normal.JPG"/>
    <hyperlink ref="G25" r:id="rId199" display="http://pbs.twimg.com/profile_images/378800000445599340/8b7a4faefdc08412c8a82dfacb64a2a8_normal.jpeg"/>
    <hyperlink ref="G26" r:id="rId200" display="http://pbs.twimg.com/profile_images/378800000519564633/f8079885d680213e64e4d706daa4a5ee_normal.jpeg"/>
    <hyperlink ref="G27" r:id="rId201" display="http://pbs.twimg.com/profile_images/1088034731856416768/Ru8Ky34g_normal.jpg"/>
    <hyperlink ref="G28" r:id="rId202" display="http://pbs.twimg.com/profile_images/1059513186628632576/1xRlNiD9_normal.jpg"/>
    <hyperlink ref="G29" r:id="rId203" display="http://pbs.twimg.com/profile_images/593793041816629248/yKbOT56n_normal.jpg"/>
    <hyperlink ref="G30" r:id="rId204" display="http://pbs.twimg.com/profile_images/124828526/canwegobackwherewebegan_normal.jpg"/>
    <hyperlink ref="G31" r:id="rId205" display="http://pbs.twimg.com/profile_images/1155106816931483649/wOIDQ1Y-_normal.png"/>
    <hyperlink ref="G32" r:id="rId206" display="http://pbs.twimg.com/profile_images/927085120837652485/PNifQHRB_normal.jpg"/>
    <hyperlink ref="G33" r:id="rId207" display="http://pbs.twimg.com/profile_images/1123970956538646536/zOF1oJw9_normal.jpg"/>
    <hyperlink ref="G34" r:id="rId208" display="http://pbs.twimg.com/profile_images/807277326539046912/EZR6qL-S_normal.jpg"/>
    <hyperlink ref="G35" r:id="rId209" display="http://pbs.twimg.com/profile_images/998638669656309760/XPCQeObp_normal.jpg"/>
    <hyperlink ref="G36" r:id="rId210" display="http://pbs.twimg.com/profile_images/1060795945909014529/Y_2MNEnT_normal.jpg"/>
    <hyperlink ref="G37" r:id="rId211" display="http://pbs.twimg.com/profile_images/1034794321751330816/nBXwd5Wg_normal.jpg"/>
    <hyperlink ref="G38" r:id="rId212" display="http://pbs.twimg.com/profile_images/458776377609580544/V7imORJo_normal.jpeg"/>
    <hyperlink ref="G39" r:id="rId213" display="http://pbs.twimg.com/profile_images/507665038329405440/iDOvf3xC_normal.jpeg"/>
    <hyperlink ref="G40" r:id="rId214" display="http://abs.twimg.com/sticky/default_profile_images/default_profile_normal.png"/>
    <hyperlink ref="G41" r:id="rId215" display="http://pbs.twimg.com/profile_images/1040081682328518657/XzRSW2Ut_normal.jpg"/>
    <hyperlink ref="G42" r:id="rId216" display="http://pbs.twimg.com/profile_images/1100700908474847233/b7M8hFxg_normal.png"/>
    <hyperlink ref="G43" r:id="rId217" display="http://pbs.twimg.com/profile_images/1112649452303597568/GiXHcqZc_normal.png"/>
    <hyperlink ref="G44" r:id="rId218" display="http://pbs.twimg.com/profile_images/1086524447366901761/pkqBsBN0_normal.jpg"/>
    <hyperlink ref="G45" r:id="rId219" display="http://pbs.twimg.com/profile_images/1173540018968596480/gaieMeku_normal.jpg"/>
    <hyperlink ref="G46" r:id="rId220" display="http://pbs.twimg.com/profile_images/1103126358840958976/ZvUdPP2d_normal.png"/>
    <hyperlink ref="G47" r:id="rId221" display="http://pbs.twimg.com/profile_images/589175903562944513/dZ3bdBeA_normal.jpg"/>
    <hyperlink ref="G48" r:id="rId222" display="http://pbs.twimg.com/profile_images/1120664208855769089/nwv2KX20_normal.jpg"/>
    <hyperlink ref="G49" r:id="rId223" display="http://pbs.twimg.com/profile_images/662736151564849154/S2liva4P_normal.jpg"/>
    <hyperlink ref="G50" r:id="rId224" display="http://pbs.twimg.com/profile_images/1043046502346702848/vQKdTHIQ_normal.jpg"/>
    <hyperlink ref="G51" r:id="rId225" display="http://pbs.twimg.com/profile_images/759196947567697920/ZgO6hvaH_normal.jpg"/>
    <hyperlink ref="G52" r:id="rId226" display="http://pbs.twimg.com/profile_images/1158265346077405184/y2Jt4Ymj_normal.jpg"/>
    <hyperlink ref="G53" r:id="rId227" display="http://pbs.twimg.com/profile_images/896656760638906368/BDnJz08D_normal.jpg"/>
    <hyperlink ref="G54" r:id="rId228" display="http://pbs.twimg.com/profile_images/1116594830799335424/4IWQsvXY_normal.jpg"/>
    <hyperlink ref="G55" r:id="rId229" display="http://pbs.twimg.com/profile_images/984780159512432640/r5pTLDvG_normal.jpg"/>
    <hyperlink ref="G56" r:id="rId230" display="http://pbs.twimg.com/profile_images/1013616291419025408/AY0gclRM_normal.jpg"/>
    <hyperlink ref="G57" r:id="rId231" display="http://pbs.twimg.com/profile_images/1044679258889703424/HRLLnyax_normal.jpg"/>
    <hyperlink ref="G58" r:id="rId232" display="http://pbs.twimg.com/profile_images/1689768600/IMG_2849d_headshot_786x786_normal.jpg"/>
    <hyperlink ref="G59" r:id="rId233" display="http://pbs.twimg.com/profile_images/1065986962467647489/Qrc3K-jZ_normal.jpg"/>
    <hyperlink ref="G60" r:id="rId234" display="http://pbs.twimg.com/profile_images/1079689654931214338/_yFEOJ0a_normal.jpg"/>
    <hyperlink ref="G61" r:id="rId235" display="http://pbs.twimg.com/profile_images/1666904408/codepo8_normal.png"/>
    <hyperlink ref="G62" r:id="rId236" display="http://pbs.twimg.com/profile_images/478293917268312065/ZxtsYBR5_normal.jpeg"/>
    <hyperlink ref="G63" r:id="rId237" display="http://pbs.twimg.com/profile_images/1081066194/ed2-sq_normal.jpg"/>
    <hyperlink ref="G64" r:id="rId238" display="http://pbs.twimg.com/profile_images/1064446454775799808/4aj6NIVL_normal.jpg"/>
    <hyperlink ref="G65" r:id="rId239" display="http://pbs.twimg.com/profile_images/1170759619012177920/6M3EHSYY_normal.png"/>
    <hyperlink ref="G66" r:id="rId240" display="http://pbs.twimg.com/profile_images/836138591365517312/V4SE7Dep_normal.jpg"/>
    <hyperlink ref="G67" r:id="rId241" display="http://pbs.twimg.com/profile_images/477774819560132608/vcfb4wFk_normal.png"/>
    <hyperlink ref="G68" r:id="rId242" display="http://pbs.twimg.com/profile_images/640977882903379968/_BXwqHD7_normal.jpg"/>
    <hyperlink ref="G69" r:id="rId243" display="http://pbs.twimg.com/profile_images/911610006956593153/AoXEQmvy_normal.jpg"/>
    <hyperlink ref="G70" r:id="rId244" display="http://pbs.twimg.com/profile_images/968917652407234561/nn8ZfBZr_normal.jpg"/>
    <hyperlink ref="G71" r:id="rId245" display="http://pbs.twimg.com/profile_images/704319005/mary_head_normal.jpg"/>
    <hyperlink ref="G72" r:id="rId246" display="http://pbs.twimg.com/profile_images/633987183620177920/hlUKbTKE_normal.jpg"/>
    <hyperlink ref="G73" r:id="rId247" display="http://pbs.twimg.com/profile_images/1141001753132797952/Mfr1PHPC_normal.png"/>
    <hyperlink ref="G74" r:id="rId248" display="http://pbs.twimg.com/profile_images/378800000558987351/ca1a319174ace956acbc8b46f128a1db_normal.png"/>
    <hyperlink ref="G75" r:id="rId249" display="http://pbs.twimg.com/profile_images/852738894390894593/_uHN-_MG_normal.jpg"/>
    <hyperlink ref="G76" r:id="rId250" display="http://pbs.twimg.com/profile_images/674662003584188416/v6Wu5TqS_normal.png"/>
    <hyperlink ref="G77" r:id="rId251" display="http://pbs.twimg.com/profile_images/1147304844081762305/a6K-V6fS_normal.jpg"/>
    <hyperlink ref="G78" r:id="rId252" display="http://pbs.twimg.com/profile_images/1104855448488955904/SIQsVcZr_normal.jpg"/>
    <hyperlink ref="G79" r:id="rId253" display="http://pbs.twimg.com/profile_images/915499695300120576/cnZNGnGL_normal.jpg"/>
    <hyperlink ref="G80" r:id="rId254" display="http://pbs.twimg.com/profile_images/1164286372515110912/scduVave_normal.jpg"/>
    <hyperlink ref="AY3" r:id="rId255" display="https://twitter.com/thejohnjansen"/>
    <hyperlink ref="AY4" r:id="rId256" display="https://twitter.com/ericlaw"/>
    <hyperlink ref="AY5" r:id="rId257" display="https://twitter.com/rswestmoreland"/>
    <hyperlink ref="AY6" r:id="rId258" display="https://twitter.com/davidbaron"/>
    <hyperlink ref="AY7" r:id="rId259" display="https://twitter.com/firefox"/>
    <hyperlink ref="AY8" r:id="rId260" display="https://twitter.com/w3c"/>
    <hyperlink ref="AY9" r:id="rId261" display="https://twitter.com/mak_en"/>
    <hyperlink ref="AY10" r:id="rId262" display="https://twitter.com/gsnedders"/>
    <hyperlink ref="AY11" r:id="rId263" display="https://twitter.com/dominiccooney"/>
    <hyperlink ref="AY12" r:id="rId264" display="https://twitter.com/stevefaulkner"/>
    <hyperlink ref="AY13" r:id="rId265" display="https://twitter.com/slewth"/>
    <hyperlink ref="AY14" r:id="rId266" display="https://twitter.com/alanstearns"/>
    <hyperlink ref="AY15" r:id="rId267" display="https://twitter.com/frivoal"/>
    <hyperlink ref="AY16" r:id="rId268" display="https://twitter.com/zoebijl"/>
    <hyperlink ref="AY17" r:id="rId269" display="https://twitter.com/agektmr"/>
    <hyperlink ref="AY18" r:id="rId270" display="https://twitter.com/cssrossen"/>
    <hyperlink ref="AY19" r:id="rId271" display="https://twitter.com/csswg"/>
    <hyperlink ref="AY20" r:id="rId272" display="https://twitter.com/dauwhe"/>
    <hyperlink ref="AY21" r:id="rId273" display="https://twitter.com/kojiishi"/>
    <hyperlink ref="AY22" r:id="rId274" display="https://twitter.com/murakamishinyu"/>
    <hyperlink ref="AY23" r:id="rId275" display="https://twitter.com/bobtung"/>
    <hyperlink ref="AY24" r:id="rId276" display="https://twitter.com/kinu"/>
    <hyperlink ref="AY25" r:id="rId277" display="https://twitter.com/makotoshimazu"/>
    <hyperlink ref="AY26" r:id="rId278" display="https://twitter.com/koba04"/>
    <hyperlink ref="AY27" r:id="rId279" display="https://twitter.com/rijubrata"/>
    <hyperlink ref="AY28" r:id="rId280" display="https://twitter.com/kennethrohde"/>
    <hyperlink ref="AY29" r:id="rId281" display="https://twitter.com/kosamari"/>
    <hyperlink ref="AY30" r:id="rId282" display="https://twitter.com/westbrookj"/>
    <hyperlink ref="AY31" r:id="rId283" display="https://twitter.com/bitandbang"/>
    <hyperlink ref="AY32" r:id="rId284" display="https://twitter.com/ryoyakawai"/>
    <hyperlink ref="AY33" r:id="rId285" display="https://twitter.com/hellofillip"/>
    <hyperlink ref="AY34" r:id="rId286" display="https://twitter.com/brucel"/>
    <hyperlink ref="AY35" r:id="rId287" display="https://twitter.com/ahopebailie"/>
    <hyperlink ref="AY36" r:id="rId288" display="https://twitter.com/__sakito__"/>
    <hyperlink ref="AY37" r:id="rId289" display="https://twitter.com/sovrinid"/>
    <hyperlink ref="AY38" r:id="rId290" display="https://twitter.com/kazuhito"/>
    <hyperlink ref="AY39" r:id="rId291" display="https://twitter.com/fantasai"/>
    <hyperlink ref="AY40" r:id="rId292" display="https://twitter.com/rushrio1337"/>
    <hyperlink ref="AY41" r:id="rId293" display="https://twitter.com/biilabs"/>
    <hyperlink ref="AY42" r:id="rId294" display="https://twitter.com/__dupl0"/>
    <hyperlink ref="AY43" r:id="rId295" display="https://twitter.com/jacobussystems"/>
    <hyperlink ref="AY44" r:id="rId296" display="https://twitter.com/iotalover"/>
    <hyperlink ref="AY45" r:id="rId297" display="https://twitter.com/lala_morinigo"/>
    <hyperlink ref="AY46" r:id="rId298" display="https://twitter.com/mlc_recruit"/>
    <hyperlink ref="AY47" r:id="rId299" display="https://twitter.com/stucoxmedia"/>
    <hyperlink ref="AY48" r:id="rId300" display="https://twitter.com/monoeides"/>
    <hyperlink ref="AY49" r:id="rId301" display="https://twitter.com/nod_"/>
    <hyperlink ref="AY50" r:id="rId302" display="https://twitter.com/mikecosgrave"/>
    <hyperlink ref="AY51" r:id="rId303" display="https://twitter.com/azaroth42"/>
    <hyperlink ref="AY52" r:id="rId304" display="https://twitter.com/jo_hwell"/>
    <hyperlink ref="AY53" r:id="rId305" display="https://twitter.com/sangwhanmoon"/>
    <hyperlink ref="AY54" r:id="rId306" display="https://twitter.com/abiola_usman"/>
    <hyperlink ref="AY55" r:id="rId307" display="https://twitter.com/lara86559713"/>
    <hyperlink ref="AY56" r:id="rId308" display="https://twitter.com/_scottlow"/>
    <hyperlink ref="AY57" r:id="rId309" display="https://twitter.com/smithsam"/>
    <hyperlink ref="AY58" r:id="rId310" display="https://twitter.com/hadleybeeman"/>
    <hyperlink ref="AY59" r:id="rId311" display="https://twitter.com/chromiumdev"/>
    <hyperlink ref="AY60" r:id="rId312" display="https://twitter.com/jiminypan"/>
    <hyperlink ref="AY61" r:id="rId313" display="https://twitter.com/codepo8"/>
    <hyperlink ref="AY62" r:id="rId314" display="https://twitter.com/heycam"/>
    <hyperlink ref="AY63" r:id="rId315" display="https://twitter.com/edwilde"/>
    <hyperlink ref="AY64" r:id="rId316" display="https://twitter.com/biilabsjapan"/>
    <hyperlink ref="AY65" r:id="rId317" display="https://twitter.com/cryptoinversor_"/>
    <hyperlink ref="AY66" r:id="rId318" display="https://twitter.com/ydxmyfriend"/>
    <hyperlink ref="AY67" r:id="rId319" display="https://twitter.com/blueocto"/>
    <hyperlink ref="AY68" r:id="rId320" display="https://twitter.com/romaricpascal"/>
    <hyperlink ref="AY69" r:id="rId321" display="https://twitter.com/zoontek"/>
    <hyperlink ref="AY70" r:id="rId322" display="https://twitter.com/tydax"/>
    <hyperlink ref="AY71" r:id="rId323" display="https://twitter.com/marypcbuk"/>
    <hyperlink ref="AY72" r:id="rId324" display="https://twitter.com/fordm10"/>
    <hyperlink ref="AY73" r:id="rId325" display="https://twitter.com/sdolamore"/>
    <hyperlink ref="AY74" r:id="rId326" display="https://twitter.com/mpaconference"/>
    <hyperlink ref="AY75" r:id="rId327" display="https://twitter.com/lueyforje"/>
    <hyperlink ref="AY76" r:id="rId328" display="https://twitter.com/lindseymcdougle"/>
    <hyperlink ref="AY77" r:id="rId329" display="https://twitter.com/dotminiscule"/>
    <hyperlink ref="AY78" r:id="rId330" display="https://twitter.com/paladin_442"/>
    <hyperlink ref="AY79" r:id="rId331" display="https://twitter.com/idoros"/>
    <hyperlink ref="AY80" r:id="rId332" display="https://twitter.com/paulmwatson"/>
  </hyperlinks>
  <printOptions/>
  <pageMargins left="0.7" right="0.7" top="0.75" bottom="0.75" header="0.3" footer="0.3"/>
  <pageSetup horizontalDpi="600" verticalDpi="600" orientation="portrait" r:id="rId337"/>
  <drawing r:id="rId336"/>
  <legacyDrawing r:id="rId334"/>
  <tableParts>
    <tablePart r:id="rId3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1333</v>
      </c>
      <c r="Z2" s="13" t="s">
        <v>1348</v>
      </c>
      <c r="AA2" s="13" t="s">
        <v>1378</v>
      </c>
      <c r="AB2" s="13" t="s">
        <v>1470</v>
      </c>
      <c r="AC2" s="13" t="s">
        <v>1567</v>
      </c>
      <c r="AD2" s="13" t="s">
        <v>1598</v>
      </c>
      <c r="AE2" s="13" t="s">
        <v>1599</v>
      </c>
      <c r="AF2" s="13" t="s">
        <v>1614</v>
      </c>
      <c r="AG2" s="122" t="s">
        <v>1815</v>
      </c>
      <c r="AH2" s="122" t="s">
        <v>1816</v>
      </c>
      <c r="AI2" s="122" t="s">
        <v>1817</v>
      </c>
      <c r="AJ2" s="122" t="s">
        <v>1818</v>
      </c>
      <c r="AK2" s="122" t="s">
        <v>1819</v>
      </c>
      <c r="AL2" s="122" t="s">
        <v>1820</v>
      </c>
      <c r="AM2" s="122" t="s">
        <v>1821</v>
      </c>
      <c r="AN2" s="122" t="s">
        <v>1822</v>
      </c>
      <c r="AO2" s="122" t="s">
        <v>1825</v>
      </c>
    </row>
    <row r="3" spans="1:41" ht="15">
      <c r="A3" s="89" t="s">
        <v>1285</v>
      </c>
      <c r="B3" s="65" t="s">
        <v>1296</v>
      </c>
      <c r="C3" s="65" t="s">
        <v>56</v>
      </c>
      <c r="D3" s="106"/>
      <c r="E3" s="105"/>
      <c r="F3" s="107" t="s">
        <v>1850</v>
      </c>
      <c r="G3" s="108"/>
      <c r="H3" s="108"/>
      <c r="I3" s="109">
        <v>3</v>
      </c>
      <c r="J3" s="110"/>
      <c r="K3" s="48">
        <v>16</v>
      </c>
      <c r="L3" s="48">
        <v>17</v>
      </c>
      <c r="M3" s="48">
        <v>4</v>
      </c>
      <c r="N3" s="48">
        <v>21</v>
      </c>
      <c r="O3" s="48">
        <v>1</v>
      </c>
      <c r="P3" s="49">
        <v>0</v>
      </c>
      <c r="Q3" s="49">
        <v>0</v>
      </c>
      <c r="R3" s="48">
        <v>1</v>
      </c>
      <c r="S3" s="48">
        <v>0</v>
      </c>
      <c r="T3" s="48">
        <v>16</v>
      </c>
      <c r="U3" s="48">
        <v>21</v>
      </c>
      <c r="V3" s="48">
        <v>2</v>
      </c>
      <c r="W3" s="49">
        <v>1.742188</v>
      </c>
      <c r="X3" s="49">
        <v>0.07083333333333333</v>
      </c>
      <c r="Y3" s="78" t="s">
        <v>1334</v>
      </c>
      <c r="Z3" s="78" t="s">
        <v>1349</v>
      </c>
      <c r="AA3" s="78" t="s">
        <v>349</v>
      </c>
      <c r="AB3" s="86" t="s">
        <v>1471</v>
      </c>
      <c r="AC3" s="86" t="s">
        <v>1568</v>
      </c>
      <c r="AD3" s="86" t="s">
        <v>289</v>
      </c>
      <c r="AE3" s="86" t="s">
        <v>1600</v>
      </c>
      <c r="AF3" s="86" t="s">
        <v>1615</v>
      </c>
      <c r="AG3" s="119">
        <v>1</v>
      </c>
      <c r="AH3" s="123">
        <v>0.2403846153846154</v>
      </c>
      <c r="AI3" s="119">
        <v>41</v>
      </c>
      <c r="AJ3" s="123">
        <v>9.85576923076923</v>
      </c>
      <c r="AK3" s="119">
        <v>0</v>
      </c>
      <c r="AL3" s="123">
        <v>0</v>
      </c>
      <c r="AM3" s="119">
        <v>374</v>
      </c>
      <c r="AN3" s="123">
        <v>89.90384615384616</v>
      </c>
      <c r="AO3" s="119">
        <v>416</v>
      </c>
    </row>
    <row r="4" spans="1:41" ht="15">
      <c r="A4" s="89" t="s">
        <v>1286</v>
      </c>
      <c r="B4" s="65" t="s">
        <v>1297</v>
      </c>
      <c r="C4" s="65" t="s">
        <v>56</v>
      </c>
      <c r="D4" s="112"/>
      <c r="E4" s="111"/>
      <c r="F4" s="113" t="s">
        <v>1851</v>
      </c>
      <c r="G4" s="114"/>
      <c r="H4" s="114"/>
      <c r="I4" s="115">
        <v>4</v>
      </c>
      <c r="J4" s="116"/>
      <c r="K4" s="48">
        <v>13</v>
      </c>
      <c r="L4" s="48">
        <v>1</v>
      </c>
      <c r="M4" s="48">
        <v>24</v>
      </c>
      <c r="N4" s="48">
        <v>25</v>
      </c>
      <c r="O4" s="48">
        <v>1</v>
      </c>
      <c r="P4" s="49">
        <v>0</v>
      </c>
      <c r="Q4" s="49">
        <v>0</v>
      </c>
      <c r="R4" s="48">
        <v>1</v>
      </c>
      <c r="S4" s="48">
        <v>0</v>
      </c>
      <c r="T4" s="48">
        <v>13</v>
      </c>
      <c r="U4" s="48">
        <v>25</v>
      </c>
      <c r="V4" s="48">
        <v>2</v>
      </c>
      <c r="W4" s="49">
        <v>1.704142</v>
      </c>
      <c r="X4" s="49">
        <v>0.07692307692307693</v>
      </c>
      <c r="Y4" s="78"/>
      <c r="Z4" s="78"/>
      <c r="AA4" s="78" t="s">
        <v>359</v>
      </c>
      <c r="AB4" s="86" t="s">
        <v>1472</v>
      </c>
      <c r="AC4" s="86" t="s">
        <v>1569</v>
      </c>
      <c r="AD4" s="86"/>
      <c r="AE4" s="86" t="s">
        <v>280</v>
      </c>
      <c r="AF4" s="86" t="s">
        <v>1616</v>
      </c>
      <c r="AG4" s="119">
        <v>0</v>
      </c>
      <c r="AH4" s="123">
        <v>0</v>
      </c>
      <c r="AI4" s="119">
        <v>13</v>
      </c>
      <c r="AJ4" s="123">
        <v>3.5714285714285716</v>
      </c>
      <c r="AK4" s="119">
        <v>0</v>
      </c>
      <c r="AL4" s="123">
        <v>0</v>
      </c>
      <c r="AM4" s="119">
        <v>351</v>
      </c>
      <c r="AN4" s="123">
        <v>96.42857142857143</v>
      </c>
      <c r="AO4" s="119">
        <v>364</v>
      </c>
    </row>
    <row r="5" spans="1:41" ht="15">
      <c r="A5" s="89" t="s">
        <v>1287</v>
      </c>
      <c r="B5" s="65" t="s">
        <v>1298</v>
      </c>
      <c r="C5" s="65" t="s">
        <v>56</v>
      </c>
      <c r="D5" s="112"/>
      <c r="E5" s="111"/>
      <c r="F5" s="113" t="s">
        <v>1852</v>
      </c>
      <c r="G5" s="114"/>
      <c r="H5" s="114"/>
      <c r="I5" s="115">
        <v>5</v>
      </c>
      <c r="J5" s="116"/>
      <c r="K5" s="48">
        <v>11</v>
      </c>
      <c r="L5" s="48">
        <v>28</v>
      </c>
      <c r="M5" s="48">
        <v>4</v>
      </c>
      <c r="N5" s="48">
        <v>32</v>
      </c>
      <c r="O5" s="48">
        <v>4</v>
      </c>
      <c r="P5" s="49">
        <v>0.12</v>
      </c>
      <c r="Q5" s="49">
        <v>0.21428571428571427</v>
      </c>
      <c r="R5" s="48">
        <v>1</v>
      </c>
      <c r="S5" s="48">
        <v>0</v>
      </c>
      <c r="T5" s="48">
        <v>11</v>
      </c>
      <c r="U5" s="48">
        <v>32</v>
      </c>
      <c r="V5" s="48">
        <v>2</v>
      </c>
      <c r="W5" s="49">
        <v>1.404959</v>
      </c>
      <c r="X5" s="49">
        <v>0.2545454545454545</v>
      </c>
      <c r="Y5" s="78" t="s">
        <v>1335</v>
      </c>
      <c r="Z5" s="78" t="s">
        <v>1350</v>
      </c>
      <c r="AA5" s="78" t="s">
        <v>356</v>
      </c>
      <c r="AB5" s="86" t="s">
        <v>1473</v>
      </c>
      <c r="AC5" s="86" t="s">
        <v>1570</v>
      </c>
      <c r="AD5" s="86"/>
      <c r="AE5" s="86" t="s">
        <v>1601</v>
      </c>
      <c r="AF5" s="86" t="s">
        <v>1617</v>
      </c>
      <c r="AG5" s="119">
        <v>11</v>
      </c>
      <c r="AH5" s="123">
        <v>3.0470914127423825</v>
      </c>
      <c r="AI5" s="119">
        <v>0</v>
      </c>
      <c r="AJ5" s="123">
        <v>0</v>
      </c>
      <c r="AK5" s="119">
        <v>0</v>
      </c>
      <c r="AL5" s="123">
        <v>0</v>
      </c>
      <c r="AM5" s="119">
        <v>350</v>
      </c>
      <c r="AN5" s="123">
        <v>96.95290858725762</v>
      </c>
      <c r="AO5" s="119">
        <v>361</v>
      </c>
    </row>
    <row r="6" spans="1:41" ht="15">
      <c r="A6" s="89" t="s">
        <v>1288</v>
      </c>
      <c r="B6" s="65" t="s">
        <v>1299</v>
      </c>
      <c r="C6" s="65" t="s">
        <v>56</v>
      </c>
      <c r="D6" s="112"/>
      <c r="E6" s="111"/>
      <c r="F6" s="113" t="s">
        <v>1853</v>
      </c>
      <c r="G6" s="114"/>
      <c r="H6" s="114"/>
      <c r="I6" s="115">
        <v>6</v>
      </c>
      <c r="J6" s="116"/>
      <c r="K6" s="48">
        <v>11</v>
      </c>
      <c r="L6" s="48">
        <v>9</v>
      </c>
      <c r="M6" s="48">
        <v>5</v>
      </c>
      <c r="N6" s="48">
        <v>14</v>
      </c>
      <c r="O6" s="48">
        <v>14</v>
      </c>
      <c r="P6" s="49" t="s">
        <v>1310</v>
      </c>
      <c r="Q6" s="49" t="s">
        <v>1310</v>
      </c>
      <c r="R6" s="48">
        <v>11</v>
      </c>
      <c r="S6" s="48">
        <v>11</v>
      </c>
      <c r="T6" s="48">
        <v>1</v>
      </c>
      <c r="U6" s="48">
        <v>3</v>
      </c>
      <c r="V6" s="48">
        <v>0</v>
      </c>
      <c r="W6" s="49">
        <v>0</v>
      </c>
      <c r="X6" s="49">
        <v>0</v>
      </c>
      <c r="Y6" s="78" t="s">
        <v>1336</v>
      </c>
      <c r="Z6" s="78" t="s">
        <v>1351</v>
      </c>
      <c r="AA6" s="78" t="s">
        <v>1379</v>
      </c>
      <c r="AB6" s="86" t="s">
        <v>1474</v>
      </c>
      <c r="AC6" s="86" t="s">
        <v>700</v>
      </c>
      <c r="AD6" s="86"/>
      <c r="AE6" s="86"/>
      <c r="AF6" s="86" t="s">
        <v>1618</v>
      </c>
      <c r="AG6" s="119">
        <v>9</v>
      </c>
      <c r="AH6" s="123">
        <v>5.2631578947368425</v>
      </c>
      <c r="AI6" s="119">
        <v>1</v>
      </c>
      <c r="AJ6" s="123">
        <v>0.5847953216374269</v>
      </c>
      <c r="AK6" s="119">
        <v>0</v>
      </c>
      <c r="AL6" s="123">
        <v>0</v>
      </c>
      <c r="AM6" s="119">
        <v>161</v>
      </c>
      <c r="AN6" s="123">
        <v>94.15204678362574</v>
      </c>
      <c r="AO6" s="119">
        <v>171</v>
      </c>
    </row>
    <row r="7" spans="1:41" ht="15">
      <c r="A7" s="89" t="s">
        <v>1289</v>
      </c>
      <c r="B7" s="65" t="s">
        <v>1300</v>
      </c>
      <c r="C7" s="65" t="s">
        <v>56</v>
      </c>
      <c r="D7" s="112"/>
      <c r="E7" s="111"/>
      <c r="F7" s="113" t="s">
        <v>1854</v>
      </c>
      <c r="G7" s="114"/>
      <c r="H7" s="114"/>
      <c r="I7" s="115">
        <v>7</v>
      </c>
      <c r="J7" s="116"/>
      <c r="K7" s="48">
        <v>9</v>
      </c>
      <c r="L7" s="48">
        <v>15</v>
      </c>
      <c r="M7" s="48">
        <v>0</v>
      </c>
      <c r="N7" s="48">
        <v>15</v>
      </c>
      <c r="O7" s="48">
        <v>1</v>
      </c>
      <c r="P7" s="49">
        <v>0</v>
      </c>
      <c r="Q7" s="49">
        <v>0</v>
      </c>
      <c r="R7" s="48">
        <v>1</v>
      </c>
      <c r="S7" s="48">
        <v>0</v>
      </c>
      <c r="T7" s="48">
        <v>9</v>
      </c>
      <c r="U7" s="48">
        <v>15</v>
      </c>
      <c r="V7" s="48">
        <v>3</v>
      </c>
      <c r="W7" s="49">
        <v>1.555556</v>
      </c>
      <c r="X7" s="49">
        <v>0.19444444444444445</v>
      </c>
      <c r="Y7" s="78"/>
      <c r="Z7" s="78"/>
      <c r="AA7" s="78" t="s">
        <v>1380</v>
      </c>
      <c r="AB7" s="86" t="s">
        <v>1475</v>
      </c>
      <c r="AC7" s="86" t="s">
        <v>1571</v>
      </c>
      <c r="AD7" s="86"/>
      <c r="AE7" s="86" t="s">
        <v>287</v>
      </c>
      <c r="AF7" s="86" t="s">
        <v>1619</v>
      </c>
      <c r="AG7" s="119">
        <v>3</v>
      </c>
      <c r="AH7" s="123">
        <v>1.675977653631285</v>
      </c>
      <c r="AI7" s="119">
        <v>0</v>
      </c>
      <c r="AJ7" s="123">
        <v>0</v>
      </c>
      <c r="AK7" s="119">
        <v>0</v>
      </c>
      <c r="AL7" s="123">
        <v>0</v>
      </c>
      <c r="AM7" s="119">
        <v>176</v>
      </c>
      <c r="AN7" s="123">
        <v>98.32402234636872</v>
      </c>
      <c r="AO7" s="119">
        <v>179</v>
      </c>
    </row>
    <row r="8" spans="1:41" ht="15">
      <c r="A8" s="89" t="s">
        <v>1290</v>
      </c>
      <c r="B8" s="65" t="s">
        <v>1301</v>
      </c>
      <c r="C8" s="65" t="s">
        <v>56</v>
      </c>
      <c r="D8" s="112"/>
      <c r="E8" s="111"/>
      <c r="F8" s="113" t="s">
        <v>1855</v>
      </c>
      <c r="G8" s="114"/>
      <c r="H8" s="114"/>
      <c r="I8" s="115">
        <v>8</v>
      </c>
      <c r="J8" s="116"/>
      <c r="K8" s="48">
        <v>5</v>
      </c>
      <c r="L8" s="48">
        <v>7</v>
      </c>
      <c r="M8" s="48">
        <v>0</v>
      </c>
      <c r="N8" s="48">
        <v>7</v>
      </c>
      <c r="O8" s="48">
        <v>0</v>
      </c>
      <c r="P8" s="49">
        <v>0</v>
      </c>
      <c r="Q8" s="49">
        <v>0</v>
      </c>
      <c r="R8" s="48">
        <v>1</v>
      </c>
      <c r="S8" s="48">
        <v>0</v>
      </c>
      <c r="T8" s="48">
        <v>5</v>
      </c>
      <c r="U8" s="48">
        <v>7</v>
      </c>
      <c r="V8" s="48">
        <v>2</v>
      </c>
      <c r="W8" s="49">
        <v>1.04</v>
      </c>
      <c r="X8" s="49">
        <v>0.35</v>
      </c>
      <c r="Y8" s="78" t="s">
        <v>337</v>
      </c>
      <c r="Z8" s="78" t="s">
        <v>344</v>
      </c>
      <c r="AA8" s="78" t="s">
        <v>347</v>
      </c>
      <c r="AB8" s="86" t="s">
        <v>1476</v>
      </c>
      <c r="AC8" s="86" t="s">
        <v>1572</v>
      </c>
      <c r="AD8" s="86"/>
      <c r="AE8" s="86" t="s">
        <v>291</v>
      </c>
      <c r="AF8" s="86" t="s">
        <v>1620</v>
      </c>
      <c r="AG8" s="119">
        <v>0</v>
      </c>
      <c r="AH8" s="123">
        <v>0</v>
      </c>
      <c r="AI8" s="119">
        <v>8</v>
      </c>
      <c r="AJ8" s="123">
        <v>4.878048780487805</v>
      </c>
      <c r="AK8" s="119">
        <v>0</v>
      </c>
      <c r="AL8" s="123">
        <v>0</v>
      </c>
      <c r="AM8" s="119">
        <v>156</v>
      </c>
      <c r="AN8" s="123">
        <v>95.1219512195122</v>
      </c>
      <c r="AO8" s="119">
        <v>164</v>
      </c>
    </row>
    <row r="9" spans="1:41" ht="15">
      <c r="A9" s="89" t="s">
        <v>1291</v>
      </c>
      <c r="B9" s="65" t="s">
        <v>1302</v>
      </c>
      <c r="C9" s="65" t="s">
        <v>56</v>
      </c>
      <c r="D9" s="112"/>
      <c r="E9" s="111"/>
      <c r="F9" s="113" t="s">
        <v>1856</v>
      </c>
      <c r="G9" s="114"/>
      <c r="H9" s="114"/>
      <c r="I9" s="115">
        <v>9</v>
      </c>
      <c r="J9" s="116"/>
      <c r="K9" s="48">
        <v>4</v>
      </c>
      <c r="L9" s="48">
        <v>4</v>
      </c>
      <c r="M9" s="48">
        <v>0</v>
      </c>
      <c r="N9" s="48">
        <v>4</v>
      </c>
      <c r="O9" s="48">
        <v>1</v>
      </c>
      <c r="P9" s="49">
        <v>0</v>
      </c>
      <c r="Q9" s="49">
        <v>0</v>
      </c>
      <c r="R9" s="48">
        <v>1</v>
      </c>
      <c r="S9" s="48">
        <v>0</v>
      </c>
      <c r="T9" s="48">
        <v>4</v>
      </c>
      <c r="U9" s="48">
        <v>4</v>
      </c>
      <c r="V9" s="48">
        <v>2</v>
      </c>
      <c r="W9" s="49">
        <v>1.125</v>
      </c>
      <c r="X9" s="49">
        <v>0.25</v>
      </c>
      <c r="Y9" s="78"/>
      <c r="Z9" s="78"/>
      <c r="AA9" s="78" t="s">
        <v>358</v>
      </c>
      <c r="AB9" s="86" t="s">
        <v>1477</v>
      </c>
      <c r="AC9" s="86" t="s">
        <v>1573</v>
      </c>
      <c r="AD9" s="86"/>
      <c r="AE9" s="86"/>
      <c r="AF9" s="86" t="s">
        <v>1621</v>
      </c>
      <c r="AG9" s="119">
        <v>4</v>
      </c>
      <c r="AH9" s="123">
        <v>4.166666666666667</v>
      </c>
      <c r="AI9" s="119">
        <v>0</v>
      </c>
      <c r="AJ9" s="123">
        <v>0</v>
      </c>
      <c r="AK9" s="119">
        <v>0</v>
      </c>
      <c r="AL9" s="123">
        <v>0</v>
      </c>
      <c r="AM9" s="119">
        <v>92</v>
      </c>
      <c r="AN9" s="123">
        <v>95.83333333333333</v>
      </c>
      <c r="AO9" s="119">
        <v>96</v>
      </c>
    </row>
    <row r="10" spans="1:41" ht="14.25" customHeight="1">
      <c r="A10" s="89" t="s">
        <v>1292</v>
      </c>
      <c r="B10" s="65" t="s">
        <v>1303</v>
      </c>
      <c r="C10" s="65" t="s">
        <v>56</v>
      </c>
      <c r="D10" s="112"/>
      <c r="E10" s="111"/>
      <c r="F10" s="113" t="s">
        <v>1857</v>
      </c>
      <c r="G10" s="114"/>
      <c r="H10" s="114"/>
      <c r="I10" s="115">
        <v>10</v>
      </c>
      <c r="J10" s="116"/>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t="s">
        <v>347</v>
      </c>
      <c r="AB10" s="86" t="s">
        <v>1452</v>
      </c>
      <c r="AC10" s="86" t="s">
        <v>700</v>
      </c>
      <c r="AD10" s="86"/>
      <c r="AE10" s="86" t="s">
        <v>1602</v>
      </c>
      <c r="AF10" s="86" t="s">
        <v>1622</v>
      </c>
      <c r="AG10" s="119">
        <v>0</v>
      </c>
      <c r="AH10" s="123">
        <v>0</v>
      </c>
      <c r="AI10" s="119">
        <v>0</v>
      </c>
      <c r="AJ10" s="123">
        <v>0</v>
      </c>
      <c r="AK10" s="119">
        <v>0</v>
      </c>
      <c r="AL10" s="123">
        <v>0</v>
      </c>
      <c r="AM10" s="119">
        <v>32</v>
      </c>
      <c r="AN10" s="123">
        <v>100</v>
      </c>
      <c r="AO10" s="119">
        <v>32</v>
      </c>
    </row>
    <row r="11" spans="1:41" ht="15">
      <c r="A11" s="89" t="s">
        <v>1293</v>
      </c>
      <c r="B11" s="65" t="s">
        <v>1304</v>
      </c>
      <c r="C11" s="65" t="s">
        <v>56</v>
      </c>
      <c r="D11" s="112"/>
      <c r="E11" s="111"/>
      <c r="F11" s="113" t="s">
        <v>1858</v>
      </c>
      <c r="G11" s="114"/>
      <c r="H11" s="114"/>
      <c r="I11" s="115">
        <v>11</v>
      </c>
      <c r="J11" s="116"/>
      <c r="K11" s="48">
        <v>2</v>
      </c>
      <c r="L11" s="48">
        <v>1</v>
      </c>
      <c r="M11" s="48">
        <v>5</v>
      </c>
      <c r="N11" s="48">
        <v>6</v>
      </c>
      <c r="O11" s="48">
        <v>5</v>
      </c>
      <c r="P11" s="49">
        <v>0</v>
      </c>
      <c r="Q11" s="49">
        <v>0</v>
      </c>
      <c r="R11" s="48">
        <v>1</v>
      </c>
      <c r="S11" s="48">
        <v>0</v>
      </c>
      <c r="T11" s="48">
        <v>2</v>
      </c>
      <c r="U11" s="48">
        <v>6</v>
      </c>
      <c r="V11" s="48">
        <v>1</v>
      </c>
      <c r="W11" s="49">
        <v>0.5</v>
      </c>
      <c r="X11" s="49">
        <v>0.5</v>
      </c>
      <c r="Y11" s="78"/>
      <c r="Z11" s="78"/>
      <c r="AA11" s="78" t="s">
        <v>354</v>
      </c>
      <c r="AB11" s="86" t="s">
        <v>1478</v>
      </c>
      <c r="AC11" s="86" t="s">
        <v>1574</v>
      </c>
      <c r="AD11" s="86"/>
      <c r="AE11" s="86"/>
      <c r="AF11" s="86" t="s">
        <v>1623</v>
      </c>
      <c r="AG11" s="119">
        <v>4</v>
      </c>
      <c r="AH11" s="123">
        <v>2.6143790849673203</v>
      </c>
      <c r="AI11" s="119">
        <v>0</v>
      </c>
      <c r="AJ11" s="123">
        <v>0</v>
      </c>
      <c r="AK11" s="119">
        <v>0</v>
      </c>
      <c r="AL11" s="123">
        <v>0</v>
      </c>
      <c r="AM11" s="119">
        <v>149</v>
      </c>
      <c r="AN11" s="123">
        <v>97.38562091503267</v>
      </c>
      <c r="AO11" s="119">
        <v>153</v>
      </c>
    </row>
    <row r="12" spans="1:41" ht="15">
      <c r="A12" s="89" t="s">
        <v>1294</v>
      </c>
      <c r="B12" s="65" t="s">
        <v>1305</v>
      </c>
      <c r="C12" s="65" t="s">
        <v>56</v>
      </c>
      <c r="D12" s="112"/>
      <c r="E12" s="111"/>
      <c r="F12" s="113" t="s">
        <v>1859</v>
      </c>
      <c r="G12" s="114"/>
      <c r="H12" s="114"/>
      <c r="I12" s="115">
        <v>12</v>
      </c>
      <c r="J12" s="116"/>
      <c r="K12" s="48">
        <v>2</v>
      </c>
      <c r="L12" s="48">
        <v>2</v>
      </c>
      <c r="M12" s="48">
        <v>0</v>
      </c>
      <c r="N12" s="48">
        <v>2</v>
      </c>
      <c r="O12" s="48">
        <v>1</v>
      </c>
      <c r="P12" s="49">
        <v>0</v>
      </c>
      <c r="Q12" s="49">
        <v>0</v>
      </c>
      <c r="R12" s="48">
        <v>1</v>
      </c>
      <c r="S12" s="48">
        <v>0</v>
      </c>
      <c r="T12" s="48">
        <v>2</v>
      </c>
      <c r="U12" s="48">
        <v>2</v>
      </c>
      <c r="V12" s="48">
        <v>1</v>
      </c>
      <c r="W12" s="49">
        <v>0.5</v>
      </c>
      <c r="X12" s="49">
        <v>0.5</v>
      </c>
      <c r="Y12" s="78"/>
      <c r="Z12" s="78"/>
      <c r="AA12" s="78" t="s">
        <v>347</v>
      </c>
      <c r="AB12" s="86" t="s">
        <v>1479</v>
      </c>
      <c r="AC12" s="86" t="s">
        <v>1575</v>
      </c>
      <c r="AD12" s="86"/>
      <c r="AE12" s="86"/>
      <c r="AF12" s="86" t="s">
        <v>1624</v>
      </c>
      <c r="AG12" s="119">
        <v>2</v>
      </c>
      <c r="AH12" s="123">
        <v>8.333333333333334</v>
      </c>
      <c r="AI12" s="119">
        <v>0</v>
      </c>
      <c r="AJ12" s="123">
        <v>0</v>
      </c>
      <c r="AK12" s="119">
        <v>0</v>
      </c>
      <c r="AL12" s="123">
        <v>0</v>
      </c>
      <c r="AM12" s="119">
        <v>22</v>
      </c>
      <c r="AN12" s="123">
        <v>91.66666666666667</v>
      </c>
      <c r="AO12" s="119">
        <v>24</v>
      </c>
    </row>
    <row r="13" spans="1:41" ht="15">
      <c r="A13" s="89" t="s">
        <v>1295</v>
      </c>
      <c r="B13" s="65" t="s">
        <v>1306</v>
      </c>
      <c r="C13" s="65" t="s">
        <v>56</v>
      </c>
      <c r="D13" s="112"/>
      <c r="E13" s="111"/>
      <c r="F13" s="113" t="s">
        <v>1295</v>
      </c>
      <c r="G13" s="114"/>
      <c r="H13" s="114"/>
      <c r="I13" s="115">
        <v>13</v>
      </c>
      <c r="J13" s="116"/>
      <c r="K13" s="48">
        <v>2</v>
      </c>
      <c r="L13" s="48">
        <v>1</v>
      </c>
      <c r="M13" s="48">
        <v>0</v>
      </c>
      <c r="N13" s="48">
        <v>1</v>
      </c>
      <c r="O13" s="48">
        <v>0</v>
      </c>
      <c r="P13" s="49">
        <v>0</v>
      </c>
      <c r="Q13" s="49">
        <v>0</v>
      </c>
      <c r="R13" s="48">
        <v>1</v>
      </c>
      <c r="S13" s="48">
        <v>0</v>
      </c>
      <c r="T13" s="48">
        <v>2</v>
      </c>
      <c r="U13" s="48">
        <v>1</v>
      </c>
      <c r="V13" s="48">
        <v>1</v>
      </c>
      <c r="W13" s="49">
        <v>0.5</v>
      </c>
      <c r="X13" s="49">
        <v>0.5</v>
      </c>
      <c r="Y13" s="78"/>
      <c r="Z13" s="78"/>
      <c r="AA13" s="78" t="s">
        <v>347</v>
      </c>
      <c r="AB13" s="86" t="s">
        <v>700</v>
      </c>
      <c r="AC13" s="86" t="s">
        <v>700</v>
      </c>
      <c r="AD13" s="86" t="s">
        <v>284</v>
      </c>
      <c r="AE13" s="86"/>
      <c r="AF13" s="86" t="s">
        <v>1625</v>
      </c>
      <c r="AG13" s="119">
        <v>0</v>
      </c>
      <c r="AH13" s="123">
        <v>0</v>
      </c>
      <c r="AI13" s="119">
        <v>0</v>
      </c>
      <c r="AJ13" s="123">
        <v>0</v>
      </c>
      <c r="AK13" s="119">
        <v>0</v>
      </c>
      <c r="AL13" s="123">
        <v>0</v>
      </c>
      <c r="AM13" s="119">
        <v>10</v>
      </c>
      <c r="AN13" s="123">
        <v>100</v>
      </c>
      <c r="AO13" s="119">
        <v>10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1285</v>
      </c>
      <c r="B2" s="86" t="s">
        <v>283</v>
      </c>
      <c r="C2" s="78">
        <f>VLOOKUP(GroupVertices[[#This Row],[Vertex]],Vertices[],MATCH("ID",Vertices[[#Headers],[Vertex]:[Vertex Content Word Count]],0),FALSE)</f>
        <v>80</v>
      </c>
    </row>
    <row r="3" spans="1:3" ht="15">
      <c r="A3" s="78" t="s">
        <v>1285</v>
      </c>
      <c r="B3" s="86" t="s">
        <v>265</v>
      </c>
      <c r="C3" s="78">
        <f>VLOOKUP(GroupVertices[[#This Row],[Vertex]],Vertices[],MATCH("ID",Vertices[[#Headers],[Vertex]:[Vertex Content Word Count]],0),FALSE)</f>
        <v>34</v>
      </c>
    </row>
    <row r="4" spans="1:3" ht="15">
      <c r="A4" s="78" t="s">
        <v>1285</v>
      </c>
      <c r="B4" s="86" t="s">
        <v>282</v>
      </c>
      <c r="C4" s="78">
        <f>VLOOKUP(GroupVertices[[#This Row],[Vertex]],Vertices[],MATCH("ID",Vertices[[#Headers],[Vertex]:[Vertex Content Word Count]],0),FALSE)</f>
        <v>79</v>
      </c>
    </row>
    <row r="5" spans="1:3" ht="15">
      <c r="A5" s="78" t="s">
        <v>1285</v>
      </c>
      <c r="B5" s="86" t="s">
        <v>271</v>
      </c>
      <c r="C5" s="78">
        <f>VLOOKUP(GroupVertices[[#This Row],[Vertex]],Vertices[],MATCH("ID",Vertices[[#Headers],[Vertex]:[Vertex Content Word Count]],0),FALSE)</f>
        <v>70</v>
      </c>
    </row>
    <row r="6" spans="1:3" ht="15">
      <c r="A6" s="78" t="s">
        <v>1285</v>
      </c>
      <c r="B6" s="86" t="s">
        <v>270</v>
      </c>
      <c r="C6" s="78">
        <f>VLOOKUP(GroupVertices[[#This Row],[Vertex]],Vertices[],MATCH("ID",Vertices[[#Headers],[Vertex]:[Vertex Content Word Count]],0),FALSE)</f>
        <v>69</v>
      </c>
    </row>
    <row r="7" spans="1:3" ht="15">
      <c r="A7" s="78" t="s">
        <v>1285</v>
      </c>
      <c r="B7" s="86" t="s">
        <v>269</v>
      </c>
      <c r="C7" s="78">
        <f>VLOOKUP(GroupVertices[[#This Row],[Vertex]],Vertices[],MATCH("ID",Vertices[[#Headers],[Vertex]:[Vertex Content Word Count]],0),FALSE)</f>
        <v>68</v>
      </c>
    </row>
    <row r="8" spans="1:3" ht="15">
      <c r="A8" s="78" t="s">
        <v>1285</v>
      </c>
      <c r="B8" s="86" t="s">
        <v>268</v>
      </c>
      <c r="C8" s="78">
        <f>VLOOKUP(GroupVertices[[#This Row],[Vertex]],Vertices[],MATCH("ID",Vertices[[#Headers],[Vertex]:[Vertex Content Word Count]],0),FALSE)</f>
        <v>67</v>
      </c>
    </row>
    <row r="9" spans="1:3" ht="15">
      <c r="A9" s="78" t="s">
        <v>1285</v>
      </c>
      <c r="B9" s="86" t="s">
        <v>260</v>
      </c>
      <c r="C9" s="78">
        <f>VLOOKUP(GroupVertices[[#This Row],[Vertex]],Vertices[],MATCH("ID",Vertices[[#Headers],[Vertex]:[Vertex Content Word Count]],0),FALSE)</f>
        <v>63</v>
      </c>
    </row>
    <row r="10" spans="1:3" ht="15">
      <c r="A10" s="78" t="s">
        <v>1285</v>
      </c>
      <c r="B10" s="86" t="s">
        <v>257</v>
      </c>
      <c r="C10" s="78">
        <f>VLOOKUP(GroupVertices[[#This Row],[Vertex]],Vertices[],MATCH("ID",Vertices[[#Headers],[Vertex]:[Vertex Content Word Count]],0),FALSE)</f>
        <v>60</v>
      </c>
    </row>
    <row r="11" spans="1:3" ht="15">
      <c r="A11" s="78" t="s">
        <v>1285</v>
      </c>
      <c r="B11" s="86" t="s">
        <v>252</v>
      </c>
      <c r="C11" s="78">
        <f>VLOOKUP(GroupVertices[[#This Row],[Vertex]],Vertices[],MATCH("ID",Vertices[[#Headers],[Vertex]:[Vertex Content Word Count]],0),FALSE)</f>
        <v>54</v>
      </c>
    </row>
    <row r="12" spans="1:3" ht="15">
      <c r="A12" s="78" t="s">
        <v>1285</v>
      </c>
      <c r="B12" s="86" t="s">
        <v>248</v>
      </c>
      <c r="C12" s="78">
        <f>VLOOKUP(GroupVertices[[#This Row],[Vertex]],Vertices[],MATCH("ID",Vertices[[#Headers],[Vertex]:[Vertex Content Word Count]],0),FALSE)</f>
        <v>49</v>
      </c>
    </row>
    <row r="13" spans="1:3" ht="15">
      <c r="A13" s="78" t="s">
        <v>1285</v>
      </c>
      <c r="B13" s="86" t="s">
        <v>246</v>
      </c>
      <c r="C13" s="78">
        <f>VLOOKUP(GroupVertices[[#This Row],[Vertex]],Vertices[],MATCH("ID",Vertices[[#Headers],[Vertex]:[Vertex Content Word Count]],0),FALSE)</f>
        <v>47</v>
      </c>
    </row>
    <row r="14" spans="1:3" ht="15">
      <c r="A14" s="78" t="s">
        <v>1285</v>
      </c>
      <c r="B14" s="86" t="s">
        <v>290</v>
      </c>
      <c r="C14" s="78">
        <f>VLOOKUP(GroupVertices[[#This Row],[Vertex]],Vertices[],MATCH("ID",Vertices[[#Headers],[Vertex]:[Vertex Content Word Count]],0),FALSE)</f>
        <v>39</v>
      </c>
    </row>
    <row r="15" spans="1:3" ht="15">
      <c r="A15" s="78" t="s">
        <v>1285</v>
      </c>
      <c r="B15" s="86" t="s">
        <v>239</v>
      </c>
      <c r="C15" s="78">
        <f>VLOOKUP(GroupVertices[[#This Row],[Vertex]],Vertices[],MATCH("ID",Vertices[[#Headers],[Vertex]:[Vertex Content Word Count]],0),FALSE)</f>
        <v>38</v>
      </c>
    </row>
    <row r="16" spans="1:3" ht="15">
      <c r="A16" s="78" t="s">
        <v>1285</v>
      </c>
      <c r="B16" s="86" t="s">
        <v>289</v>
      </c>
      <c r="C16" s="78">
        <f>VLOOKUP(GroupVertices[[#This Row],[Vertex]],Vertices[],MATCH("ID",Vertices[[#Headers],[Vertex]:[Vertex Content Word Count]],0),FALSE)</f>
        <v>35</v>
      </c>
    </row>
    <row r="17" spans="1:3" ht="15">
      <c r="A17" s="78" t="s">
        <v>1285</v>
      </c>
      <c r="B17" s="86" t="s">
        <v>236</v>
      </c>
      <c r="C17" s="78">
        <f>VLOOKUP(GroupVertices[[#This Row],[Vertex]],Vertices[],MATCH("ID",Vertices[[#Headers],[Vertex]:[Vertex Content Word Count]],0),FALSE)</f>
        <v>33</v>
      </c>
    </row>
    <row r="18" spans="1:3" ht="15">
      <c r="A18" s="78" t="s">
        <v>1286</v>
      </c>
      <c r="B18" s="86" t="s">
        <v>281</v>
      </c>
      <c r="C18" s="78">
        <f>VLOOKUP(GroupVertices[[#This Row],[Vertex]],Vertices[],MATCH("ID",Vertices[[#Headers],[Vertex]:[Vertex Content Word Count]],0),FALSE)</f>
        <v>78</v>
      </c>
    </row>
    <row r="19" spans="1:3" ht="15">
      <c r="A19" s="78" t="s">
        <v>1286</v>
      </c>
      <c r="B19" s="86" t="s">
        <v>280</v>
      </c>
      <c r="C19" s="78">
        <f>VLOOKUP(GroupVertices[[#This Row],[Vertex]],Vertices[],MATCH("ID",Vertices[[#Headers],[Vertex]:[Vertex Content Word Count]],0),FALSE)</f>
        <v>41</v>
      </c>
    </row>
    <row r="20" spans="1:3" ht="15">
      <c r="A20" s="78" t="s">
        <v>1286</v>
      </c>
      <c r="B20" s="86" t="s">
        <v>276</v>
      </c>
      <c r="C20" s="78">
        <f>VLOOKUP(GroupVertices[[#This Row],[Vertex]],Vertices[],MATCH("ID",Vertices[[#Headers],[Vertex]:[Vertex Content Word Count]],0),FALSE)</f>
        <v>75</v>
      </c>
    </row>
    <row r="21" spans="1:3" ht="15">
      <c r="A21" s="78" t="s">
        <v>1286</v>
      </c>
      <c r="B21" s="86" t="s">
        <v>267</v>
      </c>
      <c r="C21" s="78">
        <f>VLOOKUP(GroupVertices[[#This Row],[Vertex]],Vertices[],MATCH("ID",Vertices[[#Headers],[Vertex]:[Vertex Content Word Count]],0),FALSE)</f>
        <v>66</v>
      </c>
    </row>
    <row r="22" spans="1:3" ht="15">
      <c r="A22" s="78" t="s">
        <v>1286</v>
      </c>
      <c r="B22" s="86" t="s">
        <v>266</v>
      </c>
      <c r="C22" s="78">
        <f>VLOOKUP(GroupVertices[[#This Row],[Vertex]],Vertices[],MATCH("ID",Vertices[[#Headers],[Vertex]:[Vertex Content Word Count]],0),FALSE)</f>
        <v>65</v>
      </c>
    </row>
    <row r="23" spans="1:3" ht="15">
      <c r="A23" s="78" t="s">
        <v>1286</v>
      </c>
      <c r="B23" s="86" t="s">
        <v>261</v>
      </c>
      <c r="C23" s="78">
        <f>VLOOKUP(GroupVertices[[#This Row],[Vertex]],Vertices[],MATCH("ID",Vertices[[#Headers],[Vertex]:[Vertex Content Word Count]],0),FALSE)</f>
        <v>64</v>
      </c>
    </row>
    <row r="24" spans="1:3" ht="15">
      <c r="A24" s="78" t="s">
        <v>1286</v>
      </c>
      <c r="B24" s="86" t="s">
        <v>253</v>
      </c>
      <c r="C24" s="78">
        <f>VLOOKUP(GroupVertices[[#This Row],[Vertex]],Vertices[],MATCH("ID",Vertices[[#Headers],[Vertex]:[Vertex Content Word Count]],0),FALSE)</f>
        <v>55</v>
      </c>
    </row>
    <row r="25" spans="1:3" ht="15">
      <c r="A25" s="78" t="s">
        <v>1286</v>
      </c>
      <c r="B25" s="86" t="s">
        <v>250</v>
      </c>
      <c r="C25" s="78">
        <f>VLOOKUP(GroupVertices[[#This Row],[Vertex]],Vertices[],MATCH("ID",Vertices[[#Headers],[Vertex]:[Vertex Content Word Count]],0),FALSE)</f>
        <v>52</v>
      </c>
    </row>
    <row r="26" spans="1:3" ht="15">
      <c r="A26" s="78" t="s">
        <v>1286</v>
      </c>
      <c r="B26" s="86" t="s">
        <v>247</v>
      </c>
      <c r="C26" s="78">
        <f>VLOOKUP(GroupVertices[[#This Row],[Vertex]],Vertices[],MATCH("ID",Vertices[[#Headers],[Vertex]:[Vertex Content Word Count]],0),FALSE)</f>
        <v>48</v>
      </c>
    </row>
    <row r="27" spans="1:3" ht="15">
      <c r="A27" s="78" t="s">
        <v>1286</v>
      </c>
      <c r="B27" s="86" t="s">
        <v>243</v>
      </c>
      <c r="C27" s="78">
        <f>VLOOKUP(GroupVertices[[#This Row],[Vertex]],Vertices[],MATCH("ID",Vertices[[#Headers],[Vertex]:[Vertex Content Word Count]],0),FALSE)</f>
        <v>44</v>
      </c>
    </row>
    <row r="28" spans="1:3" ht="15">
      <c r="A28" s="78" t="s">
        <v>1286</v>
      </c>
      <c r="B28" s="86" t="s">
        <v>242</v>
      </c>
      <c r="C28" s="78">
        <f>VLOOKUP(GroupVertices[[#This Row],[Vertex]],Vertices[],MATCH("ID",Vertices[[#Headers],[Vertex]:[Vertex Content Word Count]],0),FALSE)</f>
        <v>43</v>
      </c>
    </row>
    <row r="29" spans="1:3" ht="15">
      <c r="A29" s="78" t="s">
        <v>1286</v>
      </c>
      <c r="B29" s="86" t="s">
        <v>241</v>
      </c>
      <c r="C29" s="78">
        <f>VLOOKUP(GroupVertices[[#This Row],[Vertex]],Vertices[],MATCH("ID",Vertices[[#Headers],[Vertex]:[Vertex Content Word Count]],0),FALSE)</f>
        <v>42</v>
      </c>
    </row>
    <row r="30" spans="1:3" ht="15">
      <c r="A30" s="78" t="s">
        <v>1286</v>
      </c>
      <c r="B30" s="86" t="s">
        <v>240</v>
      </c>
      <c r="C30" s="78">
        <f>VLOOKUP(GroupVertices[[#This Row],[Vertex]],Vertices[],MATCH("ID",Vertices[[#Headers],[Vertex]:[Vertex Content Word Count]],0),FALSE)</f>
        <v>40</v>
      </c>
    </row>
    <row r="31" spans="1:3" ht="15">
      <c r="A31" s="78" t="s">
        <v>1287</v>
      </c>
      <c r="B31" s="86" t="s">
        <v>237</v>
      </c>
      <c r="C31" s="78">
        <f>VLOOKUP(GroupVertices[[#This Row],[Vertex]],Vertices[],MATCH("ID",Vertices[[#Headers],[Vertex]:[Vertex Content Word Count]],0),FALSE)</f>
        <v>36</v>
      </c>
    </row>
    <row r="32" spans="1:3" ht="15">
      <c r="A32" s="78" t="s">
        <v>1287</v>
      </c>
      <c r="B32" s="86" t="s">
        <v>264</v>
      </c>
      <c r="C32" s="78">
        <f>VLOOKUP(GroupVertices[[#This Row],[Vertex]],Vertices[],MATCH("ID",Vertices[[#Headers],[Vertex]:[Vertex Content Word Count]],0),FALSE)</f>
        <v>17</v>
      </c>
    </row>
    <row r="33" spans="1:3" ht="15">
      <c r="A33" s="78" t="s">
        <v>1287</v>
      </c>
      <c r="B33" s="86" t="s">
        <v>235</v>
      </c>
      <c r="C33" s="78">
        <f>VLOOKUP(GroupVertices[[#This Row],[Vertex]],Vertices[],MATCH("ID",Vertices[[#Headers],[Vertex]:[Vertex Content Word Count]],0),FALSE)</f>
        <v>32</v>
      </c>
    </row>
    <row r="34" spans="1:3" ht="15">
      <c r="A34" s="78" t="s">
        <v>1287</v>
      </c>
      <c r="B34" s="86" t="s">
        <v>288</v>
      </c>
      <c r="C34" s="78">
        <f>VLOOKUP(GroupVertices[[#This Row],[Vertex]],Vertices[],MATCH("ID",Vertices[[#Headers],[Vertex]:[Vertex Content Word Count]],0),FALSE)</f>
        <v>29</v>
      </c>
    </row>
    <row r="35" spans="1:3" ht="15">
      <c r="A35" s="78" t="s">
        <v>1287</v>
      </c>
      <c r="B35" s="86" t="s">
        <v>262</v>
      </c>
      <c r="C35" s="78">
        <f>VLOOKUP(GroupVertices[[#This Row],[Vertex]],Vertices[],MATCH("ID",Vertices[[#Headers],[Vertex]:[Vertex Content Word Count]],0),FALSE)</f>
        <v>28</v>
      </c>
    </row>
    <row r="36" spans="1:3" ht="15">
      <c r="A36" s="78" t="s">
        <v>1287</v>
      </c>
      <c r="B36" s="86" t="s">
        <v>263</v>
      </c>
      <c r="C36" s="78">
        <f>VLOOKUP(GroupVertices[[#This Row],[Vertex]],Vertices[],MATCH("ID",Vertices[[#Headers],[Vertex]:[Vertex Content Word Count]],0),FALSE)</f>
        <v>27</v>
      </c>
    </row>
    <row r="37" spans="1:3" ht="15">
      <c r="A37" s="78" t="s">
        <v>1287</v>
      </c>
      <c r="B37" s="86" t="s">
        <v>234</v>
      </c>
      <c r="C37" s="78">
        <f>VLOOKUP(GroupVertices[[#This Row],[Vertex]],Vertices[],MATCH("ID",Vertices[[#Headers],[Vertex]:[Vertex Content Word Count]],0),FALSE)</f>
        <v>31</v>
      </c>
    </row>
    <row r="38" spans="1:3" ht="15">
      <c r="A38" s="78" t="s">
        <v>1287</v>
      </c>
      <c r="B38" s="86" t="s">
        <v>233</v>
      </c>
      <c r="C38" s="78">
        <f>VLOOKUP(GroupVertices[[#This Row],[Vertex]],Vertices[],MATCH("ID",Vertices[[#Headers],[Vertex]:[Vertex Content Word Count]],0),FALSE)</f>
        <v>30</v>
      </c>
    </row>
    <row r="39" spans="1:3" ht="15">
      <c r="A39" s="78" t="s">
        <v>1287</v>
      </c>
      <c r="B39" s="86" t="s">
        <v>232</v>
      </c>
      <c r="C39" s="78">
        <f>VLOOKUP(GroupVertices[[#This Row],[Vertex]],Vertices[],MATCH("ID",Vertices[[#Headers],[Vertex]:[Vertex Content Word Count]],0),FALSE)</f>
        <v>26</v>
      </c>
    </row>
    <row r="40" spans="1:3" ht="15">
      <c r="A40" s="78" t="s">
        <v>1287</v>
      </c>
      <c r="B40" s="86" t="s">
        <v>231</v>
      </c>
      <c r="C40" s="78">
        <f>VLOOKUP(GroupVertices[[#This Row],[Vertex]],Vertices[],MATCH("ID",Vertices[[#Headers],[Vertex]:[Vertex Content Word Count]],0),FALSE)</f>
        <v>25</v>
      </c>
    </row>
    <row r="41" spans="1:3" ht="15">
      <c r="A41" s="78" t="s">
        <v>1287</v>
      </c>
      <c r="B41" s="86" t="s">
        <v>230</v>
      </c>
      <c r="C41" s="78">
        <f>VLOOKUP(GroupVertices[[#This Row],[Vertex]],Vertices[],MATCH("ID",Vertices[[#Headers],[Vertex]:[Vertex Content Word Count]],0),FALSE)</f>
        <v>24</v>
      </c>
    </row>
    <row r="42" spans="1:3" ht="15">
      <c r="A42" s="78" t="s">
        <v>1288</v>
      </c>
      <c r="B42" s="86" t="s">
        <v>214</v>
      </c>
      <c r="C42" s="78">
        <f>VLOOKUP(GroupVertices[[#This Row],[Vertex]],Vertices[],MATCH("ID",Vertices[[#Headers],[Vertex]:[Vertex Content Word Count]],0),FALSE)</f>
        <v>3</v>
      </c>
    </row>
    <row r="43" spans="1:3" ht="15">
      <c r="A43" s="78" t="s">
        <v>1288</v>
      </c>
      <c r="B43" s="86" t="s">
        <v>217</v>
      </c>
      <c r="C43" s="78">
        <f>VLOOKUP(GroupVertices[[#This Row],[Vertex]],Vertices[],MATCH("ID",Vertices[[#Headers],[Vertex]:[Vertex Content Word Count]],0),FALSE)</f>
        <v>9</v>
      </c>
    </row>
    <row r="44" spans="1:3" ht="15">
      <c r="A44" s="78" t="s">
        <v>1288</v>
      </c>
      <c r="B44" s="86" t="s">
        <v>218</v>
      </c>
      <c r="C44" s="78">
        <f>VLOOKUP(GroupVertices[[#This Row],[Vertex]],Vertices[],MATCH("ID",Vertices[[#Headers],[Vertex]:[Vertex Content Word Count]],0),FALSE)</f>
        <v>10</v>
      </c>
    </row>
    <row r="45" spans="1:3" ht="15">
      <c r="A45" s="78" t="s">
        <v>1288</v>
      </c>
      <c r="B45" s="86" t="s">
        <v>219</v>
      </c>
      <c r="C45" s="78">
        <f>VLOOKUP(GroupVertices[[#This Row],[Vertex]],Vertices[],MATCH("ID",Vertices[[#Headers],[Vertex]:[Vertex Content Word Count]],0),FALSE)</f>
        <v>11</v>
      </c>
    </row>
    <row r="46" spans="1:3" ht="15">
      <c r="A46" s="78" t="s">
        <v>1288</v>
      </c>
      <c r="B46" s="86" t="s">
        <v>238</v>
      </c>
      <c r="C46" s="78">
        <f>VLOOKUP(GroupVertices[[#This Row],[Vertex]],Vertices[],MATCH("ID",Vertices[[#Headers],[Vertex]:[Vertex Content Word Count]],0),FALSE)</f>
        <v>37</v>
      </c>
    </row>
    <row r="47" spans="1:3" ht="15">
      <c r="A47" s="78" t="s">
        <v>1288</v>
      </c>
      <c r="B47" s="86" t="s">
        <v>244</v>
      </c>
      <c r="C47" s="78">
        <f>VLOOKUP(GroupVertices[[#This Row],[Vertex]],Vertices[],MATCH("ID",Vertices[[#Headers],[Vertex]:[Vertex Content Word Count]],0),FALSE)</f>
        <v>45</v>
      </c>
    </row>
    <row r="48" spans="1:3" ht="15">
      <c r="A48" s="78" t="s">
        <v>1288</v>
      </c>
      <c r="B48" s="86" t="s">
        <v>245</v>
      </c>
      <c r="C48" s="78">
        <f>VLOOKUP(GroupVertices[[#This Row],[Vertex]],Vertices[],MATCH("ID",Vertices[[#Headers],[Vertex]:[Vertex Content Word Count]],0),FALSE)</f>
        <v>46</v>
      </c>
    </row>
    <row r="49" spans="1:3" ht="15">
      <c r="A49" s="78" t="s">
        <v>1288</v>
      </c>
      <c r="B49" s="86" t="s">
        <v>251</v>
      </c>
      <c r="C49" s="78">
        <f>VLOOKUP(GroupVertices[[#This Row],[Vertex]],Vertices[],MATCH("ID",Vertices[[#Headers],[Vertex]:[Vertex Content Word Count]],0),FALSE)</f>
        <v>53</v>
      </c>
    </row>
    <row r="50" spans="1:3" ht="15">
      <c r="A50" s="78" t="s">
        <v>1288</v>
      </c>
      <c r="B50" s="86" t="s">
        <v>255</v>
      </c>
      <c r="C50" s="78">
        <f>VLOOKUP(GroupVertices[[#This Row],[Vertex]],Vertices[],MATCH("ID",Vertices[[#Headers],[Vertex]:[Vertex Content Word Count]],0),FALSE)</f>
        <v>56</v>
      </c>
    </row>
    <row r="51" spans="1:3" ht="15">
      <c r="A51" s="78" t="s">
        <v>1288</v>
      </c>
      <c r="B51" s="86" t="s">
        <v>259</v>
      </c>
      <c r="C51" s="78">
        <f>VLOOKUP(GroupVertices[[#This Row],[Vertex]],Vertices[],MATCH("ID",Vertices[[#Headers],[Vertex]:[Vertex Content Word Count]],0),FALSE)</f>
        <v>62</v>
      </c>
    </row>
    <row r="52" spans="1:3" ht="15">
      <c r="A52" s="78" t="s">
        <v>1288</v>
      </c>
      <c r="B52" s="86" t="s">
        <v>279</v>
      </c>
      <c r="C52" s="78">
        <f>VLOOKUP(GroupVertices[[#This Row],[Vertex]],Vertices[],MATCH("ID",Vertices[[#Headers],[Vertex]:[Vertex Content Word Count]],0),FALSE)</f>
        <v>77</v>
      </c>
    </row>
    <row r="53" spans="1:3" ht="15">
      <c r="A53" s="78" t="s">
        <v>1289</v>
      </c>
      <c r="B53" s="86" t="s">
        <v>229</v>
      </c>
      <c r="C53" s="78">
        <f>VLOOKUP(GroupVertices[[#This Row],[Vertex]],Vertices[],MATCH("ID",Vertices[[#Headers],[Vertex]:[Vertex Content Word Count]],0),FALSE)</f>
        <v>23</v>
      </c>
    </row>
    <row r="54" spans="1:3" ht="15">
      <c r="A54" s="78" t="s">
        <v>1289</v>
      </c>
      <c r="B54" s="86" t="s">
        <v>287</v>
      </c>
      <c r="C54" s="78">
        <f>VLOOKUP(GroupVertices[[#This Row],[Vertex]],Vertices[],MATCH("ID",Vertices[[#Headers],[Vertex]:[Vertex Content Word Count]],0),FALSE)</f>
        <v>19</v>
      </c>
    </row>
    <row r="55" spans="1:3" ht="15">
      <c r="A55" s="78" t="s">
        <v>1289</v>
      </c>
      <c r="B55" s="86" t="s">
        <v>228</v>
      </c>
      <c r="C55" s="78">
        <f>VLOOKUP(GroupVertices[[#This Row],[Vertex]],Vertices[],MATCH("ID",Vertices[[#Headers],[Vertex]:[Vertex Content Word Count]],0),FALSE)</f>
        <v>18</v>
      </c>
    </row>
    <row r="56" spans="1:3" ht="15">
      <c r="A56" s="78" t="s">
        <v>1289</v>
      </c>
      <c r="B56" s="86" t="s">
        <v>227</v>
      </c>
      <c r="C56" s="78">
        <f>VLOOKUP(GroupVertices[[#This Row],[Vertex]],Vertices[],MATCH("ID",Vertices[[#Headers],[Vertex]:[Vertex Content Word Count]],0),FALSE)</f>
        <v>22</v>
      </c>
    </row>
    <row r="57" spans="1:3" ht="15">
      <c r="A57" s="78" t="s">
        <v>1289</v>
      </c>
      <c r="B57" s="86" t="s">
        <v>226</v>
      </c>
      <c r="C57" s="78">
        <f>VLOOKUP(GroupVertices[[#This Row],[Vertex]],Vertices[],MATCH("ID",Vertices[[#Headers],[Vertex]:[Vertex Content Word Count]],0),FALSE)</f>
        <v>21</v>
      </c>
    </row>
    <row r="58" spans="1:3" ht="15">
      <c r="A58" s="78" t="s">
        <v>1289</v>
      </c>
      <c r="B58" s="86" t="s">
        <v>224</v>
      </c>
      <c r="C58" s="78">
        <f>VLOOKUP(GroupVertices[[#This Row],[Vertex]],Vertices[],MATCH("ID",Vertices[[#Headers],[Vertex]:[Vertex Content Word Count]],0),FALSE)</f>
        <v>20</v>
      </c>
    </row>
    <row r="59" spans="1:3" ht="15">
      <c r="A59" s="78" t="s">
        <v>1289</v>
      </c>
      <c r="B59" s="86" t="s">
        <v>225</v>
      </c>
      <c r="C59" s="78">
        <f>VLOOKUP(GroupVertices[[#This Row],[Vertex]],Vertices[],MATCH("ID",Vertices[[#Headers],[Vertex]:[Vertex Content Word Count]],0),FALSE)</f>
        <v>15</v>
      </c>
    </row>
    <row r="60" spans="1:3" ht="15">
      <c r="A60" s="78" t="s">
        <v>1289</v>
      </c>
      <c r="B60" s="86" t="s">
        <v>223</v>
      </c>
      <c r="C60" s="78">
        <f>VLOOKUP(GroupVertices[[#This Row],[Vertex]],Vertices[],MATCH("ID",Vertices[[#Headers],[Vertex]:[Vertex Content Word Count]],0),FALSE)</f>
        <v>16</v>
      </c>
    </row>
    <row r="61" spans="1:3" ht="15">
      <c r="A61" s="78" t="s">
        <v>1289</v>
      </c>
      <c r="B61" s="86" t="s">
        <v>222</v>
      </c>
      <c r="C61" s="78">
        <f>VLOOKUP(GroupVertices[[#This Row],[Vertex]],Vertices[],MATCH("ID",Vertices[[#Headers],[Vertex]:[Vertex Content Word Count]],0),FALSE)</f>
        <v>14</v>
      </c>
    </row>
    <row r="62" spans="1:3" ht="15">
      <c r="A62" s="78" t="s">
        <v>1290</v>
      </c>
      <c r="B62" s="86" t="s">
        <v>273</v>
      </c>
      <c r="C62" s="78">
        <f>VLOOKUP(GroupVertices[[#This Row],[Vertex]],Vertices[],MATCH("ID",Vertices[[#Headers],[Vertex]:[Vertex Content Word Count]],0),FALSE)</f>
        <v>71</v>
      </c>
    </row>
    <row r="63" spans="1:3" ht="15">
      <c r="A63" s="78" t="s">
        <v>1290</v>
      </c>
      <c r="B63" s="86" t="s">
        <v>291</v>
      </c>
      <c r="C63" s="78">
        <f>VLOOKUP(GroupVertices[[#This Row],[Vertex]],Vertices[],MATCH("ID",Vertices[[#Headers],[Vertex]:[Vertex Content Word Count]],0),FALSE)</f>
        <v>59</v>
      </c>
    </row>
    <row r="64" spans="1:3" ht="15">
      <c r="A64" s="78" t="s">
        <v>1290</v>
      </c>
      <c r="B64" s="86" t="s">
        <v>272</v>
      </c>
      <c r="C64" s="78">
        <f>VLOOKUP(GroupVertices[[#This Row],[Vertex]],Vertices[],MATCH("ID",Vertices[[#Headers],[Vertex]:[Vertex Content Word Count]],0),FALSE)</f>
        <v>58</v>
      </c>
    </row>
    <row r="65" spans="1:3" ht="15">
      <c r="A65" s="78" t="s">
        <v>1290</v>
      </c>
      <c r="B65" s="86" t="s">
        <v>258</v>
      </c>
      <c r="C65" s="78">
        <f>VLOOKUP(GroupVertices[[#This Row],[Vertex]],Vertices[],MATCH("ID",Vertices[[#Headers],[Vertex]:[Vertex Content Word Count]],0),FALSE)</f>
        <v>61</v>
      </c>
    </row>
    <row r="66" spans="1:3" ht="15">
      <c r="A66" s="78" t="s">
        <v>1290</v>
      </c>
      <c r="B66" s="86" t="s">
        <v>256</v>
      </c>
      <c r="C66" s="78">
        <f>VLOOKUP(GroupVertices[[#This Row],[Vertex]],Vertices[],MATCH("ID",Vertices[[#Headers],[Vertex]:[Vertex Content Word Count]],0),FALSE)</f>
        <v>57</v>
      </c>
    </row>
    <row r="67" spans="1:3" ht="15">
      <c r="A67" s="78" t="s">
        <v>1291</v>
      </c>
      <c r="B67" s="86" t="s">
        <v>278</v>
      </c>
      <c r="C67" s="78">
        <f>VLOOKUP(GroupVertices[[#This Row],[Vertex]],Vertices[],MATCH("ID",Vertices[[#Headers],[Vertex]:[Vertex Content Word Count]],0),FALSE)</f>
        <v>76</v>
      </c>
    </row>
    <row r="68" spans="1:3" ht="15">
      <c r="A68" s="78" t="s">
        <v>1291</v>
      </c>
      <c r="B68" s="86" t="s">
        <v>277</v>
      </c>
      <c r="C68" s="78">
        <f>VLOOKUP(GroupVertices[[#This Row],[Vertex]],Vertices[],MATCH("ID",Vertices[[#Headers],[Vertex]:[Vertex Content Word Count]],0),FALSE)</f>
        <v>73</v>
      </c>
    </row>
    <row r="69" spans="1:3" ht="15">
      <c r="A69" s="78" t="s">
        <v>1291</v>
      </c>
      <c r="B69" s="86" t="s">
        <v>275</v>
      </c>
      <c r="C69" s="78">
        <f>VLOOKUP(GroupVertices[[#This Row],[Vertex]],Vertices[],MATCH("ID",Vertices[[#Headers],[Vertex]:[Vertex Content Word Count]],0),FALSE)</f>
        <v>74</v>
      </c>
    </row>
    <row r="70" spans="1:3" ht="15">
      <c r="A70" s="78" t="s">
        <v>1291</v>
      </c>
      <c r="B70" s="86" t="s">
        <v>274</v>
      </c>
      <c r="C70" s="78">
        <f>VLOOKUP(GroupVertices[[#This Row],[Vertex]],Vertices[],MATCH("ID",Vertices[[#Headers],[Vertex]:[Vertex Content Word Count]],0),FALSE)</f>
        <v>72</v>
      </c>
    </row>
    <row r="71" spans="1:3" ht="15">
      <c r="A71" s="78" t="s">
        <v>1292</v>
      </c>
      <c r="B71" s="86" t="s">
        <v>216</v>
      </c>
      <c r="C71" s="78">
        <f>VLOOKUP(GroupVertices[[#This Row],[Vertex]],Vertices[],MATCH("ID",Vertices[[#Headers],[Vertex]:[Vertex Content Word Count]],0),FALSE)</f>
        <v>6</v>
      </c>
    </row>
    <row r="72" spans="1:3" ht="15">
      <c r="A72" s="78" t="s">
        <v>1292</v>
      </c>
      <c r="B72" s="86" t="s">
        <v>286</v>
      </c>
      <c r="C72" s="78">
        <f>VLOOKUP(GroupVertices[[#This Row],[Vertex]],Vertices[],MATCH("ID",Vertices[[#Headers],[Vertex]:[Vertex Content Word Count]],0),FALSE)</f>
        <v>8</v>
      </c>
    </row>
    <row r="73" spans="1:3" ht="15">
      <c r="A73" s="78" t="s">
        <v>1292</v>
      </c>
      <c r="B73" s="86" t="s">
        <v>285</v>
      </c>
      <c r="C73" s="78">
        <f>VLOOKUP(GroupVertices[[#This Row],[Vertex]],Vertices[],MATCH("ID",Vertices[[#Headers],[Vertex]:[Vertex Content Word Count]],0),FALSE)</f>
        <v>7</v>
      </c>
    </row>
    <row r="74" spans="1:3" ht="15">
      <c r="A74" s="78" t="s">
        <v>1293</v>
      </c>
      <c r="B74" s="86" t="s">
        <v>254</v>
      </c>
      <c r="C74" s="78">
        <f>VLOOKUP(GroupVertices[[#This Row],[Vertex]],Vertices[],MATCH("ID",Vertices[[#Headers],[Vertex]:[Vertex Content Word Count]],0),FALSE)</f>
        <v>51</v>
      </c>
    </row>
    <row r="75" spans="1:3" ht="15">
      <c r="A75" s="78" t="s">
        <v>1293</v>
      </c>
      <c r="B75" s="86" t="s">
        <v>249</v>
      </c>
      <c r="C75" s="78">
        <f>VLOOKUP(GroupVertices[[#This Row],[Vertex]],Vertices[],MATCH("ID",Vertices[[#Headers],[Vertex]:[Vertex Content Word Count]],0),FALSE)</f>
        <v>50</v>
      </c>
    </row>
    <row r="76" spans="1:3" ht="15">
      <c r="A76" s="78" t="s">
        <v>1294</v>
      </c>
      <c r="B76" s="86" t="s">
        <v>221</v>
      </c>
      <c r="C76" s="78">
        <f>VLOOKUP(GroupVertices[[#This Row],[Vertex]],Vertices[],MATCH("ID",Vertices[[#Headers],[Vertex]:[Vertex Content Word Count]],0),FALSE)</f>
        <v>13</v>
      </c>
    </row>
    <row r="77" spans="1:3" ht="15">
      <c r="A77" s="78" t="s">
        <v>1294</v>
      </c>
      <c r="B77" s="86" t="s">
        <v>220</v>
      </c>
      <c r="C77" s="78">
        <f>VLOOKUP(GroupVertices[[#This Row],[Vertex]],Vertices[],MATCH("ID",Vertices[[#Headers],[Vertex]:[Vertex Content Word Count]],0),FALSE)</f>
        <v>12</v>
      </c>
    </row>
    <row r="78" spans="1:3" ht="15">
      <c r="A78" s="78" t="s">
        <v>1295</v>
      </c>
      <c r="B78" s="86" t="s">
        <v>215</v>
      </c>
      <c r="C78" s="78">
        <f>VLOOKUP(GroupVertices[[#This Row],[Vertex]],Vertices[],MATCH("ID",Vertices[[#Headers],[Vertex]:[Vertex Content Word Count]],0),FALSE)</f>
        <v>4</v>
      </c>
    </row>
    <row r="79" spans="1:3" ht="15">
      <c r="A79" s="78" t="s">
        <v>1295</v>
      </c>
      <c r="B79" s="86" t="s">
        <v>284</v>
      </c>
      <c r="C79"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1829</v>
      </c>
      <c r="B2" s="34" t="s">
        <v>1246</v>
      </c>
      <c r="D2" s="31">
        <f>MIN(Vertices[Degree])</f>
        <v>0</v>
      </c>
      <c r="E2" s="3">
        <f>COUNTIF(Vertices[Degree],"&gt;= "&amp;D2)-COUNTIF(Vertices[Degree],"&gt;="&amp;D3)</f>
        <v>0</v>
      </c>
      <c r="F2" s="37">
        <f>MIN(Vertices[In-Degree])</f>
        <v>0</v>
      </c>
      <c r="G2" s="38">
        <f>COUNTIF(Vertices[In-Degree],"&gt;= "&amp;F2)-COUNTIF(Vertices[In-Degree],"&gt;="&amp;F3)</f>
        <v>48</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70</v>
      </c>
      <c r="L2" s="37">
        <f>MIN(Vertices[Closeness Centrality])</f>
        <v>0</v>
      </c>
      <c r="M2" s="38">
        <f>COUNTIF(Vertices[Closeness Centrality],"&gt;= "&amp;L2)-COUNTIF(Vertices[Closeness Centrality],"&gt;="&amp;L3)</f>
        <v>17</v>
      </c>
      <c r="N2" s="37">
        <f>MIN(Vertices[Eigenvector Centrality])</f>
        <v>0</v>
      </c>
      <c r="O2" s="38">
        <f>COUNTIF(Vertices[Eigenvector Centrality],"&gt;= "&amp;N2)-COUNTIF(Vertices[Eigenvector Centrality],"&gt;="&amp;N3)</f>
        <v>63</v>
      </c>
      <c r="P2" s="37">
        <f>MIN(Vertices[PageRank])</f>
        <v>0.338373</v>
      </c>
      <c r="Q2" s="38">
        <f>COUNTIF(Vertices[PageRank],"&gt;= "&amp;P2)-COUNTIF(Vertices[PageRank],"&gt;="&amp;P3)</f>
        <v>4</v>
      </c>
      <c r="R2" s="37">
        <f>MIN(Vertices[Clustering Coefficient])</f>
        <v>0</v>
      </c>
      <c r="S2" s="43">
        <f>COUNTIF(Vertices[Clustering Coefficient],"&gt;= "&amp;R2)-COUNTIF(Vertices[Clustering Coefficient],"&gt;="&amp;R3)</f>
        <v>53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0.07272727272727272</v>
      </c>
      <c r="I3" s="40">
        <f>COUNTIF(Vertices[Out-Degree],"&gt;= "&amp;H3)-COUNTIF(Vertices[Out-Degree],"&gt;="&amp;H4)</f>
        <v>0</v>
      </c>
      <c r="J3" s="39">
        <f aca="true" t="shared" si="4" ref="J3:J26">J2+($J$57-$J$2)/BinDivisor</f>
        <v>4.2</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29</v>
      </c>
      <c r="N3" s="39">
        <f aca="true" t="shared" si="6" ref="N3:N26">N2+($N$57-$N$2)/BinDivisor</f>
        <v>0.002876418181818182</v>
      </c>
      <c r="O3" s="40">
        <f>COUNTIF(Vertices[Eigenvector Centrality],"&gt;= "&amp;N3)-COUNTIF(Vertices[Eigenvector Centrality],"&gt;="&amp;N4)</f>
        <v>1</v>
      </c>
      <c r="P3" s="39">
        <f aca="true" t="shared" si="7" ref="P3:P26">P2+($P$57-$P$2)/BinDivisor</f>
        <v>0.4560397818181818</v>
      </c>
      <c r="Q3" s="40">
        <f>COUNTIF(Vertices[PageRank],"&gt;= "&amp;P3)-COUNTIF(Vertices[PageRank],"&gt;="&amp;P4)</f>
        <v>23</v>
      </c>
      <c r="R3" s="39">
        <f aca="true" t="shared" si="8" ref="R3:R26">R2+($R$57-$R$2)/BinDivisor</f>
        <v>0.013636363636363636</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78</v>
      </c>
      <c r="D4" s="32">
        <f t="shared" si="1"/>
        <v>0</v>
      </c>
      <c r="E4" s="3">
        <f>COUNTIF(Vertices[Degree],"&gt;= "&amp;D4)-COUNTIF(Vertices[Degree],"&gt;="&amp;D5)</f>
        <v>0</v>
      </c>
      <c r="F4" s="37">
        <f t="shared" si="2"/>
        <v>0.509090909090909</v>
      </c>
      <c r="G4" s="38">
        <f>COUNTIF(Vertices[In-Degree],"&gt;= "&amp;F4)-COUNTIF(Vertices[In-Degree],"&gt;="&amp;F5)</f>
        <v>0</v>
      </c>
      <c r="H4" s="37">
        <f t="shared" si="3"/>
        <v>0.14545454545454545</v>
      </c>
      <c r="I4" s="38">
        <f>COUNTIF(Vertices[Out-Degree],"&gt;= "&amp;H4)-COUNTIF(Vertices[Out-Degree],"&gt;="&amp;H5)</f>
        <v>0</v>
      </c>
      <c r="J4" s="37">
        <f t="shared" si="4"/>
        <v>8.4</v>
      </c>
      <c r="K4" s="38">
        <f>COUNTIF(Vertices[Betweenness Centrality],"&gt;= "&amp;J4)-COUNTIF(Vertices[Betweenness Centrality],"&gt;="&amp;J5)</f>
        <v>0</v>
      </c>
      <c r="L4" s="37">
        <f t="shared" si="5"/>
        <v>0.03636363636363636</v>
      </c>
      <c r="M4" s="38">
        <f>COUNTIF(Vertices[Closeness Centrality],"&gt;= "&amp;L4)-COUNTIF(Vertices[Closeness Centrality],"&gt;="&amp;L5)</f>
        <v>12</v>
      </c>
      <c r="N4" s="37">
        <f t="shared" si="6"/>
        <v>0.005752836363636364</v>
      </c>
      <c r="O4" s="38">
        <f>COUNTIF(Vertices[Eigenvector Centrality],"&gt;= "&amp;N4)-COUNTIF(Vertices[Eigenvector Centrality],"&gt;="&amp;N5)</f>
        <v>2</v>
      </c>
      <c r="P4" s="37">
        <f t="shared" si="7"/>
        <v>0.5737065636363636</v>
      </c>
      <c r="Q4" s="38">
        <f>COUNTIF(Vertices[PageRank],"&gt;= "&amp;P4)-COUNTIF(Vertices[PageRank],"&gt;="&amp;P5)</f>
        <v>7</v>
      </c>
      <c r="R4" s="37">
        <f t="shared" si="8"/>
        <v>0.02727272727272727</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0.7636363636363636</v>
      </c>
      <c r="G5" s="40">
        <f>COUNTIF(Vertices[In-Degree],"&gt;= "&amp;F5)-COUNTIF(Vertices[In-Degree],"&gt;="&amp;F6)</f>
        <v>14</v>
      </c>
      <c r="H5" s="39">
        <f t="shared" si="3"/>
        <v>0.21818181818181817</v>
      </c>
      <c r="I5" s="40">
        <f>COUNTIF(Vertices[Out-Degree],"&gt;= "&amp;H5)-COUNTIF(Vertices[Out-Degree],"&gt;="&amp;H6)</f>
        <v>0</v>
      </c>
      <c r="J5" s="39">
        <f t="shared" si="4"/>
        <v>12.600000000000001</v>
      </c>
      <c r="K5" s="40">
        <f>COUNTIF(Vertices[Betweenness Centrality],"&gt;= "&amp;J5)-COUNTIF(Vertices[Betweenness Centrality],"&gt;="&amp;J6)</f>
        <v>0</v>
      </c>
      <c r="L5" s="39">
        <f t="shared" si="5"/>
        <v>0.05454545454545454</v>
      </c>
      <c r="M5" s="40">
        <f>COUNTIF(Vertices[Closeness Centrality],"&gt;= "&amp;L5)-COUNTIF(Vertices[Closeness Centrality],"&gt;="&amp;L6)</f>
        <v>1</v>
      </c>
      <c r="N5" s="39">
        <f t="shared" si="6"/>
        <v>0.008629254545454546</v>
      </c>
      <c r="O5" s="40">
        <f>COUNTIF(Vertices[Eigenvector Centrality],"&gt;= "&amp;N5)-COUNTIF(Vertices[Eigenvector Centrality],"&gt;="&amp;N6)</f>
        <v>0</v>
      </c>
      <c r="P5" s="39">
        <f t="shared" si="7"/>
        <v>0.6913733454545454</v>
      </c>
      <c r="Q5" s="40">
        <f>COUNTIF(Vertices[PageRank],"&gt;= "&amp;P5)-COUNTIF(Vertices[PageRank],"&gt;="&amp;P6)</f>
        <v>8</v>
      </c>
      <c r="R5" s="39">
        <f t="shared" si="8"/>
        <v>0.04090909090909091</v>
      </c>
      <c r="S5" s="44">
        <f>COUNTIF(Vertices[Clustering Coefficient],"&gt;= "&amp;R5)-COUNTIF(Vertices[Clustering Coefficient],"&gt;="&amp;R6)</f>
        <v>0</v>
      </c>
      <c r="T5" s="39" t="e">
        <f ca="1" t="shared" si="9"/>
        <v>#REF!</v>
      </c>
      <c r="U5" s="40" t="e">
        <f ca="1" t="shared" si="0"/>
        <v>#REF!</v>
      </c>
    </row>
    <row r="6" spans="1:21" ht="15">
      <c r="A6" s="34" t="s">
        <v>148</v>
      </c>
      <c r="B6" s="34">
        <v>88</v>
      </c>
      <c r="D6" s="32">
        <f t="shared" si="1"/>
        <v>0</v>
      </c>
      <c r="E6" s="3">
        <f>COUNTIF(Vertices[Degree],"&gt;= "&amp;D6)-COUNTIF(Vertices[Degree],"&gt;="&amp;D7)</f>
        <v>0</v>
      </c>
      <c r="F6" s="37">
        <f t="shared" si="2"/>
        <v>1.018181818181818</v>
      </c>
      <c r="G6" s="38">
        <f>COUNTIF(Vertices[In-Degree],"&gt;= "&amp;F6)-COUNTIF(Vertices[In-Degree],"&gt;="&amp;F7)</f>
        <v>0</v>
      </c>
      <c r="H6" s="37">
        <f t="shared" si="3"/>
        <v>0.2909090909090909</v>
      </c>
      <c r="I6" s="38">
        <f>COUNTIF(Vertices[Out-Degree],"&gt;= "&amp;H6)-COUNTIF(Vertices[Out-Degree],"&gt;="&amp;H7)</f>
        <v>0</v>
      </c>
      <c r="J6" s="37">
        <f t="shared" si="4"/>
        <v>16.8</v>
      </c>
      <c r="K6" s="38">
        <f>COUNTIF(Vertices[Betweenness Centrality],"&gt;= "&amp;J6)-COUNTIF(Vertices[Betweenness Centrality],"&gt;="&amp;J7)</f>
        <v>0</v>
      </c>
      <c r="L6" s="37">
        <f t="shared" si="5"/>
        <v>0.07272727272727272</v>
      </c>
      <c r="M6" s="38">
        <f>COUNTIF(Vertices[Closeness Centrality],"&gt;= "&amp;L6)-COUNTIF(Vertices[Closeness Centrality],"&gt;="&amp;L7)</f>
        <v>1</v>
      </c>
      <c r="N6" s="37">
        <f t="shared" si="6"/>
        <v>0.011505672727272728</v>
      </c>
      <c r="O6" s="38">
        <f>COUNTIF(Vertices[Eigenvector Centrality],"&gt;= "&amp;N6)-COUNTIF(Vertices[Eigenvector Centrality],"&gt;="&amp;N7)</f>
        <v>0</v>
      </c>
      <c r="P6" s="37">
        <f t="shared" si="7"/>
        <v>0.8090401272727272</v>
      </c>
      <c r="Q6" s="38">
        <f>COUNTIF(Vertices[PageRank],"&gt;= "&amp;P6)-COUNTIF(Vertices[PageRank],"&gt;="&amp;P7)</f>
        <v>8</v>
      </c>
      <c r="R6" s="37">
        <f t="shared" si="8"/>
        <v>0.05454545454545454</v>
      </c>
      <c r="S6" s="43">
        <f>COUNTIF(Vertices[Clustering Coefficient],"&gt;= "&amp;R6)-COUNTIF(Vertices[Clustering Coefficient],"&gt;="&amp;R7)</f>
        <v>0</v>
      </c>
      <c r="T6" s="37" t="e">
        <f ca="1" t="shared" si="9"/>
        <v>#REF!</v>
      </c>
      <c r="U6" s="38" t="e">
        <f ca="1" t="shared" si="0"/>
        <v>#REF!</v>
      </c>
    </row>
    <row r="7" spans="1:21" ht="15">
      <c r="A7" s="34" t="s">
        <v>149</v>
      </c>
      <c r="B7" s="34">
        <v>42</v>
      </c>
      <c r="D7" s="32">
        <f t="shared" si="1"/>
        <v>0</v>
      </c>
      <c r="E7" s="3">
        <f>COUNTIF(Vertices[Degree],"&gt;= "&amp;D7)-COUNTIF(Vertices[Degree],"&gt;="&amp;D8)</f>
        <v>0</v>
      </c>
      <c r="F7" s="39">
        <f t="shared" si="2"/>
        <v>1.2727272727272725</v>
      </c>
      <c r="G7" s="40">
        <f>COUNTIF(Vertices[In-Degree],"&gt;= "&amp;F7)-COUNTIF(Vertices[In-Degree],"&gt;="&amp;F8)</f>
        <v>0</v>
      </c>
      <c r="H7" s="39">
        <f t="shared" si="3"/>
        <v>0.36363636363636365</v>
      </c>
      <c r="I7" s="40">
        <f>COUNTIF(Vertices[Out-Degree],"&gt;= "&amp;H7)-COUNTIF(Vertices[Out-Degree],"&gt;="&amp;H8)</f>
        <v>0</v>
      </c>
      <c r="J7" s="39">
        <f t="shared" si="4"/>
        <v>21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0.01438209090909091</v>
      </c>
      <c r="O7" s="40">
        <f>COUNTIF(Vertices[Eigenvector Centrality],"&gt;= "&amp;N7)-COUNTIF(Vertices[Eigenvector Centrality],"&gt;="&amp;N8)</f>
        <v>0</v>
      </c>
      <c r="P7" s="39">
        <f t="shared" si="7"/>
        <v>0.926706909090909</v>
      </c>
      <c r="Q7" s="40">
        <f>COUNTIF(Vertices[PageRank],"&gt;= "&amp;P7)-COUNTIF(Vertices[PageRank],"&gt;="&amp;P8)</f>
        <v>13</v>
      </c>
      <c r="R7" s="39">
        <f t="shared" si="8"/>
        <v>0.06818181818181818</v>
      </c>
      <c r="S7" s="44">
        <f>COUNTIF(Vertices[Clustering Coefficient],"&gt;= "&amp;R7)-COUNTIF(Vertices[Clustering Coefficient],"&gt;="&amp;R8)</f>
        <v>0</v>
      </c>
      <c r="T7" s="39" t="e">
        <f ca="1" t="shared" si="9"/>
        <v>#REF!</v>
      </c>
      <c r="U7" s="40" t="e">
        <f ca="1" t="shared" si="0"/>
        <v>#REF!</v>
      </c>
    </row>
    <row r="8" spans="1:21" ht="15">
      <c r="A8" s="34" t="s">
        <v>150</v>
      </c>
      <c r="B8" s="34">
        <v>130</v>
      </c>
      <c r="D8" s="32">
        <f t="shared" si="1"/>
        <v>0</v>
      </c>
      <c r="E8" s="3">
        <f>COUNTIF(Vertices[Degree],"&gt;= "&amp;D8)-COUNTIF(Vertices[Degree],"&gt;="&amp;D9)</f>
        <v>0</v>
      </c>
      <c r="F8" s="37">
        <f t="shared" si="2"/>
        <v>1.527272727272727</v>
      </c>
      <c r="G8" s="38">
        <f>COUNTIF(Vertices[In-Degree],"&gt;= "&amp;F8)-COUNTIF(Vertices[In-Degree],"&gt;="&amp;F9)</f>
        <v>0</v>
      </c>
      <c r="H8" s="37">
        <f t="shared" si="3"/>
        <v>0.4363636363636364</v>
      </c>
      <c r="I8" s="38">
        <f>COUNTIF(Vertices[Out-Degree],"&gt;= "&amp;H8)-COUNTIF(Vertices[Out-Degree],"&gt;="&amp;H9)</f>
        <v>0</v>
      </c>
      <c r="J8" s="37">
        <f t="shared" si="4"/>
        <v>25.2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0.01725850909090909</v>
      </c>
      <c r="O8" s="38">
        <f>COUNTIF(Vertices[Eigenvector Centrality],"&gt;= "&amp;N8)-COUNTIF(Vertices[Eigenvector Centrality],"&gt;="&amp;N9)</f>
        <v>0</v>
      </c>
      <c r="P8" s="37">
        <f t="shared" si="7"/>
        <v>1.0443736909090908</v>
      </c>
      <c r="Q8" s="38">
        <f>COUNTIF(Vertices[PageRank],"&gt;= "&amp;P8)-COUNTIF(Vertices[PageRank],"&gt;="&amp;P9)</f>
        <v>0</v>
      </c>
      <c r="R8" s="37">
        <f t="shared" si="8"/>
        <v>0.08181818181818182</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1.7818181818181813</v>
      </c>
      <c r="G9" s="40">
        <f>COUNTIF(Vertices[In-Degree],"&gt;= "&amp;F9)-COUNTIF(Vertices[In-Degree],"&gt;="&amp;F10)</f>
        <v>5</v>
      </c>
      <c r="H9" s="39">
        <f t="shared" si="3"/>
        <v>0.5090909090909091</v>
      </c>
      <c r="I9" s="40">
        <f>COUNTIF(Vertices[Out-Degree],"&gt;= "&amp;H9)-COUNTIF(Vertices[Out-Degree],"&gt;="&amp;H10)</f>
        <v>0</v>
      </c>
      <c r="J9" s="39">
        <f t="shared" si="4"/>
        <v>29.4</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0.02013492727272727</v>
      </c>
      <c r="O9" s="40">
        <f>COUNTIF(Vertices[Eigenvector Centrality],"&gt;= "&amp;N9)-COUNTIF(Vertices[Eigenvector Centrality],"&gt;="&amp;N10)</f>
        <v>0</v>
      </c>
      <c r="P9" s="39">
        <f t="shared" si="7"/>
        <v>1.1620404727272726</v>
      </c>
      <c r="Q9" s="40">
        <f>COUNTIF(Vertices[PageRank],"&gt;= "&amp;P9)-COUNTIF(Vertices[PageRank],"&gt;="&amp;P10)</f>
        <v>1</v>
      </c>
      <c r="R9" s="39">
        <f t="shared" si="8"/>
        <v>0.09545454545454546</v>
      </c>
      <c r="S9" s="44">
        <f>COUNTIF(Vertices[Clustering Coefficient],"&gt;= "&amp;R9)-COUNTIF(Vertices[Clustering Coefficient],"&gt;="&amp;R10)</f>
        <v>0</v>
      </c>
      <c r="T9" s="39" t="e">
        <f ca="1" t="shared" si="9"/>
        <v>#REF!</v>
      </c>
      <c r="U9" s="40" t="e">
        <f ca="1" t="shared" si="0"/>
        <v>#REF!</v>
      </c>
    </row>
    <row r="10" spans="1:21" ht="15">
      <c r="A10" s="34" t="s">
        <v>151</v>
      </c>
      <c r="B10" s="34">
        <v>28</v>
      </c>
      <c r="D10" s="32">
        <f t="shared" si="1"/>
        <v>0</v>
      </c>
      <c r="E10" s="3">
        <f>COUNTIF(Vertices[Degree],"&gt;= "&amp;D10)-COUNTIF(Vertices[Degree],"&gt;="&amp;D11)</f>
        <v>0</v>
      </c>
      <c r="F10" s="37">
        <f t="shared" si="2"/>
        <v>2.0363636363636357</v>
      </c>
      <c r="G10" s="38">
        <f>COUNTIF(Vertices[In-Degree],"&gt;= "&amp;F10)-COUNTIF(Vertices[In-Degree],"&gt;="&amp;F11)</f>
        <v>0</v>
      </c>
      <c r="H10" s="37">
        <f t="shared" si="3"/>
        <v>0.5818181818181819</v>
      </c>
      <c r="I10" s="38">
        <f>COUNTIF(Vertices[Out-Degree],"&gt;= "&amp;H10)-COUNTIF(Vertices[Out-Degree],"&gt;="&amp;H11)</f>
        <v>0</v>
      </c>
      <c r="J10" s="37">
        <f t="shared" si="4"/>
        <v>33.6</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0.023011345454545452</v>
      </c>
      <c r="O10" s="38">
        <f>COUNTIF(Vertices[Eigenvector Centrality],"&gt;= "&amp;N10)-COUNTIF(Vertices[Eigenvector Centrality],"&gt;="&amp;N11)</f>
        <v>3</v>
      </c>
      <c r="P10" s="37">
        <f t="shared" si="7"/>
        <v>1.2797072545454544</v>
      </c>
      <c r="Q10" s="38">
        <f>COUNTIF(Vertices[PageRank],"&gt;= "&amp;P10)-COUNTIF(Vertices[PageRank],"&gt;="&amp;P11)</f>
        <v>4</v>
      </c>
      <c r="R10" s="37">
        <f t="shared" si="8"/>
        <v>0.1090909090909091</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2.29090909090909</v>
      </c>
      <c r="G11" s="40">
        <f>COUNTIF(Vertices[In-Degree],"&gt;= "&amp;F11)-COUNTIF(Vertices[In-Degree],"&gt;="&amp;F12)</f>
        <v>0</v>
      </c>
      <c r="H11" s="39">
        <f t="shared" si="3"/>
        <v>0.6545454545454547</v>
      </c>
      <c r="I11" s="40">
        <f>COUNTIF(Vertices[Out-Degree],"&gt;= "&amp;H11)-COUNTIF(Vertices[Out-Degree],"&gt;="&amp;H12)</f>
        <v>0</v>
      </c>
      <c r="J11" s="39">
        <f t="shared" si="4"/>
        <v>37.800000000000004</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0.025887763636363633</v>
      </c>
      <c r="O11" s="40">
        <f>COUNTIF(Vertices[Eigenvector Centrality],"&gt;= "&amp;N11)-COUNTIF(Vertices[Eigenvector Centrality],"&gt;="&amp;N12)</f>
        <v>1</v>
      </c>
      <c r="P11" s="39">
        <f t="shared" si="7"/>
        <v>1.3973740363636362</v>
      </c>
      <c r="Q11" s="40">
        <f>COUNTIF(Vertices[PageRank],"&gt;= "&amp;P11)-COUNTIF(Vertices[PageRank],"&gt;="&amp;P12)</f>
        <v>4</v>
      </c>
      <c r="R11" s="39">
        <f t="shared" si="8"/>
        <v>0.12272727272727274</v>
      </c>
      <c r="S11" s="44">
        <f>COUNTIF(Vertices[Clustering Coefficient],"&gt;= "&amp;R11)-COUNTIF(Vertices[Clustering Coefficient],"&gt;="&amp;R12)</f>
        <v>0</v>
      </c>
      <c r="T11" s="39" t="e">
        <f ca="1" t="shared" si="9"/>
        <v>#REF!</v>
      </c>
      <c r="U11" s="40" t="e">
        <f ca="1" t="shared" si="0"/>
        <v>#REF!</v>
      </c>
    </row>
    <row r="12" spans="1:21" ht="15">
      <c r="A12" s="34" t="s">
        <v>170</v>
      </c>
      <c r="B12" s="34">
        <v>0.03571428571428571</v>
      </c>
      <c r="D12" s="32">
        <f t="shared" si="1"/>
        <v>0</v>
      </c>
      <c r="E12" s="3">
        <f>COUNTIF(Vertices[Degree],"&gt;= "&amp;D12)-COUNTIF(Vertices[Degree],"&gt;="&amp;D13)</f>
        <v>0</v>
      </c>
      <c r="F12" s="37">
        <f t="shared" si="2"/>
        <v>2.5454545454545445</v>
      </c>
      <c r="G12" s="38">
        <f>COUNTIF(Vertices[In-Degree],"&gt;= "&amp;F12)-COUNTIF(Vertices[In-Degree],"&gt;="&amp;F13)</f>
        <v>0</v>
      </c>
      <c r="H12" s="37">
        <f t="shared" si="3"/>
        <v>0.7272727272727274</v>
      </c>
      <c r="I12" s="38">
        <f>COUNTIF(Vertices[Out-Degree],"&gt;= "&amp;H12)-COUNTIF(Vertices[Out-Degree],"&gt;="&amp;H13)</f>
        <v>0</v>
      </c>
      <c r="J12" s="37">
        <f t="shared" si="4"/>
        <v>42.00000000000001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0.028764181818181814</v>
      </c>
      <c r="O12" s="38">
        <f>COUNTIF(Vertices[Eigenvector Centrality],"&gt;= "&amp;N12)-COUNTIF(Vertices[Eigenvector Centrality],"&gt;="&amp;N13)</f>
        <v>0</v>
      </c>
      <c r="P12" s="37">
        <f t="shared" si="7"/>
        <v>1.515040818181818</v>
      </c>
      <c r="Q12" s="38">
        <f>COUNTIF(Vertices[PageRank],"&gt;= "&amp;P12)-COUNTIF(Vertices[PageRank],"&gt;="&amp;P13)</f>
        <v>0</v>
      </c>
      <c r="R12" s="37">
        <f t="shared" si="8"/>
        <v>0.13636363636363638</v>
      </c>
      <c r="S12" s="43">
        <f>COUNTIF(Vertices[Clustering Coefficient],"&gt;= "&amp;R12)-COUNTIF(Vertices[Clustering Coefficient],"&gt;="&amp;R13)</f>
        <v>3</v>
      </c>
      <c r="T12" s="37" t="e">
        <f ca="1" t="shared" si="9"/>
        <v>#REF!</v>
      </c>
      <c r="U12" s="38" t="e">
        <f ca="1" t="shared" si="0"/>
        <v>#REF!</v>
      </c>
    </row>
    <row r="13" spans="1:21" ht="15">
      <c r="A13" s="34" t="s">
        <v>171</v>
      </c>
      <c r="B13" s="34">
        <v>0.06896551724137931</v>
      </c>
      <c r="D13" s="32">
        <f t="shared" si="1"/>
        <v>0</v>
      </c>
      <c r="E13" s="3">
        <f>COUNTIF(Vertices[Degree],"&gt;= "&amp;D13)-COUNTIF(Vertices[Degree],"&gt;="&amp;D14)</f>
        <v>0</v>
      </c>
      <c r="F13" s="39">
        <f t="shared" si="2"/>
        <v>2.799999999999999</v>
      </c>
      <c r="G13" s="40">
        <f>COUNTIF(Vertices[In-Degree],"&gt;= "&amp;F13)-COUNTIF(Vertices[In-Degree],"&gt;="&amp;F14)</f>
        <v>1</v>
      </c>
      <c r="H13" s="39">
        <f t="shared" si="3"/>
        <v>0.8000000000000002</v>
      </c>
      <c r="I13" s="40">
        <f>COUNTIF(Vertices[Out-Degree],"&gt;= "&amp;H13)-COUNTIF(Vertices[Out-Degree],"&gt;="&amp;H14)</f>
        <v>0</v>
      </c>
      <c r="J13" s="39">
        <f t="shared" si="4"/>
        <v>46.20000000000001</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0.0316406</v>
      </c>
      <c r="O13" s="40">
        <f>COUNTIF(Vertices[Eigenvector Centrality],"&gt;= "&amp;N13)-COUNTIF(Vertices[Eigenvector Centrality],"&gt;="&amp;N14)</f>
        <v>0</v>
      </c>
      <c r="P13" s="39">
        <f t="shared" si="7"/>
        <v>1.6327075999999998</v>
      </c>
      <c r="Q13" s="40">
        <f>COUNTIF(Vertices[PageRank],"&gt;= "&amp;P13)-COUNTIF(Vertices[PageRank],"&gt;="&amp;P14)</f>
        <v>0</v>
      </c>
      <c r="R13" s="39">
        <f t="shared" si="8"/>
        <v>0.15000000000000002</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3.0545454545454533</v>
      </c>
      <c r="G14" s="38">
        <f>COUNTIF(Vertices[In-Degree],"&gt;= "&amp;F14)-COUNTIF(Vertices[In-Degree],"&gt;="&amp;F15)</f>
        <v>0</v>
      </c>
      <c r="H14" s="37">
        <f t="shared" si="3"/>
        <v>0.8727272727272729</v>
      </c>
      <c r="I14" s="38">
        <f>COUNTIF(Vertices[Out-Degree],"&gt;= "&amp;H14)-COUNTIF(Vertices[Out-Degree],"&gt;="&amp;H15)</f>
        <v>0</v>
      </c>
      <c r="J14" s="37">
        <f t="shared" si="4"/>
        <v>50.40000000000001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0.03451701818181818</v>
      </c>
      <c r="O14" s="38">
        <f>COUNTIF(Vertices[Eigenvector Centrality],"&gt;= "&amp;N14)-COUNTIF(Vertices[Eigenvector Centrality],"&gt;="&amp;N15)</f>
        <v>0</v>
      </c>
      <c r="P14" s="37">
        <f t="shared" si="7"/>
        <v>1.7503743818181816</v>
      </c>
      <c r="Q14" s="38">
        <f>COUNTIF(Vertices[PageRank],"&gt;= "&amp;P14)-COUNTIF(Vertices[PageRank],"&gt;="&amp;P15)</f>
        <v>0</v>
      </c>
      <c r="R14" s="37">
        <f t="shared" si="8"/>
        <v>0.16363636363636366</v>
      </c>
      <c r="S14" s="43">
        <f>COUNTIF(Vertices[Clustering Coefficient],"&gt;= "&amp;R14)-COUNTIF(Vertices[Clustering Coefficient],"&gt;="&amp;R15)</f>
        <v>2</v>
      </c>
      <c r="T14" s="37" t="e">
        <f ca="1" t="shared" si="9"/>
        <v>#REF!</v>
      </c>
      <c r="U14" s="38" t="e">
        <f ca="1" t="shared" si="0"/>
        <v>#REF!</v>
      </c>
    </row>
    <row r="15" spans="1:21" ht="15">
      <c r="A15" s="34" t="s">
        <v>152</v>
      </c>
      <c r="B15" s="34">
        <v>20</v>
      </c>
      <c r="D15" s="32">
        <f t="shared" si="1"/>
        <v>0</v>
      </c>
      <c r="E15" s="3">
        <f>COUNTIF(Vertices[Degree],"&gt;= "&amp;D15)-COUNTIF(Vertices[Degree],"&gt;="&amp;D16)</f>
        <v>0</v>
      </c>
      <c r="F15" s="39">
        <f t="shared" si="2"/>
        <v>3.3090909090909078</v>
      </c>
      <c r="G15" s="40">
        <f>COUNTIF(Vertices[In-Degree],"&gt;= "&amp;F15)-COUNTIF(Vertices[In-Degree],"&gt;="&amp;F16)</f>
        <v>0</v>
      </c>
      <c r="H15" s="39">
        <f t="shared" si="3"/>
        <v>0.9454545454545457</v>
      </c>
      <c r="I15" s="40">
        <f>COUNTIF(Vertices[Out-Degree],"&gt;= "&amp;H15)-COUNTIF(Vertices[Out-Degree],"&gt;="&amp;H16)</f>
        <v>50</v>
      </c>
      <c r="J15" s="39">
        <f t="shared" si="4"/>
        <v>54.600000000000016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0.037393436363636366</v>
      </c>
      <c r="O15" s="40">
        <f>COUNTIF(Vertices[Eigenvector Centrality],"&gt;= "&amp;N15)-COUNTIF(Vertices[Eigenvector Centrality],"&gt;="&amp;N16)</f>
        <v>0</v>
      </c>
      <c r="P15" s="39">
        <f t="shared" si="7"/>
        <v>1.8680411636363634</v>
      </c>
      <c r="Q15" s="40">
        <f>COUNTIF(Vertices[PageRank],"&gt;= "&amp;P15)-COUNTIF(Vertices[PageRank],"&gt;="&amp;P16)</f>
        <v>2</v>
      </c>
      <c r="R15" s="39">
        <f t="shared" si="8"/>
        <v>0.1772727272727273</v>
      </c>
      <c r="S15" s="44">
        <f>COUNTIF(Vertices[Clustering Coefficient],"&gt;= "&amp;R15)-COUNTIF(Vertices[Clustering Coefficient],"&gt;="&amp;R16)</f>
        <v>0</v>
      </c>
      <c r="T15" s="39" t="e">
        <f ca="1" t="shared" si="9"/>
        <v>#REF!</v>
      </c>
      <c r="U15" s="40" t="e">
        <f ca="1" t="shared" si="0"/>
        <v>#REF!</v>
      </c>
    </row>
    <row r="16" spans="1:21" ht="15">
      <c r="A16" s="34" t="s">
        <v>153</v>
      </c>
      <c r="B16" s="34">
        <v>11</v>
      </c>
      <c r="D16" s="32">
        <f t="shared" si="1"/>
        <v>0</v>
      </c>
      <c r="E16" s="3">
        <f>COUNTIF(Vertices[Degree],"&gt;= "&amp;D16)-COUNTIF(Vertices[Degree],"&gt;="&amp;D17)</f>
        <v>0</v>
      </c>
      <c r="F16" s="37">
        <f t="shared" si="2"/>
        <v>3.563636363636362</v>
      </c>
      <c r="G16" s="38">
        <f>COUNTIF(Vertices[In-Degree],"&gt;= "&amp;F16)-COUNTIF(Vertices[In-Degree],"&gt;="&amp;F17)</f>
        <v>0</v>
      </c>
      <c r="H16" s="37">
        <f t="shared" si="3"/>
        <v>1.0181818181818183</v>
      </c>
      <c r="I16" s="38">
        <f>COUNTIF(Vertices[Out-Degree],"&gt;= "&amp;H16)-COUNTIF(Vertices[Out-Degree],"&gt;="&amp;H17)</f>
        <v>0</v>
      </c>
      <c r="J16" s="37">
        <f t="shared" si="4"/>
        <v>58.80000000000002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0.04026985454545455</v>
      </c>
      <c r="O16" s="38">
        <f>COUNTIF(Vertices[Eigenvector Centrality],"&gt;= "&amp;N16)-COUNTIF(Vertices[Eigenvector Centrality],"&gt;="&amp;N17)</f>
        <v>0</v>
      </c>
      <c r="P16" s="37">
        <f t="shared" si="7"/>
        <v>1.9857079454545452</v>
      </c>
      <c r="Q16" s="38">
        <f>COUNTIF(Vertices[PageRank],"&gt;= "&amp;P16)-COUNTIF(Vertices[PageRank],"&gt;="&amp;P17)</f>
        <v>0</v>
      </c>
      <c r="R16" s="37">
        <f t="shared" si="8"/>
        <v>0.19090909090909094</v>
      </c>
      <c r="S16" s="43">
        <f>COUNTIF(Vertices[Clustering Coefficient],"&gt;= "&amp;R16)-COUNTIF(Vertices[Clustering Coefficient],"&gt;="&amp;R17)</f>
        <v>0</v>
      </c>
      <c r="T16" s="37" t="e">
        <f ca="1" t="shared" si="9"/>
        <v>#REF!</v>
      </c>
      <c r="U16" s="38" t="e">
        <f ca="1" t="shared" si="0"/>
        <v>#REF!</v>
      </c>
    </row>
    <row r="17" spans="1:21" ht="15">
      <c r="A17" s="34" t="s">
        <v>154</v>
      </c>
      <c r="B17" s="34">
        <v>20</v>
      </c>
      <c r="D17" s="32">
        <f t="shared" si="1"/>
        <v>0</v>
      </c>
      <c r="E17" s="3">
        <f>COUNTIF(Vertices[Degree],"&gt;= "&amp;D17)-COUNTIF(Vertices[Degree],"&gt;="&amp;D18)</f>
        <v>0</v>
      </c>
      <c r="F17" s="39">
        <f t="shared" si="2"/>
        <v>3.8181818181818166</v>
      </c>
      <c r="G17" s="40">
        <f>COUNTIF(Vertices[In-Degree],"&gt;= "&amp;F17)-COUNTIF(Vertices[In-Degree],"&gt;="&amp;F18)</f>
        <v>2</v>
      </c>
      <c r="H17" s="39">
        <f t="shared" si="3"/>
        <v>1.090909090909091</v>
      </c>
      <c r="I17" s="40">
        <f>COUNTIF(Vertices[Out-Degree],"&gt;= "&amp;H17)-COUNTIF(Vertices[Out-Degree],"&gt;="&amp;H18)</f>
        <v>0</v>
      </c>
      <c r="J17" s="39">
        <f t="shared" si="4"/>
        <v>63.00000000000002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0.043146272727272734</v>
      </c>
      <c r="O17" s="40">
        <f>COUNTIF(Vertices[Eigenvector Centrality],"&gt;= "&amp;N17)-COUNTIF(Vertices[Eigenvector Centrality],"&gt;="&amp;N18)</f>
        <v>0</v>
      </c>
      <c r="P17" s="39">
        <f t="shared" si="7"/>
        <v>2.103374727272727</v>
      </c>
      <c r="Q17" s="40">
        <f>COUNTIF(Vertices[PageRank],"&gt;= "&amp;P17)-COUNTIF(Vertices[PageRank],"&gt;="&amp;P18)</f>
        <v>1</v>
      </c>
      <c r="R17" s="39">
        <f t="shared" si="8"/>
        <v>0.20454545454545459</v>
      </c>
      <c r="S17" s="44">
        <f>COUNTIF(Vertices[Clustering Coefficient],"&gt;= "&amp;R17)-COUNTIF(Vertices[Clustering Coefficient],"&gt;="&amp;R18)</f>
        <v>0</v>
      </c>
      <c r="T17" s="39" t="e">
        <f ca="1" t="shared" si="9"/>
        <v>#REF!</v>
      </c>
      <c r="U17" s="40" t="e">
        <f ca="1" t="shared" si="0"/>
        <v>#REF!</v>
      </c>
    </row>
    <row r="18" spans="1:21" ht="15">
      <c r="A18" s="34" t="s">
        <v>155</v>
      </c>
      <c r="B18" s="34">
        <v>48</v>
      </c>
      <c r="D18" s="32">
        <f t="shared" si="1"/>
        <v>0</v>
      </c>
      <c r="E18" s="3">
        <f>COUNTIF(Vertices[Degree],"&gt;= "&amp;D18)-COUNTIF(Vertices[Degree],"&gt;="&amp;D19)</f>
        <v>0</v>
      </c>
      <c r="F18" s="37">
        <f t="shared" si="2"/>
        <v>4.072727272727271</v>
      </c>
      <c r="G18" s="38">
        <f>COUNTIF(Vertices[In-Degree],"&gt;= "&amp;F18)-COUNTIF(Vertices[In-Degree],"&gt;="&amp;F19)</f>
        <v>0</v>
      </c>
      <c r="H18" s="37">
        <f t="shared" si="3"/>
        <v>1.1636363636363638</v>
      </c>
      <c r="I18" s="38">
        <f>COUNTIF(Vertices[Out-Degree],"&gt;= "&amp;H18)-COUNTIF(Vertices[Out-Degree],"&gt;="&amp;H19)</f>
        <v>0</v>
      </c>
      <c r="J18" s="37">
        <f t="shared" si="4"/>
        <v>67.20000000000002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0.04602269090909092</v>
      </c>
      <c r="O18" s="38">
        <f>COUNTIF(Vertices[Eigenvector Centrality],"&gt;= "&amp;N18)-COUNTIF(Vertices[Eigenvector Centrality],"&gt;="&amp;N19)</f>
        <v>0</v>
      </c>
      <c r="P18" s="37">
        <f t="shared" si="7"/>
        <v>2.221041509090909</v>
      </c>
      <c r="Q18" s="38">
        <f>COUNTIF(Vertices[PageRank],"&gt;= "&amp;P18)-COUNTIF(Vertices[PageRank],"&gt;="&amp;P19)</f>
        <v>0</v>
      </c>
      <c r="R18" s="37">
        <f t="shared" si="8"/>
        <v>0.21818181818181823</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4.327272727272726</v>
      </c>
      <c r="G19" s="40">
        <f>COUNTIF(Vertices[In-Degree],"&gt;= "&amp;F19)-COUNTIF(Vertices[In-Degree],"&gt;="&amp;F20)</f>
        <v>0</v>
      </c>
      <c r="H19" s="39">
        <f t="shared" si="3"/>
        <v>1.2363636363636366</v>
      </c>
      <c r="I19" s="40">
        <f>COUNTIF(Vertices[Out-Degree],"&gt;= "&amp;H19)-COUNTIF(Vertices[Out-Degree],"&gt;="&amp;H20)</f>
        <v>0</v>
      </c>
      <c r="J19" s="39">
        <f t="shared" si="4"/>
        <v>71.40000000000002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0.0488991090909091</v>
      </c>
      <c r="O19" s="40">
        <f>COUNTIF(Vertices[Eigenvector Centrality],"&gt;= "&amp;N19)-COUNTIF(Vertices[Eigenvector Centrality],"&gt;="&amp;N20)</f>
        <v>0</v>
      </c>
      <c r="P19" s="39">
        <f t="shared" si="7"/>
        <v>2.338708290909091</v>
      </c>
      <c r="Q19" s="40">
        <f>COUNTIF(Vertices[PageRank],"&gt;= "&amp;P19)-COUNTIF(Vertices[PageRank],"&gt;="&amp;P20)</f>
        <v>0</v>
      </c>
      <c r="R19" s="39">
        <f t="shared" si="8"/>
        <v>0.23181818181818187</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4.581818181818181</v>
      </c>
      <c r="G20" s="38">
        <f>COUNTIF(Vertices[In-Degree],"&gt;= "&amp;F20)-COUNTIF(Vertices[In-Degree],"&gt;="&amp;F21)</f>
        <v>0</v>
      </c>
      <c r="H20" s="37">
        <f t="shared" si="3"/>
        <v>1.3090909090909093</v>
      </c>
      <c r="I20" s="38">
        <f>COUNTIF(Vertices[Out-Degree],"&gt;= "&amp;H20)-COUNTIF(Vertices[Out-Degree],"&gt;="&amp;H21)</f>
        <v>0</v>
      </c>
      <c r="J20" s="37">
        <f t="shared" si="4"/>
        <v>75.60000000000002</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0.05177552727272729</v>
      </c>
      <c r="O20" s="38">
        <f>COUNTIF(Vertices[Eigenvector Centrality],"&gt;= "&amp;N20)-COUNTIF(Vertices[Eigenvector Centrality],"&gt;="&amp;N21)</f>
        <v>0</v>
      </c>
      <c r="P20" s="37">
        <f t="shared" si="7"/>
        <v>2.456375072727273</v>
      </c>
      <c r="Q20" s="38">
        <f>COUNTIF(Vertices[PageRank],"&gt;= "&amp;P20)-COUNTIF(Vertices[PageRank],"&gt;="&amp;P21)</f>
        <v>0</v>
      </c>
      <c r="R20" s="37">
        <f t="shared" si="8"/>
        <v>0.2454545454545455</v>
      </c>
      <c r="S20" s="43">
        <f>COUNTIF(Vertices[Clustering Coefficient],"&gt;= "&amp;R20)-COUNTIF(Vertices[Clustering Coefficient],"&gt;="&amp;R21)</f>
        <v>2</v>
      </c>
      <c r="T20" s="37" t="e">
        <f ca="1" t="shared" si="9"/>
        <v>#REF!</v>
      </c>
      <c r="U20" s="38" t="e">
        <f ca="1" t="shared" si="0"/>
        <v>#REF!</v>
      </c>
    </row>
    <row r="21" spans="1:21" ht="15">
      <c r="A21" s="34" t="s">
        <v>157</v>
      </c>
      <c r="B21" s="34">
        <v>2</v>
      </c>
      <c r="D21" s="32">
        <f t="shared" si="1"/>
        <v>0</v>
      </c>
      <c r="E21" s="3">
        <f>COUNTIF(Vertices[Degree],"&gt;= "&amp;D21)-COUNTIF(Vertices[Degree],"&gt;="&amp;D22)</f>
        <v>0</v>
      </c>
      <c r="F21" s="39">
        <f t="shared" si="2"/>
        <v>4.836363636363636</v>
      </c>
      <c r="G21" s="40">
        <f>COUNTIF(Vertices[In-Degree],"&gt;= "&amp;F21)-COUNTIF(Vertices[In-Degree],"&gt;="&amp;F22)</f>
        <v>0</v>
      </c>
      <c r="H21" s="39">
        <f t="shared" si="3"/>
        <v>1.381818181818182</v>
      </c>
      <c r="I21" s="40">
        <f>COUNTIF(Vertices[Out-Degree],"&gt;= "&amp;H21)-COUNTIF(Vertices[Out-Degree],"&gt;="&amp;H22)</f>
        <v>0</v>
      </c>
      <c r="J21" s="39">
        <f t="shared" si="4"/>
        <v>79.80000000000003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0.05465194545454547</v>
      </c>
      <c r="O21" s="40">
        <f>COUNTIF(Vertices[Eigenvector Centrality],"&gt;= "&amp;N21)-COUNTIF(Vertices[Eigenvector Centrality],"&gt;="&amp;N22)</f>
        <v>0</v>
      </c>
      <c r="P21" s="39">
        <f t="shared" si="7"/>
        <v>2.574041854545455</v>
      </c>
      <c r="Q21" s="40">
        <f>COUNTIF(Vertices[PageRank],"&gt;= "&amp;P21)-COUNTIF(Vertices[PageRank],"&gt;="&amp;P22)</f>
        <v>1</v>
      </c>
      <c r="R21" s="39">
        <f t="shared" si="8"/>
        <v>0.25909090909090915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5.090909090909091</v>
      </c>
      <c r="G22" s="38">
        <f>COUNTIF(Vertices[In-Degree],"&gt;= "&amp;F22)-COUNTIF(Vertices[In-Degree],"&gt;="&amp;F23)</f>
        <v>0</v>
      </c>
      <c r="H22" s="37">
        <f t="shared" si="3"/>
        <v>1.4545454545454548</v>
      </c>
      <c r="I22" s="38">
        <f>COUNTIF(Vertices[Out-Degree],"&gt;= "&amp;H22)-COUNTIF(Vertices[Out-Degree],"&gt;="&amp;H23)</f>
        <v>0</v>
      </c>
      <c r="J22" s="37">
        <f t="shared" si="4"/>
        <v>84.00000000000003</v>
      </c>
      <c r="K22" s="38">
        <f>COUNTIF(Vertices[Betweenness Centrality],"&gt;= "&amp;J22)-COUNTIF(Vertices[Betweenness Centrality],"&gt;="&amp;J23)</f>
        <v>2</v>
      </c>
      <c r="L22" s="37">
        <f t="shared" si="5"/>
        <v>0.3636363636363637</v>
      </c>
      <c r="M22" s="38">
        <f>COUNTIF(Vertices[Closeness Centrality],"&gt;= "&amp;L22)-COUNTIF(Vertices[Closeness Centrality],"&gt;="&amp;L23)</f>
        <v>0</v>
      </c>
      <c r="N22" s="37">
        <f t="shared" si="6"/>
        <v>0.057528363636363655</v>
      </c>
      <c r="O22" s="38">
        <f>COUNTIF(Vertices[Eigenvector Centrality],"&gt;= "&amp;N22)-COUNTIF(Vertices[Eigenvector Centrality],"&gt;="&amp;N23)</f>
        <v>0</v>
      </c>
      <c r="P22" s="37">
        <f t="shared" si="7"/>
        <v>2.691708636363637</v>
      </c>
      <c r="Q22" s="38">
        <f>COUNTIF(Vertices[PageRank],"&gt;= "&amp;P22)-COUNTIF(Vertices[PageRank],"&gt;="&amp;P23)</f>
        <v>0</v>
      </c>
      <c r="R22" s="37">
        <f t="shared" si="8"/>
        <v>0.27272727272727276</v>
      </c>
      <c r="S22" s="43">
        <f>COUNTIF(Vertices[Clustering Coefficient],"&gt;= "&amp;R22)-COUNTIF(Vertices[Clustering Coefficient],"&gt;="&amp;R23)</f>
        <v>0</v>
      </c>
      <c r="T22" s="37" t="e">
        <f ca="1" t="shared" si="9"/>
        <v>#REF!</v>
      </c>
      <c r="U22" s="38" t="e">
        <f ca="1" t="shared" si="0"/>
        <v>#REF!</v>
      </c>
    </row>
    <row r="23" spans="1:21" ht="15">
      <c r="A23" s="34" t="s">
        <v>158</v>
      </c>
      <c r="B23" s="34">
        <v>0.014485514485514486</v>
      </c>
      <c r="D23" s="32">
        <f t="shared" si="1"/>
        <v>0</v>
      </c>
      <c r="E23" s="3">
        <f>COUNTIF(Vertices[Degree],"&gt;= "&amp;D23)-COUNTIF(Vertices[Degree],"&gt;="&amp;D24)</f>
        <v>0</v>
      </c>
      <c r="F23" s="39">
        <f t="shared" si="2"/>
        <v>5.345454545454546</v>
      </c>
      <c r="G23" s="40">
        <f>COUNTIF(Vertices[In-Degree],"&gt;= "&amp;F23)-COUNTIF(Vertices[In-Degree],"&gt;="&amp;F24)</f>
        <v>0</v>
      </c>
      <c r="H23" s="39">
        <f t="shared" si="3"/>
        <v>1.5272727272727276</v>
      </c>
      <c r="I23" s="40">
        <f>COUNTIF(Vertices[Out-Degree],"&gt;= "&amp;H23)-COUNTIF(Vertices[Out-Degree],"&gt;="&amp;H24)</f>
        <v>0</v>
      </c>
      <c r="J23" s="39">
        <f t="shared" si="4"/>
        <v>88.20000000000003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0.06040478181818184</v>
      </c>
      <c r="O23" s="40">
        <f>COUNTIF(Vertices[Eigenvector Centrality],"&gt;= "&amp;N23)-COUNTIF(Vertices[Eigenvector Centrality],"&gt;="&amp;N24)</f>
        <v>0</v>
      </c>
      <c r="P23" s="39">
        <f t="shared" si="7"/>
        <v>2.809375418181819</v>
      </c>
      <c r="Q23" s="40">
        <f>COUNTIF(Vertices[PageRank],"&gt;= "&amp;P23)-COUNTIF(Vertices[PageRank],"&gt;="&amp;P24)</f>
        <v>0</v>
      </c>
      <c r="R23" s="39">
        <f t="shared" si="8"/>
        <v>0.2863636363636364</v>
      </c>
      <c r="S23" s="44">
        <f>COUNTIF(Vertices[Clustering Coefficient],"&gt;= "&amp;R23)-COUNTIF(Vertices[Clustering Coefficient],"&gt;="&amp;R24)</f>
        <v>0</v>
      </c>
      <c r="T23" s="39" t="e">
        <f ca="1" t="shared" si="9"/>
        <v>#REF!</v>
      </c>
      <c r="U23" s="40" t="e">
        <f ca="1" t="shared" si="0"/>
        <v>#REF!</v>
      </c>
    </row>
    <row r="24" spans="1:21" ht="15">
      <c r="A24" s="34" t="s">
        <v>1830</v>
      </c>
      <c r="B24" s="34">
        <v>0.621036</v>
      </c>
      <c r="D24" s="32">
        <f t="shared" si="1"/>
        <v>0</v>
      </c>
      <c r="E24" s="3">
        <f>COUNTIF(Vertices[Degree],"&gt;= "&amp;D24)-COUNTIF(Vertices[Degree],"&gt;="&amp;D25)</f>
        <v>0</v>
      </c>
      <c r="F24" s="37">
        <f t="shared" si="2"/>
        <v>5.6000000000000005</v>
      </c>
      <c r="G24" s="38">
        <f>COUNTIF(Vertices[In-Degree],"&gt;= "&amp;F24)-COUNTIF(Vertices[In-Degree],"&gt;="&amp;F25)</f>
        <v>0</v>
      </c>
      <c r="H24" s="37">
        <f t="shared" si="3"/>
        <v>1.6000000000000003</v>
      </c>
      <c r="I24" s="38">
        <f>COUNTIF(Vertices[Out-Degree],"&gt;= "&amp;H24)-COUNTIF(Vertices[Out-Degree],"&gt;="&amp;H25)</f>
        <v>0</v>
      </c>
      <c r="J24" s="37">
        <f t="shared" si="4"/>
        <v>92.40000000000003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0.06328120000000002</v>
      </c>
      <c r="O24" s="38">
        <f>COUNTIF(Vertices[Eigenvector Centrality],"&gt;= "&amp;N24)-COUNTIF(Vertices[Eigenvector Centrality],"&gt;="&amp;N25)</f>
        <v>0</v>
      </c>
      <c r="P24" s="37">
        <f t="shared" si="7"/>
        <v>2.927042200000001</v>
      </c>
      <c r="Q24" s="38">
        <f>COUNTIF(Vertices[PageRank],"&gt;= "&amp;P24)-COUNTIF(Vertices[PageRank],"&gt;="&amp;P25)</f>
        <v>0</v>
      </c>
      <c r="R24" s="37">
        <f t="shared" si="8"/>
        <v>0.3</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5.854545454545455</v>
      </c>
      <c r="G25" s="40">
        <f>COUNTIF(Vertices[In-Degree],"&gt;= "&amp;F25)-COUNTIF(Vertices[In-Degree],"&gt;="&amp;F26)</f>
        <v>3</v>
      </c>
      <c r="H25" s="39">
        <f t="shared" si="3"/>
        <v>1.672727272727273</v>
      </c>
      <c r="I25" s="40">
        <f>COUNTIF(Vertices[Out-Degree],"&gt;= "&amp;H25)-COUNTIF(Vertices[Out-Degree],"&gt;="&amp;H26)</f>
        <v>0</v>
      </c>
      <c r="J25" s="39">
        <f t="shared" si="4"/>
        <v>96.60000000000004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0.0661576181818182</v>
      </c>
      <c r="O25" s="40">
        <f>COUNTIF(Vertices[Eigenvector Centrality],"&gt;= "&amp;N25)-COUNTIF(Vertices[Eigenvector Centrality],"&gt;="&amp;N26)</f>
        <v>0</v>
      </c>
      <c r="P25" s="39">
        <f t="shared" si="7"/>
        <v>3.044708981818183</v>
      </c>
      <c r="Q25" s="40">
        <f>COUNTIF(Vertices[PageRank],"&gt;= "&amp;P25)-COUNTIF(Vertices[PageRank],"&gt;="&amp;P26)</f>
        <v>0</v>
      </c>
      <c r="R25" s="39">
        <f t="shared" si="8"/>
        <v>0.3136363636363636</v>
      </c>
      <c r="S25" s="44">
        <f>COUNTIF(Vertices[Clustering Coefficient],"&gt;= "&amp;R25)-COUNTIF(Vertices[Clustering Coefficient],"&gt;="&amp;R26)</f>
        <v>0</v>
      </c>
      <c r="T25" s="39" t="e">
        <f ca="1" t="shared" si="9"/>
        <v>#REF!</v>
      </c>
      <c r="U25" s="40" t="e">
        <f ca="1" t="shared" si="0"/>
        <v>#REF!</v>
      </c>
    </row>
    <row r="26" spans="1:21" ht="15">
      <c r="A26" s="34" t="s">
        <v>1831</v>
      </c>
      <c r="B26" s="34" t="s">
        <v>1832</v>
      </c>
      <c r="D26" s="32">
        <f t="shared" si="1"/>
        <v>0</v>
      </c>
      <c r="E26" s="3">
        <f>COUNTIF(Vertices[Degree],"&gt;= "&amp;D26)-COUNTIF(Vertices[Degree],"&gt;="&amp;D28)</f>
        <v>0</v>
      </c>
      <c r="F26" s="37">
        <f t="shared" si="2"/>
        <v>6.10909090909091</v>
      </c>
      <c r="G26" s="38">
        <f>COUNTIF(Vertices[In-Degree],"&gt;= "&amp;F26)-COUNTIF(Vertices[In-Degree],"&gt;="&amp;F28)</f>
        <v>0</v>
      </c>
      <c r="H26" s="37">
        <f t="shared" si="3"/>
        <v>1.7454545454545458</v>
      </c>
      <c r="I26" s="38">
        <f>COUNTIF(Vertices[Out-Degree],"&gt;= "&amp;H26)-COUNTIF(Vertices[Out-Degree],"&gt;="&amp;H28)</f>
        <v>0</v>
      </c>
      <c r="J26" s="37">
        <f t="shared" si="4"/>
        <v>100.80000000000004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0.06903403636363638</v>
      </c>
      <c r="O26" s="38">
        <f>COUNTIF(Vertices[Eigenvector Centrality],"&gt;= "&amp;N26)-COUNTIF(Vertices[Eigenvector Centrality],"&gt;="&amp;N28)</f>
        <v>0</v>
      </c>
      <c r="P26" s="37">
        <f t="shared" si="7"/>
        <v>3.162375763636365</v>
      </c>
      <c r="Q26" s="38">
        <f>COUNTIF(Vertices[PageRank],"&gt;= "&amp;P26)-COUNTIF(Vertices[PageRank],"&gt;="&amp;P28)</f>
        <v>0</v>
      </c>
      <c r="R26" s="37">
        <f t="shared" si="8"/>
        <v>0.3272727272727272</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-5</v>
      </c>
      <c r="H27" s="61"/>
      <c r="I27" s="62">
        <f>COUNTIF(Vertices[Out-Degree],"&gt;= "&amp;H27)-COUNTIF(Vertices[Out-Degree],"&gt;="&amp;H28)</f>
        <v>-20</v>
      </c>
      <c r="J27" s="61"/>
      <c r="K27" s="62">
        <f>COUNTIF(Vertices[Betweenness Centrality],"&gt;= "&amp;J27)-COUNTIF(Vertices[Betweenness Centrality],"&gt;="&amp;J28)</f>
        <v>-4</v>
      </c>
      <c r="L27" s="61"/>
      <c r="M27" s="62">
        <f>COUNTIF(Vertices[Closeness Centrality],"&gt;= "&amp;L27)-COUNTIF(Vertices[Closeness Centrality],"&gt;="&amp;L28)</f>
        <v>-7</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-18</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1.8181818181818186</v>
      </c>
      <c r="I28" s="40">
        <f>COUNTIF(Vertices[Out-Degree],"&gt;= "&amp;H28)-COUNTIF(Vertices[Out-Degree],"&gt;="&amp;H40)</f>
        <v>0</v>
      </c>
      <c r="J28" s="39">
        <f>J26+($J$57-$J$2)/BinDivisor</f>
        <v>105.00000000000004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0.07191045454545456</v>
      </c>
      <c r="O28" s="40">
        <f>COUNTIF(Vertices[Eigenvector Centrality],"&gt;= "&amp;N28)-COUNTIF(Vertices[Eigenvector Centrality],"&gt;="&amp;N40)</f>
        <v>0</v>
      </c>
      <c r="P28" s="39">
        <f>P26+($P$57-$P$2)/BinDivisor</f>
        <v>3.280042545454547</v>
      </c>
      <c r="Q28" s="40">
        <f>COUNTIF(Vertices[PageRank],"&gt;= "&amp;P28)-COUNTIF(Vertices[PageRank],"&gt;="&amp;P40)</f>
        <v>0</v>
      </c>
      <c r="R28" s="39">
        <f>R26+($R$57-$R$2)/BinDivisor</f>
        <v>0.34090909090909083</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-20</v>
      </c>
      <c r="J38" s="61"/>
      <c r="K38" s="62">
        <f>COUNTIF(Vertices[Betweenness Centrality],"&gt;= "&amp;J38)-COUNTIF(Vertices[Betweenness Centrality],"&gt;="&amp;J40)</f>
        <v>-4</v>
      </c>
      <c r="L38" s="61"/>
      <c r="M38" s="62">
        <f>COUNTIF(Vertices[Closeness Centrality],"&gt;= "&amp;L38)-COUNTIF(Vertices[Closeness Centrality],"&gt;="&amp;L40)</f>
        <v>-7</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-18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-20</v>
      </c>
      <c r="J39" s="61"/>
      <c r="K39" s="62">
        <f>COUNTIF(Vertices[Betweenness Centrality],"&gt;= "&amp;J39)-COUNTIF(Vertices[Betweenness Centrality],"&gt;="&amp;J40)</f>
        <v>-4</v>
      </c>
      <c r="L39" s="61"/>
      <c r="M39" s="62">
        <f>COUNTIF(Vertices[Closeness Centrality],"&gt;= "&amp;L39)-COUNTIF(Vertices[Closeness Centrality],"&gt;="&amp;L40)</f>
        <v>-7</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-18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1.8909090909090913</v>
      </c>
      <c r="I40" s="38">
        <f>COUNTIF(Vertices[Out-Degree],"&gt;= "&amp;H40)-COUNTIF(Vertices[Out-Degree],"&gt;="&amp;H41)</f>
        <v>0</v>
      </c>
      <c r="J40" s="37">
        <f>J28+($J$57-$J$2)/BinDivisor</f>
        <v>109.20000000000005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0.07478687272727273</v>
      </c>
      <c r="O40" s="38">
        <f>COUNTIF(Vertices[Eigenvector Centrality],"&gt;= "&amp;N40)-COUNTIF(Vertices[Eigenvector Centrality],"&gt;="&amp;N41)</f>
        <v>0</v>
      </c>
      <c r="P40" s="37">
        <f>P28+($P$57-$P$2)/BinDivisor</f>
        <v>3.3977093272727292</v>
      </c>
      <c r="Q40" s="38">
        <f>COUNTIF(Vertices[PageRank],"&gt;= "&amp;P40)-COUNTIF(Vertices[PageRank],"&gt;="&amp;P41)</f>
        <v>0</v>
      </c>
      <c r="R40" s="37">
        <f>R28+($R$57-$R$2)/BinDivisor</f>
        <v>0.35454545454545444</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2</v>
      </c>
      <c r="H41" s="39">
        <f aca="true" t="shared" si="12" ref="H41:H56">H40+($H$57-$H$2)/BinDivisor</f>
        <v>1.963636363636364</v>
      </c>
      <c r="I41" s="40">
        <f>COUNTIF(Vertices[Out-Degree],"&gt;= "&amp;H41)-COUNTIF(Vertices[Out-Degree],"&gt;="&amp;H42)</f>
        <v>10</v>
      </c>
      <c r="J41" s="39">
        <f aca="true" t="shared" si="13" ref="J41:J56">J40+($J$57-$J$2)/BinDivisor</f>
        <v>113.40000000000005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0.07766329090909091</v>
      </c>
      <c r="O41" s="40">
        <f>COUNTIF(Vertices[Eigenvector Centrality],"&gt;= "&amp;N41)-COUNTIF(Vertices[Eigenvector Centrality],"&gt;="&amp;N42)</f>
        <v>0</v>
      </c>
      <c r="P41" s="39">
        <f aca="true" t="shared" si="16" ref="P41:P56">P40+($P$57-$P$2)/BinDivisor</f>
        <v>3.5153761090909112</v>
      </c>
      <c r="Q41" s="40">
        <f>COUNTIF(Vertices[PageRank],"&gt;= "&amp;P41)-COUNTIF(Vertices[PageRank],"&gt;="&amp;P42)</f>
        <v>0</v>
      </c>
      <c r="R41" s="39">
        <f aca="true" t="shared" si="17" ref="R41:R56">R40+($R$57-$R$2)/BinDivisor</f>
        <v>0.36818181818181805</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2.0363636363636366</v>
      </c>
      <c r="I42" s="38">
        <f>COUNTIF(Vertices[Out-Degree],"&gt;= "&amp;H42)-COUNTIF(Vertices[Out-Degree],"&gt;="&amp;H43)</f>
        <v>0</v>
      </c>
      <c r="J42" s="37">
        <f t="shared" si="13"/>
        <v>117.60000000000005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0.08053970909090909</v>
      </c>
      <c r="O42" s="38">
        <f>COUNTIF(Vertices[Eigenvector Centrality],"&gt;= "&amp;N42)-COUNTIF(Vertices[Eigenvector Centrality],"&gt;="&amp;N43)</f>
        <v>0</v>
      </c>
      <c r="P42" s="37">
        <f t="shared" si="16"/>
        <v>3.6330428909090933</v>
      </c>
      <c r="Q42" s="38">
        <f>COUNTIF(Vertices[PageRank],"&gt;= "&amp;P42)-COUNTIF(Vertices[PageRank],"&gt;="&amp;P43)</f>
        <v>0</v>
      </c>
      <c r="R42" s="37">
        <f t="shared" si="17"/>
        <v>0.38181818181818167</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2.1090909090909093</v>
      </c>
      <c r="I43" s="40">
        <f>COUNTIF(Vertices[Out-Degree],"&gt;= "&amp;H43)-COUNTIF(Vertices[Out-Degree],"&gt;="&amp;H44)</f>
        <v>0</v>
      </c>
      <c r="J43" s="39">
        <f t="shared" si="13"/>
        <v>121.80000000000005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0.08341612727272726</v>
      </c>
      <c r="O43" s="40">
        <f>COUNTIF(Vertices[Eigenvector Centrality],"&gt;= "&amp;N43)-COUNTIF(Vertices[Eigenvector Centrality],"&gt;="&amp;N44)</f>
        <v>4</v>
      </c>
      <c r="P43" s="39">
        <f t="shared" si="16"/>
        <v>3.7507096727272753</v>
      </c>
      <c r="Q43" s="40">
        <f>COUNTIF(Vertices[PageRank],"&gt;= "&amp;P43)-COUNTIF(Vertices[PageRank],"&gt;="&amp;P44)</f>
        <v>0</v>
      </c>
      <c r="R43" s="39">
        <f t="shared" si="17"/>
        <v>0.3954545454545453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2.181818181818182</v>
      </c>
      <c r="I44" s="38">
        <f>COUNTIF(Vertices[Out-Degree],"&gt;= "&amp;H44)-COUNTIF(Vertices[Out-Degree],"&gt;="&amp;H45)</f>
        <v>0</v>
      </c>
      <c r="J44" s="37">
        <f t="shared" si="13"/>
        <v>126.00000000000006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0.08629254545454544</v>
      </c>
      <c r="O44" s="38">
        <f>COUNTIF(Vertices[Eigenvector Centrality],"&gt;= "&amp;N44)-COUNTIF(Vertices[Eigenvector Centrality],"&gt;="&amp;N45)</f>
        <v>0</v>
      </c>
      <c r="P44" s="37">
        <f t="shared" si="16"/>
        <v>3.8683764545454573</v>
      </c>
      <c r="Q44" s="38">
        <f>COUNTIF(Vertices[PageRank],"&gt;= "&amp;P44)-COUNTIF(Vertices[PageRank],"&gt;="&amp;P45)</f>
        <v>0</v>
      </c>
      <c r="R44" s="37">
        <f t="shared" si="17"/>
        <v>0.4090909090909089</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2.254545454545455</v>
      </c>
      <c r="I45" s="40">
        <f>COUNTIF(Vertices[Out-Degree],"&gt;= "&amp;H45)-COUNTIF(Vertices[Out-Degree],"&gt;="&amp;H46)</f>
        <v>0</v>
      </c>
      <c r="J45" s="39">
        <f t="shared" si="13"/>
        <v>130.20000000000005</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0.08916896363636362</v>
      </c>
      <c r="O45" s="40">
        <f>COUNTIF(Vertices[Eigenvector Centrality],"&gt;= "&amp;N45)-COUNTIF(Vertices[Eigenvector Centrality],"&gt;="&amp;N46)</f>
        <v>0</v>
      </c>
      <c r="P45" s="39">
        <f t="shared" si="16"/>
        <v>3.9860432363636393</v>
      </c>
      <c r="Q45" s="40">
        <f>COUNTIF(Vertices[PageRank],"&gt;= "&amp;P45)-COUNTIF(Vertices[PageRank],"&gt;="&amp;P46)</f>
        <v>0</v>
      </c>
      <c r="R45" s="39">
        <f t="shared" si="17"/>
        <v>0.4227272727272725</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2.3272727272727276</v>
      </c>
      <c r="I46" s="38">
        <f>COUNTIF(Vertices[Out-Degree],"&gt;= "&amp;H46)-COUNTIF(Vertices[Out-Degree],"&gt;="&amp;H47)</f>
        <v>0</v>
      </c>
      <c r="J46" s="37">
        <f t="shared" si="13"/>
        <v>134.40000000000003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0.0920453818181818</v>
      </c>
      <c r="O46" s="38">
        <f>COUNTIF(Vertices[Eigenvector Centrality],"&gt;= "&amp;N46)-COUNTIF(Vertices[Eigenvector Centrality],"&gt;="&amp;N47)</f>
        <v>0</v>
      </c>
      <c r="P46" s="37">
        <f t="shared" si="16"/>
        <v>4.103710018181821</v>
      </c>
      <c r="Q46" s="38">
        <f>COUNTIF(Vertices[PageRank],"&gt;= "&amp;P46)-COUNTIF(Vertices[PageRank],"&gt;="&amp;P47)</f>
        <v>0</v>
      </c>
      <c r="R46" s="37">
        <f t="shared" si="17"/>
        <v>0.4363636363636361</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2.4000000000000004</v>
      </c>
      <c r="I47" s="40">
        <f>COUNTIF(Vertices[Out-Degree],"&gt;= "&amp;H47)-COUNTIF(Vertices[Out-Degree],"&gt;="&amp;H48)</f>
        <v>0</v>
      </c>
      <c r="J47" s="39">
        <f t="shared" si="13"/>
        <v>138.60000000000002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0.09492179999999997</v>
      </c>
      <c r="O47" s="40">
        <f>COUNTIF(Vertices[Eigenvector Centrality],"&gt;= "&amp;N47)-COUNTIF(Vertices[Eigenvector Centrality],"&gt;="&amp;N48)</f>
        <v>0</v>
      </c>
      <c r="P47" s="39">
        <f t="shared" si="16"/>
        <v>4.2213768000000025</v>
      </c>
      <c r="Q47" s="40">
        <f>COUNTIF(Vertices[PageRank],"&gt;= "&amp;P47)-COUNTIF(Vertices[PageRank],"&gt;="&amp;P48)</f>
        <v>0</v>
      </c>
      <c r="R47" s="39">
        <f t="shared" si="17"/>
        <v>0.44999999999999973</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2.472727272727273</v>
      </c>
      <c r="I48" s="38">
        <f>COUNTIF(Vertices[Out-Degree],"&gt;= "&amp;H48)-COUNTIF(Vertices[Out-Degree],"&gt;="&amp;H49)</f>
        <v>0</v>
      </c>
      <c r="J48" s="37">
        <f t="shared" si="13"/>
        <v>142.8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0.09779821818181815</v>
      </c>
      <c r="O48" s="38">
        <f>COUNTIF(Vertices[Eigenvector Centrality],"&gt;= "&amp;N48)-COUNTIF(Vertices[Eigenvector Centrality],"&gt;="&amp;N49)</f>
        <v>0</v>
      </c>
      <c r="P48" s="37">
        <f t="shared" si="16"/>
        <v>4.339043581818184</v>
      </c>
      <c r="Q48" s="38">
        <f>COUNTIF(Vertices[PageRank],"&gt;= "&amp;P48)-COUNTIF(Vertices[PageRank],"&gt;="&amp;P49)</f>
        <v>0</v>
      </c>
      <c r="R48" s="37">
        <f t="shared" si="17"/>
        <v>0.46363636363636335</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2.545454545454546</v>
      </c>
      <c r="I49" s="40">
        <f>COUNTIF(Vertices[Out-Degree],"&gt;= "&amp;H49)-COUNTIF(Vertices[Out-Degree],"&gt;="&amp;H50)</f>
        <v>0</v>
      </c>
      <c r="J49" s="39">
        <f t="shared" si="13"/>
        <v>147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0.10067463636363633</v>
      </c>
      <c r="O49" s="40">
        <f>COUNTIF(Vertices[Eigenvector Centrality],"&gt;= "&amp;N49)-COUNTIF(Vertices[Eigenvector Centrality],"&gt;="&amp;N50)</f>
        <v>0</v>
      </c>
      <c r="P49" s="39">
        <f t="shared" si="16"/>
        <v>4.456710363636366</v>
      </c>
      <c r="Q49" s="40">
        <f>COUNTIF(Vertices[PageRank],"&gt;= "&amp;P49)-COUNTIF(Vertices[PageRank],"&gt;="&amp;P50)</f>
        <v>0</v>
      </c>
      <c r="R49" s="39">
        <f t="shared" si="17"/>
        <v>0.47727272727272696</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2.6181818181818186</v>
      </c>
      <c r="I50" s="38">
        <f>COUNTIF(Vertices[Out-Degree],"&gt;= "&amp;H50)-COUNTIF(Vertices[Out-Degree],"&gt;="&amp;H51)</f>
        <v>0</v>
      </c>
      <c r="J50" s="37">
        <f t="shared" si="13"/>
        <v>151.2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0.1035510545454545</v>
      </c>
      <c r="O50" s="38">
        <f>COUNTIF(Vertices[Eigenvector Centrality],"&gt;= "&amp;N50)-COUNTIF(Vertices[Eigenvector Centrality],"&gt;="&amp;N51)</f>
        <v>0</v>
      </c>
      <c r="P50" s="37">
        <f t="shared" si="16"/>
        <v>4.574377145454547</v>
      </c>
      <c r="Q50" s="38">
        <f>COUNTIF(Vertices[PageRank],"&gt;= "&amp;P50)-COUNTIF(Vertices[PageRank],"&gt;="&amp;P51)</f>
        <v>0</v>
      </c>
      <c r="R50" s="37">
        <f t="shared" si="17"/>
        <v>0.4909090909090906</v>
      </c>
      <c r="S50" s="43">
        <f>COUNTIF(Vertices[Clustering Coefficient],"&gt;= "&amp;R50)-COUNTIF(Vertices[Clustering Coefficient],"&gt;="&amp;R51)</f>
        <v>11</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2.6909090909090914</v>
      </c>
      <c r="I51" s="40">
        <f>COUNTIF(Vertices[Out-Degree],"&gt;= "&amp;H51)-COUNTIF(Vertices[Out-Degree],"&gt;="&amp;H52)</f>
        <v>0</v>
      </c>
      <c r="J51" s="39">
        <f t="shared" si="13"/>
        <v>155.39999999999998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0.10642747272727268</v>
      </c>
      <c r="O51" s="40">
        <f>COUNTIF(Vertices[Eigenvector Centrality],"&gt;= "&amp;N51)-COUNTIF(Vertices[Eigenvector Centrality],"&gt;="&amp;N52)</f>
        <v>0</v>
      </c>
      <c r="P51" s="39">
        <f t="shared" si="16"/>
        <v>4.692043927272729</v>
      </c>
      <c r="Q51" s="40">
        <f>COUNTIF(Vertices[PageRank],"&gt;= "&amp;P51)-COUNTIF(Vertices[PageRank],"&gt;="&amp;P52)</f>
        <v>0</v>
      </c>
      <c r="R51" s="39">
        <f t="shared" si="17"/>
        <v>0.5045454545454542</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2.763636363636364</v>
      </c>
      <c r="I52" s="38">
        <f>COUNTIF(Vertices[Out-Degree],"&gt;= "&amp;H52)-COUNTIF(Vertices[Out-Degree],"&gt;="&amp;H53)</f>
        <v>0</v>
      </c>
      <c r="J52" s="37">
        <f t="shared" si="13"/>
        <v>159.59999999999997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0.10930389090909086</v>
      </c>
      <c r="O52" s="38">
        <f>COUNTIF(Vertices[Eigenvector Centrality],"&gt;= "&amp;N52)-COUNTIF(Vertices[Eigenvector Centrality],"&gt;="&amp;N53)</f>
        <v>0</v>
      </c>
      <c r="P52" s="37">
        <f t="shared" si="16"/>
        <v>4.80971070909091</v>
      </c>
      <c r="Q52" s="38">
        <f>COUNTIF(Vertices[PageRank],"&gt;= "&amp;P52)-COUNTIF(Vertices[PageRank],"&gt;="&amp;P53)</f>
        <v>0</v>
      </c>
      <c r="R52" s="37">
        <f t="shared" si="17"/>
        <v>0.5181818181818179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2.836363636363637</v>
      </c>
      <c r="I53" s="40">
        <f>COUNTIF(Vertices[Out-Degree],"&gt;= "&amp;H53)-COUNTIF(Vertices[Out-Degree],"&gt;="&amp;H54)</f>
        <v>0</v>
      </c>
      <c r="J53" s="39">
        <f t="shared" si="13"/>
        <v>163.79999999999995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0.11218030909090904</v>
      </c>
      <c r="O53" s="40">
        <f>COUNTIF(Vertices[Eigenvector Centrality],"&gt;= "&amp;N53)-COUNTIF(Vertices[Eigenvector Centrality],"&gt;="&amp;N54)</f>
        <v>0</v>
      </c>
      <c r="P53" s="39">
        <f t="shared" si="16"/>
        <v>4.927377490909092</v>
      </c>
      <c r="Q53" s="40">
        <f>COUNTIF(Vertices[PageRank],"&gt;= "&amp;P53)-COUNTIF(Vertices[PageRank],"&gt;="&amp;P54)</f>
        <v>0</v>
      </c>
      <c r="R53" s="39">
        <f t="shared" si="17"/>
        <v>0.5318181818181815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2.9090909090909096</v>
      </c>
      <c r="I54" s="38">
        <f>COUNTIF(Vertices[Out-Degree],"&gt;= "&amp;H54)-COUNTIF(Vertices[Out-Degree],"&gt;="&amp;H55)</f>
        <v>0</v>
      </c>
      <c r="J54" s="37">
        <f t="shared" si="13"/>
        <v>167.99999999999994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0.11505672727272721</v>
      </c>
      <c r="O54" s="38">
        <f>COUNTIF(Vertices[Eigenvector Centrality],"&gt;= "&amp;N54)-COUNTIF(Vertices[Eigenvector Centrality],"&gt;="&amp;N55)</f>
        <v>0</v>
      </c>
      <c r="P54" s="37">
        <f t="shared" si="16"/>
        <v>5.0450442727272735</v>
      </c>
      <c r="Q54" s="38">
        <f>COUNTIF(Vertices[PageRank],"&gt;= "&amp;P54)-COUNTIF(Vertices[PageRank],"&gt;="&amp;P55)</f>
        <v>0</v>
      </c>
      <c r="R54" s="37">
        <f t="shared" si="17"/>
        <v>0.5454545454545452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2.9818181818181824</v>
      </c>
      <c r="I55" s="40">
        <f>COUNTIF(Vertices[Out-Degree],"&gt;= "&amp;H55)-COUNTIF(Vertices[Out-Degree],"&gt;="&amp;H56)</f>
        <v>5</v>
      </c>
      <c r="J55" s="39">
        <f t="shared" si="13"/>
        <v>172.19999999999993</v>
      </c>
      <c r="K55" s="40">
        <f>COUNTIF(Vertices[Betweenness Centrality],"&gt;= "&amp;J55)-COUNTIF(Vertices[Betweenness Centrality],"&gt;="&amp;J56)</f>
        <v>1</v>
      </c>
      <c r="L55" s="39">
        <f t="shared" si="14"/>
        <v>0.7454545454545456</v>
      </c>
      <c r="M55" s="40">
        <f>COUNTIF(Vertices[Closeness Centrality],"&gt;= "&amp;L55)-COUNTIF(Vertices[Closeness Centrality],"&gt;="&amp;L56)</f>
        <v>0</v>
      </c>
      <c r="N55" s="39">
        <f t="shared" si="15"/>
        <v>0.11793314545454539</v>
      </c>
      <c r="O55" s="40">
        <f>COUNTIF(Vertices[Eigenvector Centrality],"&gt;= "&amp;N55)-COUNTIF(Vertices[Eigenvector Centrality],"&gt;="&amp;N56)</f>
        <v>0</v>
      </c>
      <c r="P55" s="39">
        <f t="shared" si="16"/>
        <v>5.162711054545455</v>
      </c>
      <c r="Q55" s="40">
        <f>COUNTIF(Vertices[PageRank],"&gt;= "&amp;P55)-COUNTIF(Vertices[PageRank],"&gt;="&amp;P56)</f>
        <v>0</v>
      </c>
      <c r="R55" s="39">
        <f t="shared" si="17"/>
        <v>0.5590909090909089</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2</v>
      </c>
      <c r="H56" s="37">
        <f t="shared" si="12"/>
        <v>3.054545454545455</v>
      </c>
      <c r="I56" s="38">
        <f>COUNTIF(Vertices[Out-Degree],"&gt;= "&amp;H56)-COUNTIF(Vertices[Out-Degree],"&gt;="&amp;H57)</f>
        <v>0</v>
      </c>
      <c r="J56" s="37">
        <f t="shared" si="13"/>
        <v>176.39999999999992</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0.12080956363636357</v>
      </c>
      <c r="O56" s="38">
        <f>COUNTIF(Vertices[Eigenvector Centrality],"&gt;= "&amp;N56)-COUNTIF(Vertices[Eigenvector Centrality],"&gt;="&amp;N57)</f>
        <v>3</v>
      </c>
      <c r="P56" s="37">
        <f t="shared" si="16"/>
        <v>5.280377836363637</v>
      </c>
      <c r="Q56" s="38">
        <f>COUNTIF(Vertices[PageRank],"&gt;= "&amp;P56)-COUNTIF(Vertices[PageRank],"&gt;="&amp;P57)</f>
        <v>1</v>
      </c>
      <c r="R56" s="37">
        <f t="shared" si="17"/>
        <v>0.5727272727272725</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4</v>
      </c>
      <c r="I57" s="42">
        <f>COUNTIF(Vertices[Out-Degree],"&gt;= "&amp;H57)-COUNTIF(Vertices[Out-Degree],"&gt;="&amp;H58)</f>
        <v>5</v>
      </c>
      <c r="J57" s="41">
        <f>MAX(Vertices[Betweenness Centrality])</f>
        <v>231</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0.158203</v>
      </c>
      <c r="O57" s="42">
        <f>COUNTIF(Vertices[Eigenvector Centrality],"&gt;= "&amp;N57)-COUNTIF(Vertices[Eigenvector Centrality],"&gt;="&amp;N58)</f>
        <v>1</v>
      </c>
      <c r="P57" s="41">
        <f>MAX(Vertices[PageRank])</f>
        <v>6.810046</v>
      </c>
      <c r="Q57" s="42">
        <f>COUNTIF(Vertices[PageRank],"&gt;= "&amp;P57)-COUNTIF(Vertices[PageRank],"&gt;="&amp;P58)</f>
        <v>1</v>
      </c>
      <c r="R57" s="41">
        <f>MAX(Vertices[Clustering Coefficient])</f>
        <v>0.75</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1.3461538461538463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4</v>
      </c>
    </row>
    <row r="85" spans="1:2" ht="15">
      <c r="A85" s="33" t="s">
        <v>96</v>
      </c>
      <c r="B85" s="47">
        <f>_xlfn.IFERROR(AVERAGE(Vertices[Out-Degree]),NoMetricMessage)</f>
        <v>1.3461538461538463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231</v>
      </c>
    </row>
    <row r="99" spans="1:2" ht="15">
      <c r="A99" s="33" t="s">
        <v>102</v>
      </c>
      <c r="B99" s="47">
        <f>_xlfn.IFERROR(AVERAGE(Vertices[Betweenness Centrality]),NoMetricMessage)</f>
        <v>12.512820512820513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0.13724041025641026</v>
      </c>
    </row>
    <row r="114" spans="1:2" ht="15">
      <c r="A114" s="33" t="s">
        <v>109</v>
      </c>
      <c r="B114" s="47">
        <f>_xlfn.IFERROR(MEDIAN(Vertices[Closeness Centrality]),NoMetricMessage)</f>
        <v>0.034483</v>
      </c>
    </row>
    <row r="125" spans="1:2" ht="15">
      <c r="A125" s="33" t="s">
        <v>112</v>
      </c>
      <c r="B125" s="47">
        <f>IF(COUNT(Vertices[Eigenvector Centrality])&gt;0,N2,NoMetricMessage)</f>
        <v>0</v>
      </c>
    </row>
    <row r="126" spans="1:2" ht="15">
      <c r="A126" s="33" t="s">
        <v>113</v>
      </c>
      <c r="B126" s="47">
        <f>IF(COUNT(Vertices[Eigenvector Centrality])&gt;0,N57,NoMetricMessage)</f>
        <v>0.158203</v>
      </c>
    </row>
    <row r="127" spans="1:2" ht="15">
      <c r="A127" s="33" t="s">
        <v>114</v>
      </c>
      <c r="B127" s="47">
        <f>_xlfn.IFERROR(AVERAGE(Vertices[Eigenvector Centrality]),NoMetricMessage)</f>
        <v>0.012820461538461541</v>
      </c>
    </row>
    <row r="128" spans="1:2" ht="15">
      <c r="A128" s="33" t="s">
        <v>115</v>
      </c>
      <c r="B128" s="47">
        <f>_xlfn.IFERROR(MEDIAN(Vertices[Eigenvector Centrality]),NoMetricMessage)</f>
        <v>0</v>
      </c>
    </row>
    <row r="139" spans="1:2" ht="15">
      <c r="A139" s="33" t="s">
        <v>140</v>
      </c>
      <c r="B139" s="47">
        <f>IF(COUNT(Vertices[PageRank])&gt;0,P2,NoMetricMessage)</f>
        <v>0.338373</v>
      </c>
    </row>
    <row r="140" spans="1:2" ht="15">
      <c r="A140" s="33" t="s">
        <v>141</v>
      </c>
      <c r="B140" s="47">
        <f>IF(COUNT(Vertices[PageRank])&gt;0,P57,NoMetricMessage)</f>
        <v>6.810046</v>
      </c>
    </row>
    <row r="141" spans="1:2" ht="15">
      <c r="A141" s="33" t="s">
        <v>142</v>
      </c>
      <c r="B141" s="47">
        <f>_xlfn.IFERROR(AVERAGE(Vertices[PageRank]),NoMetricMessage)</f>
        <v>0.9999929871794865</v>
      </c>
    </row>
    <row r="142" spans="1:2" ht="15">
      <c r="A142" s="33" t="s">
        <v>143</v>
      </c>
      <c r="B142" s="47">
        <f>_xlfn.IFERROR(MEDIAN(Vertices[PageRank]),NoMetricMessage)</f>
        <v>0.755359</v>
      </c>
    </row>
    <row r="153" spans="1:2" ht="15">
      <c r="A153" s="33" t="s">
        <v>118</v>
      </c>
      <c r="B153" s="47">
        <f>IF(COUNT(Vertices[Clustering Coefficient])&gt;0,R2,NoMetricMessage)</f>
        <v>0</v>
      </c>
    </row>
    <row r="154" spans="1:2" ht="15">
      <c r="A154" s="33" t="s">
        <v>119</v>
      </c>
      <c r="B154" s="47">
        <f>IF(COUNT(Vertices[Clustering Coefficient])&gt;0,R57,NoMetricMessage)</f>
        <v>0.75</v>
      </c>
    </row>
    <row r="155" spans="1:2" ht="15">
      <c r="A155" s="33" t="s">
        <v>120</v>
      </c>
      <c r="B155" s="47">
        <f>_xlfn.IFERROR(AVERAGE(Vertices[Clustering Coefficient]),NoMetricMessage)</f>
        <v>0.14057054057054058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1248</v>
      </c>
      <c r="K7" s="13" t="s">
        <v>1249</v>
      </c>
    </row>
    <row r="8" spans="1:11" ht="409.5">
      <c r="A8"/>
      <c r="B8">
        <v>2</v>
      </c>
      <c r="C8">
        <v>2</v>
      </c>
      <c r="D8" t="s">
        <v>61</v>
      </c>
      <c r="E8" t="s">
        <v>61</v>
      </c>
      <c r="H8" t="s">
        <v>73</v>
      </c>
      <c r="J8" t="s">
        <v>1250</v>
      </c>
      <c r="K8" s="13" t="s">
        <v>1251</v>
      </c>
    </row>
    <row r="9" spans="1:11" ht="409.5">
      <c r="A9"/>
      <c r="B9">
        <v>3</v>
      </c>
      <c r="C9">
        <v>4</v>
      </c>
      <c r="D9" t="s">
        <v>62</v>
      </c>
      <c r="E9" t="s">
        <v>62</v>
      </c>
      <c r="H9" t="s">
        <v>74</v>
      </c>
      <c r="J9" t="s">
        <v>1252</v>
      </c>
      <c r="K9" s="104" t="s">
        <v>1253</v>
      </c>
    </row>
    <row r="10" spans="1:11" ht="409.5">
      <c r="A10"/>
      <c r="B10">
        <v>4</v>
      </c>
      <c r="D10" t="s">
        <v>63</v>
      </c>
      <c r="E10" t="s">
        <v>63</v>
      </c>
      <c r="H10" t="s">
        <v>75</v>
      </c>
      <c r="J10" t="s">
        <v>1254</v>
      </c>
      <c r="K10" s="13" t="s">
        <v>1255</v>
      </c>
    </row>
    <row r="11" spans="1:11" ht="15">
      <c r="A11"/>
      <c r="B11">
        <v>5</v>
      </c>
      <c r="D11" t="s">
        <v>46</v>
      </c>
      <c r="E11">
        <v>1</v>
      </c>
      <c r="H11" t="s">
        <v>76</v>
      </c>
      <c r="J11" t="s">
        <v>1256</v>
      </c>
      <c r="K11" t="s">
        <v>1257</v>
      </c>
    </row>
    <row r="12" spans="1:11" ht="15">
      <c r="A12"/>
      <c r="B12"/>
      <c r="D12" t="s">
        <v>64</v>
      </c>
      <c r="E12">
        <v>2</v>
      </c>
      <c r="H12">
        <v>0</v>
      </c>
      <c r="J12" t="s">
        <v>1258</v>
      </c>
      <c r="K12" t="s">
        <v>1259</v>
      </c>
    </row>
    <row r="13" spans="1:11" ht="15">
      <c r="A13"/>
      <c r="B13"/>
      <c r="D13">
        <v>1</v>
      </c>
      <c r="E13">
        <v>3</v>
      </c>
      <c r="H13">
        <v>1</v>
      </c>
      <c r="J13" t="s">
        <v>1260</v>
      </c>
      <c r="K13" t="s">
        <v>1261</v>
      </c>
    </row>
    <row r="14" spans="4:11" ht="15">
      <c r="D14">
        <v>2</v>
      </c>
      <c r="E14">
        <v>4</v>
      </c>
      <c r="H14">
        <v>2</v>
      </c>
      <c r="J14" t="s">
        <v>1262</v>
      </c>
      <c r="K14" t="s">
        <v>1263</v>
      </c>
    </row>
    <row r="15" spans="4:11" ht="15">
      <c r="D15">
        <v>3</v>
      </c>
      <c r="E15">
        <v>5</v>
      </c>
      <c r="H15">
        <v>3</v>
      </c>
      <c r="J15" t="s">
        <v>1264</v>
      </c>
      <c r="K15" t="s">
        <v>1265</v>
      </c>
    </row>
    <row r="16" spans="4:11" ht="15">
      <c r="D16">
        <v>4</v>
      </c>
      <c r="E16">
        <v>6</v>
      </c>
      <c r="H16">
        <v>4</v>
      </c>
      <c r="J16" t="s">
        <v>1266</v>
      </c>
      <c r="K16" t="s">
        <v>1267</v>
      </c>
    </row>
    <row r="17" spans="4:11" ht="15">
      <c r="D17">
        <v>5</v>
      </c>
      <c r="E17">
        <v>7</v>
      </c>
      <c r="H17">
        <v>5</v>
      </c>
      <c r="J17" t="s">
        <v>1268</v>
      </c>
      <c r="K17" t="s">
        <v>1269</v>
      </c>
    </row>
    <row r="18" spans="4:11" ht="15">
      <c r="D18">
        <v>6</v>
      </c>
      <c r="E18">
        <v>8</v>
      </c>
      <c r="H18">
        <v>6</v>
      </c>
      <c r="J18" t="s">
        <v>1270</v>
      </c>
      <c r="K18" t="s">
        <v>1271</v>
      </c>
    </row>
    <row r="19" spans="4:11" ht="15">
      <c r="D19">
        <v>7</v>
      </c>
      <c r="E19">
        <v>9</v>
      </c>
      <c r="H19">
        <v>7</v>
      </c>
      <c r="J19" t="s">
        <v>1272</v>
      </c>
      <c r="K19" t="s">
        <v>1273</v>
      </c>
    </row>
    <row r="20" spans="4:11" ht="15">
      <c r="D20">
        <v>8</v>
      </c>
      <c r="H20">
        <v>8</v>
      </c>
      <c r="J20" t="s">
        <v>1274</v>
      </c>
      <c r="K20" t="s">
        <v>1275</v>
      </c>
    </row>
    <row r="21" spans="4:11" ht="409.5">
      <c r="D21">
        <v>9</v>
      </c>
      <c r="H21">
        <v>9</v>
      </c>
      <c r="J21" t="s">
        <v>1276</v>
      </c>
      <c r="K21" s="13" t="s">
        <v>1277</v>
      </c>
    </row>
    <row r="22" spans="4:11" ht="409.5">
      <c r="D22">
        <v>10</v>
      </c>
      <c r="J22" t="s">
        <v>1278</v>
      </c>
      <c r="K22" s="13" t="s">
        <v>1279</v>
      </c>
    </row>
    <row r="23" spans="4:11" ht="409.5">
      <c r="D23">
        <v>11</v>
      </c>
      <c r="J23" t="s">
        <v>1280</v>
      </c>
      <c r="K23" s="13" t="s">
        <v>1281</v>
      </c>
    </row>
    <row r="24" spans="10:11" ht="409.5">
      <c r="J24" t="s">
        <v>1282</v>
      </c>
      <c r="K24" s="13" t="s">
        <v>1863</v>
      </c>
    </row>
    <row r="25" spans="10:11" ht="15">
      <c r="J25" t="s">
        <v>1283</v>
      </c>
      <c r="K25" t="b">
        <v>0</v>
      </c>
    </row>
    <row r="26" spans="10:11" ht="15">
      <c r="J26" t="s">
        <v>1860</v>
      </c>
      <c r="K26" t="s">
        <v>1861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1311</v>
      </c>
      <c r="B1" s="13" t="s">
        <v>1312</v>
      </c>
      <c r="C1" s="13" t="s">
        <v>1313</v>
      </c>
      <c r="D1" s="13" t="s">
        <v>1315</v>
      </c>
      <c r="E1" s="78" t="s">
        <v>1314</v>
      </c>
      <c r="F1" s="78" t="s">
        <v>1317</v>
      </c>
      <c r="G1" s="13" t="s">
        <v>1316</v>
      </c>
      <c r="H1" s="13" t="s">
        <v>1319</v>
      </c>
      <c r="I1" s="13" t="s">
        <v>1318</v>
      </c>
      <c r="J1" s="13" t="s">
        <v>1321</v>
      </c>
      <c r="K1" s="78" t="s">
        <v>1320</v>
      </c>
      <c r="L1" s="78" t="s">
        <v>1323</v>
      </c>
      <c r="M1" s="13" t="s">
        <v>1322</v>
      </c>
      <c r="N1" s="13" t="s">
        <v>1325</v>
      </c>
      <c r="O1" s="78" t="s">
        <v>1324</v>
      </c>
      <c r="P1" s="78" t="s">
        <v>1327</v>
      </c>
      <c r="Q1" s="78" t="s">
        <v>1326</v>
      </c>
      <c r="R1" s="78" t="s">
        <v>1329</v>
      </c>
      <c r="S1" s="78" t="s">
        <v>1328</v>
      </c>
      <c r="T1" s="78" t="s">
        <v>1331</v>
      </c>
      <c r="U1" s="78" t="s">
        <v>1330</v>
      </c>
      <c r="V1" s="78" t="s">
        <v>1332</v>
      </c>
    </row>
    <row r="2" spans="1:22" ht="15">
      <c r="A2" s="83" t="s">
        <v>332</v>
      </c>
      <c r="B2" s="78">
        <v>5</v>
      </c>
      <c r="C2" s="83" t="s">
        <v>338</v>
      </c>
      <c r="D2" s="78">
        <v>1</v>
      </c>
      <c r="E2" s="78"/>
      <c r="F2" s="78"/>
      <c r="G2" s="83" t="s">
        <v>332</v>
      </c>
      <c r="H2" s="78">
        <v>5</v>
      </c>
      <c r="I2" s="83" t="s">
        <v>333</v>
      </c>
      <c r="J2" s="78">
        <v>1</v>
      </c>
      <c r="K2" s="78"/>
      <c r="L2" s="78"/>
      <c r="M2" s="83" t="s">
        <v>337</v>
      </c>
      <c r="N2" s="78">
        <v>1</v>
      </c>
      <c r="O2" s="78"/>
      <c r="P2" s="78"/>
      <c r="Q2" s="78"/>
      <c r="R2" s="78"/>
      <c r="S2" s="78"/>
      <c r="T2" s="78"/>
      <c r="U2" s="78"/>
      <c r="V2" s="78"/>
    </row>
    <row r="3" spans="1:22" ht="15">
      <c r="A3" s="83" t="s">
        <v>335</v>
      </c>
      <c r="B3" s="78">
        <v>2</v>
      </c>
      <c r="C3" s="83" t="s">
        <v>336</v>
      </c>
      <c r="D3" s="78">
        <v>1</v>
      </c>
      <c r="E3" s="78"/>
      <c r="F3" s="78"/>
      <c r="G3" s="83" t="s">
        <v>335</v>
      </c>
      <c r="H3" s="78">
        <v>2</v>
      </c>
      <c r="I3" s="83" t="s">
        <v>334</v>
      </c>
      <c r="J3" s="78">
        <v>1</v>
      </c>
      <c r="K3" s="78"/>
      <c r="L3" s="78"/>
      <c r="M3" s="78"/>
      <c r="N3" s="78"/>
      <c r="O3" s="78"/>
      <c r="P3" s="78"/>
      <c r="Q3" s="78"/>
      <c r="R3" s="78"/>
      <c r="S3" s="78"/>
      <c r="T3" s="78"/>
      <c r="U3" s="78"/>
      <c r="V3" s="78"/>
    </row>
    <row r="4" spans="1:22" ht="15">
      <c r="A4" s="83" t="s">
        <v>337</v>
      </c>
      <c r="B4" s="78">
        <v>1</v>
      </c>
      <c r="C4" s="78"/>
      <c r="D4" s="78"/>
      <c r="E4" s="78"/>
      <c r="F4" s="78"/>
      <c r="G4" s="78"/>
      <c r="H4" s="78"/>
      <c r="I4" s="78"/>
      <c r="J4" s="78"/>
      <c r="K4" s="78"/>
      <c r="L4" s="78"/>
      <c r="M4" s="78"/>
      <c r="N4" s="78"/>
      <c r="O4" s="78"/>
      <c r="P4" s="78"/>
      <c r="Q4" s="78"/>
      <c r="R4" s="78"/>
      <c r="S4" s="78"/>
      <c r="T4" s="78"/>
      <c r="U4" s="78"/>
      <c r="V4" s="78"/>
    </row>
    <row r="5" spans="1:22" ht="15">
      <c r="A5" s="83" t="s">
        <v>334</v>
      </c>
      <c r="B5" s="78">
        <v>1</v>
      </c>
      <c r="C5" s="78"/>
      <c r="D5" s="78"/>
      <c r="E5" s="78"/>
      <c r="F5" s="78"/>
      <c r="G5" s="78"/>
      <c r="H5" s="78"/>
      <c r="I5" s="78"/>
      <c r="J5" s="78"/>
      <c r="K5" s="78"/>
      <c r="L5" s="78"/>
      <c r="M5" s="78"/>
      <c r="N5" s="78"/>
      <c r="O5" s="78"/>
      <c r="P5" s="78"/>
      <c r="Q5" s="78"/>
      <c r="R5" s="78"/>
      <c r="S5" s="78"/>
      <c r="T5" s="78"/>
      <c r="U5" s="78"/>
      <c r="V5" s="78"/>
    </row>
    <row r="6" spans="1:22" ht="15">
      <c r="A6" s="83" t="s">
        <v>333</v>
      </c>
      <c r="B6" s="78">
        <v>1</v>
      </c>
      <c r="C6" s="78"/>
      <c r="D6" s="78"/>
      <c r="E6" s="78"/>
      <c r="F6" s="78"/>
      <c r="G6" s="78"/>
      <c r="H6" s="78"/>
      <c r="I6" s="78"/>
      <c r="J6" s="78"/>
      <c r="K6" s="78"/>
      <c r="L6" s="78"/>
      <c r="M6" s="78"/>
      <c r="N6" s="78"/>
      <c r="O6" s="78"/>
      <c r="P6" s="78"/>
      <c r="Q6" s="78"/>
      <c r="R6" s="78"/>
      <c r="S6" s="78"/>
      <c r="T6" s="78"/>
      <c r="U6" s="78"/>
      <c r="V6" s="78"/>
    </row>
    <row r="7" spans="1:22" ht="15">
      <c r="A7" s="83" t="s">
        <v>336</v>
      </c>
      <c r="B7" s="78">
        <v>1</v>
      </c>
      <c r="C7" s="78"/>
      <c r="D7" s="78"/>
      <c r="E7" s="78"/>
      <c r="F7" s="78"/>
      <c r="G7" s="78"/>
      <c r="H7" s="78"/>
      <c r="I7" s="78"/>
      <c r="J7" s="78"/>
      <c r="K7" s="78"/>
      <c r="L7" s="78"/>
      <c r="M7" s="78"/>
      <c r="N7" s="78"/>
      <c r="O7" s="78"/>
      <c r="P7" s="78"/>
      <c r="Q7" s="78"/>
      <c r="R7" s="78"/>
      <c r="S7" s="78"/>
      <c r="T7" s="78"/>
      <c r="U7" s="78"/>
      <c r="V7" s="78"/>
    </row>
    <row r="8" spans="1:22" ht="15">
      <c r="A8" s="83" t="s">
        <v>338</v>
      </c>
      <c r="B8" s="78">
        <v>1</v>
      </c>
      <c r="C8" s="78"/>
      <c r="D8" s="78"/>
      <c r="E8" s="78"/>
      <c r="F8" s="78"/>
      <c r="G8" s="78"/>
      <c r="H8" s="78"/>
      <c r="I8" s="78"/>
      <c r="J8" s="78"/>
      <c r="K8" s="78"/>
      <c r="L8" s="78"/>
      <c r="M8" s="78"/>
      <c r="N8" s="78"/>
      <c r="O8" s="78"/>
      <c r="P8" s="78"/>
      <c r="Q8" s="78"/>
      <c r="R8" s="78"/>
      <c r="S8" s="78"/>
      <c r="T8" s="78"/>
      <c r="U8" s="78"/>
      <c r="V8" s="78"/>
    </row>
    <row r="11" spans="1:22" ht="15" customHeight="1">
      <c r="A11" s="13" t="s">
        <v>1337</v>
      </c>
      <c r="B11" s="13" t="s">
        <v>1312</v>
      </c>
      <c r="C11" s="13" t="s">
        <v>1338</v>
      </c>
      <c r="D11" s="13" t="s">
        <v>1315</v>
      </c>
      <c r="E11" s="78" t="s">
        <v>1339</v>
      </c>
      <c r="F11" s="78" t="s">
        <v>1317</v>
      </c>
      <c r="G11" s="13" t="s">
        <v>1340</v>
      </c>
      <c r="H11" s="13" t="s">
        <v>1319</v>
      </c>
      <c r="I11" s="13" t="s">
        <v>1341</v>
      </c>
      <c r="J11" s="13" t="s">
        <v>1321</v>
      </c>
      <c r="K11" s="78" t="s">
        <v>1342</v>
      </c>
      <c r="L11" s="78" t="s">
        <v>1323</v>
      </c>
      <c r="M11" s="13" t="s">
        <v>1343</v>
      </c>
      <c r="N11" s="13" t="s">
        <v>1325</v>
      </c>
      <c r="O11" s="78" t="s">
        <v>1344</v>
      </c>
      <c r="P11" s="78" t="s">
        <v>1327</v>
      </c>
      <c r="Q11" s="78" t="s">
        <v>1345</v>
      </c>
      <c r="R11" s="78" t="s">
        <v>1329</v>
      </c>
      <c r="S11" s="78" t="s">
        <v>1346</v>
      </c>
      <c r="T11" s="78" t="s">
        <v>1331</v>
      </c>
      <c r="U11" s="78" t="s">
        <v>1347</v>
      </c>
      <c r="V11" s="78" t="s">
        <v>1332</v>
      </c>
    </row>
    <row r="12" spans="1:22" ht="15">
      <c r="A12" s="78" t="s">
        <v>339</v>
      </c>
      <c r="B12" s="78">
        <v>5</v>
      </c>
      <c r="C12" s="78" t="s">
        <v>345</v>
      </c>
      <c r="D12" s="78">
        <v>1</v>
      </c>
      <c r="E12" s="78"/>
      <c r="F12" s="78"/>
      <c r="G12" s="78" t="s">
        <v>339</v>
      </c>
      <c r="H12" s="78">
        <v>5</v>
      </c>
      <c r="I12" s="78" t="s">
        <v>340</v>
      </c>
      <c r="J12" s="78">
        <v>1</v>
      </c>
      <c r="K12" s="78"/>
      <c r="L12" s="78"/>
      <c r="M12" s="78" t="s">
        <v>344</v>
      </c>
      <c r="N12" s="78">
        <v>1</v>
      </c>
      <c r="O12" s="78"/>
      <c r="P12" s="78"/>
      <c r="Q12" s="78"/>
      <c r="R12" s="78"/>
      <c r="S12" s="78"/>
      <c r="T12" s="78"/>
      <c r="U12" s="78"/>
      <c r="V12" s="78"/>
    </row>
    <row r="13" spans="1:22" ht="15">
      <c r="A13" s="78" t="s">
        <v>342</v>
      </c>
      <c r="B13" s="78">
        <v>2</v>
      </c>
      <c r="C13" s="78" t="s">
        <v>343</v>
      </c>
      <c r="D13" s="78">
        <v>1</v>
      </c>
      <c r="E13" s="78"/>
      <c r="F13" s="78"/>
      <c r="G13" s="78" t="s">
        <v>342</v>
      </c>
      <c r="H13" s="78">
        <v>2</v>
      </c>
      <c r="I13" s="78" t="s">
        <v>341</v>
      </c>
      <c r="J13" s="78">
        <v>1</v>
      </c>
      <c r="K13" s="78"/>
      <c r="L13" s="78"/>
      <c r="M13" s="78"/>
      <c r="N13" s="78"/>
      <c r="O13" s="78"/>
      <c r="P13" s="78"/>
      <c r="Q13" s="78"/>
      <c r="R13" s="78"/>
      <c r="S13" s="78"/>
      <c r="T13" s="78"/>
      <c r="U13" s="78"/>
      <c r="V13" s="78"/>
    </row>
    <row r="14" spans="1:22" ht="15">
      <c r="A14" s="78" t="s">
        <v>344</v>
      </c>
      <c r="B14" s="78">
        <v>1</v>
      </c>
      <c r="C14" s="78"/>
      <c r="D14" s="78"/>
      <c r="E14" s="78"/>
      <c r="F14" s="78"/>
      <c r="G14" s="78"/>
      <c r="H14" s="78"/>
      <c r="I14" s="78"/>
      <c r="J14" s="78"/>
      <c r="K14" s="78"/>
      <c r="L14" s="78"/>
      <c r="M14" s="78"/>
      <c r="N14" s="78"/>
      <c r="O14" s="78"/>
      <c r="P14" s="78"/>
      <c r="Q14" s="78"/>
      <c r="R14" s="78"/>
      <c r="S14" s="78"/>
      <c r="T14" s="78"/>
      <c r="U14" s="78"/>
      <c r="V14" s="78"/>
    </row>
    <row r="15" spans="1:22" ht="15">
      <c r="A15" s="78" t="s">
        <v>341</v>
      </c>
      <c r="B15" s="78">
        <v>1</v>
      </c>
      <c r="C15" s="78"/>
      <c r="D15" s="78"/>
      <c r="E15" s="78"/>
      <c r="F15" s="78"/>
      <c r="G15" s="78"/>
      <c r="H15" s="78"/>
      <c r="I15" s="78"/>
      <c r="J15" s="78"/>
      <c r="K15" s="78"/>
      <c r="L15" s="78"/>
      <c r="M15" s="78"/>
      <c r="N15" s="78"/>
      <c r="O15" s="78"/>
      <c r="P15" s="78"/>
      <c r="Q15" s="78"/>
      <c r="R15" s="78"/>
      <c r="S15" s="78"/>
      <c r="T15" s="78"/>
      <c r="U15" s="78"/>
      <c r="V15" s="78"/>
    </row>
    <row r="16" spans="1:22" ht="15">
      <c r="A16" s="78" t="s">
        <v>340</v>
      </c>
      <c r="B16" s="78">
        <v>1</v>
      </c>
      <c r="C16" s="78"/>
      <c r="D16" s="78"/>
      <c r="E16" s="78"/>
      <c r="F16" s="78"/>
      <c r="G16" s="78"/>
      <c r="H16" s="78"/>
      <c r="I16" s="78"/>
      <c r="J16" s="78"/>
      <c r="K16" s="78"/>
      <c r="L16" s="78"/>
      <c r="M16" s="78"/>
      <c r="N16" s="78"/>
      <c r="O16" s="78"/>
      <c r="P16" s="78"/>
      <c r="Q16" s="78"/>
      <c r="R16" s="78"/>
      <c r="S16" s="78"/>
      <c r="T16" s="78"/>
      <c r="U16" s="78"/>
      <c r="V16" s="78"/>
    </row>
    <row r="17" spans="1:22" ht="15">
      <c r="A17" s="78" t="s">
        <v>343</v>
      </c>
      <c r="B17" s="78">
        <v>1</v>
      </c>
      <c r="C17" s="78"/>
      <c r="D17" s="78"/>
      <c r="E17" s="78"/>
      <c r="F17" s="78"/>
      <c r="G17" s="78"/>
      <c r="H17" s="78"/>
      <c r="I17" s="78"/>
      <c r="J17" s="78"/>
      <c r="K17" s="78"/>
      <c r="L17" s="78"/>
      <c r="M17" s="78"/>
      <c r="N17" s="78"/>
      <c r="O17" s="78"/>
      <c r="P17" s="78"/>
      <c r="Q17" s="78"/>
      <c r="R17" s="78"/>
      <c r="S17" s="78"/>
      <c r="T17" s="78"/>
      <c r="U17" s="78"/>
      <c r="V17" s="78"/>
    </row>
    <row r="18" spans="1:22" ht="15">
      <c r="A18" s="78" t="s">
        <v>345</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1352</v>
      </c>
      <c r="B21" s="13" t="s">
        <v>1312</v>
      </c>
      <c r="C21" s="13" t="s">
        <v>1361</v>
      </c>
      <c r="D21" s="13" t="s">
        <v>1315</v>
      </c>
      <c r="E21" s="13" t="s">
        <v>1362</v>
      </c>
      <c r="F21" s="13" t="s">
        <v>1317</v>
      </c>
      <c r="G21" s="13" t="s">
        <v>1367</v>
      </c>
      <c r="H21" s="13" t="s">
        <v>1319</v>
      </c>
      <c r="I21" s="13" t="s">
        <v>1369</v>
      </c>
      <c r="J21" s="13" t="s">
        <v>1321</v>
      </c>
      <c r="K21" s="13" t="s">
        <v>1372</v>
      </c>
      <c r="L21" s="13" t="s">
        <v>1323</v>
      </c>
      <c r="M21" s="13" t="s">
        <v>1373</v>
      </c>
      <c r="N21" s="13" t="s">
        <v>1325</v>
      </c>
      <c r="O21" s="13" t="s">
        <v>1374</v>
      </c>
      <c r="P21" s="13" t="s">
        <v>1327</v>
      </c>
      <c r="Q21" s="13" t="s">
        <v>1375</v>
      </c>
      <c r="R21" s="13" t="s">
        <v>1329</v>
      </c>
      <c r="S21" s="13" t="s">
        <v>1376</v>
      </c>
      <c r="T21" s="13" t="s">
        <v>1331</v>
      </c>
      <c r="U21" s="13" t="s">
        <v>1377</v>
      </c>
      <c r="V21" s="13" t="s">
        <v>1332</v>
      </c>
    </row>
    <row r="22" spans="1:22" ht="15">
      <c r="A22" s="78" t="s">
        <v>347</v>
      </c>
      <c r="B22" s="78">
        <v>73</v>
      </c>
      <c r="C22" s="78" t="s">
        <v>347</v>
      </c>
      <c r="D22" s="78">
        <v>8</v>
      </c>
      <c r="E22" s="78" t="s">
        <v>286</v>
      </c>
      <c r="F22" s="78">
        <v>13</v>
      </c>
      <c r="G22" s="78" t="s">
        <v>347</v>
      </c>
      <c r="H22" s="78">
        <v>14</v>
      </c>
      <c r="I22" s="78" t="s">
        <v>347</v>
      </c>
      <c r="J22" s="78">
        <v>14</v>
      </c>
      <c r="K22" s="78" t="s">
        <v>347</v>
      </c>
      <c r="L22" s="78">
        <v>10</v>
      </c>
      <c r="M22" s="78" t="s">
        <v>347</v>
      </c>
      <c r="N22" s="78">
        <v>1</v>
      </c>
      <c r="O22" s="78" t="s">
        <v>347</v>
      </c>
      <c r="P22" s="78">
        <v>4</v>
      </c>
      <c r="Q22" s="78" t="s">
        <v>347</v>
      </c>
      <c r="R22" s="78">
        <v>1</v>
      </c>
      <c r="S22" s="78" t="s">
        <v>347</v>
      </c>
      <c r="T22" s="78">
        <v>5</v>
      </c>
      <c r="U22" s="78" t="s">
        <v>347</v>
      </c>
      <c r="V22" s="78">
        <v>2</v>
      </c>
    </row>
    <row r="23" spans="1:22" ht="15">
      <c r="A23" s="78" t="s">
        <v>286</v>
      </c>
      <c r="B23" s="78">
        <v>16</v>
      </c>
      <c r="C23" s="78" t="s">
        <v>1356</v>
      </c>
      <c r="D23" s="78">
        <v>4</v>
      </c>
      <c r="E23" s="78" t="s">
        <v>347</v>
      </c>
      <c r="F23" s="78">
        <v>13</v>
      </c>
      <c r="G23" s="78" t="s">
        <v>1368</v>
      </c>
      <c r="H23" s="78">
        <v>1</v>
      </c>
      <c r="I23" s="78" t="s">
        <v>1370</v>
      </c>
      <c r="J23" s="78">
        <v>1</v>
      </c>
      <c r="K23" s="78" t="s">
        <v>1357</v>
      </c>
      <c r="L23" s="78">
        <v>2</v>
      </c>
      <c r="M23" s="78"/>
      <c r="N23" s="78"/>
      <c r="O23" s="78" t="s">
        <v>1355</v>
      </c>
      <c r="P23" s="78">
        <v>4</v>
      </c>
      <c r="Q23" s="78"/>
      <c r="R23" s="78"/>
      <c r="S23" s="78" t="s">
        <v>1359</v>
      </c>
      <c r="T23" s="78">
        <v>1</v>
      </c>
      <c r="U23" s="78"/>
      <c r="V23" s="78"/>
    </row>
    <row r="24" spans="1:22" ht="15">
      <c r="A24" s="78" t="s">
        <v>1353</v>
      </c>
      <c r="B24" s="78">
        <v>14</v>
      </c>
      <c r="C24" s="78"/>
      <c r="D24" s="78"/>
      <c r="E24" s="78" t="s">
        <v>1353</v>
      </c>
      <c r="F24" s="78">
        <v>13</v>
      </c>
      <c r="G24" s="78"/>
      <c r="H24" s="78"/>
      <c r="I24" s="78" t="s">
        <v>1371</v>
      </c>
      <c r="J24" s="78">
        <v>1</v>
      </c>
      <c r="K24" s="78" t="s">
        <v>286</v>
      </c>
      <c r="L24" s="78">
        <v>2</v>
      </c>
      <c r="M24" s="78"/>
      <c r="N24" s="78"/>
      <c r="O24" s="78"/>
      <c r="P24" s="78"/>
      <c r="Q24" s="78"/>
      <c r="R24" s="78"/>
      <c r="S24" s="78"/>
      <c r="T24" s="78"/>
      <c r="U24" s="78"/>
      <c r="V24" s="78"/>
    </row>
    <row r="25" spans="1:22" ht="15">
      <c r="A25" s="78" t="s">
        <v>1354</v>
      </c>
      <c r="B25" s="78">
        <v>13</v>
      </c>
      <c r="C25" s="78"/>
      <c r="D25" s="78"/>
      <c r="E25" s="78" t="s">
        <v>1354</v>
      </c>
      <c r="F25" s="78">
        <v>13</v>
      </c>
      <c r="G25" s="78"/>
      <c r="H25" s="78"/>
      <c r="I25" s="78" t="s">
        <v>1353</v>
      </c>
      <c r="J25" s="78">
        <v>1</v>
      </c>
      <c r="K25" s="78"/>
      <c r="L25" s="78"/>
      <c r="M25" s="78"/>
      <c r="N25" s="78"/>
      <c r="O25" s="78"/>
      <c r="P25" s="78"/>
      <c r="Q25" s="78"/>
      <c r="R25" s="78"/>
      <c r="S25" s="78"/>
      <c r="T25" s="78"/>
      <c r="U25" s="78"/>
      <c r="V25" s="78"/>
    </row>
    <row r="26" spans="1:22" ht="15">
      <c r="A26" s="78" t="s">
        <v>1355</v>
      </c>
      <c r="B26" s="78">
        <v>4</v>
      </c>
      <c r="C26" s="78"/>
      <c r="D26" s="78"/>
      <c r="E26" s="78" t="s">
        <v>1363</v>
      </c>
      <c r="F26" s="78">
        <v>1</v>
      </c>
      <c r="G26" s="78"/>
      <c r="H26" s="78"/>
      <c r="I26" s="78" t="s">
        <v>286</v>
      </c>
      <c r="J26" s="78">
        <v>1</v>
      </c>
      <c r="K26" s="78"/>
      <c r="L26" s="78"/>
      <c r="M26" s="78"/>
      <c r="N26" s="78"/>
      <c r="O26" s="78"/>
      <c r="P26" s="78"/>
      <c r="Q26" s="78"/>
      <c r="R26" s="78"/>
      <c r="S26" s="78"/>
      <c r="T26" s="78"/>
      <c r="U26" s="78"/>
      <c r="V26" s="78"/>
    </row>
    <row r="27" spans="1:22" ht="15">
      <c r="A27" s="78" t="s">
        <v>1356</v>
      </c>
      <c r="B27" s="78">
        <v>4</v>
      </c>
      <c r="C27" s="78"/>
      <c r="D27" s="78"/>
      <c r="E27" s="78" t="s">
        <v>1364</v>
      </c>
      <c r="F27" s="78">
        <v>1</v>
      </c>
      <c r="G27" s="78"/>
      <c r="H27" s="78"/>
      <c r="I27" s="78" t="s">
        <v>1360</v>
      </c>
      <c r="J27" s="78">
        <v>1</v>
      </c>
      <c r="K27" s="78"/>
      <c r="L27" s="78"/>
      <c r="M27" s="78"/>
      <c r="N27" s="78"/>
      <c r="O27" s="78"/>
      <c r="P27" s="78"/>
      <c r="Q27" s="78"/>
      <c r="R27" s="78"/>
      <c r="S27" s="78"/>
      <c r="T27" s="78"/>
      <c r="U27" s="78"/>
      <c r="V27" s="78"/>
    </row>
    <row r="28" spans="1:22" ht="15">
      <c r="A28" s="78" t="s">
        <v>1357</v>
      </c>
      <c r="B28" s="78">
        <v>2</v>
      </c>
      <c r="C28" s="78"/>
      <c r="D28" s="78"/>
      <c r="E28" s="78" t="s">
        <v>1365</v>
      </c>
      <c r="F28" s="78">
        <v>1</v>
      </c>
      <c r="G28" s="78"/>
      <c r="H28" s="78"/>
      <c r="I28" s="78" t="s">
        <v>1358</v>
      </c>
      <c r="J28" s="78">
        <v>1</v>
      </c>
      <c r="K28" s="78"/>
      <c r="L28" s="78"/>
      <c r="M28" s="78"/>
      <c r="N28" s="78"/>
      <c r="O28" s="78"/>
      <c r="P28" s="78"/>
      <c r="Q28" s="78"/>
      <c r="R28" s="78"/>
      <c r="S28" s="78"/>
      <c r="T28" s="78"/>
      <c r="U28" s="78"/>
      <c r="V28" s="78"/>
    </row>
    <row r="29" spans="1:22" ht="15">
      <c r="A29" s="78" t="s">
        <v>1358</v>
      </c>
      <c r="B29" s="78">
        <v>1</v>
      </c>
      <c r="C29" s="78"/>
      <c r="D29" s="78"/>
      <c r="E29" s="78" t="s">
        <v>1366</v>
      </c>
      <c r="F29" s="78">
        <v>1</v>
      </c>
      <c r="G29" s="78"/>
      <c r="H29" s="78"/>
      <c r="I29" s="78"/>
      <c r="J29" s="78"/>
      <c r="K29" s="78"/>
      <c r="L29" s="78"/>
      <c r="M29" s="78"/>
      <c r="N29" s="78"/>
      <c r="O29" s="78"/>
      <c r="P29" s="78"/>
      <c r="Q29" s="78"/>
      <c r="R29" s="78"/>
      <c r="S29" s="78"/>
      <c r="T29" s="78"/>
      <c r="U29" s="78"/>
      <c r="V29" s="78"/>
    </row>
    <row r="30" spans="1:22" ht="15">
      <c r="A30" s="78" t="s">
        <v>1359</v>
      </c>
      <c r="B30" s="78">
        <v>1</v>
      </c>
      <c r="C30" s="78"/>
      <c r="D30" s="78"/>
      <c r="E30" s="78"/>
      <c r="F30" s="78"/>
      <c r="G30" s="78"/>
      <c r="H30" s="78"/>
      <c r="I30" s="78"/>
      <c r="J30" s="78"/>
      <c r="K30" s="78"/>
      <c r="L30" s="78"/>
      <c r="M30" s="78"/>
      <c r="N30" s="78"/>
      <c r="O30" s="78"/>
      <c r="P30" s="78"/>
      <c r="Q30" s="78"/>
      <c r="R30" s="78"/>
      <c r="S30" s="78"/>
      <c r="T30" s="78"/>
      <c r="U30" s="78"/>
      <c r="V30" s="78"/>
    </row>
    <row r="31" spans="1:22" ht="15">
      <c r="A31" s="78" t="s">
        <v>1360</v>
      </c>
      <c r="B31" s="78">
        <v>1</v>
      </c>
      <c r="C31" s="78"/>
      <c r="D31" s="78"/>
      <c r="E31" s="78"/>
      <c r="F31" s="78"/>
      <c r="G31" s="78"/>
      <c r="H31" s="78"/>
      <c r="I31" s="78"/>
      <c r="J31" s="78"/>
      <c r="K31" s="78"/>
      <c r="L31" s="78"/>
      <c r="M31" s="78"/>
      <c r="N31" s="78"/>
      <c r="O31" s="78"/>
      <c r="P31" s="78"/>
      <c r="Q31" s="78"/>
      <c r="R31" s="78"/>
      <c r="S31" s="78"/>
      <c r="T31" s="78"/>
      <c r="U31" s="78"/>
      <c r="V31" s="78"/>
    </row>
    <row r="34" spans="1:22" ht="15" customHeight="1">
      <c r="A34" s="13" t="s">
        <v>1381</v>
      </c>
      <c r="B34" s="13" t="s">
        <v>1312</v>
      </c>
      <c r="C34" s="13" t="s">
        <v>1392</v>
      </c>
      <c r="D34" s="13" t="s">
        <v>1315</v>
      </c>
      <c r="E34" s="13" t="s">
        <v>1401</v>
      </c>
      <c r="F34" s="13" t="s">
        <v>1317</v>
      </c>
      <c r="G34" s="13" t="s">
        <v>1409</v>
      </c>
      <c r="H34" s="13" t="s">
        <v>1319</v>
      </c>
      <c r="I34" s="13" t="s">
        <v>1417</v>
      </c>
      <c r="J34" s="13" t="s">
        <v>1321</v>
      </c>
      <c r="K34" s="13" t="s">
        <v>1423</v>
      </c>
      <c r="L34" s="13" t="s">
        <v>1323</v>
      </c>
      <c r="M34" s="13" t="s">
        <v>1431</v>
      </c>
      <c r="N34" s="13" t="s">
        <v>1325</v>
      </c>
      <c r="O34" s="13" t="s">
        <v>1441</v>
      </c>
      <c r="P34" s="13" t="s">
        <v>1327</v>
      </c>
      <c r="Q34" s="13" t="s">
        <v>1451</v>
      </c>
      <c r="R34" s="13" t="s">
        <v>1329</v>
      </c>
      <c r="S34" s="13" t="s">
        <v>1453</v>
      </c>
      <c r="T34" s="13" t="s">
        <v>1331</v>
      </c>
      <c r="U34" s="13" t="s">
        <v>1463</v>
      </c>
      <c r="V34" s="13" t="s">
        <v>1332</v>
      </c>
    </row>
    <row r="35" spans="1:22" ht="15">
      <c r="A35" s="86" t="s">
        <v>1382</v>
      </c>
      <c r="B35" s="86">
        <v>34</v>
      </c>
      <c r="C35" s="86" t="s">
        <v>1387</v>
      </c>
      <c r="D35" s="86">
        <v>19</v>
      </c>
      <c r="E35" s="86" t="s">
        <v>1402</v>
      </c>
      <c r="F35" s="86">
        <v>13</v>
      </c>
      <c r="G35" s="86" t="s">
        <v>1389</v>
      </c>
      <c r="H35" s="86">
        <v>19</v>
      </c>
      <c r="I35" s="86" t="s">
        <v>1387</v>
      </c>
      <c r="J35" s="86">
        <v>14</v>
      </c>
      <c r="K35" s="86" t="s">
        <v>1387</v>
      </c>
      <c r="L35" s="86">
        <v>10</v>
      </c>
      <c r="M35" s="86" t="s">
        <v>1432</v>
      </c>
      <c r="N35" s="86">
        <v>8</v>
      </c>
      <c r="O35" s="86" t="s">
        <v>1442</v>
      </c>
      <c r="P35" s="86">
        <v>4</v>
      </c>
      <c r="Q35" s="86" t="s">
        <v>1452</v>
      </c>
      <c r="R35" s="86">
        <v>2</v>
      </c>
      <c r="S35" s="86" t="s">
        <v>1387</v>
      </c>
      <c r="T35" s="86">
        <v>6</v>
      </c>
      <c r="U35" s="86" t="s">
        <v>1464</v>
      </c>
      <c r="V35" s="86">
        <v>2</v>
      </c>
    </row>
    <row r="36" spans="1:22" ht="15">
      <c r="A36" s="86" t="s">
        <v>1383</v>
      </c>
      <c r="B36" s="86">
        <v>63</v>
      </c>
      <c r="C36" s="86" t="s">
        <v>1393</v>
      </c>
      <c r="D36" s="86">
        <v>12</v>
      </c>
      <c r="E36" s="86" t="s">
        <v>1403</v>
      </c>
      <c r="F36" s="86">
        <v>13</v>
      </c>
      <c r="G36" s="86" t="s">
        <v>1390</v>
      </c>
      <c r="H36" s="86">
        <v>15</v>
      </c>
      <c r="I36" s="86" t="s">
        <v>1418</v>
      </c>
      <c r="J36" s="86">
        <v>3</v>
      </c>
      <c r="K36" s="86" t="s">
        <v>1357</v>
      </c>
      <c r="L36" s="86">
        <v>9</v>
      </c>
      <c r="M36" s="86" t="s">
        <v>1433</v>
      </c>
      <c r="N36" s="86">
        <v>4</v>
      </c>
      <c r="O36" s="86" t="s">
        <v>1387</v>
      </c>
      <c r="P36" s="86">
        <v>4</v>
      </c>
      <c r="Q36" s="86"/>
      <c r="R36" s="86"/>
      <c r="S36" s="86" t="s">
        <v>1454</v>
      </c>
      <c r="T36" s="86">
        <v>4</v>
      </c>
      <c r="U36" s="86" t="s">
        <v>1465</v>
      </c>
      <c r="V36" s="86">
        <v>2</v>
      </c>
    </row>
    <row r="37" spans="1:22" ht="15">
      <c r="A37" s="86" t="s">
        <v>1384</v>
      </c>
      <c r="B37" s="86">
        <v>0</v>
      </c>
      <c r="C37" s="86" t="s">
        <v>1394</v>
      </c>
      <c r="D37" s="86">
        <v>12</v>
      </c>
      <c r="E37" s="86" t="s">
        <v>1404</v>
      </c>
      <c r="F37" s="86">
        <v>13</v>
      </c>
      <c r="G37" s="86" t="s">
        <v>1387</v>
      </c>
      <c r="H37" s="86">
        <v>14</v>
      </c>
      <c r="I37" s="86" t="s">
        <v>1388</v>
      </c>
      <c r="J37" s="86">
        <v>2</v>
      </c>
      <c r="K37" s="86" t="s">
        <v>1424</v>
      </c>
      <c r="L37" s="86">
        <v>9</v>
      </c>
      <c r="M37" s="86" t="s">
        <v>1434</v>
      </c>
      <c r="N37" s="86">
        <v>4</v>
      </c>
      <c r="O37" s="86" t="s">
        <v>1443</v>
      </c>
      <c r="P37" s="86">
        <v>4</v>
      </c>
      <c r="Q37" s="86"/>
      <c r="R37" s="86"/>
      <c r="S37" s="86" t="s">
        <v>1455</v>
      </c>
      <c r="T37" s="86">
        <v>3</v>
      </c>
      <c r="U37" s="86" t="s">
        <v>1466</v>
      </c>
      <c r="V37" s="86">
        <v>2</v>
      </c>
    </row>
    <row r="38" spans="1:22" ht="15">
      <c r="A38" s="86" t="s">
        <v>1385</v>
      </c>
      <c r="B38" s="86">
        <v>1873</v>
      </c>
      <c r="C38" s="86" t="s">
        <v>1395</v>
      </c>
      <c r="D38" s="86">
        <v>12</v>
      </c>
      <c r="E38" s="86" t="s">
        <v>1405</v>
      </c>
      <c r="F38" s="86">
        <v>13</v>
      </c>
      <c r="G38" s="86" t="s">
        <v>1410</v>
      </c>
      <c r="H38" s="86">
        <v>8</v>
      </c>
      <c r="I38" s="86" t="s">
        <v>1419</v>
      </c>
      <c r="J38" s="86">
        <v>2</v>
      </c>
      <c r="K38" s="86" t="s">
        <v>1425</v>
      </c>
      <c r="L38" s="86">
        <v>7</v>
      </c>
      <c r="M38" s="86" t="s">
        <v>1435</v>
      </c>
      <c r="N38" s="86">
        <v>4</v>
      </c>
      <c r="O38" s="86" t="s">
        <v>1444</v>
      </c>
      <c r="P38" s="86">
        <v>4</v>
      </c>
      <c r="Q38" s="86"/>
      <c r="R38" s="86"/>
      <c r="S38" s="86" t="s">
        <v>1456</v>
      </c>
      <c r="T38" s="86">
        <v>3</v>
      </c>
      <c r="U38" s="86" t="s">
        <v>1467</v>
      </c>
      <c r="V38" s="86">
        <v>2</v>
      </c>
    </row>
    <row r="39" spans="1:22" ht="15">
      <c r="A39" s="86" t="s">
        <v>1386</v>
      </c>
      <c r="B39" s="86">
        <v>1970</v>
      </c>
      <c r="C39" s="86" t="s">
        <v>1396</v>
      </c>
      <c r="D39" s="86">
        <v>12</v>
      </c>
      <c r="E39" s="86" t="s">
        <v>280</v>
      </c>
      <c r="F39" s="86">
        <v>13</v>
      </c>
      <c r="G39" s="86" t="s">
        <v>1411</v>
      </c>
      <c r="H39" s="86">
        <v>8</v>
      </c>
      <c r="I39" s="86" t="s">
        <v>1420</v>
      </c>
      <c r="J39" s="86">
        <v>2</v>
      </c>
      <c r="K39" s="86" t="s">
        <v>1426</v>
      </c>
      <c r="L39" s="86">
        <v>7</v>
      </c>
      <c r="M39" s="86" t="s">
        <v>1436</v>
      </c>
      <c r="N39" s="86">
        <v>4</v>
      </c>
      <c r="O39" s="86" t="s">
        <v>1445</v>
      </c>
      <c r="P39" s="86">
        <v>4</v>
      </c>
      <c r="Q39" s="86"/>
      <c r="R39" s="86"/>
      <c r="S39" s="86" t="s">
        <v>1457</v>
      </c>
      <c r="T39" s="86">
        <v>3</v>
      </c>
      <c r="U39" s="86" t="s">
        <v>1468</v>
      </c>
      <c r="V39" s="86">
        <v>2</v>
      </c>
    </row>
    <row r="40" spans="1:22" ht="15">
      <c r="A40" s="86" t="s">
        <v>1387</v>
      </c>
      <c r="B40" s="86">
        <v>88</v>
      </c>
      <c r="C40" s="86" t="s">
        <v>1397</v>
      </c>
      <c r="D40" s="86">
        <v>12</v>
      </c>
      <c r="E40" s="86" t="s">
        <v>1406</v>
      </c>
      <c r="F40" s="86">
        <v>13</v>
      </c>
      <c r="G40" s="86" t="s">
        <v>1412</v>
      </c>
      <c r="H40" s="86">
        <v>8</v>
      </c>
      <c r="I40" s="86" t="s">
        <v>1421</v>
      </c>
      <c r="J40" s="86">
        <v>2</v>
      </c>
      <c r="K40" s="86" t="s">
        <v>1427</v>
      </c>
      <c r="L40" s="86">
        <v>7</v>
      </c>
      <c r="M40" s="86" t="s">
        <v>1437</v>
      </c>
      <c r="N40" s="86">
        <v>4</v>
      </c>
      <c r="O40" s="86" t="s">
        <v>1446</v>
      </c>
      <c r="P40" s="86">
        <v>4</v>
      </c>
      <c r="Q40" s="86"/>
      <c r="R40" s="86"/>
      <c r="S40" s="86" t="s">
        <v>1458</v>
      </c>
      <c r="T40" s="86">
        <v>3</v>
      </c>
      <c r="U40" s="86" t="s">
        <v>1469</v>
      </c>
      <c r="V40" s="86">
        <v>2</v>
      </c>
    </row>
    <row r="41" spans="1:22" ht="15">
      <c r="A41" s="86" t="s">
        <v>1388</v>
      </c>
      <c r="B41" s="86">
        <v>23</v>
      </c>
      <c r="C41" s="86" t="s">
        <v>1398</v>
      </c>
      <c r="D41" s="86">
        <v>12</v>
      </c>
      <c r="E41" s="86" t="s">
        <v>1387</v>
      </c>
      <c r="F41" s="86">
        <v>13</v>
      </c>
      <c r="G41" s="86" t="s">
        <v>1413</v>
      </c>
      <c r="H41" s="86">
        <v>8</v>
      </c>
      <c r="I41" s="86" t="s">
        <v>1422</v>
      </c>
      <c r="J41" s="86">
        <v>2</v>
      </c>
      <c r="K41" s="86" t="s">
        <v>1428</v>
      </c>
      <c r="L41" s="86">
        <v>7</v>
      </c>
      <c r="M41" s="86" t="s">
        <v>1391</v>
      </c>
      <c r="N41" s="86">
        <v>4</v>
      </c>
      <c r="O41" s="86" t="s">
        <v>1447</v>
      </c>
      <c r="P41" s="86">
        <v>4</v>
      </c>
      <c r="Q41" s="86"/>
      <c r="R41" s="86"/>
      <c r="S41" s="86" t="s">
        <v>1459</v>
      </c>
      <c r="T41" s="86">
        <v>2</v>
      </c>
      <c r="U41" s="86" t="s">
        <v>1411</v>
      </c>
      <c r="V41" s="86">
        <v>2</v>
      </c>
    </row>
    <row r="42" spans="1:22" ht="15">
      <c r="A42" s="86" t="s">
        <v>1389</v>
      </c>
      <c r="B42" s="86">
        <v>20</v>
      </c>
      <c r="C42" s="86" t="s">
        <v>1391</v>
      </c>
      <c r="D42" s="86">
        <v>12</v>
      </c>
      <c r="E42" s="86" t="s">
        <v>1388</v>
      </c>
      <c r="F42" s="86">
        <v>13</v>
      </c>
      <c r="G42" s="86" t="s">
        <v>1414</v>
      </c>
      <c r="H42" s="86">
        <v>7</v>
      </c>
      <c r="I42" s="86"/>
      <c r="J42" s="86"/>
      <c r="K42" s="86" t="s">
        <v>1429</v>
      </c>
      <c r="L42" s="86">
        <v>7</v>
      </c>
      <c r="M42" s="86" t="s">
        <v>1438</v>
      </c>
      <c r="N42" s="86">
        <v>4</v>
      </c>
      <c r="O42" s="86" t="s">
        <v>1448</v>
      </c>
      <c r="P42" s="86">
        <v>4</v>
      </c>
      <c r="Q42" s="86"/>
      <c r="R42" s="86"/>
      <c r="S42" s="86" t="s">
        <v>1460</v>
      </c>
      <c r="T42" s="86">
        <v>2</v>
      </c>
      <c r="U42" s="86" t="s">
        <v>1387</v>
      </c>
      <c r="V42" s="86">
        <v>2</v>
      </c>
    </row>
    <row r="43" spans="1:22" ht="15">
      <c r="A43" s="86" t="s">
        <v>1390</v>
      </c>
      <c r="B43" s="86">
        <v>17</v>
      </c>
      <c r="C43" s="86" t="s">
        <v>1399</v>
      </c>
      <c r="D43" s="86">
        <v>12</v>
      </c>
      <c r="E43" s="86" t="s">
        <v>1407</v>
      </c>
      <c r="F43" s="86">
        <v>13</v>
      </c>
      <c r="G43" s="86" t="s">
        <v>1415</v>
      </c>
      <c r="H43" s="86">
        <v>7</v>
      </c>
      <c r="I43" s="86"/>
      <c r="J43" s="86"/>
      <c r="K43" s="86" t="s">
        <v>287</v>
      </c>
      <c r="L43" s="86">
        <v>7</v>
      </c>
      <c r="M43" s="86" t="s">
        <v>1439</v>
      </c>
      <c r="N43" s="86">
        <v>4</v>
      </c>
      <c r="O43" s="86" t="s">
        <v>1449</v>
      </c>
      <c r="P43" s="86">
        <v>4</v>
      </c>
      <c r="Q43" s="86"/>
      <c r="R43" s="86"/>
      <c r="S43" s="86" t="s">
        <v>1461</v>
      </c>
      <c r="T43" s="86">
        <v>2</v>
      </c>
      <c r="U43" s="86"/>
      <c r="V43" s="86"/>
    </row>
    <row r="44" spans="1:22" ht="15">
      <c r="A44" s="86" t="s">
        <v>1391</v>
      </c>
      <c r="B44" s="86">
        <v>16</v>
      </c>
      <c r="C44" s="86" t="s">
        <v>1400</v>
      </c>
      <c r="D44" s="86">
        <v>12</v>
      </c>
      <c r="E44" s="86" t="s">
        <v>1408</v>
      </c>
      <c r="F44" s="86">
        <v>13</v>
      </c>
      <c r="G44" s="86" t="s">
        <v>1416</v>
      </c>
      <c r="H44" s="86">
        <v>7</v>
      </c>
      <c r="I44" s="86"/>
      <c r="J44" s="86"/>
      <c r="K44" s="86" t="s">
        <v>1430</v>
      </c>
      <c r="L44" s="86">
        <v>7</v>
      </c>
      <c r="M44" s="86" t="s">
        <v>1440</v>
      </c>
      <c r="N44" s="86">
        <v>4</v>
      </c>
      <c r="O44" s="86" t="s">
        <v>1450</v>
      </c>
      <c r="P44" s="86">
        <v>4</v>
      </c>
      <c r="Q44" s="86"/>
      <c r="R44" s="86"/>
      <c r="S44" s="86" t="s">
        <v>1462</v>
      </c>
      <c r="T44" s="86">
        <v>2</v>
      </c>
      <c r="U44" s="86"/>
      <c r="V44" s="86"/>
    </row>
    <row r="47" spans="1:22" ht="15" customHeight="1">
      <c r="A47" s="13" t="s">
        <v>1480</v>
      </c>
      <c r="B47" s="13" t="s">
        <v>1312</v>
      </c>
      <c r="C47" s="13" t="s">
        <v>1491</v>
      </c>
      <c r="D47" s="13" t="s">
        <v>1315</v>
      </c>
      <c r="E47" s="13" t="s">
        <v>1502</v>
      </c>
      <c r="F47" s="13" t="s">
        <v>1317</v>
      </c>
      <c r="G47" s="13" t="s">
        <v>1504</v>
      </c>
      <c r="H47" s="13" t="s">
        <v>1319</v>
      </c>
      <c r="I47" s="78" t="s">
        <v>1514</v>
      </c>
      <c r="J47" s="78" t="s">
        <v>1321</v>
      </c>
      <c r="K47" s="13" t="s">
        <v>1515</v>
      </c>
      <c r="L47" s="13" t="s">
        <v>1323</v>
      </c>
      <c r="M47" s="13" t="s">
        <v>1526</v>
      </c>
      <c r="N47" s="13" t="s">
        <v>1325</v>
      </c>
      <c r="O47" s="13" t="s">
        <v>1537</v>
      </c>
      <c r="P47" s="13" t="s">
        <v>1327</v>
      </c>
      <c r="Q47" s="78" t="s">
        <v>1548</v>
      </c>
      <c r="R47" s="78" t="s">
        <v>1329</v>
      </c>
      <c r="S47" s="13" t="s">
        <v>1549</v>
      </c>
      <c r="T47" s="13" t="s">
        <v>1331</v>
      </c>
      <c r="U47" s="13" t="s">
        <v>1560</v>
      </c>
      <c r="V47" s="13" t="s">
        <v>1332</v>
      </c>
    </row>
    <row r="48" spans="1:22" ht="15">
      <c r="A48" s="86" t="s">
        <v>1481</v>
      </c>
      <c r="B48" s="86">
        <v>16</v>
      </c>
      <c r="C48" s="86" t="s">
        <v>1492</v>
      </c>
      <c r="D48" s="86">
        <v>12</v>
      </c>
      <c r="E48" s="86" t="s">
        <v>1484</v>
      </c>
      <c r="F48" s="86">
        <v>13</v>
      </c>
      <c r="G48" s="86" t="s">
        <v>1483</v>
      </c>
      <c r="H48" s="86">
        <v>14</v>
      </c>
      <c r="I48" s="86"/>
      <c r="J48" s="86"/>
      <c r="K48" s="86" t="s">
        <v>1516</v>
      </c>
      <c r="L48" s="86">
        <v>9</v>
      </c>
      <c r="M48" s="86" t="s">
        <v>1527</v>
      </c>
      <c r="N48" s="86">
        <v>4</v>
      </c>
      <c r="O48" s="86" t="s">
        <v>1538</v>
      </c>
      <c r="P48" s="86">
        <v>4</v>
      </c>
      <c r="Q48" s="86"/>
      <c r="R48" s="86"/>
      <c r="S48" s="86" t="s">
        <v>1550</v>
      </c>
      <c r="T48" s="86">
        <v>3</v>
      </c>
      <c r="U48" s="86" t="s">
        <v>1561</v>
      </c>
      <c r="V48" s="86">
        <v>2</v>
      </c>
    </row>
    <row r="49" spans="1:22" ht="15">
      <c r="A49" s="86" t="s">
        <v>1482</v>
      </c>
      <c r="B49" s="86">
        <v>15</v>
      </c>
      <c r="C49" s="86" t="s">
        <v>1493</v>
      </c>
      <c r="D49" s="86">
        <v>12</v>
      </c>
      <c r="E49" s="86" t="s">
        <v>1485</v>
      </c>
      <c r="F49" s="86">
        <v>13</v>
      </c>
      <c r="G49" s="86" t="s">
        <v>1505</v>
      </c>
      <c r="H49" s="86">
        <v>8</v>
      </c>
      <c r="I49" s="86"/>
      <c r="J49" s="86"/>
      <c r="K49" s="86" t="s">
        <v>1517</v>
      </c>
      <c r="L49" s="86">
        <v>7</v>
      </c>
      <c r="M49" s="86" t="s">
        <v>1528</v>
      </c>
      <c r="N49" s="86">
        <v>4</v>
      </c>
      <c r="O49" s="86" t="s">
        <v>1539</v>
      </c>
      <c r="P49" s="86">
        <v>4</v>
      </c>
      <c r="Q49" s="86"/>
      <c r="R49" s="86"/>
      <c r="S49" s="86" t="s">
        <v>1551</v>
      </c>
      <c r="T49" s="86">
        <v>2</v>
      </c>
      <c r="U49" s="86" t="s">
        <v>1562</v>
      </c>
      <c r="V49" s="86">
        <v>2</v>
      </c>
    </row>
    <row r="50" spans="1:22" ht="15">
      <c r="A50" s="86" t="s">
        <v>1483</v>
      </c>
      <c r="B50" s="86">
        <v>14</v>
      </c>
      <c r="C50" s="86" t="s">
        <v>1494</v>
      </c>
      <c r="D50" s="86">
        <v>12</v>
      </c>
      <c r="E50" s="86" t="s">
        <v>1486</v>
      </c>
      <c r="F50" s="86">
        <v>13</v>
      </c>
      <c r="G50" s="86" t="s">
        <v>1506</v>
      </c>
      <c r="H50" s="86">
        <v>8</v>
      </c>
      <c r="I50" s="86"/>
      <c r="J50" s="86"/>
      <c r="K50" s="86" t="s">
        <v>1518</v>
      </c>
      <c r="L50" s="86">
        <v>7</v>
      </c>
      <c r="M50" s="86" t="s">
        <v>1529</v>
      </c>
      <c r="N50" s="86">
        <v>4</v>
      </c>
      <c r="O50" s="86" t="s">
        <v>1540</v>
      </c>
      <c r="P50" s="86">
        <v>4</v>
      </c>
      <c r="Q50" s="86"/>
      <c r="R50" s="86"/>
      <c r="S50" s="86" t="s">
        <v>1552</v>
      </c>
      <c r="T50" s="86">
        <v>2</v>
      </c>
      <c r="U50" s="86" t="s">
        <v>1563</v>
      </c>
      <c r="V50" s="86">
        <v>2</v>
      </c>
    </row>
    <row r="51" spans="1:22" ht="15">
      <c r="A51" s="86" t="s">
        <v>1484</v>
      </c>
      <c r="B51" s="86">
        <v>13</v>
      </c>
      <c r="C51" s="86" t="s">
        <v>1495</v>
      </c>
      <c r="D51" s="86">
        <v>12</v>
      </c>
      <c r="E51" s="86" t="s">
        <v>1487</v>
      </c>
      <c r="F51" s="86">
        <v>13</v>
      </c>
      <c r="G51" s="86" t="s">
        <v>1507</v>
      </c>
      <c r="H51" s="86">
        <v>7</v>
      </c>
      <c r="I51" s="86"/>
      <c r="J51" s="86"/>
      <c r="K51" s="86" t="s">
        <v>1519</v>
      </c>
      <c r="L51" s="86">
        <v>7</v>
      </c>
      <c r="M51" s="86" t="s">
        <v>1530</v>
      </c>
      <c r="N51" s="86">
        <v>4</v>
      </c>
      <c r="O51" s="86" t="s">
        <v>1541</v>
      </c>
      <c r="P51" s="86">
        <v>4</v>
      </c>
      <c r="Q51" s="86"/>
      <c r="R51" s="86"/>
      <c r="S51" s="86" t="s">
        <v>1553</v>
      </c>
      <c r="T51" s="86">
        <v>2</v>
      </c>
      <c r="U51" s="86" t="s">
        <v>1564</v>
      </c>
      <c r="V51" s="86">
        <v>2</v>
      </c>
    </row>
    <row r="52" spans="1:22" ht="15">
      <c r="A52" s="86" t="s">
        <v>1485</v>
      </c>
      <c r="B52" s="86">
        <v>13</v>
      </c>
      <c r="C52" s="86" t="s">
        <v>1496</v>
      </c>
      <c r="D52" s="86">
        <v>12</v>
      </c>
      <c r="E52" s="86" t="s">
        <v>1488</v>
      </c>
      <c r="F52" s="86">
        <v>13</v>
      </c>
      <c r="G52" s="86" t="s">
        <v>1508</v>
      </c>
      <c r="H52" s="86">
        <v>7</v>
      </c>
      <c r="I52" s="86"/>
      <c r="J52" s="86"/>
      <c r="K52" s="86" t="s">
        <v>1520</v>
      </c>
      <c r="L52" s="86">
        <v>7</v>
      </c>
      <c r="M52" s="86" t="s">
        <v>1531</v>
      </c>
      <c r="N52" s="86">
        <v>4</v>
      </c>
      <c r="O52" s="86" t="s">
        <v>1542</v>
      </c>
      <c r="P52" s="86">
        <v>4</v>
      </c>
      <c r="Q52" s="86"/>
      <c r="R52" s="86"/>
      <c r="S52" s="86" t="s">
        <v>1554</v>
      </c>
      <c r="T52" s="86">
        <v>2</v>
      </c>
      <c r="U52" s="86" t="s">
        <v>1565</v>
      </c>
      <c r="V52" s="86">
        <v>2</v>
      </c>
    </row>
    <row r="53" spans="1:22" ht="15">
      <c r="A53" s="86" t="s">
        <v>1486</v>
      </c>
      <c r="B53" s="86">
        <v>13</v>
      </c>
      <c r="C53" s="86" t="s">
        <v>1497</v>
      </c>
      <c r="D53" s="86">
        <v>12</v>
      </c>
      <c r="E53" s="86" t="s">
        <v>1482</v>
      </c>
      <c r="F53" s="86">
        <v>13</v>
      </c>
      <c r="G53" s="86" t="s">
        <v>1509</v>
      </c>
      <c r="H53" s="86">
        <v>7</v>
      </c>
      <c r="I53" s="86"/>
      <c r="J53" s="86"/>
      <c r="K53" s="86" t="s">
        <v>1521</v>
      </c>
      <c r="L53" s="86">
        <v>7</v>
      </c>
      <c r="M53" s="86" t="s">
        <v>1532</v>
      </c>
      <c r="N53" s="86">
        <v>4</v>
      </c>
      <c r="O53" s="86" t="s">
        <v>1543</v>
      </c>
      <c r="P53" s="86">
        <v>4</v>
      </c>
      <c r="Q53" s="86"/>
      <c r="R53" s="86"/>
      <c r="S53" s="86" t="s">
        <v>1555</v>
      </c>
      <c r="T53" s="86">
        <v>2</v>
      </c>
      <c r="U53" s="86" t="s">
        <v>1566</v>
      </c>
      <c r="V53" s="86">
        <v>2</v>
      </c>
    </row>
    <row r="54" spans="1:22" ht="15">
      <c r="A54" s="86" t="s">
        <v>1487</v>
      </c>
      <c r="B54" s="86">
        <v>13</v>
      </c>
      <c r="C54" s="86" t="s">
        <v>1498</v>
      </c>
      <c r="D54" s="86">
        <v>12</v>
      </c>
      <c r="E54" s="86" t="s">
        <v>1481</v>
      </c>
      <c r="F54" s="86">
        <v>13</v>
      </c>
      <c r="G54" s="86" t="s">
        <v>1510</v>
      </c>
      <c r="H54" s="86">
        <v>7</v>
      </c>
      <c r="I54" s="86"/>
      <c r="J54" s="86"/>
      <c r="K54" s="86" t="s">
        <v>1522</v>
      </c>
      <c r="L54" s="86">
        <v>7</v>
      </c>
      <c r="M54" s="86" t="s">
        <v>1533</v>
      </c>
      <c r="N54" s="86">
        <v>4</v>
      </c>
      <c r="O54" s="86" t="s">
        <v>1544</v>
      </c>
      <c r="P54" s="86">
        <v>4</v>
      </c>
      <c r="Q54" s="86"/>
      <c r="R54" s="86"/>
      <c r="S54" s="86" t="s">
        <v>1556</v>
      </c>
      <c r="T54" s="86">
        <v>2</v>
      </c>
      <c r="U54" s="86" t="s">
        <v>1506</v>
      </c>
      <c r="V54" s="86">
        <v>2</v>
      </c>
    </row>
    <row r="55" spans="1:22" ht="15">
      <c r="A55" s="86" t="s">
        <v>1488</v>
      </c>
      <c r="B55" s="86">
        <v>13</v>
      </c>
      <c r="C55" s="86" t="s">
        <v>1499</v>
      </c>
      <c r="D55" s="86">
        <v>12</v>
      </c>
      <c r="E55" s="86" t="s">
        <v>1489</v>
      </c>
      <c r="F55" s="86">
        <v>13</v>
      </c>
      <c r="G55" s="86" t="s">
        <v>1511</v>
      </c>
      <c r="H55" s="86">
        <v>7</v>
      </c>
      <c r="I55" s="86"/>
      <c r="J55" s="86"/>
      <c r="K55" s="86" t="s">
        <v>1523</v>
      </c>
      <c r="L55" s="86">
        <v>7</v>
      </c>
      <c r="M55" s="86" t="s">
        <v>1534</v>
      </c>
      <c r="N55" s="86">
        <v>4</v>
      </c>
      <c r="O55" s="86" t="s">
        <v>1545</v>
      </c>
      <c r="P55" s="86">
        <v>4</v>
      </c>
      <c r="Q55" s="86"/>
      <c r="R55" s="86"/>
      <c r="S55" s="86" t="s">
        <v>1557</v>
      </c>
      <c r="T55" s="86">
        <v>2</v>
      </c>
      <c r="U55" s="86"/>
      <c r="V55" s="86"/>
    </row>
    <row r="56" spans="1:22" ht="15">
      <c r="A56" s="86" t="s">
        <v>1489</v>
      </c>
      <c r="B56" s="86">
        <v>13</v>
      </c>
      <c r="C56" s="86" t="s">
        <v>1500</v>
      </c>
      <c r="D56" s="86">
        <v>12</v>
      </c>
      <c r="E56" s="86" t="s">
        <v>1490</v>
      </c>
      <c r="F56" s="86">
        <v>13</v>
      </c>
      <c r="G56" s="86" t="s">
        <v>1512</v>
      </c>
      <c r="H56" s="86">
        <v>7</v>
      </c>
      <c r="I56" s="86"/>
      <c r="J56" s="86"/>
      <c r="K56" s="86" t="s">
        <v>1524</v>
      </c>
      <c r="L56" s="86">
        <v>7</v>
      </c>
      <c r="M56" s="86" t="s">
        <v>1535</v>
      </c>
      <c r="N56" s="86">
        <v>4</v>
      </c>
      <c r="O56" s="86" t="s">
        <v>1546</v>
      </c>
      <c r="P56" s="86">
        <v>4</v>
      </c>
      <c r="Q56" s="86"/>
      <c r="R56" s="86"/>
      <c r="S56" s="86" t="s">
        <v>1558</v>
      </c>
      <c r="T56" s="86">
        <v>2</v>
      </c>
      <c r="U56" s="86"/>
      <c r="V56" s="86"/>
    </row>
    <row r="57" spans="1:22" ht="15">
      <c r="A57" s="86" t="s">
        <v>1490</v>
      </c>
      <c r="B57" s="86">
        <v>13</v>
      </c>
      <c r="C57" s="86" t="s">
        <v>1501</v>
      </c>
      <c r="D57" s="86">
        <v>12</v>
      </c>
      <c r="E57" s="86" t="s">
        <v>1503</v>
      </c>
      <c r="F57" s="86">
        <v>13</v>
      </c>
      <c r="G57" s="86" t="s">
        <v>1513</v>
      </c>
      <c r="H57" s="86">
        <v>7</v>
      </c>
      <c r="I57" s="86"/>
      <c r="J57" s="86"/>
      <c r="K57" s="86" t="s">
        <v>1525</v>
      </c>
      <c r="L57" s="86">
        <v>7</v>
      </c>
      <c r="M57" s="86" t="s">
        <v>1536</v>
      </c>
      <c r="N57" s="86">
        <v>4</v>
      </c>
      <c r="O57" s="86" t="s">
        <v>1547</v>
      </c>
      <c r="P57" s="86">
        <v>4</v>
      </c>
      <c r="Q57" s="86"/>
      <c r="R57" s="86"/>
      <c r="S57" s="86" t="s">
        <v>1559</v>
      </c>
      <c r="T57" s="86">
        <v>2</v>
      </c>
      <c r="U57" s="86"/>
      <c r="V57" s="86"/>
    </row>
    <row r="60" spans="1:22" ht="15" customHeight="1">
      <c r="A60" s="13" t="s">
        <v>1576</v>
      </c>
      <c r="B60" s="13" t="s">
        <v>1312</v>
      </c>
      <c r="C60" s="13" t="s">
        <v>1578</v>
      </c>
      <c r="D60" s="13" t="s">
        <v>1315</v>
      </c>
      <c r="E60" s="78" t="s">
        <v>1579</v>
      </c>
      <c r="F60" s="78" t="s">
        <v>1317</v>
      </c>
      <c r="G60" s="78" t="s">
        <v>1582</v>
      </c>
      <c r="H60" s="78" t="s">
        <v>1319</v>
      </c>
      <c r="I60" s="78" t="s">
        <v>1584</v>
      </c>
      <c r="J60" s="78" t="s">
        <v>1321</v>
      </c>
      <c r="K60" s="78" t="s">
        <v>1586</v>
      </c>
      <c r="L60" s="78" t="s">
        <v>1323</v>
      </c>
      <c r="M60" s="78" t="s">
        <v>1588</v>
      </c>
      <c r="N60" s="78" t="s">
        <v>1325</v>
      </c>
      <c r="O60" s="78" t="s">
        <v>1590</v>
      </c>
      <c r="P60" s="78" t="s">
        <v>1327</v>
      </c>
      <c r="Q60" s="78" t="s">
        <v>1592</v>
      </c>
      <c r="R60" s="78" t="s">
        <v>1329</v>
      </c>
      <c r="S60" s="78" t="s">
        <v>1594</v>
      </c>
      <c r="T60" s="78" t="s">
        <v>1331</v>
      </c>
      <c r="U60" s="78" t="s">
        <v>1596</v>
      </c>
      <c r="V60" s="78" t="s">
        <v>1332</v>
      </c>
    </row>
    <row r="61" spans="1:22" ht="15">
      <c r="A61" s="78" t="s">
        <v>289</v>
      </c>
      <c r="B61" s="78">
        <v>1</v>
      </c>
      <c r="C61" s="78" t="s">
        <v>289</v>
      </c>
      <c r="D61" s="78">
        <v>1</v>
      </c>
      <c r="E61" s="78"/>
      <c r="F61" s="78"/>
      <c r="G61" s="78"/>
      <c r="H61" s="78"/>
      <c r="I61" s="78"/>
      <c r="J61" s="78"/>
      <c r="K61" s="78"/>
      <c r="L61" s="78"/>
      <c r="M61" s="78"/>
      <c r="N61" s="78"/>
      <c r="O61" s="78"/>
      <c r="P61" s="78"/>
      <c r="Q61" s="78"/>
      <c r="R61" s="78"/>
      <c r="S61" s="78"/>
      <c r="T61" s="78"/>
      <c r="U61" s="78"/>
      <c r="V61" s="78"/>
    </row>
    <row r="62" spans="1:22" ht="15">
      <c r="A62" s="78" t="s">
        <v>284</v>
      </c>
      <c r="B62" s="78">
        <v>1</v>
      </c>
      <c r="C62" s="78"/>
      <c r="D62" s="78"/>
      <c r="E62" s="78"/>
      <c r="F62" s="78"/>
      <c r="G62" s="78"/>
      <c r="H62" s="78"/>
      <c r="I62" s="78"/>
      <c r="J62" s="78"/>
      <c r="K62" s="78"/>
      <c r="L62" s="78"/>
      <c r="M62" s="78"/>
      <c r="N62" s="78"/>
      <c r="O62" s="78"/>
      <c r="P62" s="78"/>
      <c r="Q62" s="78"/>
      <c r="R62" s="78"/>
      <c r="S62" s="78"/>
      <c r="T62" s="78"/>
      <c r="U62" s="78"/>
      <c r="V62" s="78"/>
    </row>
    <row r="65" spans="1:22" ht="15" customHeight="1">
      <c r="A65" s="13" t="s">
        <v>1577</v>
      </c>
      <c r="B65" s="13" t="s">
        <v>1312</v>
      </c>
      <c r="C65" s="13" t="s">
        <v>1580</v>
      </c>
      <c r="D65" s="13" t="s">
        <v>1315</v>
      </c>
      <c r="E65" s="13" t="s">
        <v>1581</v>
      </c>
      <c r="F65" s="13" t="s">
        <v>1317</v>
      </c>
      <c r="G65" s="13" t="s">
        <v>1583</v>
      </c>
      <c r="H65" s="13" t="s">
        <v>1319</v>
      </c>
      <c r="I65" s="78" t="s">
        <v>1585</v>
      </c>
      <c r="J65" s="78" t="s">
        <v>1321</v>
      </c>
      <c r="K65" s="13" t="s">
        <v>1587</v>
      </c>
      <c r="L65" s="13" t="s">
        <v>1323</v>
      </c>
      <c r="M65" s="13" t="s">
        <v>1589</v>
      </c>
      <c r="N65" s="13" t="s">
        <v>1325</v>
      </c>
      <c r="O65" s="78" t="s">
        <v>1591</v>
      </c>
      <c r="P65" s="78" t="s">
        <v>1327</v>
      </c>
      <c r="Q65" s="13" t="s">
        <v>1593</v>
      </c>
      <c r="R65" s="13" t="s">
        <v>1329</v>
      </c>
      <c r="S65" s="78" t="s">
        <v>1595</v>
      </c>
      <c r="T65" s="78" t="s">
        <v>1331</v>
      </c>
      <c r="U65" s="78" t="s">
        <v>1597</v>
      </c>
      <c r="V65" s="78" t="s">
        <v>1332</v>
      </c>
    </row>
    <row r="66" spans="1:22" ht="15">
      <c r="A66" s="78" t="s">
        <v>280</v>
      </c>
      <c r="B66" s="78">
        <v>13</v>
      </c>
      <c r="C66" s="78" t="s">
        <v>289</v>
      </c>
      <c r="D66" s="78">
        <v>4</v>
      </c>
      <c r="E66" s="78" t="s">
        <v>280</v>
      </c>
      <c r="F66" s="78">
        <v>13</v>
      </c>
      <c r="G66" s="78" t="s">
        <v>288</v>
      </c>
      <c r="H66" s="78">
        <v>7</v>
      </c>
      <c r="I66" s="78"/>
      <c r="J66" s="78"/>
      <c r="K66" s="78" t="s">
        <v>287</v>
      </c>
      <c r="L66" s="78">
        <v>7</v>
      </c>
      <c r="M66" s="78" t="s">
        <v>291</v>
      </c>
      <c r="N66" s="78">
        <v>4</v>
      </c>
      <c r="O66" s="78"/>
      <c r="P66" s="78"/>
      <c r="Q66" s="78" t="s">
        <v>286</v>
      </c>
      <c r="R66" s="78">
        <v>1</v>
      </c>
      <c r="S66" s="78"/>
      <c r="T66" s="78"/>
      <c r="U66" s="78"/>
      <c r="V66" s="78"/>
    </row>
    <row r="67" spans="1:22" ht="15">
      <c r="A67" s="78" t="s">
        <v>288</v>
      </c>
      <c r="B67" s="78">
        <v>7</v>
      </c>
      <c r="C67" s="78" t="s">
        <v>290</v>
      </c>
      <c r="D67" s="78">
        <v>2</v>
      </c>
      <c r="E67" s="78"/>
      <c r="F67" s="78"/>
      <c r="G67" s="78" t="s">
        <v>262</v>
      </c>
      <c r="H67" s="78">
        <v>7</v>
      </c>
      <c r="I67" s="78"/>
      <c r="J67" s="78"/>
      <c r="K67" s="78"/>
      <c r="L67" s="78"/>
      <c r="M67" s="78"/>
      <c r="N67" s="78"/>
      <c r="O67" s="78"/>
      <c r="P67" s="78"/>
      <c r="Q67" s="78" t="s">
        <v>285</v>
      </c>
      <c r="R67" s="78">
        <v>1</v>
      </c>
      <c r="S67" s="78"/>
      <c r="T67" s="78"/>
      <c r="U67" s="78"/>
      <c r="V67" s="78"/>
    </row>
    <row r="68" spans="1:22" ht="15">
      <c r="A68" s="78" t="s">
        <v>262</v>
      </c>
      <c r="B68" s="78">
        <v>7</v>
      </c>
      <c r="C68" s="78"/>
      <c r="D68" s="78"/>
      <c r="E68" s="78"/>
      <c r="F68" s="78"/>
      <c r="G68" s="78" t="s">
        <v>263</v>
      </c>
      <c r="H68" s="78">
        <v>7</v>
      </c>
      <c r="I68" s="78"/>
      <c r="J68" s="78"/>
      <c r="K68" s="78"/>
      <c r="L68" s="78"/>
      <c r="M68" s="78"/>
      <c r="N68" s="78"/>
      <c r="O68" s="78"/>
      <c r="P68" s="78"/>
      <c r="Q68" s="78"/>
      <c r="R68" s="78"/>
      <c r="S68" s="78"/>
      <c r="T68" s="78"/>
      <c r="U68" s="78"/>
      <c r="V68" s="78"/>
    </row>
    <row r="69" spans="1:22" ht="15">
      <c r="A69" s="78" t="s">
        <v>263</v>
      </c>
      <c r="B69" s="78">
        <v>7</v>
      </c>
      <c r="C69" s="78"/>
      <c r="D69" s="78"/>
      <c r="E69" s="78"/>
      <c r="F69" s="78"/>
      <c r="G69" s="78"/>
      <c r="H69" s="78"/>
      <c r="I69" s="78"/>
      <c r="J69" s="78"/>
      <c r="K69" s="78"/>
      <c r="L69" s="78"/>
      <c r="M69" s="78"/>
      <c r="N69" s="78"/>
      <c r="O69" s="78"/>
      <c r="P69" s="78"/>
      <c r="Q69" s="78"/>
      <c r="R69" s="78"/>
      <c r="S69" s="78"/>
      <c r="T69" s="78"/>
      <c r="U69" s="78"/>
      <c r="V69" s="78"/>
    </row>
    <row r="70" spans="1:22" ht="15">
      <c r="A70" s="78" t="s">
        <v>287</v>
      </c>
      <c r="B70" s="78">
        <v>7</v>
      </c>
      <c r="C70" s="78"/>
      <c r="D70" s="78"/>
      <c r="E70" s="78"/>
      <c r="F70" s="78"/>
      <c r="G70" s="78"/>
      <c r="H70" s="78"/>
      <c r="I70" s="78"/>
      <c r="J70" s="78"/>
      <c r="K70" s="78"/>
      <c r="L70" s="78"/>
      <c r="M70" s="78"/>
      <c r="N70" s="78"/>
      <c r="O70" s="78"/>
      <c r="P70" s="78"/>
      <c r="Q70" s="78"/>
      <c r="R70" s="78"/>
      <c r="S70" s="78"/>
      <c r="T70" s="78"/>
      <c r="U70" s="78"/>
      <c r="V70" s="78"/>
    </row>
    <row r="71" spans="1:22" ht="15">
      <c r="A71" s="78" t="s">
        <v>291</v>
      </c>
      <c r="B71" s="78">
        <v>4</v>
      </c>
      <c r="C71" s="78"/>
      <c r="D71" s="78"/>
      <c r="E71" s="78"/>
      <c r="F71" s="78"/>
      <c r="G71" s="78"/>
      <c r="H71" s="78"/>
      <c r="I71" s="78"/>
      <c r="J71" s="78"/>
      <c r="K71" s="78"/>
      <c r="L71" s="78"/>
      <c r="M71" s="78"/>
      <c r="N71" s="78"/>
      <c r="O71" s="78"/>
      <c r="P71" s="78"/>
      <c r="Q71" s="78"/>
      <c r="R71" s="78"/>
      <c r="S71" s="78"/>
      <c r="T71" s="78"/>
      <c r="U71" s="78"/>
      <c r="V71" s="78"/>
    </row>
    <row r="72" spans="1:22" ht="15">
      <c r="A72" s="78" t="s">
        <v>289</v>
      </c>
      <c r="B72" s="78">
        <v>4</v>
      </c>
      <c r="C72" s="78"/>
      <c r="D72" s="78"/>
      <c r="E72" s="78"/>
      <c r="F72" s="78"/>
      <c r="G72" s="78"/>
      <c r="H72" s="78"/>
      <c r="I72" s="78"/>
      <c r="J72" s="78"/>
      <c r="K72" s="78"/>
      <c r="L72" s="78"/>
      <c r="M72" s="78"/>
      <c r="N72" s="78"/>
      <c r="O72" s="78"/>
      <c r="P72" s="78"/>
      <c r="Q72" s="78"/>
      <c r="R72" s="78"/>
      <c r="S72" s="78"/>
      <c r="T72" s="78"/>
      <c r="U72" s="78"/>
      <c r="V72" s="78"/>
    </row>
    <row r="73" spans="1:22" ht="15">
      <c r="A73" s="78" t="s">
        <v>290</v>
      </c>
      <c r="B73" s="78">
        <v>2</v>
      </c>
      <c r="C73" s="78"/>
      <c r="D73" s="78"/>
      <c r="E73" s="78"/>
      <c r="F73" s="78"/>
      <c r="G73" s="78"/>
      <c r="H73" s="78"/>
      <c r="I73" s="78"/>
      <c r="J73" s="78"/>
      <c r="K73" s="78"/>
      <c r="L73" s="78"/>
      <c r="M73" s="78"/>
      <c r="N73" s="78"/>
      <c r="O73" s="78"/>
      <c r="P73" s="78"/>
      <c r="Q73" s="78"/>
      <c r="R73" s="78"/>
      <c r="S73" s="78"/>
      <c r="T73" s="78"/>
      <c r="U73" s="78"/>
      <c r="V73" s="78"/>
    </row>
    <row r="74" spans="1:22" ht="15">
      <c r="A74" s="78" t="s">
        <v>286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285</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1603</v>
      </c>
      <c r="B78" s="13" t="s">
        <v>1312</v>
      </c>
      <c r="C78" s="13" t="s">
        <v>1604</v>
      </c>
      <c r="D78" s="13" t="s">
        <v>1315</v>
      </c>
      <c r="E78" s="13" t="s">
        <v>1605</v>
      </c>
      <c r="F78" s="13" t="s">
        <v>1317</v>
      </c>
      <c r="G78" s="13" t="s">
        <v>1606</v>
      </c>
      <c r="H78" s="13" t="s">
        <v>1319</v>
      </c>
      <c r="I78" s="13" t="s">
        <v>1607</v>
      </c>
      <c r="J78" s="13" t="s">
        <v>1321</v>
      </c>
      <c r="K78" s="13" t="s">
        <v>1608</v>
      </c>
      <c r="L78" s="13" t="s">
        <v>1323</v>
      </c>
      <c r="M78" s="13" t="s">
        <v>1609</v>
      </c>
      <c r="N78" s="13" t="s">
        <v>1325</v>
      </c>
      <c r="O78" s="13" t="s">
        <v>1610</v>
      </c>
      <c r="P78" s="13" t="s">
        <v>1327</v>
      </c>
      <c r="Q78" s="13" t="s">
        <v>1611</v>
      </c>
      <c r="R78" s="13" t="s">
        <v>1329</v>
      </c>
      <c r="S78" s="13" t="s">
        <v>1612</v>
      </c>
      <c r="T78" s="13" t="s">
        <v>1331</v>
      </c>
      <c r="U78" s="13" t="s">
        <v>1613</v>
      </c>
      <c r="V78" s="13" t="s">
        <v>1332</v>
      </c>
    </row>
    <row r="79" spans="1:22" ht="15">
      <c r="A79" s="117" t="s">
        <v>273</v>
      </c>
      <c r="B79" s="78">
        <v>227842</v>
      </c>
      <c r="C79" s="117" t="s">
        <v>283</v>
      </c>
      <c r="D79" s="78">
        <v>186752</v>
      </c>
      <c r="E79" s="117" t="s">
        <v>242</v>
      </c>
      <c r="F79" s="78">
        <v>184838</v>
      </c>
      <c r="G79" s="117" t="s">
        <v>234</v>
      </c>
      <c r="H79" s="78">
        <v>40996</v>
      </c>
      <c r="I79" s="117" t="s">
        <v>218</v>
      </c>
      <c r="J79" s="78">
        <v>20258</v>
      </c>
      <c r="K79" s="117" t="s">
        <v>229</v>
      </c>
      <c r="L79" s="78">
        <v>29701</v>
      </c>
      <c r="M79" s="117" t="s">
        <v>273</v>
      </c>
      <c r="N79" s="78">
        <v>227842</v>
      </c>
      <c r="O79" s="117" t="s">
        <v>278</v>
      </c>
      <c r="P79" s="78">
        <v>9595</v>
      </c>
      <c r="Q79" s="117" t="s">
        <v>285</v>
      </c>
      <c r="R79" s="78">
        <v>43352</v>
      </c>
      <c r="S79" s="117" t="s">
        <v>249</v>
      </c>
      <c r="T79" s="78">
        <v>21355</v>
      </c>
      <c r="U79" s="117" t="s">
        <v>220</v>
      </c>
      <c r="V79" s="78">
        <v>43900</v>
      </c>
    </row>
    <row r="80" spans="1:22" ht="15">
      <c r="A80" s="117" t="s">
        <v>283</v>
      </c>
      <c r="B80" s="78">
        <v>186752</v>
      </c>
      <c r="C80" s="117" t="s">
        <v>239</v>
      </c>
      <c r="D80" s="78">
        <v>178963</v>
      </c>
      <c r="E80" s="117" t="s">
        <v>267</v>
      </c>
      <c r="F80" s="78">
        <v>17906</v>
      </c>
      <c r="G80" s="117" t="s">
        <v>264</v>
      </c>
      <c r="H80" s="78">
        <v>35759</v>
      </c>
      <c r="I80" s="117" t="s">
        <v>255</v>
      </c>
      <c r="J80" s="78">
        <v>8446</v>
      </c>
      <c r="K80" s="117" t="s">
        <v>223</v>
      </c>
      <c r="L80" s="78">
        <v>18032</v>
      </c>
      <c r="M80" s="117" t="s">
        <v>258</v>
      </c>
      <c r="N80" s="78">
        <v>156538</v>
      </c>
      <c r="O80" s="117" t="s">
        <v>274</v>
      </c>
      <c r="P80" s="78">
        <v>5866</v>
      </c>
      <c r="Q80" s="117" t="s">
        <v>286</v>
      </c>
      <c r="R80" s="78">
        <v>10673</v>
      </c>
      <c r="S80" s="117" t="s">
        <v>254</v>
      </c>
      <c r="T80" s="78">
        <v>15251</v>
      </c>
      <c r="U80" s="117" t="s">
        <v>221</v>
      </c>
      <c r="V80" s="78">
        <v>13873</v>
      </c>
    </row>
    <row r="81" spans="1:22" ht="15">
      <c r="A81" s="117" t="s">
        <v>242</v>
      </c>
      <c r="B81" s="78">
        <v>184838</v>
      </c>
      <c r="C81" s="117" t="s">
        <v>265</v>
      </c>
      <c r="D81" s="78">
        <v>91311</v>
      </c>
      <c r="E81" s="117" t="s">
        <v>276</v>
      </c>
      <c r="F81" s="78">
        <v>6534</v>
      </c>
      <c r="G81" s="117" t="s">
        <v>288</v>
      </c>
      <c r="H81" s="78">
        <v>32286</v>
      </c>
      <c r="I81" s="117" t="s">
        <v>244</v>
      </c>
      <c r="J81" s="78">
        <v>6331</v>
      </c>
      <c r="K81" s="117" t="s">
        <v>224</v>
      </c>
      <c r="L81" s="78">
        <v>9451</v>
      </c>
      <c r="M81" s="117" t="s">
        <v>256</v>
      </c>
      <c r="N81" s="78">
        <v>53467</v>
      </c>
      <c r="O81" s="117" t="s">
        <v>277</v>
      </c>
      <c r="P81" s="78">
        <v>786</v>
      </c>
      <c r="Q81" s="117" t="s">
        <v>216</v>
      </c>
      <c r="R81" s="78">
        <v>5728</v>
      </c>
      <c r="S81" s="117"/>
      <c r="T81" s="78"/>
      <c r="U81" s="117"/>
      <c r="V81" s="78"/>
    </row>
    <row r="82" spans="1:22" ht="15">
      <c r="A82" s="117" t="s">
        <v>239</v>
      </c>
      <c r="B82" s="78">
        <v>178963</v>
      </c>
      <c r="C82" s="117" t="s">
        <v>257</v>
      </c>
      <c r="D82" s="78">
        <v>70710</v>
      </c>
      <c r="E82" s="117" t="s">
        <v>281</v>
      </c>
      <c r="F82" s="78">
        <v>6167</v>
      </c>
      <c r="G82" s="117" t="s">
        <v>235</v>
      </c>
      <c r="H82" s="78">
        <v>25096</v>
      </c>
      <c r="I82" s="117" t="s">
        <v>259</v>
      </c>
      <c r="J82" s="78">
        <v>5440</v>
      </c>
      <c r="K82" s="117" t="s">
        <v>227</v>
      </c>
      <c r="L82" s="78">
        <v>6305</v>
      </c>
      <c r="M82" s="117" t="s">
        <v>272</v>
      </c>
      <c r="N82" s="78">
        <v>23416</v>
      </c>
      <c r="O82" s="117" t="s">
        <v>275</v>
      </c>
      <c r="P82" s="78">
        <v>596</v>
      </c>
      <c r="Q82" s="117"/>
      <c r="R82" s="78"/>
      <c r="S82" s="117"/>
      <c r="T82" s="78"/>
      <c r="U82" s="117"/>
      <c r="V82" s="78"/>
    </row>
    <row r="83" spans="1:22" ht="15">
      <c r="A83" s="117" t="s">
        <v>258</v>
      </c>
      <c r="B83" s="78">
        <v>156538</v>
      </c>
      <c r="C83" s="117" t="s">
        <v>252</v>
      </c>
      <c r="D83" s="78">
        <v>49463</v>
      </c>
      <c r="E83" s="117" t="s">
        <v>243</v>
      </c>
      <c r="F83" s="78">
        <v>4093</v>
      </c>
      <c r="G83" s="117" t="s">
        <v>262</v>
      </c>
      <c r="H83" s="78">
        <v>24517</v>
      </c>
      <c r="I83" s="117" t="s">
        <v>238</v>
      </c>
      <c r="J83" s="78">
        <v>3683</v>
      </c>
      <c r="K83" s="117" t="s">
        <v>225</v>
      </c>
      <c r="L83" s="78">
        <v>2979</v>
      </c>
      <c r="M83" s="117" t="s">
        <v>291</v>
      </c>
      <c r="N83" s="78">
        <v>7838</v>
      </c>
      <c r="O83" s="117"/>
      <c r="P83" s="78"/>
      <c r="Q83" s="117"/>
      <c r="R83" s="78"/>
      <c r="S83" s="117"/>
      <c r="T83" s="78"/>
      <c r="U83" s="117"/>
      <c r="V83" s="78"/>
    </row>
    <row r="84" spans="1:22" ht="15">
      <c r="A84" s="117" t="s">
        <v>265</v>
      </c>
      <c r="B84" s="78">
        <v>91311</v>
      </c>
      <c r="C84" s="117" t="s">
        <v>268</v>
      </c>
      <c r="D84" s="78">
        <v>11414</v>
      </c>
      <c r="E84" s="117" t="s">
        <v>241</v>
      </c>
      <c r="F84" s="78">
        <v>1855</v>
      </c>
      <c r="G84" s="117" t="s">
        <v>232</v>
      </c>
      <c r="H84" s="78">
        <v>16901</v>
      </c>
      <c r="I84" s="117" t="s">
        <v>219</v>
      </c>
      <c r="J84" s="78">
        <v>3266</v>
      </c>
      <c r="K84" s="117" t="s">
        <v>222</v>
      </c>
      <c r="L84" s="78">
        <v>1499</v>
      </c>
      <c r="M84" s="117"/>
      <c r="N84" s="78"/>
      <c r="O84" s="117"/>
      <c r="P84" s="78"/>
      <c r="Q84" s="117"/>
      <c r="R84" s="78"/>
      <c r="S84" s="117"/>
      <c r="T84" s="78"/>
      <c r="U84" s="117"/>
      <c r="V84" s="78"/>
    </row>
    <row r="85" spans="1:22" ht="15">
      <c r="A85" s="117" t="s">
        <v>215</v>
      </c>
      <c r="B85" s="78">
        <v>82887</v>
      </c>
      <c r="C85" s="117" t="s">
        <v>248</v>
      </c>
      <c r="D85" s="78">
        <v>7601</v>
      </c>
      <c r="E85" s="117" t="s">
        <v>240</v>
      </c>
      <c r="F85" s="78">
        <v>1177</v>
      </c>
      <c r="G85" s="117" t="s">
        <v>237</v>
      </c>
      <c r="H85" s="78">
        <v>14013</v>
      </c>
      <c r="I85" s="117" t="s">
        <v>251</v>
      </c>
      <c r="J85" s="78">
        <v>2868</v>
      </c>
      <c r="K85" s="117" t="s">
        <v>226</v>
      </c>
      <c r="L85" s="78">
        <v>1455</v>
      </c>
      <c r="M85" s="117"/>
      <c r="N85" s="78"/>
      <c r="O85" s="117"/>
      <c r="P85" s="78"/>
      <c r="Q85" s="117"/>
      <c r="R85" s="78"/>
      <c r="S85" s="117"/>
      <c r="T85" s="78"/>
      <c r="U85" s="117"/>
      <c r="V85" s="78"/>
    </row>
    <row r="86" spans="1:22" ht="15">
      <c r="A86" s="117" t="s">
        <v>257</v>
      </c>
      <c r="B86" s="78">
        <v>70710</v>
      </c>
      <c r="C86" s="117" t="s">
        <v>260</v>
      </c>
      <c r="D86" s="78">
        <v>7149</v>
      </c>
      <c r="E86" s="117" t="s">
        <v>247</v>
      </c>
      <c r="F86" s="78">
        <v>600</v>
      </c>
      <c r="G86" s="117" t="s">
        <v>230</v>
      </c>
      <c r="H86" s="78">
        <v>4458</v>
      </c>
      <c r="I86" s="117" t="s">
        <v>214</v>
      </c>
      <c r="J86" s="78">
        <v>2607</v>
      </c>
      <c r="K86" s="117" t="s">
        <v>287</v>
      </c>
      <c r="L86" s="78">
        <v>1392</v>
      </c>
      <c r="M86" s="117"/>
      <c r="N86" s="78"/>
      <c r="O86" s="117"/>
      <c r="P86" s="78"/>
      <c r="Q86" s="117"/>
      <c r="R86" s="78"/>
      <c r="S86" s="117"/>
      <c r="T86" s="78"/>
      <c r="U86" s="117"/>
      <c r="V86" s="78"/>
    </row>
    <row r="87" spans="1:22" ht="15">
      <c r="A87" s="117" t="s">
        <v>256</v>
      </c>
      <c r="B87" s="78">
        <v>53467</v>
      </c>
      <c r="C87" s="117" t="s">
        <v>290</v>
      </c>
      <c r="D87" s="78">
        <v>5075</v>
      </c>
      <c r="E87" s="117" t="s">
        <v>253</v>
      </c>
      <c r="F87" s="78">
        <v>494</v>
      </c>
      <c r="G87" s="117" t="s">
        <v>233</v>
      </c>
      <c r="H87" s="78">
        <v>2916</v>
      </c>
      <c r="I87" s="117" t="s">
        <v>217</v>
      </c>
      <c r="J87" s="78">
        <v>1652</v>
      </c>
      <c r="K87" s="117" t="s">
        <v>228</v>
      </c>
      <c r="L87" s="78">
        <v>181</v>
      </c>
      <c r="M87" s="117"/>
      <c r="N87" s="78"/>
      <c r="O87" s="117"/>
      <c r="P87" s="78"/>
      <c r="Q87" s="117"/>
      <c r="R87" s="78"/>
      <c r="S87" s="117"/>
      <c r="T87" s="78"/>
      <c r="U87" s="117"/>
      <c r="V87" s="78"/>
    </row>
    <row r="88" spans="1:22" ht="15">
      <c r="A88" s="117" t="s">
        <v>252</v>
      </c>
      <c r="B88" s="78">
        <v>49463</v>
      </c>
      <c r="C88" s="117" t="s">
        <v>236</v>
      </c>
      <c r="D88" s="78">
        <v>4991</v>
      </c>
      <c r="E88" s="117" t="s">
        <v>250</v>
      </c>
      <c r="F88" s="78">
        <v>380</v>
      </c>
      <c r="G88" s="117" t="s">
        <v>231</v>
      </c>
      <c r="H88" s="78">
        <v>2070</v>
      </c>
      <c r="I88" s="117" t="s">
        <v>279</v>
      </c>
      <c r="J88" s="78">
        <v>717</v>
      </c>
      <c r="K88" s="117"/>
      <c r="L88" s="78"/>
      <c r="M88" s="117"/>
      <c r="N88" s="78"/>
      <c r="O88" s="117"/>
      <c r="P88" s="78"/>
      <c r="Q88" s="117"/>
      <c r="R88" s="78"/>
      <c r="S88" s="117"/>
      <c r="T88" s="78"/>
      <c r="U88" s="117"/>
      <c r="V88" s="78"/>
    </row>
  </sheetData>
  <hyperlinks>
    <hyperlink ref="A2" r:id="rId1" display="https://docs.google.com/document/d/1_DRy8OQY5hI4bNHDF5RY-yCLflDKKD2-TiEXUeu3aDc/edit"/>
    <hyperlink ref="A3" r:id="rId2" display="https://w3f.connpass.com/event/144725/"/>
    <hyperlink ref="A4" r:id="rId3" display="https://github.com/jkarlin/floc"/>
    <hyperlink ref="A5" r:id="rId4" display="https://www.mitsue.co.jp/knowledge/blog/a11y/201909/17_1000.html"/>
    <hyperlink ref="A6" r:id="rId5" display="https://twitter.com/lookertobias/status/1174154814202118145"/>
    <hyperlink ref="A7" r:id="rId6" display="https://speakerdeck.com/brucel/tpac-2019"/>
    <hyperlink ref="A8" r:id="rId7" display="https://webaim.org/projects/screenreadersurvey7/#impacts"/>
    <hyperlink ref="C2" r:id="rId8" display="https://webaim.org/projects/screenreadersurvey7/#impacts"/>
    <hyperlink ref="C3" r:id="rId9" display="https://speakerdeck.com/brucel/tpac-2019"/>
    <hyperlink ref="G2" r:id="rId10" display="https://docs.google.com/document/d/1_DRy8OQY5hI4bNHDF5RY-yCLflDKKD2-TiEXUeu3aDc/edit"/>
    <hyperlink ref="G3" r:id="rId11" display="https://w3f.connpass.com/event/144725/"/>
    <hyperlink ref="I2" r:id="rId12" display="https://twitter.com/lookertobias/status/1174154814202118145"/>
    <hyperlink ref="I3" r:id="rId13" display="https://www.mitsue.co.jp/knowledge/blog/a11y/201909/17_1000.html"/>
    <hyperlink ref="M2" r:id="rId14" display="https://github.com/jkarlin/floc"/>
  </hyperlinks>
  <printOptions/>
  <pageMargins left="0.7" right="0.7" top="0.75" bottom="0.75" header="0.3" footer="0.3"/>
  <pageSetup orientation="portrait" paperSize="9"/>
  <tableParts>
    <tablePart r:id="rId19"/>
    <tablePart r:id="rId22"/>
    <tablePart r:id="rId21"/>
    <tablePart r:id="rId15"/>
    <tablePart r:id="rId20"/>
    <tablePart r:id="rId18"/>
    <tablePart r:id="rId16"/>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1699</v>
      </c>
      <c r="B1" s="13" t="s">
        <v>1800</v>
      </c>
      <c r="C1" s="13" t="s">
        <v>1801</v>
      </c>
      <c r="D1" s="13" t="s">
        <v>144</v>
      </c>
      <c r="E1" s="13" t="s">
        <v>1803</v>
      </c>
      <c r="F1" s="13" t="s">
        <v>1804</v>
      </c>
      <c r="G1" s="13" t="s">
        <v>1805</v>
      </c>
    </row>
    <row r="2" spans="1:7" ht="15">
      <c r="A2" s="78" t="s">
        <v>1382</v>
      </c>
      <c r="B2" s="78">
        <v>34</v>
      </c>
      <c r="C2" s="120">
        <v>0.017258883248730966</v>
      </c>
      <c r="D2" s="78" t="s">
        <v>1802</v>
      </c>
      <c r="E2" s="78"/>
      <c r="F2" s="78"/>
      <c r="G2" s="78"/>
    </row>
    <row r="3" spans="1:7" ht="15">
      <c r="A3" s="78" t="s">
        <v>1383</v>
      </c>
      <c r="B3" s="78">
        <v>63</v>
      </c>
      <c r="C3" s="120">
        <v>0.03197969543147208</v>
      </c>
      <c r="D3" s="78" t="s">
        <v>1802</v>
      </c>
      <c r="E3" s="78"/>
      <c r="F3" s="78"/>
      <c r="G3" s="78"/>
    </row>
    <row r="4" spans="1:7" ht="15">
      <c r="A4" s="78" t="s">
        <v>1384</v>
      </c>
      <c r="B4" s="78">
        <v>0</v>
      </c>
      <c r="C4" s="120">
        <v>0</v>
      </c>
      <c r="D4" s="78" t="s">
        <v>1802</v>
      </c>
      <c r="E4" s="78"/>
      <c r="F4" s="78"/>
      <c r="G4" s="78"/>
    </row>
    <row r="5" spans="1:7" ht="15">
      <c r="A5" s="78" t="s">
        <v>1385</v>
      </c>
      <c r="B5" s="78">
        <v>1873</v>
      </c>
      <c r="C5" s="120">
        <v>0.9507614213197969</v>
      </c>
      <c r="D5" s="78" t="s">
        <v>1802</v>
      </c>
      <c r="E5" s="78"/>
      <c r="F5" s="78"/>
      <c r="G5" s="78"/>
    </row>
    <row r="6" spans="1:7" ht="15">
      <c r="A6" s="78" t="s">
        <v>1386</v>
      </c>
      <c r="B6" s="78">
        <v>1970</v>
      </c>
      <c r="C6" s="120">
        <v>1</v>
      </c>
      <c r="D6" s="78" t="s">
        <v>1802</v>
      </c>
      <c r="E6" s="78"/>
      <c r="F6" s="78"/>
      <c r="G6" s="78"/>
    </row>
    <row r="7" spans="1:7" ht="15">
      <c r="A7" s="86" t="s">
        <v>1387</v>
      </c>
      <c r="B7" s="86">
        <v>88</v>
      </c>
      <c r="C7" s="121">
        <v>0</v>
      </c>
      <c r="D7" s="86" t="s">
        <v>1802</v>
      </c>
      <c r="E7" s="86" t="b">
        <v>0</v>
      </c>
      <c r="F7" s="86" t="b">
        <v>0</v>
      </c>
      <c r="G7" s="86" t="b">
        <v>0</v>
      </c>
    </row>
    <row r="8" spans="1:7" ht="15">
      <c r="A8" s="86" t="s">
        <v>1388</v>
      </c>
      <c r="B8" s="86">
        <v>23</v>
      </c>
      <c r="C8" s="121">
        <v>0.010270774889692906</v>
      </c>
      <c r="D8" s="86" t="s">
        <v>1802</v>
      </c>
      <c r="E8" s="86" t="b">
        <v>0</v>
      </c>
      <c r="F8" s="86" t="b">
        <v>0</v>
      </c>
      <c r="G8" s="86" t="b">
        <v>0</v>
      </c>
    </row>
    <row r="9" spans="1:7" ht="15">
      <c r="A9" s="86" t="s">
        <v>1389</v>
      </c>
      <c r="B9" s="86">
        <v>20</v>
      </c>
      <c r="C9" s="121">
        <v>0.012728571951621944</v>
      </c>
      <c r="D9" s="86" t="s">
        <v>1802</v>
      </c>
      <c r="E9" s="86" t="b">
        <v>0</v>
      </c>
      <c r="F9" s="86" t="b">
        <v>0</v>
      </c>
      <c r="G9" s="86" t="b">
        <v>0</v>
      </c>
    </row>
    <row r="10" spans="1:7" ht="15">
      <c r="A10" s="86" t="s">
        <v>1390</v>
      </c>
      <c r="B10" s="86">
        <v>17</v>
      </c>
      <c r="C10" s="121">
        <v>0.012303605690845109</v>
      </c>
      <c r="D10" s="86" t="s">
        <v>1802</v>
      </c>
      <c r="E10" s="86" t="b">
        <v>0</v>
      </c>
      <c r="F10" s="86" t="b">
        <v>0</v>
      </c>
      <c r="G10" s="86" t="b">
        <v>0</v>
      </c>
    </row>
    <row r="11" spans="1:7" ht="15">
      <c r="A11" s="86" t="s">
        <v>1391</v>
      </c>
      <c r="B11" s="86">
        <v>16</v>
      </c>
      <c r="C11" s="121">
        <v>0.00907724370261142</v>
      </c>
      <c r="D11" s="86" t="s">
        <v>1802</v>
      </c>
      <c r="E11" s="86" t="b">
        <v>0</v>
      </c>
      <c r="F11" s="86" t="b">
        <v>0</v>
      </c>
      <c r="G11" s="86" t="b">
        <v>0</v>
      </c>
    </row>
    <row r="12" spans="1:7" ht="15">
      <c r="A12" s="86" t="s">
        <v>1406</v>
      </c>
      <c r="B12" s="86">
        <v>16</v>
      </c>
      <c r="C12" s="121">
        <v>0.00907724370261142</v>
      </c>
      <c r="D12" s="86" t="s">
        <v>1802</v>
      </c>
      <c r="E12" s="86" t="b">
        <v>0</v>
      </c>
      <c r="F12" s="86" t="b">
        <v>0</v>
      </c>
      <c r="G12" s="86" t="b">
        <v>0</v>
      </c>
    </row>
    <row r="13" spans="1:7" ht="15">
      <c r="A13" s="86" t="s">
        <v>1700</v>
      </c>
      <c r="B13" s="86">
        <v>14</v>
      </c>
      <c r="C13" s="121">
        <v>0.008564724069430672</v>
      </c>
      <c r="D13" s="86" t="s">
        <v>1802</v>
      </c>
      <c r="E13" s="86" t="b">
        <v>0</v>
      </c>
      <c r="F13" s="86" t="b">
        <v>0</v>
      </c>
      <c r="G13" s="86" t="b">
        <v>0</v>
      </c>
    </row>
    <row r="14" spans="1:7" ht="15">
      <c r="A14" s="86" t="s">
        <v>1394</v>
      </c>
      <c r="B14" s="86">
        <v>13</v>
      </c>
      <c r="C14" s="121">
        <v>0.008273571768554264</v>
      </c>
      <c r="D14" s="86" t="s">
        <v>1802</v>
      </c>
      <c r="E14" s="86" t="b">
        <v>0</v>
      </c>
      <c r="F14" s="86" t="b">
        <v>0</v>
      </c>
      <c r="G14" s="86" t="b">
        <v>0</v>
      </c>
    </row>
    <row r="15" spans="1:7" ht="15">
      <c r="A15" s="86" t="s">
        <v>1402</v>
      </c>
      <c r="B15" s="86">
        <v>13</v>
      </c>
      <c r="C15" s="121">
        <v>0.008273571768554264</v>
      </c>
      <c r="D15" s="86" t="s">
        <v>1802</v>
      </c>
      <c r="E15" s="86" t="b">
        <v>0</v>
      </c>
      <c r="F15" s="86" t="b">
        <v>0</v>
      </c>
      <c r="G15" s="86" t="b">
        <v>0</v>
      </c>
    </row>
    <row r="16" spans="1:7" ht="15">
      <c r="A16" s="86" t="s">
        <v>1403</v>
      </c>
      <c r="B16" s="86">
        <v>13</v>
      </c>
      <c r="C16" s="121">
        <v>0.008273571768554264</v>
      </c>
      <c r="D16" s="86" t="s">
        <v>1802</v>
      </c>
      <c r="E16" s="86" t="b">
        <v>0</v>
      </c>
      <c r="F16" s="86" t="b">
        <v>0</v>
      </c>
      <c r="G16" s="86" t="b">
        <v>0</v>
      </c>
    </row>
    <row r="17" spans="1:7" ht="15">
      <c r="A17" s="86" t="s">
        <v>1404</v>
      </c>
      <c r="B17" s="86">
        <v>13</v>
      </c>
      <c r="C17" s="121">
        <v>0.008273571768554264</v>
      </c>
      <c r="D17" s="86" t="s">
        <v>1802</v>
      </c>
      <c r="E17" s="86" t="b">
        <v>0</v>
      </c>
      <c r="F17" s="86" t="b">
        <v>0</v>
      </c>
      <c r="G17" s="86" t="b">
        <v>0</v>
      </c>
    </row>
    <row r="18" spans="1:7" ht="15">
      <c r="A18" s="86" t="s">
        <v>1405</v>
      </c>
      <c r="B18" s="86">
        <v>13</v>
      </c>
      <c r="C18" s="121">
        <v>0.008273571768554264</v>
      </c>
      <c r="D18" s="86" t="s">
        <v>1802</v>
      </c>
      <c r="E18" s="86" t="b">
        <v>0</v>
      </c>
      <c r="F18" s="86" t="b">
        <v>0</v>
      </c>
      <c r="G18" s="86" t="b">
        <v>0</v>
      </c>
    </row>
    <row r="19" spans="1:7" ht="15">
      <c r="A19" s="86" t="s">
        <v>280</v>
      </c>
      <c r="B19" s="86">
        <v>13</v>
      </c>
      <c r="C19" s="121">
        <v>0.008273571768554264</v>
      </c>
      <c r="D19" s="86" t="s">
        <v>1802</v>
      </c>
      <c r="E19" s="86" t="b">
        <v>0</v>
      </c>
      <c r="F19" s="86" t="b">
        <v>0</v>
      </c>
      <c r="G19" s="86" t="b">
        <v>0</v>
      </c>
    </row>
    <row r="20" spans="1:7" ht="15">
      <c r="A20" s="86" t="s">
        <v>1407</v>
      </c>
      <c r="B20" s="86">
        <v>13</v>
      </c>
      <c r="C20" s="121">
        <v>0.008273571768554264</v>
      </c>
      <c r="D20" s="86" t="s">
        <v>1802</v>
      </c>
      <c r="E20" s="86" t="b">
        <v>0</v>
      </c>
      <c r="F20" s="86" t="b">
        <v>0</v>
      </c>
      <c r="G20" s="86" t="b">
        <v>0</v>
      </c>
    </row>
    <row r="21" spans="1:7" ht="15">
      <c r="A21" s="86" t="s">
        <v>1408</v>
      </c>
      <c r="B21" s="86">
        <v>13</v>
      </c>
      <c r="C21" s="121">
        <v>0.008273571768554264</v>
      </c>
      <c r="D21" s="86" t="s">
        <v>1802</v>
      </c>
      <c r="E21" s="86" t="b">
        <v>0</v>
      </c>
      <c r="F21" s="86" t="b">
        <v>0</v>
      </c>
      <c r="G21" s="86" t="b">
        <v>0</v>
      </c>
    </row>
    <row r="22" spans="1:7" ht="15">
      <c r="A22" s="86" t="s">
        <v>1701</v>
      </c>
      <c r="B22" s="86">
        <v>13</v>
      </c>
      <c r="C22" s="121">
        <v>0.008273571768554264</v>
      </c>
      <c r="D22" s="86" t="s">
        <v>1802</v>
      </c>
      <c r="E22" s="86" t="b">
        <v>0</v>
      </c>
      <c r="F22" s="86" t="b">
        <v>0</v>
      </c>
      <c r="G22" s="86" t="b">
        <v>0</v>
      </c>
    </row>
    <row r="23" spans="1:7" ht="15">
      <c r="A23" s="86" t="s">
        <v>1702</v>
      </c>
      <c r="B23" s="86">
        <v>13</v>
      </c>
      <c r="C23" s="121">
        <v>0.008273571768554264</v>
      </c>
      <c r="D23" s="86" t="s">
        <v>1802</v>
      </c>
      <c r="E23" s="86" t="b">
        <v>0</v>
      </c>
      <c r="F23" s="86" t="b">
        <v>0</v>
      </c>
      <c r="G23" s="86" t="b">
        <v>0</v>
      </c>
    </row>
    <row r="24" spans="1:7" ht="15">
      <c r="A24" s="86" t="s">
        <v>1703</v>
      </c>
      <c r="B24" s="86">
        <v>13</v>
      </c>
      <c r="C24" s="121">
        <v>0.008273571768554264</v>
      </c>
      <c r="D24" s="86" t="s">
        <v>1802</v>
      </c>
      <c r="E24" s="86" t="b">
        <v>0</v>
      </c>
      <c r="F24" s="86" t="b">
        <v>0</v>
      </c>
      <c r="G24" s="86" t="b">
        <v>0</v>
      </c>
    </row>
    <row r="25" spans="1:7" ht="15">
      <c r="A25" s="86" t="s">
        <v>1704</v>
      </c>
      <c r="B25" s="86">
        <v>13</v>
      </c>
      <c r="C25" s="121">
        <v>0.008273571768554264</v>
      </c>
      <c r="D25" s="86" t="s">
        <v>1802</v>
      </c>
      <c r="E25" s="86" t="b">
        <v>0</v>
      </c>
      <c r="F25" s="86" t="b">
        <v>1</v>
      </c>
      <c r="G25" s="86" t="b">
        <v>0</v>
      </c>
    </row>
    <row r="26" spans="1:7" ht="15">
      <c r="A26" s="86" t="s">
        <v>1363</v>
      </c>
      <c r="B26" s="86">
        <v>13</v>
      </c>
      <c r="C26" s="121">
        <v>0.008273571768554264</v>
      </c>
      <c r="D26" s="86" t="s">
        <v>1802</v>
      </c>
      <c r="E26" s="86" t="b">
        <v>0</v>
      </c>
      <c r="F26" s="86" t="b">
        <v>0</v>
      </c>
      <c r="G26" s="86" t="b">
        <v>0</v>
      </c>
    </row>
    <row r="27" spans="1:7" ht="15">
      <c r="A27" s="86" t="s">
        <v>1705</v>
      </c>
      <c r="B27" s="86">
        <v>13</v>
      </c>
      <c r="C27" s="121">
        <v>0.008273571768554264</v>
      </c>
      <c r="D27" s="86" t="s">
        <v>1802</v>
      </c>
      <c r="E27" s="86" t="b">
        <v>0</v>
      </c>
      <c r="F27" s="86" t="b">
        <v>0</v>
      </c>
      <c r="G27" s="86" t="b">
        <v>0</v>
      </c>
    </row>
    <row r="28" spans="1:7" ht="15">
      <c r="A28" s="86" t="s">
        <v>1706</v>
      </c>
      <c r="B28" s="86">
        <v>13</v>
      </c>
      <c r="C28" s="121">
        <v>0.008273571768554264</v>
      </c>
      <c r="D28" s="86" t="s">
        <v>1802</v>
      </c>
      <c r="E28" s="86" t="b">
        <v>0</v>
      </c>
      <c r="F28" s="86" t="b">
        <v>0</v>
      </c>
      <c r="G28" s="86" t="b">
        <v>0</v>
      </c>
    </row>
    <row r="29" spans="1:7" ht="15">
      <c r="A29" s="86" t="s">
        <v>1707</v>
      </c>
      <c r="B29" s="86">
        <v>13</v>
      </c>
      <c r="C29" s="121">
        <v>0.008273571768554264</v>
      </c>
      <c r="D29" s="86" t="s">
        <v>1802</v>
      </c>
      <c r="E29" s="86" t="b">
        <v>0</v>
      </c>
      <c r="F29" s="86" t="b">
        <v>0</v>
      </c>
      <c r="G29" s="86" t="b">
        <v>0</v>
      </c>
    </row>
    <row r="30" spans="1:7" ht="15">
      <c r="A30" s="86" t="s">
        <v>1708</v>
      </c>
      <c r="B30" s="86">
        <v>13</v>
      </c>
      <c r="C30" s="121">
        <v>0.008273571768554264</v>
      </c>
      <c r="D30" s="86" t="s">
        <v>1802</v>
      </c>
      <c r="E30" s="86" t="b">
        <v>0</v>
      </c>
      <c r="F30" s="86" t="b">
        <v>0</v>
      </c>
      <c r="G30" s="86" t="b">
        <v>0</v>
      </c>
    </row>
    <row r="31" spans="1:7" ht="15">
      <c r="A31" s="86" t="s">
        <v>1709</v>
      </c>
      <c r="B31" s="86">
        <v>13</v>
      </c>
      <c r="C31" s="121">
        <v>0.008273571768554264</v>
      </c>
      <c r="D31" s="86" t="s">
        <v>1802</v>
      </c>
      <c r="E31" s="86" t="b">
        <v>0</v>
      </c>
      <c r="F31" s="86" t="b">
        <v>0</v>
      </c>
      <c r="G31" s="86" t="b">
        <v>0</v>
      </c>
    </row>
    <row r="32" spans="1:7" ht="15">
      <c r="A32" s="86" t="s">
        <v>1393</v>
      </c>
      <c r="B32" s="86">
        <v>12</v>
      </c>
      <c r="C32" s="121">
        <v>0.007956794722782011</v>
      </c>
      <c r="D32" s="86" t="s">
        <v>1802</v>
      </c>
      <c r="E32" s="86" t="b">
        <v>0</v>
      </c>
      <c r="F32" s="86" t="b">
        <v>1</v>
      </c>
      <c r="G32" s="86" t="b">
        <v>0</v>
      </c>
    </row>
    <row r="33" spans="1:7" ht="15">
      <c r="A33" s="86" t="s">
        <v>1395</v>
      </c>
      <c r="B33" s="86">
        <v>12</v>
      </c>
      <c r="C33" s="121">
        <v>0.007956794722782011</v>
      </c>
      <c r="D33" s="86" t="s">
        <v>1802</v>
      </c>
      <c r="E33" s="86" t="b">
        <v>0</v>
      </c>
      <c r="F33" s="86" t="b">
        <v>0</v>
      </c>
      <c r="G33" s="86" t="b">
        <v>0</v>
      </c>
    </row>
    <row r="34" spans="1:7" ht="15">
      <c r="A34" s="86" t="s">
        <v>1396</v>
      </c>
      <c r="B34" s="86">
        <v>12</v>
      </c>
      <c r="C34" s="121">
        <v>0.007956794722782011</v>
      </c>
      <c r="D34" s="86" t="s">
        <v>1802</v>
      </c>
      <c r="E34" s="86" t="b">
        <v>0</v>
      </c>
      <c r="F34" s="86" t="b">
        <v>0</v>
      </c>
      <c r="G34" s="86" t="b">
        <v>0</v>
      </c>
    </row>
    <row r="35" spans="1:7" ht="15">
      <c r="A35" s="86" t="s">
        <v>1397</v>
      </c>
      <c r="B35" s="86">
        <v>12</v>
      </c>
      <c r="C35" s="121">
        <v>0.007956794722782011</v>
      </c>
      <c r="D35" s="86" t="s">
        <v>1802</v>
      </c>
      <c r="E35" s="86" t="b">
        <v>0</v>
      </c>
      <c r="F35" s="86" t="b">
        <v>0</v>
      </c>
      <c r="G35" s="86" t="b">
        <v>0</v>
      </c>
    </row>
    <row r="36" spans="1:7" ht="15">
      <c r="A36" s="86" t="s">
        <v>1398</v>
      </c>
      <c r="B36" s="86">
        <v>12</v>
      </c>
      <c r="C36" s="121">
        <v>0.007956794722782011</v>
      </c>
      <c r="D36" s="86" t="s">
        <v>1802</v>
      </c>
      <c r="E36" s="86" t="b">
        <v>0</v>
      </c>
      <c r="F36" s="86" t="b">
        <v>0</v>
      </c>
      <c r="G36" s="86" t="b">
        <v>0</v>
      </c>
    </row>
    <row r="37" spans="1:7" ht="15">
      <c r="A37" s="86" t="s">
        <v>1399</v>
      </c>
      <c r="B37" s="86">
        <v>12</v>
      </c>
      <c r="C37" s="121">
        <v>0.007956794722782011</v>
      </c>
      <c r="D37" s="86" t="s">
        <v>1802</v>
      </c>
      <c r="E37" s="86" t="b">
        <v>0</v>
      </c>
      <c r="F37" s="86" t="b">
        <v>0</v>
      </c>
      <c r="G37" s="86" t="b">
        <v>0</v>
      </c>
    </row>
    <row r="38" spans="1:7" ht="15">
      <c r="A38" s="86" t="s">
        <v>1400</v>
      </c>
      <c r="B38" s="86">
        <v>12</v>
      </c>
      <c r="C38" s="121">
        <v>0.007956794722782011</v>
      </c>
      <c r="D38" s="86" t="s">
        <v>1802</v>
      </c>
      <c r="E38" s="86" t="b">
        <v>0</v>
      </c>
      <c r="F38" s="86" t="b">
        <v>1</v>
      </c>
      <c r="G38" s="86" t="b">
        <v>0</v>
      </c>
    </row>
    <row r="39" spans="1:7" ht="15">
      <c r="A39" s="86" t="s">
        <v>1710</v>
      </c>
      <c r="B39" s="86">
        <v>12</v>
      </c>
      <c r="C39" s="121">
        <v>0.007956794722782011</v>
      </c>
      <c r="D39" s="86" t="s">
        <v>1802</v>
      </c>
      <c r="E39" s="86" t="b">
        <v>0</v>
      </c>
      <c r="F39" s="86" t="b">
        <v>0</v>
      </c>
      <c r="G39" s="86" t="b">
        <v>0</v>
      </c>
    </row>
    <row r="40" spans="1:7" ht="15">
      <c r="A40" s="86" t="s">
        <v>1711</v>
      </c>
      <c r="B40" s="86">
        <v>12</v>
      </c>
      <c r="C40" s="121">
        <v>0.007956794722782011</v>
      </c>
      <c r="D40" s="86" t="s">
        <v>1802</v>
      </c>
      <c r="E40" s="86" t="b">
        <v>0</v>
      </c>
      <c r="F40" s="86" t="b">
        <v>0</v>
      </c>
      <c r="G40" s="86" t="b">
        <v>0</v>
      </c>
    </row>
    <row r="41" spans="1:7" ht="15">
      <c r="A41" s="86" t="s">
        <v>1712</v>
      </c>
      <c r="B41" s="86">
        <v>12</v>
      </c>
      <c r="C41" s="121">
        <v>0.007956794722782011</v>
      </c>
      <c r="D41" s="86" t="s">
        <v>1802</v>
      </c>
      <c r="E41" s="86" t="b">
        <v>0</v>
      </c>
      <c r="F41" s="86" t="b">
        <v>1</v>
      </c>
      <c r="G41" s="86" t="b">
        <v>0</v>
      </c>
    </row>
    <row r="42" spans="1:7" ht="15">
      <c r="A42" s="86" t="s">
        <v>1713</v>
      </c>
      <c r="B42" s="86">
        <v>12</v>
      </c>
      <c r="C42" s="121">
        <v>0.007956794722782011</v>
      </c>
      <c r="D42" s="86" t="s">
        <v>1802</v>
      </c>
      <c r="E42" s="86" t="b">
        <v>0</v>
      </c>
      <c r="F42" s="86" t="b">
        <v>0</v>
      </c>
      <c r="G42" s="86" t="b">
        <v>0</v>
      </c>
    </row>
    <row r="43" spans="1:7" ht="15">
      <c r="A43" s="86" t="s">
        <v>1411</v>
      </c>
      <c r="B43" s="86">
        <v>11</v>
      </c>
      <c r="C43" s="121">
        <v>0.007612252763916765</v>
      </c>
      <c r="D43" s="86" t="s">
        <v>1802</v>
      </c>
      <c r="E43" s="86" t="b">
        <v>0</v>
      </c>
      <c r="F43" s="86" t="b">
        <v>0</v>
      </c>
      <c r="G43" s="86" t="b">
        <v>0</v>
      </c>
    </row>
    <row r="44" spans="1:7" ht="15">
      <c r="A44" s="86" t="s">
        <v>1427</v>
      </c>
      <c r="B44" s="86">
        <v>9</v>
      </c>
      <c r="C44" s="121">
        <v>0.006829242501454095</v>
      </c>
      <c r="D44" s="86" t="s">
        <v>1802</v>
      </c>
      <c r="E44" s="86" t="b">
        <v>0</v>
      </c>
      <c r="F44" s="86" t="b">
        <v>0</v>
      </c>
      <c r="G44" s="86" t="b">
        <v>0</v>
      </c>
    </row>
    <row r="45" spans="1:7" ht="15">
      <c r="A45" s="86" t="s">
        <v>1410</v>
      </c>
      <c r="B45" s="86">
        <v>9</v>
      </c>
      <c r="C45" s="121">
        <v>0.006829242501454095</v>
      </c>
      <c r="D45" s="86" t="s">
        <v>1802</v>
      </c>
      <c r="E45" s="86" t="b">
        <v>0</v>
      </c>
      <c r="F45" s="86" t="b">
        <v>0</v>
      </c>
      <c r="G45" s="86" t="b">
        <v>0</v>
      </c>
    </row>
    <row r="46" spans="1:7" ht="15">
      <c r="A46" s="86" t="s">
        <v>1412</v>
      </c>
      <c r="B46" s="86">
        <v>9</v>
      </c>
      <c r="C46" s="121">
        <v>0.006829242501454095</v>
      </c>
      <c r="D46" s="86" t="s">
        <v>1802</v>
      </c>
      <c r="E46" s="86" t="b">
        <v>0</v>
      </c>
      <c r="F46" s="86" t="b">
        <v>0</v>
      </c>
      <c r="G46" s="86" t="b">
        <v>0</v>
      </c>
    </row>
    <row r="47" spans="1:7" ht="15">
      <c r="A47" s="86" t="s">
        <v>1413</v>
      </c>
      <c r="B47" s="86">
        <v>9</v>
      </c>
      <c r="C47" s="121">
        <v>0.006829242501454095</v>
      </c>
      <c r="D47" s="86" t="s">
        <v>1802</v>
      </c>
      <c r="E47" s="86" t="b">
        <v>0</v>
      </c>
      <c r="F47" s="86" t="b">
        <v>0</v>
      </c>
      <c r="G47" s="86" t="b">
        <v>0</v>
      </c>
    </row>
    <row r="48" spans="1:7" ht="15">
      <c r="A48" s="86" t="s">
        <v>1714</v>
      </c>
      <c r="B48" s="86">
        <v>9</v>
      </c>
      <c r="C48" s="121">
        <v>0.006829242501454095</v>
      </c>
      <c r="D48" s="86" t="s">
        <v>1802</v>
      </c>
      <c r="E48" s="86" t="b">
        <v>0</v>
      </c>
      <c r="F48" s="86" t="b">
        <v>0</v>
      </c>
      <c r="G48" s="86" t="b">
        <v>0</v>
      </c>
    </row>
    <row r="49" spans="1:7" ht="15">
      <c r="A49" s="86" t="s">
        <v>1357</v>
      </c>
      <c r="B49" s="86">
        <v>9</v>
      </c>
      <c r="C49" s="121">
        <v>0.006829242501454095</v>
      </c>
      <c r="D49" s="86" t="s">
        <v>1802</v>
      </c>
      <c r="E49" s="86" t="b">
        <v>0</v>
      </c>
      <c r="F49" s="86" t="b">
        <v>0</v>
      </c>
      <c r="G49" s="86" t="b">
        <v>0</v>
      </c>
    </row>
    <row r="50" spans="1:7" ht="15">
      <c r="A50" s="86" t="s">
        <v>1424</v>
      </c>
      <c r="B50" s="86">
        <v>9</v>
      </c>
      <c r="C50" s="121">
        <v>0.006829242501454095</v>
      </c>
      <c r="D50" s="86" t="s">
        <v>1802</v>
      </c>
      <c r="E50" s="86" t="b">
        <v>0</v>
      </c>
      <c r="F50" s="86" t="b">
        <v>0</v>
      </c>
      <c r="G50" s="86" t="b">
        <v>0</v>
      </c>
    </row>
    <row r="51" spans="1:7" ht="15">
      <c r="A51" s="86" t="s">
        <v>1429</v>
      </c>
      <c r="B51" s="86">
        <v>8</v>
      </c>
      <c r="C51" s="121">
        <v>0.006384016460740077</v>
      </c>
      <c r="D51" s="86" t="s">
        <v>1802</v>
      </c>
      <c r="E51" s="86" t="b">
        <v>0</v>
      </c>
      <c r="F51" s="86" t="b">
        <v>0</v>
      </c>
      <c r="G51" s="86" t="b">
        <v>0</v>
      </c>
    </row>
    <row r="52" spans="1:7" ht="15">
      <c r="A52" s="86" t="s">
        <v>1715</v>
      </c>
      <c r="B52" s="86">
        <v>8</v>
      </c>
      <c r="C52" s="121">
        <v>0.006384016460740077</v>
      </c>
      <c r="D52" s="86" t="s">
        <v>1802</v>
      </c>
      <c r="E52" s="86" t="b">
        <v>0</v>
      </c>
      <c r="F52" s="86" t="b">
        <v>0</v>
      </c>
      <c r="G52" s="86" t="b">
        <v>0</v>
      </c>
    </row>
    <row r="53" spans="1:7" ht="15">
      <c r="A53" s="86" t="s">
        <v>1432</v>
      </c>
      <c r="B53" s="86">
        <v>8</v>
      </c>
      <c r="C53" s="121">
        <v>0.008229411070174445</v>
      </c>
      <c r="D53" s="86" t="s">
        <v>1802</v>
      </c>
      <c r="E53" s="86" t="b">
        <v>0</v>
      </c>
      <c r="F53" s="86" t="b">
        <v>0</v>
      </c>
      <c r="G53" s="86" t="b">
        <v>0</v>
      </c>
    </row>
    <row r="54" spans="1:7" ht="15">
      <c r="A54" s="86" t="s">
        <v>1716</v>
      </c>
      <c r="B54" s="86">
        <v>8</v>
      </c>
      <c r="C54" s="121">
        <v>0.006384016460740077</v>
      </c>
      <c r="D54" s="86" t="s">
        <v>1802</v>
      </c>
      <c r="E54" s="86" t="b">
        <v>0</v>
      </c>
      <c r="F54" s="86" t="b">
        <v>0</v>
      </c>
      <c r="G54" s="86" t="b">
        <v>0</v>
      </c>
    </row>
    <row r="55" spans="1:7" ht="15">
      <c r="A55" s="86" t="s">
        <v>1717</v>
      </c>
      <c r="B55" s="86">
        <v>7</v>
      </c>
      <c r="C55" s="121">
        <v>0.0058970823179704075</v>
      </c>
      <c r="D55" s="86" t="s">
        <v>1802</v>
      </c>
      <c r="E55" s="86" t="b">
        <v>0</v>
      </c>
      <c r="F55" s="86" t="b">
        <v>0</v>
      </c>
      <c r="G55" s="86" t="b">
        <v>0</v>
      </c>
    </row>
    <row r="56" spans="1:7" ht="15">
      <c r="A56" s="86" t="s">
        <v>1414</v>
      </c>
      <c r="B56" s="86">
        <v>7</v>
      </c>
      <c r="C56" s="121">
        <v>0.0058970823179704075</v>
      </c>
      <c r="D56" s="86" t="s">
        <v>1802</v>
      </c>
      <c r="E56" s="86" t="b">
        <v>0</v>
      </c>
      <c r="F56" s="86" t="b">
        <v>0</v>
      </c>
      <c r="G56" s="86" t="b">
        <v>0</v>
      </c>
    </row>
    <row r="57" spans="1:7" ht="15">
      <c r="A57" s="86" t="s">
        <v>1415</v>
      </c>
      <c r="B57" s="86">
        <v>7</v>
      </c>
      <c r="C57" s="121">
        <v>0.0058970823179704075</v>
      </c>
      <c r="D57" s="86" t="s">
        <v>1802</v>
      </c>
      <c r="E57" s="86" t="b">
        <v>0</v>
      </c>
      <c r="F57" s="86" t="b">
        <v>0</v>
      </c>
      <c r="G57" s="86" t="b">
        <v>0</v>
      </c>
    </row>
    <row r="58" spans="1:7" ht="15">
      <c r="A58" s="86" t="s">
        <v>1416</v>
      </c>
      <c r="B58" s="86">
        <v>7</v>
      </c>
      <c r="C58" s="121">
        <v>0.0058970823179704075</v>
      </c>
      <c r="D58" s="86" t="s">
        <v>1802</v>
      </c>
      <c r="E58" s="86" t="b">
        <v>0</v>
      </c>
      <c r="F58" s="86" t="b">
        <v>0</v>
      </c>
      <c r="G58" s="86" t="b">
        <v>0</v>
      </c>
    </row>
    <row r="59" spans="1:7" ht="15">
      <c r="A59" s="86" t="s">
        <v>1718</v>
      </c>
      <c r="B59" s="86">
        <v>7</v>
      </c>
      <c r="C59" s="121">
        <v>0.0058970823179704075</v>
      </c>
      <c r="D59" s="86" t="s">
        <v>1802</v>
      </c>
      <c r="E59" s="86" t="b">
        <v>0</v>
      </c>
      <c r="F59" s="86" t="b">
        <v>0</v>
      </c>
      <c r="G59" s="86" t="b">
        <v>0</v>
      </c>
    </row>
    <row r="60" spans="1:7" ht="15">
      <c r="A60" s="86" t="s">
        <v>1719</v>
      </c>
      <c r="B60" s="86">
        <v>7</v>
      </c>
      <c r="C60" s="121">
        <v>0.0058970823179704075</v>
      </c>
      <c r="D60" s="86" t="s">
        <v>1802</v>
      </c>
      <c r="E60" s="86" t="b">
        <v>0</v>
      </c>
      <c r="F60" s="86" t="b">
        <v>0</v>
      </c>
      <c r="G60" s="86" t="b">
        <v>0</v>
      </c>
    </row>
    <row r="61" spans="1:7" ht="15">
      <c r="A61" s="86" t="s">
        <v>1720</v>
      </c>
      <c r="B61" s="86">
        <v>7</v>
      </c>
      <c r="C61" s="121">
        <v>0.0058970823179704075</v>
      </c>
      <c r="D61" s="86" t="s">
        <v>1802</v>
      </c>
      <c r="E61" s="86" t="b">
        <v>0</v>
      </c>
      <c r="F61" s="86" t="b">
        <v>0</v>
      </c>
      <c r="G61" s="86" t="b">
        <v>0</v>
      </c>
    </row>
    <row r="62" spans="1:7" ht="15">
      <c r="A62" s="86" t="s">
        <v>1721</v>
      </c>
      <c r="B62" s="86">
        <v>7</v>
      </c>
      <c r="C62" s="121">
        <v>0.0058970823179704075</v>
      </c>
      <c r="D62" s="86" t="s">
        <v>1802</v>
      </c>
      <c r="E62" s="86" t="b">
        <v>0</v>
      </c>
      <c r="F62" s="86" t="b">
        <v>0</v>
      </c>
      <c r="G62" s="86" t="b">
        <v>0</v>
      </c>
    </row>
    <row r="63" spans="1:7" ht="15">
      <c r="A63" s="86" t="s">
        <v>1722</v>
      </c>
      <c r="B63" s="86">
        <v>7</v>
      </c>
      <c r="C63" s="121">
        <v>0.0058970823179704075</v>
      </c>
      <c r="D63" s="86" t="s">
        <v>1802</v>
      </c>
      <c r="E63" s="86" t="b">
        <v>0</v>
      </c>
      <c r="F63" s="86" t="b">
        <v>0</v>
      </c>
      <c r="G63" s="86" t="b">
        <v>0</v>
      </c>
    </row>
    <row r="64" spans="1:7" ht="15">
      <c r="A64" s="86" t="s">
        <v>1723</v>
      </c>
      <c r="B64" s="86">
        <v>7</v>
      </c>
      <c r="C64" s="121">
        <v>0.0058970823179704075</v>
      </c>
      <c r="D64" s="86" t="s">
        <v>1802</v>
      </c>
      <c r="E64" s="86" t="b">
        <v>0</v>
      </c>
      <c r="F64" s="86" t="b">
        <v>0</v>
      </c>
      <c r="G64" s="86" t="b">
        <v>0</v>
      </c>
    </row>
    <row r="65" spans="1:7" ht="15">
      <c r="A65" s="86" t="s">
        <v>288</v>
      </c>
      <c r="B65" s="86">
        <v>7</v>
      </c>
      <c r="C65" s="121">
        <v>0.0058970823179704075</v>
      </c>
      <c r="D65" s="86" t="s">
        <v>1802</v>
      </c>
      <c r="E65" s="86" t="b">
        <v>0</v>
      </c>
      <c r="F65" s="86" t="b">
        <v>0</v>
      </c>
      <c r="G65" s="86" t="b">
        <v>0</v>
      </c>
    </row>
    <row r="66" spans="1:7" ht="15">
      <c r="A66" s="86" t="s">
        <v>262</v>
      </c>
      <c r="B66" s="86">
        <v>7</v>
      </c>
      <c r="C66" s="121">
        <v>0.0058970823179704075</v>
      </c>
      <c r="D66" s="86" t="s">
        <v>1802</v>
      </c>
      <c r="E66" s="86" t="b">
        <v>0</v>
      </c>
      <c r="F66" s="86" t="b">
        <v>0</v>
      </c>
      <c r="G66" s="86" t="b">
        <v>0</v>
      </c>
    </row>
    <row r="67" spans="1:7" ht="15">
      <c r="A67" s="86" t="s">
        <v>263</v>
      </c>
      <c r="B67" s="86">
        <v>7</v>
      </c>
      <c r="C67" s="121">
        <v>0.0058970823179704075</v>
      </c>
      <c r="D67" s="86" t="s">
        <v>1802</v>
      </c>
      <c r="E67" s="86" t="b">
        <v>0</v>
      </c>
      <c r="F67" s="86" t="b">
        <v>0</v>
      </c>
      <c r="G67" s="86" t="b">
        <v>0</v>
      </c>
    </row>
    <row r="68" spans="1:7" ht="15">
      <c r="A68" s="86" t="s">
        <v>1724</v>
      </c>
      <c r="B68" s="86">
        <v>7</v>
      </c>
      <c r="C68" s="121">
        <v>0.0058970823179704075</v>
      </c>
      <c r="D68" s="86" t="s">
        <v>1802</v>
      </c>
      <c r="E68" s="86" t="b">
        <v>0</v>
      </c>
      <c r="F68" s="86" t="b">
        <v>0</v>
      </c>
      <c r="G68" s="86" t="b">
        <v>0</v>
      </c>
    </row>
    <row r="69" spans="1:7" ht="15">
      <c r="A69" s="86" t="s">
        <v>1725</v>
      </c>
      <c r="B69" s="86">
        <v>7</v>
      </c>
      <c r="C69" s="121">
        <v>0.0058970823179704075</v>
      </c>
      <c r="D69" s="86" t="s">
        <v>1802</v>
      </c>
      <c r="E69" s="86" t="b">
        <v>0</v>
      </c>
      <c r="F69" s="86" t="b">
        <v>0</v>
      </c>
      <c r="G69" s="86" t="b">
        <v>0</v>
      </c>
    </row>
    <row r="70" spans="1:7" ht="15">
      <c r="A70" s="86" t="s">
        <v>1726</v>
      </c>
      <c r="B70" s="86">
        <v>7</v>
      </c>
      <c r="C70" s="121">
        <v>0.0058970823179704075</v>
      </c>
      <c r="D70" s="86" t="s">
        <v>1802</v>
      </c>
      <c r="E70" s="86" t="b">
        <v>0</v>
      </c>
      <c r="F70" s="86" t="b">
        <v>0</v>
      </c>
      <c r="G70" s="86" t="b">
        <v>0</v>
      </c>
    </row>
    <row r="71" spans="1:7" ht="15">
      <c r="A71" s="86" t="s">
        <v>1425</v>
      </c>
      <c r="B71" s="86">
        <v>7</v>
      </c>
      <c r="C71" s="121">
        <v>0.0058970823179704075</v>
      </c>
      <c r="D71" s="86" t="s">
        <v>1802</v>
      </c>
      <c r="E71" s="86" t="b">
        <v>0</v>
      </c>
      <c r="F71" s="86" t="b">
        <v>0</v>
      </c>
      <c r="G71" s="86" t="b">
        <v>0</v>
      </c>
    </row>
    <row r="72" spans="1:7" ht="15">
      <c r="A72" s="86" t="s">
        <v>1426</v>
      </c>
      <c r="B72" s="86">
        <v>7</v>
      </c>
      <c r="C72" s="121">
        <v>0.0058970823179704075</v>
      </c>
      <c r="D72" s="86" t="s">
        <v>1802</v>
      </c>
      <c r="E72" s="86" t="b">
        <v>0</v>
      </c>
      <c r="F72" s="86" t="b">
        <v>0</v>
      </c>
      <c r="G72" s="86" t="b">
        <v>0</v>
      </c>
    </row>
    <row r="73" spans="1:7" ht="15">
      <c r="A73" s="86" t="s">
        <v>1428</v>
      </c>
      <c r="B73" s="86">
        <v>7</v>
      </c>
      <c r="C73" s="121">
        <v>0.0058970823179704075</v>
      </c>
      <c r="D73" s="86" t="s">
        <v>1802</v>
      </c>
      <c r="E73" s="86" t="b">
        <v>0</v>
      </c>
      <c r="F73" s="86" t="b">
        <v>0</v>
      </c>
      <c r="G73" s="86" t="b">
        <v>0</v>
      </c>
    </row>
    <row r="74" spans="1:7" ht="15">
      <c r="A74" s="86" t="s">
        <v>287</v>
      </c>
      <c r="B74" s="86">
        <v>7</v>
      </c>
      <c r="C74" s="121">
        <v>0.0058970823179704075</v>
      </c>
      <c r="D74" s="86" t="s">
        <v>1802</v>
      </c>
      <c r="E74" s="86" t="b">
        <v>0</v>
      </c>
      <c r="F74" s="86" t="b">
        <v>0</v>
      </c>
      <c r="G74" s="86" t="b">
        <v>0</v>
      </c>
    </row>
    <row r="75" spans="1:7" ht="15">
      <c r="A75" s="86" t="s">
        <v>1430</v>
      </c>
      <c r="B75" s="86">
        <v>7</v>
      </c>
      <c r="C75" s="121">
        <v>0.0058970823179704075</v>
      </c>
      <c r="D75" s="86" t="s">
        <v>1802</v>
      </c>
      <c r="E75" s="86" t="b">
        <v>0</v>
      </c>
      <c r="F75" s="86" t="b">
        <v>0</v>
      </c>
      <c r="G75" s="86" t="b">
        <v>0</v>
      </c>
    </row>
    <row r="76" spans="1:7" ht="15">
      <c r="A76" s="86" t="s">
        <v>1727</v>
      </c>
      <c r="B76" s="86">
        <v>7</v>
      </c>
      <c r="C76" s="121">
        <v>0.0058970823179704075</v>
      </c>
      <c r="D76" s="86" t="s">
        <v>1802</v>
      </c>
      <c r="E76" s="86" t="b">
        <v>0</v>
      </c>
      <c r="F76" s="86" t="b">
        <v>0</v>
      </c>
      <c r="G76" s="86" t="b">
        <v>0</v>
      </c>
    </row>
    <row r="77" spans="1:7" ht="15">
      <c r="A77" s="86" t="s">
        <v>1445</v>
      </c>
      <c r="B77" s="86">
        <v>6</v>
      </c>
      <c r="C77" s="121">
        <v>0.005362443318466781</v>
      </c>
      <c r="D77" s="86" t="s">
        <v>1802</v>
      </c>
      <c r="E77" s="86" t="b">
        <v>0</v>
      </c>
      <c r="F77" s="86" t="b">
        <v>0</v>
      </c>
      <c r="G77" s="86" t="b">
        <v>0</v>
      </c>
    </row>
    <row r="78" spans="1:7" ht="15">
      <c r="A78" s="86" t="s">
        <v>1728</v>
      </c>
      <c r="B78" s="86">
        <v>5</v>
      </c>
      <c r="C78" s="121">
        <v>0.004772079187027394</v>
      </c>
      <c r="D78" s="86" t="s">
        <v>1802</v>
      </c>
      <c r="E78" s="86" t="b">
        <v>0</v>
      </c>
      <c r="F78" s="86" t="b">
        <v>0</v>
      </c>
      <c r="G78" s="86" t="b">
        <v>0</v>
      </c>
    </row>
    <row r="79" spans="1:7" ht="15">
      <c r="A79" s="86" t="s">
        <v>1729</v>
      </c>
      <c r="B79" s="86">
        <v>5</v>
      </c>
      <c r="C79" s="121">
        <v>0.004772079187027394</v>
      </c>
      <c r="D79" s="86" t="s">
        <v>1802</v>
      </c>
      <c r="E79" s="86" t="b">
        <v>1</v>
      </c>
      <c r="F79" s="86" t="b">
        <v>0</v>
      </c>
      <c r="G79" s="86" t="b">
        <v>0</v>
      </c>
    </row>
    <row r="80" spans="1:7" ht="15">
      <c r="A80" s="86" t="s">
        <v>1730</v>
      </c>
      <c r="B80" s="86">
        <v>5</v>
      </c>
      <c r="C80" s="121">
        <v>0.004772079187027394</v>
      </c>
      <c r="D80" s="86" t="s">
        <v>1802</v>
      </c>
      <c r="E80" s="86" t="b">
        <v>0</v>
      </c>
      <c r="F80" s="86" t="b">
        <v>0</v>
      </c>
      <c r="G80" s="86" t="b">
        <v>0</v>
      </c>
    </row>
    <row r="81" spans="1:7" ht="15">
      <c r="A81" s="86" t="s">
        <v>1731</v>
      </c>
      <c r="B81" s="86">
        <v>5</v>
      </c>
      <c r="C81" s="121">
        <v>0.004772079187027394</v>
      </c>
      <c r="D81" s="86" t="s">
        <v>1802</v>
      </c>
      <c r="E81" s="86" t="b">
        <v>0</v>
      </c>
      <c r="F81" s="86" t="b">
        <v>0</v>
      </c>
      <c r="G81" s="86" t="b">
        <v>0</v>
      </c>
    </row>
    <row r="82" spans="1:7" ht="15">
      <c r="A82" s="86" t="s">
        <v>1732</v>
      </c>
      <c r="B82" s="86">
        <v>5</v>
      </c>
      <c r="C82" s="121">
        <v>0.004772079187027394</v>
      </c>
      <c r="D82" s="86" t="s">
        <v>1802</v>
      </c>
      <c r="E82" s="86" t="b">
        <v>0</v>
      </c>
      <c r="F82" s="86" t="b">
        <v>0</v>
      </c>
      <c r="G82" s="86" t="b">
        <v>0</v>
      </c>
    </row>
    <row r="83" spans="1:7" ht="15">
      <c r="A83" s="86" t="s">
        <v>1462</v>
      </c>
      <c r="B83" s="86">
        <v>5</v>
      </c>
      <c r="C83" s="121">
        <v>0.005143381918859027</v>
      </c>
      <c r="D83" s="86" t="s">
        <v>1802</v>
      </c>
      <c r="E83" s="86" t="b">
        <v>0</v>
      </c>
      <c r="F83" s="86" t="b">
        <v>0</v>
      </c>
      <c r="G83" s="86" t="b">
        <v>0</v>
      </c>
    </row>
    <row r="84" spans="1:7" ht="15">
      <c r="A84" s="86" t="s">
        <v>1733</v>
      </c>
      <c r="B84" s="86">
        <v>5</v>
      </c>
      <c r="C84" s="121">
        <v>0.004772079187027394</v>
      </c>
      <c r="D84" s="86" t="s">
        <v>1802</v>
      </c>
      <c r="E84" s="86" t="b">
        <v>1</v>
      </c>
      <c r="F84" s="86" t="b">
        <v>0</v>
      </c>
      <c r="G84" s="86" t="b">
        <v>0</v>
      </c>
    </row>
    <row r="85" spans="1:7" ht="15">
      <c r="A85" s="86" t="s">
        <v>1734</v>
      </c>
      <c r="B85" s="86">
        <v>5</v>
      </c>
      <c r="C85" s="121">
        <v>0.004772079187027394</v>
      </c>
      <c r="D85" s="86" t="s">
        <v>1802</v>
      </c>
      <c r="E85" s="86" t="b">
        <v>1</v>
      </c>
      <c r="F85" s="86" t="b">
        <v>0</v>
      </c>
      <c r="G85" s="86" t="b">
        <v>0</v>
      </c>
    </row>
    <row r="86" spans="1:7" ht="15">
      <c r="A86" s="86" t="s">
        <v>1735</v>
      </c>
      <c r="B86" s="86">
        <v>5</v>
      </c>
      <c r="C86" s="121">
        <v>0.004772079187027394</v>
      </c>
      <c r="D86" s="86" t="s">
        <v>1802</v>
      </c>
      <c r="E86" s="86" t="b">
        <v>0</v>
      </c>
      <c r="F86" s="86" t="b">
        <v>0</v>
      </c>
      <c r="G86" s="86" t="b">
        <v>0</v>
      </c>
    </row>
    <row r="87" spans="1:7" ht="15">
      <c r="A87" s="86" t="s">
        <v>289</v>
      </c>
      <c r="B87" s="86">
        <v>5</v>
      </c>
      <c r="C87" s="121">
        <v>0.004772079187027394</v>
      </c>
      <c r="D87" s="86" t="s">
        <v>1802</v>
      </c>
      <c r="E87" s="86" t="b">
        <v>0</v>
      </c>
      <c r="F87" s="86" t="b">
        <v>0</v>
      </c>
      <c r="G87" s="86" t="b">
        <v>0</v>
      </c>
    </row>
    <row r="88" spans="1:7" ht="15">
      <c r="A88" s="86" t="s">
        <v>1442</v>
      </c>
      <c r="B88" s="86">
        <v>4</v>
      </c>
      <c r="C88" s="121">
        <v>0.0041147055350872225</v>
      </c>
      <c r="D88" s="86" t="s">
        <v>1802</v>
      </c>
      <c r="E88" s="86" t="b">
        <v>0</v>
      </c>
      <c r="F88" s="86" t="b">
        <v>0</v>
      </c>
      <c r="G88" s="86" t="b">
        <v>0</v>
      </c>
    </row>
    <row r="89" spans="1:7" ht="15">
      <c r="A89" s="86" t="s">
        <v>1443</v>
      </c>
      <c r="B89" s="86">
        <v>4</v>
      </c>
      <c r="C89" s="121">
        <v>0.0041147055350872225</v>
      </c>
      <c r="D89" s="86" t="s">
        <v>1802</v>
      </c>
      <c r="E89" s="86" t="b">
        <v>0</v>
      </c>
      <c r="F89" s="86" t="b">
        <v>0</v>
      </c>
      <c r="G89" s="86" t="b">
        <v>0</v>
      </c>
    </row>
    <row r="90" spans="1:7" ht="15">
      <c r="A90" s="86" t="s">
        <v>1444</v>
      </c>
      <c r="B90" s="86">
        <v>4</v>
      </c>
      <c r="C90" s="121">
        <v>0.0041147055350872225</v>
      </c>
      <c r="D90" s="86" t="s">
        <v>1802</v>
      </c>
      <c r="E90" s="86" t="b">
        <v>0</v>
      </c>
      <c r="F90" s="86" t="b">
        <v>0</v>
      </c>
      <c r="G90" s="86" t="b">
        <v>0</v>
      </c>
    </row>
    <row r="91" spans="1:7" ht="15">
      <c r="A91" s="86" t="s">
        <v>1446</v>
      </c>
      <c r="B91" s="86">
        <v>4</v>
      </c>
      <c r="C91" s="121">
        <v>0.0041147055350872225</v>
      </c>
      <c r="D91" s="86" t="s">
        <v>1802</v>
      </c>
      <c r="E91" s="86" t="b">
        <v>0</v>
      </c>
      <c r="F91" s="86" t="b">
        <v>0</v>
      </c>
      <c r="G91" s="86" t="b">
        <v>0</v>
      </c>
    </row>
    <row r="92" spans="1:7" ht="15">
      <c r="A92" s="86" t="s">
        <v>1447</v>
      </c>
      <c r="B92" s="86">
        <v>4</v>
      </c>
      <c r="C92" s="121">
        <v>0.0041147055350872225</v>
      </c>
      <c r="D92" s="86" t="s">
        <v>1802</v>
      </c>
      <c r="E92" s="86" t="b">
        <v>0</v>
      </c>
      <c r="F92" s="86" t="b">
        <v>0</v>
      </c>
      <c r="G92" s="86" t="b">
        <v>0</v>
      </c>
    </row>
    <row r="93" spans="1:7" ht="15">
      <c r="A93" s="86" t="s">
        <v>1448</v>
      </c>
      <c r="B93" s="86">
        <v>4</v>
      </c>
      <c r="C93" s="121">
        <v>0.0041147055350872225</v>
      </c>
      <c r="D93" s="86" t="s">
        <v>1802</v>
      </c>
      <c r="E93" s="86" t="b">
        <v>0</v>
      </c>
      <c r="F93" s="86" t="b">
        <v>0</v>
      </c>
      <c r="G93" s="86" t="b">
        <v>0</v>
      </c>
    </row>
    <row r="94" spans="1:7" ht="15">
      <c r="A94" s="86" t="s">
        <v>1449</v>
      </c>
      <c r="B94" s="86">
        <v>4</v>
      </c>
      <c r="C94" s="121">
        <v>0.0041147055350872225</v>
      </c>
      <c r="D94" s="86" t="s">
        <v>1802</v>
      </c>
      <c r="E94" s="86" t="b">
        <v>0</v>
      </c>
      <c r="F94" s="86" t="b">
        <v>0</v>
      </c>
      <c r="G94" s="86" t="b">
        <v>0</v>
      </c>
    </row>
    <row r="95" spans="1:7" ht="15">
      <c r="A95" s="86" t="s">
        <v>1450</v>
      </c>
      <c r="B95" s="86">
        <v>4</v>
      </c>
      <c r="C95" s="121">
        <v>0.0041147055350872225</v>
      </c>
      <c r="D95" s="86" t="s">
        <v>1802</v>
      </c>
      <c r="E95" s="86" t="b">
        <v>0</v>
      </c>
      <c r="F95" s="86" t="b">
        <v>0</v>
      </c>
      <c r="G95" s="86" t="b">
        <v>0</v>
      </c>
    </row>
    <row r="96" spans="1:7" ht="15">
      <c r="A96" s="86" t="s">
        <v>1736</v>
      </c>
      <c r="B96" s="86">
        <v>4</v>
      </c>
      <c r="C96" s="121">
        <v>0.0041147055350872225</v>
      </c>
      <c r="D96" s="86" t="s">
        <v>1802</v>
      </c>
      <c r="E96" s="86" t="b">
        <v>0</v>
      </c>
      <c r="F96" s="86" t="b">
        <v>0</v>
      </c>
      <c r="G96" s="86" t="b">
        <v>0</v>
      </c>
    </row>
    <row r="97" spans="1:7" ht="15">
      <c r="A97" s="86" t="s">
        <v>1433</v>
      </c>
      <c r="B97" s="86">
        <v>4</v>
      </c>
      <c r="C97" s="121">
        <v>0.0041147055350872225</v>
      </c>
      <c r="D97" s="86" t="s">
        <v>1802</v>
      </c>
      <c r="E97" s="86" t="b">
        <v>0</v>
      </c>
      <c r="F97" s="86" t="b">
        <v>0</v>
      </c>
      <c r="G97" s="86" t="b">
        <v>0</v>
      </c>
    </row>
    <row r="98" spans="1:7" ht="15">
      <c r="A98" s="86" t="s">
        <v>1434</v>
      </c>
      <c r="B98" s="86">
        <v>4</v>
      </c>
      <c r="C98" s="121">
        <v>0.0041147055350872225</v>
      </c>
      <c r="D98" s="86" t="s">
        <v>1802</v>
      </c>
      <c r="E98" s="86" t="b">
        <v>0</v>
      </c>
      <c r="F98" s="86" t="b">
        <v>0</v>
      </c>
      <c r="G98" s="86" t="b">
        <v>0</v>
      </c>
    </row>
    <row r="99" spans="1:7" ht="15">
      <c r="A99" s="86" t="s">
        <v>1435</v>
      </c>
      <c r="B99" s="86">
        <v>4</v>
      </c>
      <c r="C99" s="121">
        <v>0.0041147055350872225</v>
      </c>
      <c r="D99" s="86" t="s">
        <v>1802</v>
      </c>
      <c r="E99" s="86" t="b">
        <v>0</v>
      </c>
      <c r="F99" s="86" t="b">
        <v>0</v>
      </c>
      <c r="G99" s="86" t="b">
        <v>0</v>
      </c>
    </row>
    <row r="100" spans="1:7" ht="15">
      <c r="A100" s="86" t="s">
        <v>1436</v>
      </c>
      <c r="B100" s="86">
        <v>4</v>
      </c>
      <c r="C100" s="121">
        <v>0.0041147055350872225</v>
      </c>
      <c r="D100" s="86" t="s">
        <v>1802</v>
      </c>
      <c r="E100" s="86" t="b">
        <v>0</v>
      </c>
      <c r="F100" s="86" t="b">
        <v>0</v>
      </c>
      <c r="G100" s="86" t="b">
        <v>0</v>
      </c>
    </row>
    <row r="101" spans="1:7" ht="15">
      <c r="A101" s="86" t="s">
        <v>1437</v>
      </c>
      <c r="B101" s="86">
        <v>4</v>
      </c>
      <c r="C101" s="121">
        <v>0.0041147055350872225</v>
      </c>
      <c r="D101" s="86" t="s">
        <v>1802</v>
      </c>
      <c r="E101" s="86" t="b">
        <v>0</v>
      </c>
      <c r="F101" s="86" t="b">
        <v>0</v>
      </c>
      <c r="G101" s="86" t="b">
        <v>0</v>
      </c>
    </row>
    <row r="102" spans="1:7" ht="15">
      <c r="A102" s="86" t="s">
        <v>1438</v>
      </c>
      <c r="B102" s="86">
        <v>4</v>
      </c>
      <c r="C102" s="121">
        <v>0.0041147055350872225</v>
      </c>
      <c r="D102" s="86" t="s">
        <v>1802</v>
      </c>
      <c r="E102" s="86" t="b">
        <v>0</v>
      </c>
      <c r="F102" s="86" t="b">
        <v>0</v>
      </c>
      <c r="G102" s="86" t="b">
        <v>0</v>
      </c>
    </row>
    <row r="103" spans="1:7" ht="15">
      <c r="A103" s="86" t="s">
        <v>1439</v>
      </c>
      <c r="B103" s="86">
        <v>4</v>
      </c>
      <c r="C103" s="121">
        <v>0.0041147055350872225</v>
      </c>
      <c r="D103" s="86" t="s">
        <v>1802</v>
      </c>
      <c r="E103" s="86" t="b">
        <v>0</v>
      </c>
      <c r="F103" s="86" t="b">
        <v>0</v>
      </c>
      <c r="G103" s="86" t="b">
        <v>0</v>
      </c>
    </row>
    <row r="104" spans="1:7" ht="15">
      <c r="A104" s="86" t="s">
        <v>1440</v>
      </c>
      <c r="B104" s="86">
        <v>4</v>
      </c>
      <c r="C104" s="121">
        <v>0.0041147055350872225</v>
      </c>
      <c r="D104" s="86" t="s">
        <v>1802</v>
      </c>
      <c r="E104" s="86" t="b">
        <v>0</v>
      </c>
      <c r="F104" s="86" t="b">
        <v>0</v>
      </c>
      <c r="G104" s="86" t="b">
        <v>0</v>
      </c>
    </row>
    <row r="105" spans="1:7" ht="15">
      <c r="A105" s="86" t="s">
        <v>1737</v>
      </c>
      <c r="B105" s="86">
        <v>4</v>
      </c>
      <c r="C105" s="121">
        <v>0.0041147055350872225</v>
      </c>
      <c r="D105" s="86" t="s">
        <v>1802</v>
      </c>
      <c r="E105" s="86" t="b">
        <v>0</v>
      </c>
      <c r="F105" s="86" t="b">
        <v>0</v>
      </c>
      <c r="G105" s="86" t="b">
        <v>0</v>
      </c>
    </row>
    <row r="106" spans="1:7" ht="15">
      <c r="A106" s="86" t="s">
        <v>1738</v>
      </c>
      <c r="B106" s="86">
        <v>4</v>
      </c>
      <c r="C106" s="121">
        <v>0.0041147055350872225</v>
      </c>
      <c r="D106" s="86" t="s">
        <v>1802</v>
      </c>
      <c r="E106" s="86" t="b">
        <v>0</v>
      </c>
      <c r="F106" s="86" t="b">
        <v>0</v>
      </c>
      <c r="G106" s="86" t="b">
        <v>0</v>
      </c>
    </row>
    <row r="107" spans="1:7" ht="15">
      <c r="A107" s="86" t="s">
        <v>1739</v>
      </c>
      <c r="B107" s="86">
        <v>4</v>
      </c>
      <c r="C107" s="121">
        <v>0.0041147055350872225</v>
      </c>
      <c r="D107" s="86" t="s">
        <v>1802</v>
      </c>
      <c r="E107" s="86" t="b">
        <v>0</v>
      </c>
      <c r="F107" s="86" t="b">
        <v>0</v>
      </c>
      <c r="G107" s="86" t="b">
        <v>0</v>
      </c>
    </row>
    <row r="108" spans="1:7" ht="15">
      <c r="A108" s="86" t="s">
        <v>1740</v>
      </c>
      <c r="B108" s="86">
        <v>4</v>
      </c>
      <c r="C108" s="121">
        <v>0.0041147055350872225</v>
      </c>
      <c r="D108" s="86" t="s">
        <v>1802</v>
      </c>
      <c r="E108" s="86" t="b">
        <v>0</v>
      </c>
      <c r="F108" s="86" t="b">
        <v>0</v>
      </c>
      <c r="G108" s="86" t="b">
        <v>0</v>
      </c>
    </row>
    <row r="109" spans="1:7" ht="15">
      <c r="A109" s="86" t="s">
        <v>1741</v>
      </c>
      <c r="B109" s="86">
        <v>4</v>
      </c>
      <c r="C109" s="121">
        <v>0.0041147055350872225</v>
      </c>
      <c r="D109" s="86" t="s">
        <v>1802</v>
      </c>
      <c r="E109" s="86" t="b">
        <v>0</v>
      </c>
      <c r="F109" s="86" t="b">
        <v>1</v>
      </c>
      <c r="G109" s="86" t="b">
        <v>0</v>
      </c>
    </row>
    <row r="110" spans="1:7" ht="15">
      <c r="A110" s="86" t="s">
        <v>1742</v>
      </c>
      <c r="B110" s="86">
        <v>4</v>
      </c>
      <c r="C110" s="121">
        <v>0.0041147055350872225</v>
      </c>
      <c r="D110" s="86" t="s">
        <v>1802</v>
      </c>
      <c r="E110" s="86" t="b">
        <v>0</v>
      </c>
      <c r="F110" s="86" t="b">
        <v>0</v>
      </c>
      <c r="G110" s="86" t="b">
        <v>0</v>
      </c>
    </row>
    <row r="111" spans="1:7" ht="15">
      <c r="A111" s="86" t="s">
        <v>1743</v>
      </c>
      <c r="B111" s="86">
        <v>4</v>
      </c>
      <c r="C111" s="121">
        <v>0.0041147055350872225</v>
      </c>
      <c r="D111" s="86" t="s">
        <v>1802</v>
      </c>
      <c r="E111" s="86" t="b">
        <v>0</v>
      </c>
      <c r="F111" s="86" t="b">
        <v>1</v>
      </c>
      <c r="G111" s="86" t="b">
        <v>0</v>
      </c>
    </row>
    <row r="112" spans="1:7" ht="15">
      <c r="A112" s="86" t="s">
        <v>1744</v>
      </c>
      <c r="B112" s="86">
        <v>4</v>
      </c>
      <c r="C112" s="121">
        <v>0.0041147055350872225</v>
      </c>
      <c r="D112" s="86" t="s">
        <v>1802</v>
      </c>
      <c r="E112" s="86" t="b">
        <v>0</v>
      </c>
      <c r="F112" s="86" t="b">
        <v>0</v>
      </c>
      <c r="G112" s="86" t="b">
        <v>0</v>
      </c>
    </row>
    <row r="113" spans="1:7" ht="15">
      <c r="A113" s="86" t="s">
        <v>1422</v>
      </c>
      <c r="B113" s="86">
        <v>4</v>
      </c>
      <c r="C113" s="121">
        <v>0.0041147055350872225</v>
      </c>
      <c r="D113" s="86" t="s">
        <v>1802</v>
      </c>
      <c r="E113" s="86" t="b">
        <v>0</v>
      </c>
      <c r="F113" s="86" t="b">
        <v>0</v>
      </c>
      <c r="G113" s="86" t="b">
        <v>0</v>
      </c>
    </row>
    <row r="114" spans="1:7" ht="15">
      <c r="A114" s="86" t="s">
        <v>1454</v>
      </c>
      <c r="B114" s="86">
        <v>4</v>
      </c>
      <c r="C114" s="121">
        <v>0.005037402839804406</v>
      </c>
      <c r="D114" s="86" t="s">
        <v>1802</v>
      </c>
      <c r="E114" s="86" t="b">
        <v>0</v>
      </c>
      <c r="F114" s="86" t="b">
        <v>0</v>
      </c>
      <c r="G114" s="86" t="b">
        <v>0</v>
      </c>
    </row>
    <row r="115" spans="1:7" ht="15">
      <c r="A115" s="86" t="s">
        <v>1418</v>
      </c>
      <c r="B115" s="86">
        <v>4</v>
      </c>
      <c r="C115" s="121">
        <v>0.0041147055350872225</v>
      </c>
      <c r="D115" s="86" t="s">
        <v>1802</v>
      </c>
      <c r="E115" s="86" t="b">
        <v>0</v>
      </c>
      <c r="F115" s="86" t="b">
        <v>0</v>
      </c>
      <c r="G115" s="86" t="b">
        <v>0</v>
      </c>
    </row>
    <row r="116" spans="1:7" ht="15">
      <c r="A116" s="86" t="s">
        <v>1745</v>
      </c>
      <c r="B116" s="86">
        <v>4</v>
      </c>
      <c r="C116" s="121">
        <v>0.0041147055350872225</v>
      </c>
      <c r="D116" s="86" t="s">
        <v>1802</v>
      </c>
      <c r="E116" s="86" t="b">
        <v>0</v>
      </c>
      <c r="F116" s="86" t="b">
        <v>0</v>
      </c>
      <c r="G116" s="86" t="b">
        <v>0</v>
      </c>
    </row>
    <row r="117" spans="1:7" ht="15">
      <c r="A117" s="86" t="s">
        <v>1746</v>
      </c>
      <c r="B117" s="86">
        <v>3</v>
      </c>
      <c r="C117" s="121">
        <v>0.003373244637771278</v>
      </c>
      <c r="D117" s="86" t="s">
        <v>1802</v>
      </c>
      <c r="E117" s="86" t="b">
        <v>0</v>
      </c>
      <c r="F117" s="86" t="b">
        <v>0</v>
      </c>
      <c r="G117" s="86" t="b">
        <v>0</v>
      </c>
    </row>
    <row r="118" spans="1:7" ht="15">
      <c r="A118" s="86" t="s">
        <v>1455</v>
      </c>
      <c r="B118" s="86">
        <v>3</v>
      </c>
      <c r="C118" s="121">
        <v>0.004470075108391192</v>
      </c>
      <c r="D118" s="86" t="s">
        <v>1802</v>
      </c>
      <c r="E118" s="86" t="b">
        <v>0</v>
      </c>
      <c r="F118" s="86" t="b">
        <v>0</v>
      </c>
      <c r="G118" s="86" t="b">
        <v>0</v>
      </c>
    </row>
    <row r="119" spans="1:7" ht="15">
      <c r="A119" s="86" t="s">
        <v>1456</v>
      </c>
      <c r="B119" s="86">
        <v>3</v>
      </c>
      <c r="C119" s="121">
        <v>0.004470075108391192</v>
      </c>
      <c r="D119" s="86" t="s">
        <v>1802</v>
      </c>
      <c r="E119" s="86" t="b">
        <v>0</v>
      </c>
      <c r="F119" s="86" t="b">
        <v>0</v>
      </c>
      <c r="G119" s="86" t="b">
        <v>0</v>
      </c>
    </row>
    <row r="120" spans="1:7" ht="15">
      <c r="A120" s="86" t="s">
        <v>1458</v>
      </c>
      <c r="B120" s="86">
        <v>3</v>
      </c>
      <c r="C120" s="121">
        <v>0.003373244637771278</v>
      </c>
      <c r="D120" s="86" t="s">
        <v>1802</v>
      </c>
      <c r="E120" s="86" t="b">
        <v>0</v>
      </c>
      <c r="F120" s="86" t="b">
        <v>0</v>
      </c>
      <c r="G120" s="86" t="b">
        <v>0</v>
      </c>
    </row>
    <row r="121" spans="1:7" ht="15">
      <c r="A121" s="86" t="s">
        <v>1457</v>
      </c>
      <c r="B121" s="86">
        <v>3</v>
      </c>
      <c r="C121" s="121">
        <v>0.003373244637771278</v>
      </c>
      <c r="D121" s="86" t="s">
        <v>1802</v>
      </c>
      <c r="E121" s="86" t="b">
        <v>0</v>
      </c>
      <c r="F121" s="86" t="b">
        <v>0</v>
      </c>
      <c r="G121" s="86" t="b">
        <v>0</v>
      </c>
    </row>
    <row r="122" spans="1:7" ht="15">
      <c r="A122" s="86" t="s">
        <v>1420</v>
      </c>
      <c r="B122" s="86">
        <v>3</v>
      </c>
      <c r="C122" s="121">
        <v>0.0037780521298533044</v>
      </c>
      <c r="D122" s="86" t="s">
        <v>1802</v>
      </c>
      <c r="E122" s="86" t="b">
        <v>0</v>
      </c>
      <c r="F122" s="86" t="b">
        <v>0</v>
      </c>
      <c r="G122" s="86" t="b">
        <v>0</v>
      </c>
    </row>
    <row r="123" spans="1:7" ht="15">
      <c r="A123" s="86" t="s">
        <v>1747</v>
      </c>
      <c r="B123" s="86">
        <v>3</v>
      </c>
      <c r="C123" s="121">
        <v>0.003373244637771278</v>
      </c>
      <c r="D123" s="86" t="s">
        <v>1802</v>
      </c>
      <c r="E123" s="86" t="b">
        <v>0</v>
      </c>
      <c r="F123" s="86" t="b">
        <v>0</v>
      </c>
      <c r="G123" s="86" t="b">
        <v>0</v>
      </c>
    </row>
    <row r="124" spans="1:7" ht="15">
      <c r="A124" s="86" t="s">
        <v>1748</v>
      </c>
      <c r="B124" s="86">
        <v>3</v>
      </c>
      <c r="C124" s="121">
        <v>0.003373244637771278</v>
      </c>
      <c r="D124" s="86" t="s">
        <v>1802</v>
      </c>
      <c r="E124" s="86" t="b">
        <v>0</v>
      </c>
      <c r="F124" s="86" t="b">
        <v>0</v>
      </c>
      <c r="G124" s="86" t="b">
        <v>0</v>
      </c>
    </row>
    <row r="125" spans="1:7" ht="15">
      <c r="A125" s="86" t="s">
        <v>1749</v>
      </c>
      <c r="B125" s="86">
        <v>3</v>
      </c>
      <c r="C125" s="121">
        <v>0.003373244637771278</v>
      </c>
      <c r="D125" s="86" t="s">
        <v>1802</v>
      </c>
      <c r="E125" s="86" t="b">
        <v>0</v>
      </c>
      <c r="F125" s="86" t="b">
        <v>0</v>
      </c>
      <c r="G125" s="86" t="b">
        <v>0</v>
      </c>
    </row>
    <row r="126" spans="1:7" ht="15">
      <c r="A126" s="86" t="s">
        <v>1750</v>
      </c>
      <c r="B126" s="86">
        <v>3</v>
      </c>
      <c r="C126" s="121">
        <v>0.003373244637771278</v>
      </c>
      <c r="D126" s="86" t="s">
        <v>1802</v>
      </c>
      <c r="E126" s="86" t="b">
        <v>0</v>
      </c>
      <c r="F126" s="86" t="b">
        <v>0</v>
      </c>
      <c r="G126" s="86" t="b">
        <v>0</v>
      </c>
    </row>
    <row r="127" spans="1:7" ht="15">
      <c r="A127" s="86" t="s">
        <v>1751</v>
      </c>
      <c r="B127" s="86">
        <v>3</v>
      </c>
      <c r="C127" s="121">
        <v>0.003373244637771278</v>
      </c>
      <c r="D127" s="86" t="s">
        <v>1802</v>
      </c>
      <c r="E127" s="86" t="b">
        <v>0</v>
      </c>
      <c r="F127" s="86" t="b">
        <v>0</v>
      </c>
      <c r="G127" s="86" t="b">
        <v>0</v>
      </c>
    </row>
    <row r="128" spans="1:7" ht="15">
      <c r="A128" s="86" t="s">
        <v>1752</v>
      </c>
      <c r="B128" s="86">
        <v>3</v>
      </c>
      <c r="C128" s="121">
        <v>0.003373244637771278</v>
      </c>
      <c r="D128" s="86" t="s">
        <v>1802</v>
      </c>
      <c r="E128" s="86" t="b">
        <v>0</v>
      </c>
      <c r="F128" s="86" t="b">
        <v>0</v>
      </c>
      <c r="G128" s="86" t="b">
        <v>0</v>
      </c>
    </row>
    <row r="129" spans="1:7" ht="15">
      <c r="A129" s="86" t="s">
        <v>1753</v>
      </c>
      <c r="B129" s="86">
        <v>3</v>
      </c>
      <c r="C129" s="121">
        <v>0.003373244637771278</v>
      </c>
      <c r="D129" s="86" t="s">
        <v>1802</v>
      </c>
      <c r="E129" s="86" t="b">
        <v>0</v>
      </c>
      <c r="F129" s="86" t="b">
        <v>0</v>
      </c>
      <c r="G129" s="86" t="b">
        <v>0</v>
      </c>
    </row>
    <row r="130" spans="1:7" ht="15">
      <c r="A130" s="86" t="s">
        <v>1754</v>
      </c>
      <c r="B130" s="86">
        <v>3</v>
      </c>
      <c r="C130" s="121">
        <v>0.003373244637771278</v>
      </c>
      <c r="D130" s="86" t="s">
        <v>1802</v>
      </c>
      <c r="E130" s="86" t="b">
        <v>0</v>
      </c>
      <c r="F130" s="86" t="b">
        <v>0</v>
      </c>
      <c r="G130" s="86" t="b">
        <v>0</v>
      </c>
    </row>
    <row r="131" spans="1:7" ht="15">
      <c r="A131" s="86" t="s">
        <v>1421</v>
      </c>
      <c r="B131" s="86">
        <v>2</v>
      </c>
      <c r="C131" s="121">
        <v>0.002518701419902203</v>
      </c>
      <c r="D131" s="86" t="s">
        <v>1802</v>
      </c>
      <c r="E131" s="86" t="b">
        <v>0</v>
      </c>
      <c r="F131" s="86" t="b">
        <v>0</v>
      </c>
      <c r="G131" s="86" t="b">
        <v>0</v>
      </c>
    </row>
    <row r="132" spans="1:7" ht="15">
      <c r="A132" s="86" t="s">
        <v>1459</v>
      </c>
      <c r="B132" s="86">
        <v>2</v>
      </c>
      <c r="C132" s="121">
        <v>0.002980050072260795</v>
      </c>
      <c r="D132" s="86" t="s">
        <v>1802</v>
      </c>
      <c r="E132" s="86" t="b">
        <v>0</v>
      </c>
      <c r="F132" s="86" t="b">
        <v>0</v>
      </c>
      <c r="G132" s="86" t="b">
        <v>0</v>
      </c>
    </row>
    <row r="133" spans="1:7" ht="15">
      <c r="A133" s="86" t="s">
        <v>1460</v>
      </c>
      <c r="B133" s="86">
        <v>2</v>
      </c>
      <c r="C133" s="121">
        <v>0.002980050072260795</v>
      </c>
      <c r="D133" s="86" t="s">
        <v>1802</v>
      </c>
      <c r="E133" s="86" t="b">
        <v>0</v>
      </c>
      <c r="F133" s="86" t="b">
        <v>0</v>
      </c>
      <c r="G133" s="86" t="b">
        <v>0</v>
      </c>
    </row>
    <row r="134" spans="1:7" ht="15">
      <c r="A134" s="86" t="s">
        <v>1461</v>
      </c>
      <c r="B134" s="86">
        <v>2</v>
      </c>
      <c r="C134" s="121">
        <v>0.002980050072260795</v>
      </c>
      <c r="D134" s="86" t="s">
        <v>1802</v>
      </c>
      <c r="E134" s="86" t="b">
        <v>0</v>
      </c>
      <c r="F134" s="86" t="b">
        <v>0</v>
      </c>
      <c r="G134" s="86" t="b">
        <v>0</v>
      </c>
    </row>
    <row r="135" spans="1:7" ht="15">
      <c r="A135" s="86" t="s">
        <v>1755</v>
      </c>
      <c r="B135" s="86">
        <v>2</v>
      </c>
      <c r="C135" s="121">
        <v>0.002980050072260795</v>
      </c>
      <c r="D135" s="86" t="s">
        <v>1802</v>
      </c>
      <c r="E135" s="86" t="b">
        <v>0</v>
      </c>
      <c r="F135" s="86" t="b">
        <v>0</v>
      </c>
      <c r="G135" s="86" t="b">
        <v>0</v>
      </c>
    </row>
    <row r="136" spans="1:7" ht="15">
      <c r="A136" s="86" t="s">
        <v>1756</v>
      </c>
      <c r="B136" s="86">
        <v>2</v>
      </c>
      <c r="C136" s="121">
        <v>0.002518701419902203</v>
      </c>
      <c r="D136" s="86" t="s">
        <v>1802</v>
      </c>
      <c r="E136" s="86" t="b">
        <v>0</v>
      </c>
      <c r="F136" s="86" t="b">
        <v>0</v>
      </c>
      <c r="G136" s="86" t="b">
        <v>0</v>
      </c>
    </row>
    <row r="137" spans="1:7" ht="15">
      <c r="A137" s="86" t="s">
        <v>1757</v>
      </c>
      <c r="B137" s="86">
        <v>2</v>
      </c>
      <c r="C137" s="121">
        <v>0.002518701419902203</v>
      </c>
      <c r="D137" s="86" t="s">
        <v>1802</v>
      </c>
      <c r="E137" s="86" t="b">
        <v>0</v>
      </c>
      <c r="F137" s="86" t="b">
        <v>0</v>
      </c>
      <c r="G137" s="86" t="b">
        <v>0</v>
      </c>
    </row>
    <row r="138" spans="1:7" ht="15">
      <c r="A138" s="86" t="s">
        <v>1758</v>
      </c>
      <c r="B138" s="86">
        <v>2</v>
      </c>
      <c r="C138" s="121">
        <v>0.002980050072260795</v>
      </c>
      <c r="D138" s="86" t="s">
        <v>1802</v>
      </c>
      <c r="E138" s="86" t="b">
        <v>0</v>
      </c>
      <c r="F138" s="86" t="b">
        <v>0</v>
      </c>
      <c r="G138" s="86" t="b">
        <v>0</v>
      </c>
    </row>
    <row r="139" spans="1:7" ht="15">
      <c r="A139" s="86" t="s">
        <v>1759</v>
      </c>
      <c r="B139" s="86">
        <v>2</v>
      </c>
      <c r="C139" s="121">
        <v>0.002518701419902203</v>
      </c>
      <c r="D139" s="86" t="s">
        <v>1802</v>
      </c>
      <c r="E139" s="86" t="b">
        <v>0</v>
      </c>
      <c r="F139" s="86" t="b">
        <v>0</v>
      </c>
      <c r="G139" s="86" t="b">
        <v>0</v>
      </c>
    </row>
    <row r="140" spans="1:7" ht="15">
      <c r="A140" s="86" t="s">
        <v>1760</v>
      </c>
      <c r="B140" s="86">
        <v>2</v>
      </c>
      <c r="C140" s="121">
        <v>0.002518701419902203</v>
      </c>
      <c r="D140" s="86" t="s">
        <v>1802</v>
      </c>
      <c r="E140" s="86" t="b">
        <v>0</v>
      </c>
      <c r="F140" s="86" t="b">
        <v>0</v>
      </c>
      <c r="G140" s="86" t="b">
        <v>0</v>
      </c>
    </row>
    <row r="141" spans="1:7" ht="15">
      <c r="A141" s="86" t="s">
        <v>1761</v>
      </c>
      <c r="B141" s="86">
        <v>2</v>
      </c>
      <c r="C141" s="121">
        <v>0.002518701419902203</v>
      </c>
      <c r="D141" s="86" t="s">
        <v>1802</v>
      </c>
      <c r="E141" s="86" t="b">
        <v>0</v>
      </c>
      <c r="F141" s="86" t="b">
        <v>0</v>
      </c>
      <c r="G141" s="86" t="b">
        <v>0</v>
      </c>
    </row>
    <row r="142" spans="1:7" ht="15">
      <c r="A142" s="86" t="s">
        <v>1762</v>
      </c>
      <c r="B142" s="86">
        <v>2</v>
      </c>
      <c r="C142" s="121">
        <v>0.002518701419902203</v>
      </c>
      <c r="D142" s="86" t="s">
        <v>1802</v>
      </c>
      <c r="E142" s="86" t="b">
        <v>0</v>
      </c>
      <c r="F142" s="86" t="b">
        <v>0</v>
      </c>
      <c r="G142" s="86" t="b">
        <v>0</v>
      </c>
    </row>
    <row r="143" spans="1:7" ht="15">
      <c r="A143" s="86" t="s">
        <v>1763</v>
      </c>
      <c r="B143" s="86">
        <v>2</v>
      </c>
      <c r="C143" s="121">
        <v>0.002518701419902203</v>
      </c>
      <c r="D143" s="86" t="s">
        <v>1802</v>
      </c>
      <c r="E143" s="86" t="b">
        <v>0</v>
      </c>
      <c r="F143" s="86" t="b">
        <v>0</v>
      </c>
      <c r="G143" s="86" t="b">
        <v>0</v>
      </c>
    </row>
    <row r="144" spans="1:7" ht="15">
      <c r="A144" s="86" t="s">
        <v>1764</v>
      </c>
      <c r="B144" s="86">
        <v>2</v>
      </c>
      <c r="C144" s="121">
        <v>0.002518701419902203</v>
      </c>
      <c r="D144" s="86" t="s">
        <v>1802</v>
      </c>
      <c r="E144" s="86" t="b">
        <v>0</v>
      </c>
      <c r="F144" s="86" t="b">
        <v>0</v>
      </c>
      <c r="G144" s="86" t="b">
        <v>0</v>
      </c>
    </row>
    <row r="145" spans="1:7" ht="15">
      <c r="A145" s="86" t="s">
        <v>1765</v>
      </c>
      <c r="B145" s="86">
        <v>2</v>
      </c>
      <c r="C145" s="121">
        <v>0.002518701419902203</v>
      </c>
      <c r="D145" s="86" t="s">
        <v>1802</v>
      </c>
      <c r="E145" s="86" t="b">
        <v>0</v>
      </c>
      <c r="F145" s="86" t="b">
        <v>0</v>
      </c>
      <c r="G145" s="86" t="b">
        <v>0</v>
      </c>
    </row>
    <row r="146" spans="1:7" ht="15">
      <c r="A146" s="86" t="s">
        <v>1766</v>
      </c>
      <c r="B146" s="86">
        <v>2</v>
      </c>
      <c r="C146" s="121">
        <v>0.002518701419902203</v>
      </c>
      <c r="D146" s="86" t="s">
        <v>1802</v>
      </c>
      <c r="E146" s="86" t="b">
        <v>0</v>
      </c>
      <c r="F146" s="86" t="b">
        <v>0</v>
      </c>
      <c r="G146" s="86" t="b">
        <v>0</v>
      </c>
    </row>
    <row r="147" spans="1:7" ht="15">
      <c r="A147" s="86" t="s">
        <v>1767</v>
      </c>
      <c r="B147" s="86">
        <v>2</v>
      </c>
      <c r="C147" s="121">
        <v>0.002518701419902203</v>
      </c>
      <c r="D147" s="86" t="s">
        <v>1802</v>
      </c>
      <c r="E147" s="86" t="b">
        <v>0</v>
      </c>
      <c r="F147" s="86" t="b">
        <v>0</v>
      </c>
      <c r="G147" s="86" t="b">
        <v>0</v>
      </c>
    </row>
    <row r="148" spans="1:7" ht="15">
      <c r="A148" s="86" t="s">
        <v>1768</v>
      </c>
      <c r="B148" s="86">
        <v>2</v>
      </c>
      <c r="C148" s="121">
        <v>0.002980050072260795</v>
      </c>
      <c r="D148" s="86" t="s">
        <v>1802</v>
      </c>
      <c r="E148" s="86" t="b">
        <v>0</v>
      </c>
      <c r="F148" s="86" t="b">
        <v>0</v>
      </c>
      <c r="G148" s="86" t="b">
        <v>0</v>
      </c>
    </row>
    <row r="149" spans="1:7" ht="15">
      <c r="A149" s="86" t="s">
        <v>1769</v>
      </c>
      <c r="B149" s="86">
        <v>2</v>
      </c>
      <c r="C149" s="121">
        <v>0.002518701419902203</v>
      </c>
      <c r="D149" s="86" t="s">
        <v>1802</v>
      </c>
      <c r="E149" s="86" t="b">
        <v>0</v>
      </c>
      <c r="F149" s="86" t="b">
        <v>0</v>
      </c>
      <c r="G149" s="86" t="b">
        <v>0</v>
      </c>
    </row>
    <row r="150" spans="1:7" ht="15">
      <c r="A150" s="86" t="s">
        <v>290</v>
      </c>
      <c r="B150" s="86">
        <v>2</v>
      </c>
      <c r="C150" s="121">
        <v>0.002518701419902203</v>
      </c>
      <c r="D150" s="86" t="s">
        <v>1802</v>
      </c>
      <c r="E150" s="86" t="b">
        <v>0</v>
      </c>
      <c r="F150" s="86" t="b">
        <v>0</v>
      </c>
      <c r="G150" s="86" t="b">
        <v>0</v>
      </c>
    </row>
    <row r="151" spans="1:7" ht="15">
      <c r="A151" s="86" t="s">
        <v>1770</v>
      </c>
      <c r="B151" s="86">
        <v>2</v>
      </c>
      <c r="C151" s="121">
        <v>0.002518701419902203</v>
      </c>
      <c r="D151" s="86" t="s">
        <v>1802</v>
      </c>
      <c r="E151" s="86" t="b">
        <v>0</v>
      </c>
      <c r="F151" s="86" t="b">
        <v>0</v>
      </c>
      <c r="G151" s="86" t="b">
        <v>0</v>
      </c>
    </row>
    <row r="152" spans="1:7" ht="15">
      <c r="A152" s="86" t="s">
        <v>1771</v>
      </c>
      <c r="B152" s="86">
        <v>2</v>
      </c>
      <c r="C152" s="121">
        <v>0.002518701419902203</v>
      </c>
      <c r="D152" s="86" t="s">
        <v>1802</v>
      </c>
      <c r="E152" s="86" t="b">
        <v>0</v>
      </c>
      <c r="F152" s="86" t="b">
        <v>0</v>
      </c>
      <c r="G152" s="86" t="b">
        <v>0</v>
      </c>
    </row>
    <row r="153" spans="1:7" ht="15">
      <c r="A153" s="86" t="s">
        <v>1772</v>
      </c>
      <c r="B153" s="86">
        <v>2</v>
      </c>
      <c r="C153" s="121">
        <v>0.002518701419902203</v>
      </c>
      <c r="D153" s="86" t="s">
        <v>1802</v>
      </c>
      <c r="E153" s="86" t="b">
        <v>0</v>
      </c>
      <c r="F153" s="86" t="b">
        <v>0</v>
      </c>
      <c r="G153" s="86" t="b">
        <v>0</v>
      </c>
    </row>
    <row r="154" spans="1:7" ht="15">
      <c r="A154" s="86" t="s">
        <v>1773</v>
      </c>
      <c r="B154" s="86">
        <v>2</v>
      </c>
      <c r="C154" s="121">
        <v>0.002518701419902203</v>
      </c>
      <c r="D154" s="86" t="s">
        <v>1802</v>
      </c>
      <c r="E154" s="86" t="b">
        <v>0</v>
      </c>
      <c r="F154" s="86" t="b">
        <v>0</v>
      </c>
      <c r="G154" s="86" t="b">
        <v>0</v>
      </c>
    </row>
    <row r="155" spans="1:7" ht="15">
      <c r="A155" s="86" t="s">
        <v>1774</v>
      </c>
      <c r="B155" s="86">
        <v>2</v>
      </c>
      <c r="C155" s="121">
        <v>0.002518701419902203</v>
      </c>
      <c r="D155" s="86" t="s">
        <v>1802</v>
      </c>
      <c r="E155" s="86" t="b">
        <v>0</v>
      </c>
      <c r="F155" s="86" t="b">
        <v>0</v>
      </c>
      <c r="G155" s="86" t="b">
        <v>0</v>
      </c>
    </row>
    <row r="156" spans="1:7" ht="15">
      <c r="A156" s="86" t="s">
        <v>1775</v>
      </c>
      <c r="B156" s="86">
        <v>2</v>
      </c>
      <c r="C156" s="121">
        <v>0.002518701419902203</v>
      </c>
      <c r="D156" s="86" t="s">
        <v>1802</v>
      </c>
      <c r="E156" s="86" t="b">
        <v>0</v>
      </c>
      <c r="F156" s="86" t="b">
        <v>1</v>
      </c>
      <c r="G156" s="86" t="b">
        <v>0</v>
      </c>
    </row>
    <row r="157" spans="1:7" ht="15">
      <c r="A157" s="86" t="s">
        <v>1776</v>
      </c>
      <c r="B157" s="86">
        <v>2</v>
      </c>
      <c r="C157" s="121">
        <v>0.002518701419902203</v>
      </c>
      <c r="D157" s="86" t="s">
        <v>1802</v>
      </c>
      <c r="E157" s="86" t="b">
        <v>0</v>
      </c>
      <c r="F157" s="86" t="b">
        <v>0</v>
      </c>
      <c r="G157" s="86" t="b">
        <v>0</v>
      </c>
    </row>
    <row r="158" spans="1:7" ht="15">
      <c r="A158" s="86" t="s">
        <v>1777</v>
      </c>
      <c r="B158" s="86">
        <v>2</v>
      </c>
      <c r="C158" s="121">
        <v>0.002518701419902203</v>
      </c>
      <c r="D158" s="86" t="s">
        <v>1802</v>
      </c>
      <c r="E158" s="86" t="b">
        <v>0</v>
      </c>
      <c r="F158" s="86" t="b">
        <v>0</v>
      </c>
      <c r="G158" s="86" t="b">
        <v>0</v>
      </c>
    </row>
    <row r="159" spans="1:7" ht="15">
      <c r="A159" s="86" t="s">
        <v>1778</v>
      </c>
      <c r="B159" s="86">
        <v>2</v>
      </c>
      <c r="C159" s="121">
        <v>0.002518701419902203</v>
      </c>
      <c r="D159" s="86" t="s">
        <v>1802</v>
      </c>
      <c r="E159" s="86" t="b">
        <v>0</v>
      </c>
      <c r="F159" s="86" t="b">
        <v>0</v>
      </c>
      <c r="G159" s="86" t="b">
        <v>0</v>
      </c>
    </row>
    <row r="160" spans="1:7" ht="15">
      <c r="A160" s="86" t="s">
        <v>1779</v>
      </c>
      <c r="B160" s="86">
        <v>2</v>
      </c>
      <c r="C160" s="121">
        <v>0.002518701419902203</v>
      </c>
      <c r="D160" s="86" t="s">
        <v>1802</v>
      </c>
      <c r="E160" s="86" t="b">
        <v>0</v>
      </c>
      <c r="F160" s="86" t="b">
        <v>0</v>
      </c>
      <c r="G160" s="86" t="b">
        <v>0</v>
      </c>
    </row>
    <row r="161" spans="1:7" ht="15">
      <c r="A161" s="86" t="s">
        <v>1780</v>
      </c>
      <c r="B161" s="86">
        <v>2</v>
      </c>
      <c r="C161" s="121">
        <v>0.002518701419902203</v>
      </c>
      <c r="D161" s="86" t="s">
        <v>1802</v>
      </c>
      <c r="E161" s="86" t="b">
        <v>0</v>
      </c>
      <c r="F161" s="86" t="b">
        <v>0</v>
      </c>
      <c r="G161" s="86" t="b">
        <v>0</v>
      </c>
    </row>
    <row r="162" spans="1:7" ht="15">
      <c r="A162" s="86" t="s">
        <v>1781</v>
      </c>
      <c r="B162" s="86">
        <v>2</v>
      </c>
      <c r="C162" s="121">
        <v>0.002518701419902203</v>
      </c>
      <c r="D162" s="86" t="s">
        <v>1802</v>
      </c>
      <c r="E162" s="86" t="b">
        <v>0</v>
      </c>
      <c r="F162" s="86" t="b">
        <v>0</v>
      </c>
      <c r="G162" s="86" t="b">
        <v>0</v>
      </c>
    </row>
    <row r="163" spans="1:7" ht="15">
      <c r="A163" s="86" t="s">
        <v>1782</v>
      </c>
      <c r="B163" s="86">
        <v>2</v>
      </c>
      <c r="C163" s="121">
        <v>0.002518701419902203</v>
      </c>
      <c r="D163" s="86" t="s">
        <v>1802</v>
      </c>
      <c r="E163" s="86" t="b">
        <v>0</v>
      </c>
      <c r="F163" s="86" t="b">
        <v>0</v>
      </c>
      <c r="G163" s="86" t="b">
        <v>0</v>
      </c>
    </row>
    <row r="164" spans="1:7" ht="15">
      <c r="A164" s="86" t="s">
        <v>1783</v>
      </c>
      <c r="B164" s="86">
        <v>2</v>
      </c>
      <c r="C164" s="121">
        <v>0.002518701419902203</v>
      </c>
      <c r="D164" s="86" t="s">
        <v>1802</v>
      </c>
      <c r="E164" s="86" t="b">
        <v>0</v>
      </c>
      <c r="F164" s="86" t="b">
        <v>1</v>
      </c>
      <c r="G164" s="86" t="b">
        <v>0</v>
      </c>
    </row>
    <row r="165" spans="1:7" ht="15">
      <c r="A165" s="86" t="s">
        <v>1784</v>
      </c>
      <c r="B165" s="86">
        <v>2</v>
      </c>
      <c r="C165" s="121">
        <v>0.002518701419902203</v>
      </c>
      <c r="D165" s="86" t="s">
        <v>1802</v>
      </c>
      <c r="E165" s="86" t="b">
        <v>0</v>
      </c>
      <c r="F165" s="86" t="b">
        <v>0</v>
      </c>
      <c r="G165" s="86" t="b">
        <v>0</v>
      </c>
    </row>
    <row r="166" spans="1:7" ht="15">
      <c r="A166" s="86" t="s">
        <v>1785</v>
      </c>
      <c r="B166" s="86">
        <v>2</v>
      </c>
      <c r="C166" s="121">
        <v>0.002518701419902203</v>
      </c>
      <c r="D166" s="86" t="s">
        <v>1802</v>
      </c>
      <c r="E166" s="86" t="b">
        <v>0</v>
      </c>
      <c r="F166" s="86" t="b">
        <v>0</v>
      </c>
      <c r="G166" s="86" t="b">
        <v>0</v>
      </c>
    </row>
    <row r="167" spans="1:7" ht="15">
      <c r="A167" s="86" t="s">
        <v>1786</v>
      </c>
      <c r="B167" s="86">
        <v>2</v>
      </c>
      <c r="C167" s="121">
        <v>0.002518701419902203</v>
      </c>
      <c r="D167" s="86" t="s">
        <v>1802</v>
      </c>
      <c r="E167" s="86" t="b">
        <v>0</v>
      </c>
      <c r="F167" s="86" t="b">
        <v>0</v>
      </c>
      <c r="G167" s="86" t="b">
        <v>0</v>
      </c>
    </row>
    <row r="168" spans="1:7" ht="15">
      <c r="A168" s="86" t="s">
        <v>1787</v>
      </c>
      <c r="B168" s="86">
        <v>2</v>
      </c>
      <c r="C168" s="121">
        <v>0.002518701419902203</v>
      </c>
      <c r="D168" s="86" t="s">
        <v>1802</v>
      </c>
      <c r="E168" s="86" t="b">
        <v>1</v>
      </c>
      <c r="F168" s="86" t="b">
        <v>0</v>
      </c>
      <c r="G168" s="86" t="b">
        <v>0</v>
      </c>
    </row>
    <row r="169" spans="1:7" ht="15">
      <c r="A169" s="86" t="s">
        <v>1788</v>
      </c>
      <c r="B169" s="86">
        <v>2</v>
      </c>
      <c r="C169" s="121">
        <v>0.002518701419902203</v>
      </c>
      <c r="D169" s="86" t="s">
        <v>1802</v>
      </c>
      <c r="E169" s="86" t="b">
        <v>0</v>
      </c>
      <c r="F169" s="86" t="b">
        <v>0</v>
      </c>
      <c r="G169" s="86" t="b">
        <v>0</v>
      </c>
    </row>
    <row r="170" spans="1:7" ht="15">
      <c r="A170" s="86" t="s">
        <v>1789</v>
      </c>
      <c r="B170" s="86">
        <v>2</v>
      </c>
      <c r="C170" s="121">
        <v>0.002518701419902203</v>
      </c>
      <c r="D170" s="86" t="s">
        <v>1802</v>
      </c>
      <c r="E170" s="86" t="b">
        <v>0</v>
      </c>
      <c r="F170" s="86" t="b">
        <v>0</v>
      </c>
      <c r="G170" s="86" t="b">
        <v>0</v>
      </c>
    </row>
    <row r="171" spans="1:7" ht="15">
      <c r="A171" s="86" t="s">
        <v>1790</v>
      </c>
      <c r="B171" s="86">
        <v>2</v>
      </c>
      <c r="C171" s="121">
        <v>0.002518701419902203</v>
      </c>
      <c r="D171" s="86" t="s">
        <v>1802</v>
      </c>
      <c r="E171" s="86" t="b">
        <v>0</v>
      </c>
      <c r="F171" s="86" t="b">
        <v>0</v>
      </c>
      <c r="G171" s="86" t="b">
        <v>0</v>
      </c>
    </row>
    <row r="172" spans="1:7" ht="15">
      <c r="A172" s="86" t="s">
        <v>1791</v>
      </c>
      <c r="B172" s="86">
        <v>2</v>
      </c>
      <c r="C172" s="121">
        <v>0.002518701419902203</v>
      </c>
      <c r="D172" s="86" t="s">
        <v>1802</v>
      </c>
      <c r="E172" s="86" t="b">
        <v>0</v>
      </c>
      <c r="F172" s="86" t="b">
        <v>0</v>
      </c>
      <c r="G172" s="86" t="b">
        <v>0</v>
      </c>
    </row>
    <row r="173" spans="1:7" ht="15">
      <c r="A173" s="86" t="s">
        <v>1792</v>
      </c>
      <c r="B173" s="86">
        <v>2</v>
      </c>
      <c r="C173" s="121">
        <v>0.002518701419902203</v>
      </c>
      <c r="D173" s="86" t="s">
        <v>1802</v>
      </c>
      <c r="E173" s="86" t="b">
        <v>0</v>
      </c>
      <c r="F173" s="86" t="b">
        <v>0</v>
      </c>
      <c r="G173" s="86" t="b">
        <v>0</v>
      </c>
    </row>
    <row r="174" spans="1:7" ht="15">
      <c r="A174" s="86" t="s">
        <v>1793</v>
      </c>
      <c r="B174" s="86">
        <v>2</v>
      </c>
      <c r="C174" s="121">
        <v>0.002518701419902203</v>
      </c>
      <c r="D174" s="86" t="s">
        <v>1802</v>
      </c>
      <c r="E174" s="86" t="b">
        <v>0</v>
      </c>
      <c r="F174" s="86" t="b">
        <v>0</v>
      </c>
      <c r="G174" s="86" t="b">
        <v>0</v>
      </c>
    </row>
    <row r="175" spans="1:7" ht="15">
      <c r="A175" s="86" t="s">
        <v>1794</v>
      </c>
      <c r="B175" s="86">
        <v>2</v>
      </c>
      <c r="C175" s="121">
        <v>0.002518701419902203</v>
      </c>
      <c r="D175" s="86" t="s">
        <v>1802</v>
      </c>
      <c r="E175" s="86" t="b">
        <v>0</v>
      </c>
      <c r="F175" s="86" t="b">
        <v>0</v>
      </c>
      <c r="G175" s="86" t="b">
        <v>0</v>
      </c>
    </row>
    <row r="176" spans="1:7" ht="15">
      <c r="A176" s="86" t="s">
        <v>1795</v>
      </c>
      <c r="B176" s="86">
        <v>2</v>
      </c>
      <c r="C176" s="121">
        <v>0.002518701419902203</v>
      </c>
      <c r="D176" s="86" t="s">
        <v>1802</v>
      </c>
      <c r="E176" s="86" t="b">
        <v>0</v>
      </c>
      <c r="F176" s="86" t="b">
        <v>0</v>
      </c>
      <c r="G176" s="86" t="b">
        <v>0</v>
      </c>
    </row>
    <row r="177" spans="1:7" ht="15">
      <c r="A177" s="86" t="s">
        <v>1796</v>
      </c>
      <c r="B177" s="86">
        <v>2</v>
      </c>
      <c r="C177" s="121">
        <v>0.002518701419902203</v>
      </c>
      <c r="D177" s="86" t="s">
        <v>1802</v>
      </c>
      <c r="E177" s="86" t="b">
        <v>0</v>
      </c>
      <c r="F177" s="86" t="b">
        <v>0</v>
      </c>
      <c r="G177" s="86" t="b">
        <v>0</v>
      </c>
    </row>
    <row r="178" spans="1:7" ht="15">
      <c r="A178" s="86" t="s">
        <v>1797</v>
      </c>
      <c r="B178" s="86">
        <v>2</v>
      </c>
      <c r="C178" s="121">
        <v>0.002518701419902203</v>
      </c>
      <c r="D178" s="86" t="s">
        <v>1802</v>
      </c>
      <c r="E178" s="86" t="b">
        <v>0</v>
      </c>
      <c r="F178" s="86" t="b">
        <v>0</v>
      </c>
      <c r="G178" s="86" t="b">
        <v>0</v>
      </c>
    </row>
    <row r="179" spans="1:7" ht="15">
      <c r="A179" s="86" t="s">
        <v>1798</v>
      </c>
      <c r="B179" s="86">
        <v>2</v>
      </c>
      <c r="C179" s="121">
        <v>0.002518701419902203</v>
      </c>
      <c r="D179" s="86" t="s">
        <v>1802</v>
      </c>
      <c r="E179" s="86" t="b">
        <v>1</v>
      </c>
      <c r="F179" s="86" t="b">
        <v>0</v>
      </c>
      <c r="G179" s="86" t="b">
        <v>0</v>
      </c>
    </row>
    <row r="180" spans="1:7" ht="15">
      <c r="A180" s="86" t="s">
        <v>1799</v>
      </c>
      <c r="B180" s="86">
        <v>2</v>
      </c>
      <c r="C180" s="121">
        <v>0.002518701419902203</v>
      </c>
      <c r="D180" s="86" t="s">
        <v>1802</v>
      </c>
      <c r="E180" s="86" t="b">
        <v>0</v>
      </c>
      <c r="F180" s="86" t="b">
        <v>0</v>
      </c>
      <c r="G180" s="86" t="b">
        <v>0</v>
      </c>
    </row>
    <row r="181" spans="1:7" ht="15">
      <c r="A181" s="86" t="s">
        <v>1464</v>
      </c>
      <c r="B181" s="86">
        <v>2</v>
      </c>
      <c r="C181" s="121">
        <v>0.002518701419902203</v>
      </c>
      <c r="D181" s="86" t="s">
        <v>1802</v>
      </c>
      <c r="E181" s="86" t="b">
        <v>0</v>
      </c>
      <c r="F181" s="86" t="b">
        <v>0</v>
      </c>
      <c r="G181" s="86" t="b">
        <v>0</v>
      </c>
    </row>
    <row r="182" spans="1:7" ht="15">
      <c r="A182" s="86" t="s">
        <v>1465</v>
      </c>
      <c r="B182" s="86">
        <v>2</v>
      </c>
      <c r="C182" s="121">
        <v>0.002518701419902203</v>
      </c>
      <c r="D182" s="86" t="s">
        <v>1802</v>
      </c>
      <c r="E182" s="86" t="b">
        <v>0</v>
      </c>
      <c r="F182" s="86" t="b">
        <v>0</v>
      </c>
      <c r="G182" s="86" t="b">
        <v>0</v>
      </c>
    </row>
    <row r="183" spans="1:7" ht="15">
      <c r="A183" s="86" t="s">
        <v>1466</v>
      </c>
      <c r="B183" s="86">
        <v>2</v>
      </c>
      <c r="C183" s="121">
        <v>0.002518701419902203</v>
      </c>
      <c r="D183" s="86" t="s">
        <v>1802</v>
      </c>
      <c r="E183" s="86" t="b">
        <v>0</v>
      </c>
      <c r="F183" s="86" t="b">
        <v>0</v>
      </c>
      <c r="G183" s="86" t="b">
        <v>0</v>
      </c>
    </row>
    <row r="184" spans="1:7" ht="15">
      <c r="A184" s="86" t="s">
        <v>1467</v>
      </c>
      <c r="B184" s="86">
        <v>2</v>
      </c>
      <c r="C184" s="121">
        <v>0.002518701419902203</v>
      </c>
      <c r="D184" s="86" t="s">
        <v>1802</v>
      </c>
      <c r="E184" s="86" t="b">
        <v>0</v>
      </c>
      <c r="F184" s="86" t="b">
        <v>0</v>
      </c>
      <c r="G184" s="86" t="b">
        <v>0</v>
      </c>
    </row>
    <row r="185" spans="1:7" ht="15">
      <c r="A185" s="86" t="s">
        <v>1468</v>
      </c>
      <c r="B185" s="86">
        <v>2</v>
      </c>
      <c r="C185" s="121">
        <v>0.002518701419902203</v>
      </c>
      <c r="D185" s="86" t="s">
        <v>1802</v>
      </c>
      <c r="E185" s="86" t="b">
        <v>0</v>
      </c>
      <c r="F185" s="86" t="b">
        <v>0</v>
      </c>
      <c r="G185" s="86" t="b">
        <v>0</v>
      </c>
    </row>
    <row r="186" spans="1:7" ht="15">
      <c r="A186" s="86" t="s">
        <v>1469</v>
      </c>
      <c r="B186" s="86">
        <v>2</v>
      </c>
      <c r="C186" s="121">
        <v>0.002518701419902203</v>
      </c>
      <c r="D186" s="86" t="s">
        <v>1802</v>
      </c>
      <c r="E186" s="86" t="b">
        <v>1</v>
      </c>
      <c r="F186" s="86" t="b">
        <v>0</v>
      </c>
      <c r="G186" s="86" t="b">
        <v>0</v>
      </c>
    </row>
    <row r="187" spans="1:7" ht="15">
      <c r="A187" s="86" t="s">
        <v>1419</v>
      </c>
      <c r="B187" s="86">
        <v>2</v>
      </c>
      <c r="C187" s="121">
        <v>0.002980050072260795</v>
      </c>
      <c r="D187" s="86" t="s">
        <v>1802</v>
      </c>
      <c r="E187" s="86" t="b">
        <v>0</v>
      </c>
      <c r="F187" s="86" t="b">
        <v>0</v>
      </c>
      <c r="G187" s="86" t="b">
        <v>0</v>
      </c>
    </row>
    <row r="188" spans="1:7" ht="15">
      <c r="A188" s="86" t="s">
        <v>1452</v>
      </c>
      <c r="B188" s="86">
        <v>2</v>
      </c>
      <c r="C188" s="121">
        <v>0.002980050072260795</v>
      </c>
      <c r="D188" s="86" t="s">
        <v>1802</v>
      </c>
      <c r="E188" s="86" t="b">
        <v>0</v>
      </c>
      <c r="F188" s="86" t="b">
        <v>0</v>
      </c>
      <c r="G188" s="86" t="b">
        <v>0</v>
      </c>
    </row>
    <row r="189" spans="1:7" ht="15">
      <c r="A189" s="86" t="s">
        <v>286</v>
      </c>
      <c r="B189" s="86">
        <v>2</v>
      </c>
      <c r="C189" s="121">
        <v>0.002518701419902203</v>
      </c>
      <c r="D189" s="86" t="s">
        <v>1802</v>
      </c>
      <c r="E189" s="86" t="b">
        <v>0</v>
      </c>
      <c r="F189" s="86" t="b">
        <v>0</v>
      </c>
      <c r="G189" s="86" t="b">
        <v>0</v>
      </c>
    </row>
    <row r="190" spans="1:7" ht="15">
      <c r="A190" s="86" t="s">
        <v>1387</v>
      </c>
      <c r="B190" s="86">
        <v>19</v>
      </c>
      <c r="C190" s="121">
        <v>0</v>
      </c>
      <c r="D190" s="86" t="s">
        <v>1285</v>
      </c>
      <c r="E190" s="86" t="b">
        <v>0</v>
      </c>
      <c r="F190" s="86" t="b">
        <v>0</v>
      </c>
      <c r="G190" s="86" t="b">
        <v>0</v>
      </c>
    </row>
    <row r="191" spans="1:7" ht="15">
      <c r="A191" s="86" t="s">
        <v>1393</v>
      </c>
      <c r="B191" s="86">
        <v>12</v>
      </c>
      <c r="C191" s="121">
        <v>0.009391640230833135</v>
      </c>
      <c r="D191" s="86" t="s">
        <v>1285</v>
      </c>
      <c r="E191" s="86" t="b">
        <v>0</v>
      </c>
      <c r="F191" s="86" t="b">
        <v>1</v>
      </c>
      <c r="G191" s="86" t="b">
        <v>0</v>
      </c>
    </row>
    <row r="192" spans="1:7" ht="15">
      <c r="A192" s="86" t="s">
        <v>1394</v>
      </c>
      <c r="B192" s="86">
        <v>12</v>
      </c>
      <c r="C192" s="121">
        <v>0.009391640230833135</v>
      </c>
      <c r="D192" s="86" t="s">
        <v>1285</v>
      </c>
      <c r="E192" s="86" t="b">
        <v>0</v>
      </c>
      <c r="F192" s="86" t="b">
        <v>0</v>
      </c>
      <c r="G192" s="86" t="b">
        <v>0</v>
      </c>
    </row>
    <row r="193" spans="1:7" ht="15">
      <c r="A193" s="86" t="s">
        <v>1395</v>
      </c>
      <c r="B193" s="86">
        <v>12</v>
      </c>
      <c r="C193" s="121">
        <v>0.009391640230833135</v>
      </c>
      <c r="D193" s="86" t="s">
        <v>1285</v>
      </c>
      <c r="E193" s="86" t="b">
        <v>0</v>
      </c>
      <c r="F193" s="86" t="b">
        <v>0</v>
      </c>
      <c r="G193" s="86" t="b">
        <v>0</v>
      </c>
    </row>
    <row r="194" spans="1:7" ht="15">
      <c r="A194" s="86" t="s">
        <v>1396</v>
      </c>
      <c r="B194" s="86">
        <v>12</v>
      </c>
      <c r="C194" s="121">
        <v>0.009391640230833135</v>
      </c>
      <c r="D194" s="86" t="s">
        <v>1285</v>
      </c>
      <c r="E194" s="86" t="b">
        <v>0</v>
      </c>
      <c r="F194" s="86" t="b">
        <v>0</v>
      </c>
      <c r="G194" s="86" t="b">
        <v>0</v>
      </c>
    </row>
    <row r="195" spans="1:7" ht="15">
      <c r="A195" s="86" t="s">
        <v>1397</v>
      </c>
      <c r="B195" s="86">
        <v>12</v>
      </c>
      <c r="C195" s="121">
        <v>0.009391640230833135</v>
      </c>
      <c r="D195" s="86" t="s">
        <v>1285</v>
      </c>
      <c r="E195" s="86" t="b">
        <v>0</v>
      </c>
      <c r="F195" s="86" t="b">
        <v>0</v>
      </c>
      <c r="G195" s="86" t="b">
        <v>0</v>
      </c>
    </row>
    <row r="196" spans="1:7" ht="15">
      <c r="A196" s="86" t="s">
        <v>1398</v>
      </c>
      <c r="B196" s="86">
        <v>12</v>
      </c>
      <c r="C196" s="121">
        <v>0.009391640230833135</v>
      </c>
      <c r="D196" s="86" t="s">
        <v>1285</v>
      </c>
      <c r="E196" s="86" t="b">
        <v>0</v>
      </c>
      <c r="F196" s="86" t="b">
        <v>0</v>
      </c>
      <c r="G196" s="86" t="b">
        <v>0</v>
      </c>
    </row>
    <row r="197" spans="1:7" ht="15">
      <c r="A197" s="86" t="s">
        <v>1391</v>
      </c>
      <c r="B197" s="86">
        <v>12</v>
      </c>
      <c r="C197" s="121">
        <v>0.009391640230833135</v>
      </c>
      <c r="D197" s="86" t="s">
        <v>1285</v>
      </c>
      <c r="E197" s="86" t="b">
        <v>0</v>
      </c>
      <c r="F197" s="86" t="b">
        <v>0</v>
      </c>
      <c r="G197" s="86" t="b">
        <v>0</v>
      </c>
    </row>
    <row r="198" spans="1:7" ht="15">
      <c r="A198" s="86" t="s">
        <v>1399</v>
      </c>
      <c r="B198" s="86">
        <v>12</v>
      </c>
      <c r="C198" s="121">
        <v>0.009391640230833135</v>
      </c>
      <c r="D198" s="86" t="s">
        <v>1285</v>
      </c>
      <c r="E198" s="86" t="b">
        <v>0</v>
      </c>
      <c r="F198" s="86" t="b">
        <v>0</v>
      </c>
      <c r="G198" s="86" t="b">
        <v>0</v>
      </c>
    </row>
    <row r="199" spans="1:7" ht="15">
      <c r="A199" s="86" t="s">
        <v>1400</v>
      </c>
      <c r="B199" s="86">
        <v>12</v>
      </c>
      <c r="C199" s="121">
        <v>0.009391640230833135</v>
      </c>
      <c r="D199" s="86" t="s">
        <v>1285</v>
      </c>
      <c r="E199" s="86" t="b">
        <v>0</v>
      </c>
      <c r="F199" s="86" t="b">
        <v>1</v>
      </c>
      <c r="G199" s="86" t="b">
        <v>0</v>
      </c>
    </row>
    <row r="200" spans="1:7" ht="15">
      <c r="A200" s="86" t="s">
        <v>1710</v>
      </c>
      <c r="B200" s="86">
        <v>12</v>
      </c>
      <c r="C200" s="121">
        <v>0.009391640230833135</v>
      </c>
      <c r="D200" s="86" t="s">
        <v>1285</v>
      </c>
      <c r="E200" s="86" t="b">
        <v>0</v>
      </c>
      <c r="F200" s="86" t="b">
        <v>0</v>
      </c>
      <c r="G200" s="86" t="b">
        <v>0</v>
      </c>
    </row>
    <row r="201" spans="1:7" ht="15">
      <c r="A201" s="86" t="s">
        <v>1711</v>
      </c>
      <c r="B201" s="86">
        <v>12</v>
      </c>
      <c r="C201" s="121">
        <v>0.009391640230833135</v>
      </c>
      <c r="D201" s="86" t="s">
        <v>1285</v>
      </c>
      <c r="E201" s="86" t="b">
        <v>0</v>
      </c>
      <c r="F201" s="86" t="b">
        <v>0</v>
      </c>
      <c r="G201" s="86" t="b">
        <v>0</v>
      </c>
    </row>
    <row r="202" spans="1:7" ht="15">
      <c r="A202" s="86" t="s">
        <v>1712</v>
      </c>
      <c r="B202" s="86">
        <v>12</v>
      </c>
      <c r="C202" s="121">
        <v>0.009391640230833135</v>
      </c>
      <c r="D202" s="86" t="s">
        <v>1285</v>
      </c>
      <c r="E202" s="86" t="b">
        <v>0</v>
      </c>
      <c r="F202" s="86" t="b">
        <v>1</v>
      </c>
      <c r="G202" s="86" t="b">
        <v>0</v>
      </c>
    </row>
    <row r="203" spans="1:7" ht="15">
      <c r="A203" s="86" t="s">
        <v>1713</v>
      </c>
      <c r="B203" s="86">
        <v>12</v>
      </c>
      <c r="C203" s="121">
        <v>0.009391640230833135</v>
      </c>
      <c r="D203" s="86" t="s">
        <v>1285</v>
      </c>
      <c r="E203" s="86" t="b">
        <v>0</v>
      </c>
      <c r="F203" s="86" t="b">
        <v>0</v>
      </c>
      <c r="G203" s="86" t="b">
        <v>0</v>
      </c>
    </row>
    <row r="204" spans="1:7" ht="15">
      <c r="A204" s="86" t="s">
        <v>289</v>
      </c>
      <c r="B204" s="86">
        <v>5</v>
      </c>
      <c r="C204" s="121">
        <v>0.011368305816015884</v>
      </c>
      <c r="D204" s="86" t="s">
        <v>1285</v>
      </c>
      <c r="E204" s="86" t="b">
        <v>0</v>
      </c>
      <c r="F204" s="86" t="b">
        <v>0</v>
      </c>
      <c r="G204" s="86" t="b">
        <v>0</v>
      </c>
    </row>
    <row r="205" spans="1:7" ht="15">
      <c r="A205" s="86" t="s">
        <v>1745</v>
      </c>
      <c r="B205" s="86">
        <v>4</v>
      </c>
      <c r="C205" s="121">
        <v>0.01061480171960575</v>
      </c>
      <c r="D205" s="86" t="s">
        <v>1285</v>
      </c>
      <c r="E205" s="86" t="b">
        <v>0</v>
      </c>
      <c r="F205" s="86" t="b">
        <v>0</v>
      </c>
      <c r="G205" s="86" t="b">
        <v>0</v>
      </c>
    </row>
    <row r="206" spans="1:7" ht="15">
      <c r="A206" s="86" t="s">
        <v>1748</v>
      </c>
      <c r="B206" s="86">
        <v>3</v>
      </c>
      <c r="C206" s="121">
        <v>0.009430968779213723</v>
      </c>
      <c r="D206" s="86" t="s">
        <v>1285</v>
      </c>
      <c r="E206" s="86" t="b">
        <v>0</v>
      </c>
      <c r="F206" s="86" t="b">
        <v>0</v>
      </c>
      <c r="G206" s="86" t="b">
        <v>0</v>
      </c>
    </row>
    <row r="207" spans="1:7" ht="15">
      <c r="A207" s="86" t="s">
        <v>1749</v>
      </c>
      <c r="B207" s="86">
        <v>3</v>
      </c>
      <c r="C207" s="121">
        <v>0.009430968779213723</v>
      </c>
      <c r="D207" s="86" t="s">
        <v>1285</v>
      </c>
      <c r="E207" s="86" t="b">
        <v>0</v>
      </c>
      <c r="F207" s="86" t="b">
        <v>0</v>
      </c>
      <c r="G207" s="86" t="b">
        <v>0</v>
      </c>
    </row>
    <row r="208" spans="1:7" ht="15">
      <c r="A208" s="86" t="s">
        <v>1750</v>
      </c>
      <c r="B208" s="86">
        <v>3</v>
      </c>
      <c r="C208" s="121">
        <v>0.009430968779213723</v>
      </c>
      <c r="D208" s="86" t="s">
        <v>1285</v>
      </c>
      <c r="E208" s="86" t="b">
        <v>0</v>
      </c>
      <c r="F208" s="86" t="b">
        <v>0</v>
      </c>
      <c r="G208" s="86" t="b">
        <v>0</v>
      </c>
    </row>
    <row r="209" spans="1:7" ht="15">
      <c r="A209" s="86" t="s">
        <v>1751</v>
      </c>
      <c r="B209" s="86">
        <v>3</v>
      </c>
      <c r="C209" s="121">
        <v>0.009430968779213723</v>
      </c>
      <c r="D209" s="86" t="s">
        <v>1285</v>
      </c>
      <c r="E209" s="86" t="b">
        <v>0</v>
      </c>
      <c r="F209" s="86" t="b">
        <v>0</v>
      </c>
      <c r="G209" s="86" t="b">
        <v>0</v>
      </c>
    </row>
    <row r="210" spans="1:7" ht="15">
      <c r="A210" s="86" t="s">
        <v>1752</v>
      </c>
      <c r="B210" s="86">
        <v>3</v>
      </c>
      <c r="C210" s="121">
        <v>0.009430968779213723</v>
      </c>
      <c r="D210" s="86" t="s">
        <v>1285</v>
      </c>
      <c r="E210" s="86" t="b">
        <v>0</v>
      </c>
      <c r="F210" s="86" t="b">
        <v>0</v>
      </c>
      <c r="G210" s="86" t="b">
        <v>0</v>
      </c>
    </row>
    <row r="211" spans="1:7" ht="15">
      <c r="A211" s="86" t="s">
        <v>1753</v>
      </c>
      <c r="B211" s="86">
        <v>3</v>
      </c>
      <c r="C211" s="121">
        <v>0.009430968779213723</v>
      </c>
      <c r="D211" s="86" t="s">
        <v>1285</v>
      </c>
      <c r="E211" s="86" t="b">
        <v>0</v>
      </c>
      <c r="F211" s="86" t="b">
        <v>0</v>
      </c>
      <c r="G211" s="86" t="b">
        <v>0</v>
      </c>
    </row>
    <row r="212" spans="1:7" ht="15">
      <c r="A212" s="86" t="s">
        <v>1769</v>
      </c>
      <c r="B212" s="86">
        <v>2</v>
      </c>
      <c r="C212" s="121">
        <v>0.007668420433638021</v>
      </c>
      <c r="D212" s="86" t="s">
        <v>1285</v>
      </c>
      <c r="E212" s="86" t="b">
        <v>0</v>
      </c>
      <c r="F212" s="86" t="b">
        <v>0</v>
      </c>
      <c r="G212" s="86" t="b">
        <v>0</v>
      </c>
    </row>
    <row r="213" spans="1:7" ht="15">
      <c r="A213" s="86" t="s">
        <v>290</v>
      </c>
      <c r="B213" s="86">
        <v>2</v>
      </c>
      <c r="C213" s="121">
        <v>0.007668420433638021</v>
      </c>
      <c r="D213" s="86" t="s">
        <v>1285</v>
      </c>
      <c r="E213" s="86" t="b">
        <v>0</v>
      </c>
      <c r="F213" s="86" t="b">
        <v>0</v>
      </c>
      <c r="G213" s="86" t="b">
        <v>0</v>
      </c>
    </row>
    <row r="214" spans="1:7" ht="15">
      <c r="A214" s="86" t="s">
        <v>1770</v>
      </c>
      <c r="B214" s="86">
        <v>2</v>
      </c>
      <c r="C214" s="121">
        <v>0.007668420433638021</v>
      </c>
      <c r="D214" s="86" t="s">
        <v>1285</v>
      </c>
      <c r="E214" s="86" t="b">
        <v>0</v>
      </c>
      <c r="F214" s="86" t="b">
        <v>0</v>
      </c>
      <c r="G214" s="86" t="b">
        <v>0</v>
      </c>
    </row>
    <row r="215" spans="1:7" ht="15">
      <c r="A215" s="86" t="s">
        <v>1747</v>
      </c>
      <c r="B215" s="86">
        <v>2</v>
      </c>
      <c r="C215" s="121">
        <v>0.007668420433638021</v>
      </c>
      <c r="D215" s="86" t="s">
        <v>1285</v>
      </c>
      <c r="E215" s="86" t="b">
        <v>0</v>
      </c>
      <c r="F215" s="86" t="b">
        <v>0</v>
      </c>
      <c r="G215" s="86" t="b">
        <v>0</v>
      </c>
    </row>
    <row r="216" spans="1:7" ht="15">
      <c r="A216" s="86" t="s">
        <v>1462</v>
      </c>
      <c r="B216" s="86">
        <v>2</v>
      </c>
      <c r="C216" s="121">
        <v>0.007668420433638021</v>
      </c>
      <c r="D216" s="86" t="s">
        <v>1285</v>
      </c>
      <c r="E216" s="86" t="b">
        <v>0</v>
      </c>
      <c r="F216" s="86" t="b">
        <v>0</v>
      </c>
      <c r="G216" s="86" t="b">
        <v>0</v>
      </c>
    </row>
    <row r="217" spans="1:7" ht="15">
      <c r="A217" s="86" t="s">
        <v>1771</v>
      </c>
      <c r="B217" s="86">
        <v>2</v>
      </c>
      <c r="C217" s="121">
        <v>0.007668420433638021</v>
      </c>
      <c r="D217" s="86" t="s">
        <v>1285</v>
      </c>
      <c r="E217" s="86" t="b">
        <v>0</v>
      </c>
      <c r="F217" s="86" t="b">
        <v>0</v>
      </c>
      <c r="G217" s="86" t="b">
        <v>0</v>
      </c>
    </row>
    <row r="218" spans="1:7" ht="15">
      <c r="A218" s="86" t="s">
        <v>1773</v>
      </c>
      <c r="B218" s="86">
        <v>2</v>
      </c>
      <c r="C218" s="121">
        <v>0.007668420433638021</v>
      </c>
      <c r="D218" s="86" t="s">
        <v>1285</v>
      </c>
      <c r="E218" s="86" t="b">
        <v>0</v>
      </c>
      <c r="F218" s="86" t="b">
        <v>0</v>
      </c>
      <c r="G218" s="86" t="b">
        <v>0</v>
      </c>
    </row>
    <row r="219" spans="1:7" ht="15">
      <c r="A219" s="86" t="s">
        <v>1427</v>
      </c>
      <c r="B219" s="86">
        <v>2</v>
      </c>
      <c r="C219" s="121">
        <v>0.007668420433638021</v>
      </c>
      <c r="D219" s="86" t="s">
        <v>1285</v>
      </c>
      <c r="E219" s="86" t="b">
        <v>0</v>
      </c>
      <c r="F219" s="86" t="b">
        <v>0</v>
      </c>
      <c r="G219" s="86" t="b">
        <v>0</v>
      </c>
    </row>
    <row r="220" spans="1:7" ht="15">
      <c r="A220" s="86" t="s">
        <v>1445</v>
      </c>
      <c r="B220" s="86">
        <v>2</v>
      </c>
      <c r="C220" s="121">
        <v>0.007668420433638021</v>
      </c>
      <c r="D220" s="86" t="s">
        <v>1285</v>
      </c>
      <c r="E220" s="86" t="b">
        <v>0</v>
      </c>
      <c r="F220" s="86" t="b">
        <v>0</v>
      </c>
      <c r="G220" s="86" t="b">
        <v>0</v>
      </c>
    </row>
    <row r="221" spans="1:7" ht="15">
      <c r="A221" s="86" t="s">
        <v>1774</v>
      </c>
      <c r="B221" s="86">
        <v>2</v>
      </c>
      <c r="C221" s="121">
        <v>0.007668420433638021</v>
      </c>
      <c r="D221" s="86" t="s">
        <v>1285</v>
      </c>
      <c r="E221" s="86" t="b">
        <v>0</v>
      </c>
      <c r="F221" s="86" t="b">
        <v>0</v>
      </c>
      <c r="G221" s="86" t="b">
        <v>0</v>
      </c>
    </row>
    <row r="222" spans="1:7" ht="15">
      <c r="A222" s="86" t="s">
        <v>1775</v>
      </c>
      <c r="B222" s="86">
        <v>2</v>
      </c>
      <c r="C222" s="121">
        <v>0.007668420433638021</v>
      </c>
      <c r="D222" s="86" t="s">
        <v>1285</v>
      </c>
      <c r="E222" s="86" t="b">
        <v>0</v>
      </c>
      <c r="F222" s="86" t="b">
        <v>1</v>
      </c>
      <c r="G222" s="86" t="b">
        <v>0</v>
      </c>
    </row>
    <row r="223" spans="1:7" ht="15">
      <c r="A223" s="86" t="s">
        <v>1776</v>
      </c>
      <c r="B223" s="86">
        <v>2</v>
      </c>
      <c r="C223" s="121">
        <v>0.007668420433638021</v>
      </c>
      <c r="D223" s="86" t="s">
        <v>1285</v>
      </c>
      <c r="E223" s="86" t="b">
        <v>0</v>
      </c>
      <c r="F223" s="86" t="b">
        <v>0</v>
      </c>
      <c r="G223" s="86" t="b">
        <v>0</v>
      </c>
    </row>
    <row r="224" spans="1:7" ht="15">
      <c r="A224" s="86" t="s">
        <v>1777</v>
      </c>
      <c r="B224" s="86">
        <v>2</v>
      </c>
      <c r="C224" s="121">
        <v>0.007668420433638021</v>
      </c>
      <c r="D224" s="86" t="s">
        <v>1285</v>
      </c>
      <c r="E224" s="86" t="b">
        <v>0</v>
      </c>
      <c r="F224" s="86" t="b">
        <v>0</v>
      </c>
      <c r="G224" s="86" t="b">
        <v>0</v>
      </c>
    </row>
    <row r="225" spans="1:7" ht="15">
      <c r="A225" s="86" t="s">
        <v>1778</v>
      </c>
      <c r="B225" s="86">
        <v>2</v>
      </c>
      <c r="C225" s="121">
        <v>0.007668420433638021</v>
      </c>
      <c r="D225" s="86" t="s">
        <v>1285</v>
      </c>
      <c r="E225" s="86" t="b">
        <v>0</v>
      </c>
      <c r="F225" s="86" t="b">
        <v>0</v>
      </c>
      <c r="G225" s="86" t="b">
        <v>0</v>
      </c>
    </row>
    <row r="226" spans="1:7" ht="15">
      <c r="A226" s="86" t="s">
        <v>1779</v>
      </c>
      <c r="B226" s="86">
        <v>2</v>
      </c>
      <c r="C226" s="121">
        <v>0.007668420433638021</v>
      </c>
      <c r="D226" s="86" t="s">
        <v>1285</v>
      </c>
      <c r="E226" s="86" t="b">
        <v>0</v>
      </c>
      <c r="F226" s="86" t="b">
        <v>0</v>
      </c>
      <c r="G226" s="86" t="b">
        <v>0</v>
      </c>
    </row>
    <row r="227" spans="1:7" ht="15">
      <c r="A227" s="86" t="s">
        <v>1780</v>
      </c>
      <c r="B227" s="86">
        <v>2</v>
      </c>
      <c r="C227" s="121">
        <v>0.007668420433638021</v>
      </c>
      <c r="D227" s="86" t="s">
        <v>1285</v>
      </c>
      <c r="E227" s="86" t="b">
        <v>0</v>
      </c>
      <c r="F227" s="86" t="b">
        <v>0</v>
      </c>
      <c r="G227" s="86" t="b">
        <v>0</v>
      </c>
    </row>
    <row r="228" spans="1:7" ht="15">
      <c r="A228" s="86" t="s">
        <v>1754</v>
      </c>
      <c r="B228" s="86">
        <v>2</v>
      </c>
      <c r="C228" s="121">
        <v>0.007668420433638021</v>
      </c>
      <c r="D228" s="86" t="s">
        <v>1285</v>
      </c>
      <c r="E228" s="86" t="b">
        <v>0</v>
      </c>
      <c r="F228" s="86" t="b">
        <v>0</v>
      </c>
      <c r="G228" s="86" t="b">
        <v>0</v>
      </c>
    </row>
    <row r="229" spans="1:7" ht="15">
      <c r="A229" s="86" t="s">
        <v>1781</v>
      </c>
      <c r="B229" s="86">
        <v>2</v>
      </c>
      <c r="C229" s="121">
        <v>0.007668420433638021</v>
      </c>
      <c r="D229" s="86" t="s">
        <v>1285</v>
      </c>
      <c r="E229" s="86" t="b">
        <v>0</v>
      </c>
      <c r="F229" s="86" t="b">
        <v>0</v>
      </c>
      <c r="G229" s="86" t="b">
        <v>0</v>
      </c>
    </row>
    <row r="230" spans="1:7" ht="15">
      <c r="A230" s="86" t="s">
        <v>1782</v>
      </c>
      <c r="B230" s="86">
        <v>2</v>
      </c>
      <c r="C230" s="121">
        <v>0.007668420433638021</v>
      </c>
      <c r="D230" s="86" t="s">
        <v>1285</v>
      </c>
      <c r="E230" s="86" t="b">
        <v>0</v>
      </c>
      <c r="F230" s="86" t="b">
        <v>0</v>
      </c>
      <c r="G230" s="86" t="b">
        <v>0</v>
      </c>
    </row>
    <row r="231" spans="1:7" ht="15">
      <c r="A231" s="86" t="s">
        <v>1783</v>
      </c>
      <c r="B231" s="86">
        <v>2</v>
      </c>
      <c r="C231" s="121">
        <v>0.007668420433638021</v>
      </c>
      <c r="D231" s="86" t="s">
        <v>1285</v>
      </c>
      <c r="E231" s="86" t="b">
        <v>0</v>
      </c>
      <c r="F231" s="86" t="b">
        <v>1</v>
      </c>
      <c r="G231" s="86" t="b">
        <v>0</v>
      </c>
    </row>
    <row r="232" spans="1:7" ht="15">
      <c r="A232" s="86" t="s">
        <v>1784</v>
      </c>
      <c r="B232" s="86">
        <v>2</v>
      </c>
      <c r="C232" s="121">
        <v>0.007668420433638021</v>
      </c>
      <c r="D232" s="86" t="s">
        <v>1285</v>
      </c>
      <c r="E232" s="86" t="b">
        <v>0</v>
      </c>
      <c r="F232" s="86" t="b">
        <v>0</v>
      </c>
      <c r="G232" s="86" t="b">
        <v>0</v>
      </c>
    </row>
    <row r="233" spans="1:7" ht="15">
      <c r="A233" s="86" t="s">
        <v>1402</v>
      </c>
      <c r="B233" s="86">
        <v>13</v>
      </c>
      <c r="C233" s="121">
        <v>0</v>
      </c>
      <c r="D233" s="86" t="s">
        <v>1286</v>
      </c>
      <c r="E233" s="86" t="b">
        <v>0</v>
      </c>
      <c r="F233" s="86" t="b">
        <v>0</v>
      </c>
      <c r="G233" s="86" t="b">
        <v>0</v>
      </c>
    </row>
    <row r="234" spans="1:7" ht="15">
      <c r="A234" s="86" t="s">
        <v>1403</v>
      </c>
      <c r="B234" s="86">
        <v>13</v>
      </c>
      <c r="C234" s="121">
        <v>0</v>
      </c>
      <c r="D234" s="86" t="s">
        <v>1286</v>
      </c>
      <c r="E234" s="86" t="b">
        <v>0</v>
      </c>
      <c r="F234" s="86" t="b">
        <v>0</v>
      </c>
      <c r="G234" s="86" t="b">
        <v>0</v>
      </c>
    </row>
    <row r="235" spans="1:7" ht="15">
      <c r="A235" s="86" t="s">
        <v>1404</v>
      </c>
      <c r="B235" s="86">
        <v>13</v>
      </c>
      <c r="C235" s="121">
        <v>0</v>
      </c>
      <c r="D235" s="86" t="s">
        <v>1286</v>
      </c>
      <c r="E235" s="86" t="b">
        <v>0</v>
      </c>
      <c r="F235" s="86" t="b">
        <v>0</v>
      </c>
      <c r="G235" s="86" t="b">
        <v>0</v>
      </c>
    </row>
    <row r="236" spans="1:7" ht="15">
      <c r="A236" s="86" t="s">
        <v>1405</v>
      </c>
      <c r="B236" s="86">
        <v>13</v>
      </c>
      <c r="C236" s="121">
        <v>0</v>
      </c>
      <c r="D236" s="86" t="s">
        <v>1286</v>
      </c>
      <c r="E236" s="86" t="b">
        <v>0</v>
      </c>
      <c r="F236" s="86" t="b">
        <v>0</v>
      </c>
      <c r="G236" s="86" t="b">
        <v>0</v>
      </c>
    </row>
    <row r="237" spans="1:7" ht="15">
      <c r="A237" s="86" t="s">
        <v>280</v>
      </c>
      <c r="B237" s="86">
        <v>13</v>
      </c>
      <c r="C237" s="121">
        <v>0</v>
      </c>
      <c r="D237" s="86" t="s">
        <v>1286</v>
      </c>
      <c r="E237" s="86" t="b">
        <v>0</v>
      </c>
      <c r="F237" s="86" t="b">
        <v>0</v>
      </c>
      <c r="G237" s="86" t="b">
        <v>0</v>
      </c>
    </row>
    <row r="238" spans="1:7" ht="15">
      <c r="A238" s="86" t="s">
        <v>1406</v>
      </c>
      <c r="B238" s="86">
        <v>13</v>
      </c>
      <c r="C238" s="121">
        <v>0</v>
      </c>
      <c r="D238" s="86" t="s">
        <v>1286</v>
      </c>
      <c r="E238" s="86" t="b">
        <v>0</v>
      </c>
      <c r="F238" s="86" t="b">
        <v>0</v>
      </c>
      <c r="G238" s="86" t="b">
        <v>0</v>
      </c>
    </row>
    <row r="239" spans="1:7" ht="15">
      <c r="A239" s="86" t="s">
        <v>1387</v>
      </c>
      <c r="B239" s="86">
        <v>13</v>
      </c>
      <c r="C239" s="121">
        <v>0</v>
      </c>
      <c r="D239" s="86" t="s">
        <v>1286</v>
      </c>
      <c r="E239" s="86" t="b">
        <v>0</v>
      </c>
      <c r="F239" s="86" t="b">
        <v>0</v>
      </c>
      <c r="G239" s="86" t="b">
        <v>0</v>
      </c>
    </row>
    <row r="240" spans="1:7" ht="15">
      <c r="A240" s="86" t="s">
        <v>1388</v>
      </c>
      <c r="B240" s="86">
        <v>13</v>
      </c>
      <c r="C240" s="121">
        <v>0</v>
      </c>
      <c r="D240" s="86" t="s">
        <v>1286</v>
      </c>
      <c r="E240" s="86" t="b">
        <v>0</v>
      </c>
      <c r="F240" s="86" t="b">
        <v>0</v>
      </c>
      <c r="G240" s="86" t="b">
        <v>0</v>
      </c>
    </row>
    <row r="241" spans="1:7" ht="15">
      <c r="A241" s="86" t="s">
        <v>1407</v>
      </c>
      <c r="B241" s="86">
        <v>13</v>
      </c>
      <c r="C241" s="121">
        <v>0</v>
      </c>
      <c r="D241" s="86" t="s">
        <v>1286</v>
      </c>
      <c r="E241" s="86" t="b">
        <v>0</v>
      </c>
      <c r="F241" s="86" t="b">
        <v>0</v>
      </c>
      <c r="G241" s="86" t="b">
        <v>0</v>
      </c>
    </row>
    <row r="242" spans="1:7" ht="15">
      <c r="A242" s="86" t="s">
        <v>1408</v>
      </c>
      <c r="B242" s="86">
        <v>13</v>
      </c>
      <c r="C242" s="121">
        <v>0</v>
      </c>
      <c r="D242" s="86" t="s">
        <v>1286</v>
      </c>
      <c r="E242" s="86" t="b">
        <v>0</v>
      </c>
      <c r="F242" s="86" t="b">
        <v>0</v>
      </c>
      <c r="G242" s="86" t="b">
        <v>0</v>
      </c>
    </row>
    <row r="243" spans="1:7" ht="15">
      <c r="A243" s="86" t="s">
        <v>1700</v>
      </c>
      <c r="B243" s="86">
        <v>13</v>
      </c>
      <c r="C243" s="121">
        <v>0</v>
      </c>
      <c r="D243" s="86" t="s">
        <v>1286</v>
      </c>
      <c r="E243" s="86" t="b">
        <v>0</v>
      </c>
      <c r="F243" s="86" t="b">
        <v>0</v>
      </c>
      <c r="G243" s="86" t="b">
        <v>0</v>
      </c>
    </row>
    <row r="244" spans="1:7" ht="15">
      <c r="A244" s="86" t="s">
        <v>1701</v>
      </c>
      <c r="B244" s="86">
        <v>13</v>
      </c>
      <c r="C244" s="121">
        <v>0</v>
      </c>
      <c r="D244" s="86" t="s">
        <v>1286</v>
      </c>
      <c r="E244" s="86" t="b">
        <v>0</v>
      </c>
      <c r="F244" s="86" t="b">
        <v>0</v>
      </c>
      <c r="G244" s="86" t="b">
        <v>0</v>
      </c>
    </row>
    <row r="245" spans="1:7" ht="15">
      <c r="A245" s="86" t="s">
        <v>1702</v>
      </c>
      <c r="B245" s="86">
        <v>13</v>
      </c>
      <c r="C245" s="121">
        <v>0</v>
      </c>
      <c r="D245" s="86" t="s">
        <v>1286</v>
      </c>
      <c r="E245" s="86" t="b">
        <v>0</v>
      </c>
      <c r="F245" s="86" t="b">
        <v>0</v>
      </c>
      <c r="G245" s="86" t="b">
        <v>0</v>
      </c>
    </row>
    <row r="246" spans="1:7" ht="15">
      <c r="A246" s="86" t="s">
        <v>1703</v>
      </c>
      <c r="B246" s="86">
        <v>13</v>
      </c>
      <c r="C246" s="121">
        <v>0</v>
      </c>
      <c r="D246" s="86" t="s">
        <v>1286</v>
      </c>
      <c r="E246" s="86" t="b">
        <v>0</v>
      </c>
      <c r="F246" s="86" t="b">
        <v>0</v>
      </c>
      <c r="G246" s="86" t="b">
        <v>0</v>
      </c>
    </row>
    <row r="247" spans="1:7" ht="15">
      <c r="A247" s="86" t="s">
        <v>1704</v>
      </c>
      <c r="B247" s="86">
        <v>13</v>
      </c>
      <c r="C247" s="121">
        <v>0</v>
      </c>
      <c r="D247" s="86" t="s">
        <v>1286</v>
      </c>
      <c r="E247" s="86" t="b">
        <v>0</v>
      </c>
      <c r="F247" s="86" t="b">
        <v>1</v>
      </c>
      <c r="G247" s="86" t="b">
        <v>0</v>
      </c>
    </row>
    <row r="248" spans="1:7" ht="15">
      <c r="A248" s="86" t="s">
        <v>1363</v>
      </c>
      <c r="B248" s="86">
        <v>13</v>
      </c>
      <c r="C248" s="121">
        <v>0</v>
      </c>
      <c r="D248" s="86" t="s">
        <v>1286</v>
      </c>
      <c r="E248" s="86" t="b">
        <v>0</v>
      </c>
      <c r="F248" s="86" t="b">
        <v>0</v>
      </c>
      <c r="G248" s="86" t="b">
        <v>0</v>
      </c>
    </row>
    <row r="249" spans="1:7" ht="15">
      <c r="A249" s="86" t="s">
        <v>1705</v>
      </c>
      <c r="B249" s="86">
        <v>13</v>
      </c>
      <c r="C249" s="121">
        <v>0</v>
      </c>
      <c r="D249" s="86" t="s">
        <v>1286</v>
      </c>
      <c r="E249" s="86" t="b">
        <v>0</v>
      </c>
      <c r="F249" s="86" t="b">
        <v>0</v>
      </c>
      <c r="G249" s="86" t="b">
        <v>0</v>
      </c>
    </row>
    <row r="250" spans="1:7" ht="15">
      <c r="A250" s="86" t="s">
        <v>1706</v>
      </c>
      <c r="B250" s="86">
        <v>13</v>
      </c>
      <c r="C250" s="121">
        <v>0</v>
      </c>
      <c r="D250" s="86" t="s">
        <v>1286</v>
      </c>
      <c r="E250" s="86" t="b">
        <v>0</v>
      </c>
      <c r="F250" s="86" t="b">
        <v>0</v>
      </c>
      <c r="G250" s="86" t="b">
        <v>0</v>
      </c>
    </row>
    <row r="251" spans="1:7" ht="15">
      <c r="A251" s="86" t="s">
        <v>1707</v>
      </c>
      <c r="B251" s="86">
        <v>13</v>
      </c>
      <c r="C251" s="121">
        <v>0</v>
      </c>
      <c r="D251" s="86" t="s">
        <v>1286</v>
      </c>
      <c r="E251" s="86" t="b">
        <v>0</v>
      </c>
      <c r="F251" s="86" t="b">
        <v>0</v>
      </c>
      <c r="G251" s="86" t="b">
        <v>0</v>
      </c>
    </row>
    <row r="252" spans="1:7" ht="15">
      <c r="A252" s="86" t="s">
        <v>1708</v>
      </c>
      <c r="B252" s="86">
        <v>13</v>
      </c>
      <c r="C252" s="121">
        <v>0</v>
      </c>
      <c r="D252" s="86" t="s">
        <v>1286</v>
      </c>
      <c r="E252" s="86" t="b">
        <v>0</v>
      </c>
      <c r="F252" s="86" t="b">
        <v>0</v>
      </c>
      <c r="G252" s="86" t="b">
        <v>0</v>
      </c>
    </row>
    <row r="253" spans="1:7" ht="15">
      <c r="A253" s="86" t="s">
        <v>1709</v>
      </c>
      <c r="B253" s="86">
        <v>13</v>
      </c>
      <c r="C253" s="121">
        <v>0</v>
      </c>
      <c r="D253" s="86" t="s">
        <v>1286</v>
      </c>
      <c r="E253" s="86" t="b">
        <v>0</v>
      </c>
      <c r="F253" s="86" t="b">
        <v>0</v>
      </c>
      <c r="G253" s="86" t="b">
        <v>0</v>
      </c>
    </row>
    <row r="254" spans="1:7" ht="15">
      <c r="A254" s="86" t="s">
        <v>1389</v>
      </c>
      <c r="B254" s="86">
        <v>19</v>
      </c>
      <c r="C254" s="121">
        <v>0.005412719161624048</v>
      </c>
      <c r="D254" s="86" t="s">
        <v>1287</v>
      </c>
      <c r="E254" s="86" t="b">
        <v>0</v>
      </c>
      <c r="F254" s="86" t="b">
        <v>0</v>
      </c>
      <c r="G254" s="86" t="b">
        <v>0</v>
      </c>
    </row>
    <row r="255" spans="1:7" ht="15">
      <c r="A255" s="86" t="s">
        <v>1390</v>
      </c>
      <c r="B255" s="86">
        <v>15</v>
      </c>
      <c r="C255" s="121">
        <v>0.015513066937423048</v>
      </c>
      <c r="D255" s="86" t="s">
        <v>1287</v>
      </c>
      <c r="E255" s="86" t="b">
        <v>0</v>
      </c>
      <c r="F255" s="86" t="b">
        <v>0</v>
      </c>
      <c r="G255" s="86" t="b">
        <v>0</v>
      </c>
    </row>
    <row r="256" spans="1:7" ht="15">
      <c r="A256" s="86" t="s">
        <v>1387</v>
      </c>
      <c r="B256" s="86">
        <v>14</v>
      </c>
      <c r="C256" s="121">
        <v>0</v>
      </c>
      <c r="D256" s="86" t="s">
        <v>1287</v>
      </c>
      <c r="E256" s="86" t="b">
        <v>0</v>
      </c>
      <c r="F256" s="86" t="b">
        <v>0</v>
      </c>
      <c r="G256" s="86" t="b">
        <v>0</v>
      </c>
    </row>
    <row r="257" spans="1:7" ht="15">
      <c r="A257" s="86" t="s">
        <v>1410</v>
      </c>
      <c r="B257" s="86">
        <v>8</v>
      </c>
      <c r="C257" s="121">
        <v>0.00827363569995896</v>
      </c>
      <c r="D257" s="86" t="s">
        <v>1287</v>
      </c>
      <c r="E257" s="86" t="b">
        <v>0</v>
      </c>
      <c r="F257" s="86" t="b">
        <v>0</v>
      </c>
      <c r="G257" s="86" t="b">
        <v>0</v>
      </c>
    </row>
    <row r="258" spans="1:7" ht="15">
      <c r="A258" s="86" t="s">
        <v>1411</v>
      </c>
      <c r="B258" s="86">
        <v>8</v>
      </c>
      <c r="C258" s="121">
        <v>0.00827363569995896</v>
      </c>
      <c r="D258" s="86" t="s">
        <v>1287</v>
      </c>
      <c r="E258" s="86" t="b">
        <v>0</v>
      </c>
      <c r="F258" s="86" t="b">
        <v>0</v>
      </c>
      <c r="G258" s="86" t="b">
        <v>0</v>
      </c>
    </row>
    <row r="259" spans="1:7" ht="15">
      <c r="A259" s="86" t="s">
        <v>1412</v>
      </c>
      <c r="B259" s="86">
        <v>8</v>
      </c>
      <c r="C259" s="121">
        <v>0.00827363569995896</v>
      </c>
      <c r="D259" s="86" t="s">
        <v>1287</v>
      </c>
      <c r="E259" s="86" t="b">
        <v>0</v>
      </c>
      <c r="F259" s="86" t="b">
        <v>0</v>
      </c>
      <c r="G259" s="86" t="b">
        <v>0</v>
      </c>
    </row>
    <row r="260" spans="1:7" ht="15">
      <c r="A260" s="86" t="s">
        <v>1413</v>
      </c>
      <c r="B260" s="86">
        <v>8</v>
      </c>
      <c r="C260" s="121">
        <v>0.00827363569995896</v>
      </c>
      <c r="D260" s="86" t="s">
        <v>1287</v>
      </c>
      <c r="E260" s="86" t="b">
        <v>0</v>
      </c>
      <c r="F260" s="86" t="b">
        <v>0</v>
      </c>
      <c r="G260" s="86" t="b">
        <v>0</v>
      </c>
    </row>
    <row r="261" spans="1:7" ht="15">
      <c r="A261" s="86" t="s">
        <v>1414</v>
      </c>
      <c r="B261" s="86">
        <v>7</v>
      </c>
      <c r="C261" s="121">
        <v>0.008966850934671781</v>
      </c>
      <c r="D261" s="86" t="s">
        <v>1287</v>
      </c>
      <c r="E261" s="86" t="b">
        <v>0</v>
      </c>
      <c r="F261" s="86" t="b">
        <v>0</v>
      </c>
      <c r="G261" s="86" t="b">
        <v>0</v>
      </c>
    </row>
    <row r="262" spans="1:7" ht="15">
      <c r="A262" s="86" t="s">
        <v>1415</v>
      </c>
      <c r="B262" s="86">
        <v>7</v>
      </c>
      <c r="C262" s="121">
        <v>0.008966850934671781</v>
      </c>
      <c r="D262" s="86" t="s">
        <v>1287</v>
      </c>
      <c r="E262" s="86" t="b">
        <v>0</v>
      </c>
      <c r="F262" s="86" t="b">
        <v>0</v>
      </c>
      <c r="G262" s="86" t="b">
        <v>0</v>
      </c>
    </row>
    <row r="263" spans="1:7" ht="15">
      <c r="A263" s="86" t="s">
        <v>1416</v>
      </c>
      <c r="B263" s="86">
        <v>7</v>
      </c>
      <c r="C263" s="121">
        <v>0.008966850934671781</v>
      </c>
      <c r="D263" s="86" t="s">
        <v>1287</v>
      </c>
      <c r="E263" s="86" t="b">
        <v>0</v>
      </c>
      <c r="F263" s="86" t="b">
        <v>0</v>
      </c>
      <c r="G263" s="86" t="b">
        <v>0</v>
      </c>
    </row>
    <row r="264" spans="1:7" ht="15">
      <c r="A264" s="86" t="s">
        <v>1718</v>
      </c>
      <c r="B264" s="86">
        <v>7</v>
      </c>
      <c r="C264" s="121">
        <v>0.008966850934671781</v>
      </c>
      <c r="D264" s="86" t="s">
        <v>1287</v>
      </c>
      <c r="E264" s="86" t="b">
        <v>0</v>
      </c>
      <c r="F264" s="86" t="b">
        <v>0</v>
      </c>
      <c r="G264" s="86" t="b">
        <v>0</v>
      </c>
    </row>
    <row r="265" spans="1:7" ht="15">
      <c r="A265" s="86" t="s">
        <v>1719</v>
      </c>
      <c r="B265" s="86">
        <v>7</v>
      </c>
      <c r="C265" s="121">
        <v>0.008966850934671781</v>
      </c>
      <c r="D265" s="86" t="s">
        <v>1287</v>
      </c>
      <c r="E265" s="86" t="b">
        <v>0</v>
      </c>
      <c r="F265" s="86" t="b">
        <v>0</v>
      </c>
      <c r="G265" s="86" t="b">
        <v>0</v>
      </c>
    </row>
    <row r="266" spans="1:7" ht="15">
      <c r="A266" s="86" t="s">
        <v>1720</v>
      </c>
      <c r="B266" s="86">
        <v>7</v>
      </c>
      <c r="C266" s="121">
        <v>0.008966850934671781</v>
      </c>
      <c r="D266" s="86" t="s">
        <v>1287</v>
      </c>
      <c r="E266" s="86" t="b">
        <v>0</v>
      </c>
      <c r="F266" s="86" t="b">
        <v>0</v>
      </c>
      <c r="G266" s="86" t="b">
        <v>0</v>
      </c>
    </row>
    <row r="267" spans="1:7" ht="15">
      <c r="A267" s="86" t="s">
        <v>1721</v>
      </c>
      <c r="B267" s="86">
        <v>7</v>
      </c>
      <c r="C267" s="121">
        <v>0.008966850934671781</v>
      </c>
      <c r="D267" s="86" t="s">
        <v>1287</v>
      </c>
      <c r="E267" s="86" t="b">
        <v>0</v>
      </c>
      <c r="F267" s="86" t="b">
        <v>0</v>
      </c>
      <c r="G267" s="86" t="b">
        <v>0</v>
      </c>
    </row>
    <row r="268" spans="1:7" ht="15">
      <c r="A268" s="86" t="s">
        <v>1722</v>
      </c>
      <c r="B268" s="86">
        <v>7</v>
      </c>
      <c r="C268" s="121">
        <v>0.008966850934671781</v>
      </c>
      <c r="D268" s="86" t="s">
        <v>1287</v>
      </c>
      <c r="E268" s="86" t="b">
        <v>0</v>
      </c>
      <c r="F268" s="86" t="b">
        <v>0</v>
      </c>
      <c r="G268" s="86" t="b">
        <v>0</v>
      </c>
    </row>
    <row r="269" spans="1:7" ht="15">
      <c r="A269" s="86" t="s">
        <v>1714</v>
      </c>
      <c r="B269" s="86">
        <v>7</v>
      </c>
      <c r="C269" s="121">
        <v>0.008966850934671781</v>
      </c>
      <c r="D269" s="86" t="s">
        <v>1287</v>
      </c>
      <c r="E269" s="86" t="b">
        <v>0</v>
      </c>
      <c r="F269" s="86" t="b">
        <v>0</v>
      </c>
      <c r="G269" s="86" t="b">
        <v>0</v>
      </c>
    </row>
    <row r="270" spans="1:7" ht="15">
      <c r="A270" s="86" t="s">
        <v>1723</v>
      </c>
      <c r="B270" s="86">
        <v>7</v>
      </c>
      <c r="C270" s="121">
        <v>0.008966850934671781</v>
      </c>
      <c r="D270" s="86" t="s">
        <v>1287</v>
      </c>
      <c r="E270" s="86" t="b">
        <v>0</v>
      </c>
      <c r="F270" s="86" t="b">
        <v>0</v>
      </c>
      <c r="G270" s="86" t="b">
        <v>0</v>
      </c>
    </row>
    <row r="271" spans="1:7" ht="15">
      <c r="A271" s="86" t="s">
        <v>288</v>
      </c>
      <c r="B271" s="86">
        <v>7</v>
      </c>
      <c r="C271" s="121">
        <v>0.008966850934671781</v>
      </c>
      <c r="D271" s="86" t="s">
        <v>1287</v>
      </c>
      <c r="E271" s="86" t="b">
        <v>0</v>
      </c>
      <c r="F271" s="86" t="b">
        <v>0</v>
      </c>
      <c r="G271" s="86" t="b">
        <v>0</v>
      </c>
    </row>
    <row r="272" spans="1:7" ht="15">
      <c r="A272" s="86" t="s">
        <v>262</v>
      </c>
      <c r="B272" s="86">
        <v>7</v>
      </c>
      <c r="C272" s="121">
        <v>0.008966850934671781</v>
      </c>
      <c r="D272" s="86" t="s">
        <v>1287</v>
      </c>
      <c r="E272" s="86" t="b">
        <v>0</v>
      </c>
      <c r="F272" s="86" t="b">
        <v>0</v>
      </c>
      <c r="G272" s="86" t="b">
        <v>0</v>
      </c>
    </row>
    <row r="273" spans="1:7" ht="15">
      <c r="A273" s="86" t="s">
        <v>263</v>
      </c>
      <c r="B273" s="86">
        <v>7</v>
      </c>
      <c r="C273" s="121">
        <v>0.008966850934671781</v>
      </c>
      <c r="D273" s="86" t="s">
        <v>1287</v>
      </c>
      <c r="E273" s="86" t="b">
        <v>0</v>
      </c>
      <c r="F273" s="86" t="b">
        <v>0</v>
      </c>
      <c r="G273" s="86" t="b">
        <v>0</v>
      </c>
    </row>
    <row r="274" spans="1:7" ht="15">
      <c r="A274" s="86" t="s">
        <v>1724</v>
      </c>
      <c r="B274" s="86">
        <v>7</v>
      </c>
      <c r="C274" s="121">
        <v>0.008966850934671781</v>
      </c>
      <c r="D274" s="86" t="s">
        <v>1287</v>
      </c>
      <c r="E274" s="86" t="b">
        <v>0</v>
      </c>
      <c r="F274" s="86" t="b">
        <v>0</v>
      </c>
      <c r="G274" s="86" t="b">
        <v>0</v>
      </c>
    </row>
    <row r="275" spans="1:7" ht="15">
      <c r="A275" s="86" t="s">
        <v>1725</v>
      </c>
      <c r="B275" s="86">
        <v>7</v>
      </c>
      <c r="C275" s="121">
        <v>0.008966850934671781</v>
      </c>
      <c r="D275" s="86" t="s">
        <v>1287</v>
      </c>
      <c r="E275" s="86" t="b">
        <v>0</v>
      </c>
      <c r="F275" s="86" t="b">
        <v>0</v>
      </c>
      <c r="G275" s="86" t="b">
        <v>0</v>
      </c>
    </row>
    <row r="276" spans="1:7" ht="15">
      <c r="A276" s="86" t="s">
        <v>1726</v>
      </c>
      <c r="B276" s="86">
        <v>7</v>
      </c>
      <c r="C276" s="121">
        <v>0.008966850934671781</v>
      </c>
      <c r="D276" s="86" t="s">
        <v>1287</v>
      </c>
      <c r="E276" s="86" t="b">
        <v>0</v>
      </c>
      <c r="F276" s="86" t="b">
        <v>0</v>
      </c>
      <c r="G276" s="86" t="b">
        <v>0</v>
      </c>
    </row>
    <row r="277" spans="1:7" ht="15">
      <c r="A277" s="86" t="s">
        <v>1388</v>
      </c>
      <c r="B277" s="86">
        <v>6</v>
      </c>
      <c r="C277" s="121">
        <v>0.009395151964968368</v>
      </c>
      <c r="D277" s="86" t="s">
        <v>1287</v>
      </c>
      <c r="E277" s="86" t="b">
        <v>0</v>
      </c>
      <c r="F277" s="86" t="b">
        <v>0</v>
      </c>
      <c r="G277" s="86" t="b">
        <v>0</v>
      </c>
    </row>
    <row r="278" spans="1:7" ht="15">
      <c r="A278" s="86" t="s">
        <v>1717</v>
      </c>
      <c r="B278" s="86">
        <v>6</v>
      </c>
      <c r="C278" s="121">
        <v>0.009395151964968368</v>
      </c>
      <c r="D278" s="86" t="s">
        <v>1287</v>
      </c>
      <c r="E278" s="86" t="b">
        <v>0</v>
      </c>
      <c r="F278" s="86" t="b">
        <v>0</v>
      </c>
      <c r="G278" s="86" t="b">
        <v>0</v>
      </c>
    </row>
    <row r="279" spans="1:7" ht="15">
      <c r="A279" s="86" t="s">
        <v>1715</v>
      </c>
      <c r="B279" s="86">
        <v>6</v>
      </c>
      <c r="C279" s="121">
        <v>0.009395151964968368</v>
      </c>
      <c r="D279" s="86" t="s">
        <v>1287</v>
      </c>
      <c r="E279" s="86" t="b">
        <v>0</v>
      </c>
      <c r="F279" s="86" t="b">
        <v>0</v>
      </c>
      <c r="G279" s="86" t="b">
        <v>0</v>
      </c>
    </row>
    <row r="280" spans="1:7" ht="15">
      <c r="A280" s="86" t="s">
        <v>1733</v>
      </c>
      <c r="B280" s="86">
        <v>5</v>
      </c>
      <c r="C280" s="121">
        <v>0.009514000666855727</v>
      </c>
      <c r="D280" s="86" t="s">
        <v>1287</v>
      </c>
      <c r="E280" s="86" t="b">
        <v>1</v>
      </c>
      <c r="F280" s="86" t="b">
        <v>0</v>
      </c>
      <c r="G280" s="86" t="b">
        <v>0</v>
      </c>
    </row>
    <row r="281" spans="1:7" ht="15">
      <c r="A281" s="86" t="s">
        <v>1734</v>
      </c>
      <c r="B281" s="86">
        <v>5</v>
      </c>
      <c r="C281" s="121">
        <v>0.009514000666855727</v>
      </c>
      <c r="D281" s="86" t="s">
        <v>1287</v>
      </c>
      <c r="E281" s="86" t="b">
        <v>1</v>
      </c>
      <c r="F281" s="86" t="b">
        <v>0</v>
      </c>
      <c r="G281" s="86" t="b">
        <v>0</v>
      </c>
    </row>
    <row r="282" spans="1:7" ht="15">
      <c r="A282" s="86" t="s">
        <v>1735</v>
      </c>
      <c r="B282" s="86">
        <v>5</v>
      </c>
      <c r="C282" s="121">
        <v>0.009514000666855727</v>
      </c>
      <c r="D282" s="86" t="s">
        <v>1287</v>
      </c>
      <c r="E282" s="86" t="b">
        <v>0</v>
      </c>
      <c r="F282" s="86" t="b">
        <v>0</v>
      </c>
      <c r="G282" s="86" t="b">
        <v>0</v>
      </c>
    </row>
    <row r="283" spans="1:7" ht="15">
      <c r="A283" s="86" t="s">
        <v>1387</v>
      </c>
      <c r="B283" s="86">
        <v>14</v>
      </c>
      <c r="C283" s="121">
        <v>0</v>
      </c>
      <c r="D283" s="86" t="s">
        <v>1288</v>
      </c>
      <c r="E283" s="86" t="b">
        <v>0</v>
      </c>
      <c r="F283" s="86" t="b">
        <v>0</v>
      </c>
      <c r="G283" s="86" t="b">
        <v>0</v>
      </c>
    </row>
    <row r="284" spans="1:7" ht="15">
      <c r="A284" s="86" t="s">
        <v>1418</v>
      </c>
      <c r="B284" s="86">
        <v>3</v>
      </c>
      <c r="C284" s="121">
        <v>0.015928732879966084</v>
      </c>
      <c r="D284" s="86" t="s">
        <v>1288</v>
      </c>
      <c r="E284" s="86" t="b">
        <v>0</v>
      </c>
      <c r="F284" s="86" t="b">
        <v>0</v>
      </c>
      <c r="G284" s="86" t="b">
        <v>0</v>
      </c>
    </row>
    <row r="285" spans="1:7" ht="15">
      <c r="A285" s="86" t="s">
        <v>1388</v>
      </c>
      <c r="B285" s="86">
        <v>2</v>
      </c>
      <c r="C285" s="121">
        <v>0.013414254603400901</v>
      </c>
      <c r="D285" s="86" t="s">
        <v>1288</v>
      </c>
      <c r="E285" s="86" t="b">
        <v>0</v>
      </c>
      <c r="F285" s="86" t="b">
        <v>0</v>
      </c>
      <c r="G285" s="86" t="b">
        <v>0</v>
      </c>
    </row>
    <row r="286" spans="1:7" ht="15">
      <c r="A286" s="86" t="s">
        <v>1419</v>
      </c>
      <c r="B286" s="86">
        <v>2</v>
      </c>
      <c r="C286" s="121">
        <v>0.018192508502829174</v>
      </c>
      <c r="D286" s="86" t="s">
        <v>1288</v>
      </c>
      <c r="E286" s="86" t="b">
        <v>0</v>
      </c>
      <c r="F286" s="86" t="b">
        <v>0</v>
      </c>
      <c r="G286" s="86" t="b">
        <v>0</v>
      </c>
    </row>
    <row r="287" spans="1:7" ht="15">
      <c r="A287" s="86" t="s">
        <v>1420</v>
      </c>
      <c r="B287" s="86">
        <v>2</v>
      </c>
      <c r="C287" s="121">
        <v>0.018192508502829174</v>
      </c>
      <c r="D287" s="86" t="s">
        <v>1288</v>
      </c>
      <c r="E287" s="86" t="b">
        <v>0</v>
      </c>
      <c r="F287" s="86" t="b">
        <v>0</v>
      </c>
      <c r="G287" s="86" t="b">
        <v>0</v>
      </c>
    </row>
    <row r="288" spans="1:7" ht="15">
      <c r="A288" s="86" t="s">
        <v>1421</v>
      </c>
      <c r="B288" s="86">
        <v>2</v>
      </c>
      <c r="C288" s="121">
        <v>0.013414254603400901</v>
      </c>
      <c r="D288" s="86" t="s">
        <v>1288</v>
      </c>
      <c r="E288" s="86" t="b">
        <v>0</v>
      </c>
      <c r="F288" s="86" t="b">
        <v>0</v>
      </c>
      <c r="G288" s="86" t="b">
        <v>0</v>
      </c>
    </row>
    <row r="289" spans="1:7" ht="15">
      <c r="A289" s="86" t="s">
        <v>1422</v>
      </c>
      <c r="B289" s="86">
        <v>2</v>
      </c>
      <c r="C289" s="121">
        <v>0.013414254603400901</v>
      </c>
      <c r="D289" s="86" t="s">
        <v>1288</v>
      </c>
      <c r="E289" s="86" t="b">
        <v>0</v>
      </c>
      <c r="F289" s="86" t="b">
        <v>0</v>
      </c>
      <c r="G289" s="86" t="b">
        <v>0</v>
      </c>
    </row>
    <row r="290" spans="1:7" ht="15">
      <c r="A290" s="86" t="s">
        <v>1387</v>
      </c>
      <c r="B290" s="86">
        <v>10</v>
      </c>
      <c r="C290" s="121">
        <v>0</v>
      </c>
      <c r="D290" s="86" t="s">
        <v>1289</v>
      </c>
      <c r="E290" s="86" t="b">
        <v>0</v>
      </c>
      <c r="F290" s="86" t="b">
        <v>0</v>
      </c>
      <c r="G290" s="86" t="b">
        <v>0</v>
      </c>
    </row>
    <row r="291" spans="1:7" ht="15">
      <c r="A291" s="86" t="s">
        <v>1357</v>
      </c>
      <c r="B291" s="86">
        <v>9</v>
      </c>
      <c r="C291" s="121">
        <v>0.003321108185855454</v>
      </c>
      <c r="D291" s="86" t="s">
        <v>1289</v>
      </c>
      <c r="E291" s="86" t="b">
        <v>0</v>
      </c>
      <c r="F291" s="86" t="b">
        <v>0</v>
      </c>
      <c r="G291" s="86" t="b">
        <v>0</v>
      </c>
    </row>
    <row r="292" spans="1:7" ht="15">
      <c r="A292" s="86" t="s">
        <v>1424</v>
      </c>
      <c r="B292" s="86">
        <v>9</v>
      </c>
      <c r="C292" s="121">
        <v>0.003321108185855454</v>
      </c>
      <c r="D292" s="86" t="s">
        <v>1289</v>
      </c>
      <c r="E292" s="86" t="b">
        <v>0</v>
      </c>
      <c r="F292" s="86" t="b">
        <v>0</v>
      </c>
      <c r="G292" s="86" t="b">
        <v>0</v>
      </c>
    </row>
    <row r="293" spans="1:7" ht="15">
      <c r="A293" s="86" t="s">
        <v>1425</v>
      </c>
      <c r="B293" s="86">
        <v>7</v>
      </c>
      <c r="C293" s="121">
        <v>0.008744465483066148</v>
      </c>
      <c r="D293" s="86" t="s">
        <v>1289</v>
      </c>
      <c r="E293" s="86" t="b">
        <v>0</v>
      </c>
      <c r="F293" s="86" t="b">
        <v>0</v>
      </c>
      <c r="G293" s="86" t="b">
        <v>0</v>
      </c>
    </row>
    <row r="294" spans="1:7" ht="15">
      <c r="A294" s="86" t="s">
        <v>1426</v>
      </c>
      <c r="B294" s="86">
        <v>7</v>
      </c>
      <c r="C294" s="121">
        <v>0.008744465483066148</v>
      </c>
      <c r="D294" s="86" t="s">
        <v>1289</v>
      </c>
      <c r="E294" s="86" t="b">
        <v>0</v>
      </c>
      <c r="F294" s="86" t="b">
        <v>0</v>
      </c>
      <c r="G294" s="86" t="b">
        <v>0</v>
      </c>
    </row>
    <row r="295" spans="1:7" ht="15">
      <c r="A295" s="86" t="s">
        <v>1427</v>
      </c>
      <c r="B295" s="86">
        <v>7</v>
      </c>
      <c r="C295" s="121">
        <v>0.008744465483066148</v>
      </c>
      <c r="D295" s="86" t="s">
        <v>1289</v>
      </c>
      <c r="E295" s="86" t="b">
        <v>0</v>
      </c>
      <c r="F295" s="86" t="b">
        <v>0</v>
      </c>
      <c r="G295" s="86" t="b">
        <v>0</v>
      </c>
    </row>
    <row r="296" spans="1:7" ht="15">
      <c r="A296" s="86" t="s">
        <v>1428</v>
      </c>
      <c r="B296" s="86">
        <v>7</v>
      </c>
      <c r="C296" s="121">
        <v>0.008744465483066148</v>
      </c>
      <c r="D296" s="86" t="s">
        <v>1289</v>
      </c>
      <c r="E296" s="86" t="b">
        <v>0</v>
      </c>
      <c r="F296" s="86" t="b">
        <v>0</v>
      </c>
      <c r="G296" s="86" t="b">
        <v>0</v>
      </c>
    </row>
    <row r="297" spans="1:7" ht="15">
      <c r="A297" s="86" t="s">
        <v>1429</v>
      </c>
      <c r="B297" s="86">
        <v>7</v>
      </c>
      <c r="C297" s="121">
        <v>0.008744465483066148</v>
      </c>
      <c r="D297" s="86" t="s">
        <v>1289</v>
      </c>
      <c r="E297" s="86" t="b">
        <v>0</v>
      </c>
      <c r="F297" s="86" t="b">
        <v>0</v>
      </c>
      <c r="G297" s="86" t="b">
        <v>0</v>
      </c>
    </row>
    <row r="298" spans="1:7" ht="15">
      <c r="A298" s="86" t="s">
        <v>287</v>
      </c>
      <c r="B298" s="86">
        <v>7</v>
      </c>
      <c r="C298" s="121">
        <v>0.008744465483066148</v>
      </c>
      <c r="D298" s="86" t="s">
        <v>1289</v>
      </c>
      <c r="E298" s="86" t="b">
        <v>0</v>
      </c>
      <c r="F298" s="86" t="b">
        <v>0</v>
      </c>
      <c r="G298" s="86" t="b">
        <v>0</v>
      </c>
    </row>
    <row r="299" spans="1:7" ht="15">
      <c r="A299" s="86" t="s">
        <v>1430</v>
      </c>
      <c r="B299" s="86">
        <v>7</v>
      </c>
      <c r="C299" s="121">
        <v>0.008744465483066148</v>
      </c>
      <c r="D299" s="86" t="s">
        <v>1289</v>
      </c>
      <c r="E299" s="86" t="b">
        <v>0</v>
      </c>
      <c r="F299" s="86" t="b">
        <v>0</v>
      </c>
      <c r="G299" s="86" t="b">
        <v>0</v>
      </c>
    </row>
    <row r="300" spans="1:7" ht="15">
      <c r="A300" s="86" t="s">
        <v>1727</v>
      </c>
      <c r="B300" s="86">
        <v>7</v>
      </c>
      <c r="C300" s="121">
        <v>0.008744465483066148</v>
      </c>
      <c r="D300" s="86" t="s">
        <v>1289</v>
      </c>
      <c r="E300" s="86" t="b">
        <v>0</v>
      </c>
      <c r="F300" s="86" t="b">
        <v>0</v>
      </c>
      <c r="G300" s="86" t="b">
        <v>0</v>
      </c>
    </row>
    <row r="301" spans="1:7" ht="15">
      <c r="A301" s="86" t="s">
        <v>1716</v>
      </c>
      <c r="B301" s="86">
        <v>7</v>
      </c>
      <c r="C301" s="121">
        <v>0.008744465483066148</v>
      </c>
      <c r="D301" s="86" t="s">
        <v>1289</v>
      </c>
      <c r="E301" s="86" t="b">
        <v>0</v>
      </c>
      <c r="F301" s="86" t="b">
        <v>0</v>
      </c>
      <c r="G301" s="86" t="b">
        <v>0</v>
      </c>
    </row>
    <row r="302" spans="1:7" ht="15">
      <c r="A302" s="86" t="s">
        <v>1793</v>
      </c>
      <c r="B302" s="86">
        <v>2</v>
      </c>
      <c r="C302" s="121">
        <v>0.011273709747355143</v>
      </c>
      <c r="D302" s="86" t="s">
        <v>1289</v>
      </c>
      <c r="E302" s="86" t="b">
        <v>0</v>
      </c>
      <c r="F302" s="86" t="b">
        <v>0</v>
      </c>
      <c r="G302" s="86" t="b">
        <v>0</v>
      </c>
    </row>
    <row r="303" spans="1:7" ht="15">
      <c r="A303" s="86" t="s">
        <v>1794</v>
      </c>
      <c r="B303" s="86">
        <v>2</v>
      </c>
      <c r="C303" s="121">
        <v>0.011273709747355143</v>
      </c>
      <c r="D303" s="86" t="s">
        <v>1289</v>
      </c>
      <c r="E303" s="86" t="b">
        <v>0</v>
      </c>
      <c r="F303" s="86" t="b">
        <v>0</v>
      </c>
      <c r="G303" s="86" t="b">
        <v>0</v>
      </c>
    </row>
    <row r="304" spans="1:7" ht="15">
      <c r="A304" s="86" t="s">
        <v>1795</v>
      </c>
      <c r="B304" s="86">
        <v>2</v>
      </c>
      <c r="C304" s="121">
        <v>0.011273709747355143</v>
      </c>
      <c r="D304" s="86" t="s">
        <v>1289</v>
      </c>
      <c r="E304" s="86" t="b">
        <v>0</v>
      </c>
      <c r="F304" s="86" t="b">
        <v>0</v>
      </c>
      <c r="G304" s="86" t="b">
        <v>0</v>
      </c>
    </row>
    <row r="305" spans="1:7" ht="15">
      <c r="A305" s="86" t="s">
        <v>1796</v>
      </c>
      <c r="B305" s="86">
        <v>2</v>
      </c>
      <c r="C305" s="121">
        <v>0.011273709747355143</v>
      </c>
      <c r="D305" s="86" t="s">
        <v>1289</v>
      </c>
      <c r="E305" s="86" t="b">
        <v>0</v>
      </c>
      <c r="F305" s="86" t="b">
        <v>0</v>
      </c>
      <c r="G305" s="86" t="b">
        <v>0</v>
      </c>
    </row>
    <row r="306" spans="1:7" ht="15">
      <c r="A306" s="86" t="s">
        <v>1797</v>
      </c>
      <c r="B306" s="86">
        <v>2</v>
      </c>
      <c r="C306" s="121">
        <v>0.011273709747355143</v>
      </c>
      <c r="D306" s="86" t="s">
        <v>1289</v>
      </c>
      <c r="E306" s="86" t="b">
        <v>0</v>
      </c>
      <c r="F306" s="86" t="b">
        <v>0</v>
      </c>
      <c r="G306" s="86" t="b">
        <v>0</v>
      </c>
    </row>
    <row r="307" spans="1:7" ht="15">
      <c r="A307" s="86" t="s">
        <v>1798</v>
      </c>
      <c r="B307" s="86">
        <v>2</v>
      </c>
      <c r="C307" s="121">
        <v>0.011273709747355143</v>
      </c>
      <c r="D307" s="86" t="s">
        <v>1289</v>
      </c>
      <c r="E307" s="86" t="b">
        <v>1</v>
      </c>
      <c r="F307" s="86" t="b">
        <v>0</v>
      </c>
      <c r="G307" s="86" t="b">
        <v>0</v>
      </c>
    </row>
    <row r="308" spans="1:7" ht="15">
      <c r="A308" s="86" t="s">
        <v>1799</v>
      </c>
      <c r="B308" s="86">
        <v>2</v>
      </c>
      <c r="C308" s="121">
        <v>0.011273709747355143</v>
      </c>
      <c r="D308" s="86" t="s">
        <v>1289</v>
      </c>
      <c r="E308" s="86" t="b">
        <v>0</v>
      </c>
      <c r="F308" s="86" t="b">
        <v>0</v>
      </c>
      <c r="G308" s="86" t="b">
        <v>0</v>
      </c>
    </row>
    <row r="309" spans="1:7" ht="15">
      <c r="A309" s="86" t="s">
        <v>1406</v>
      </c>
      <c r="B309" s="86">
        <v>2</v>
      </c>
      <c r="C309" s="121">
        <v>0.011273709747355143</v>
      </c>
      <c r="D309" s="86" t="s">
        <v>1289</v>
      </c>
      <c r="E309" s="86" t="b">
        <v>0</v>
      </c>
      <c r="F309" s="86" t="b">
        <v>0</v>
      </c>
      <c r="G309" s="86" t="b">
        <v>0</v>
      </c>
    </row>
    <row r="310" spans="1:7" ht="15">
      <c r="A310" s="86" t="s">
        <v>1432</v>
      </c>
      <c r="B310" s="86">
        <v>8</v>
      </c>
      <c r="C310" s="121">
        <v>0</v>
      </c>
      <c r="D310" s="86" t="s">
        <v>1290</v>
      </c>
      <c r="E310" s="86" t="b">
        <v>0</v>
      </c>
      <c r="F310" s="86" t="b">
        <v>0</v>
      </c>
      <c r="G310" s="86" t="b">
        <v>0</v>
      </c>
    </row>
    <row r="311" spans="1:7" ht="15">
      <c r="A311" s="86" t="s">
        <v>1433</v>
      </c>
      <c r="B311" s="86">
        <v>4</v>
      </c>
      <c r="C311" s="121">
        <v>0</v>
      </c>
      <c r="D311" s="86" t="s">
        <v>1290</v>
      </c>
      <c r="E311" s="86" t="b">
        <v>0</v>
      </c>
      <c r="F311" s="86" t="b">
        <v>0</v>
      </c>
      <c r="G311" s="86" t="b">
        <v>0</v>
      </c>
    </row>
    <row r="312" spans="1:7" ht="15">
      <c r="A312" s="86" t="s">
        <v>1434</v>
      </c>
      <c r="B312" s="86">
        <v>4</v>
      </c>
      <c r="C312" s="121">
        <v>0</v>
      </c>
      <c r="D312" s="86" t="s">
        <v>1290</v>
      </c>
      <c r="E312" s="86" t="b">
        <v>0</v>
      </c>
      <c r="F312" s="86" t="b">
        <v>0</v>
      </c>
      <c r="G312" s="86" t="b">
        <v>0</v>
      </c>
    </row>
    <row r="313" spans="1:7" ht="15">
      <c r="A313" s="86" t="s">
        <v>1435</v>
      </c>
      <c r="B313" s="86">
        <v>4</v>
      </c>
      <c r="C313" s="121">
        <v>0</v>
      </c>
      <c r="D313" s="86" t="s">
        <v>1290</v>
      </c>
      <c r="E313" s="86" t="b">
        <v>0</v>
      </c>
      <c r="F313" s="86" t="b">
        <v>0</v>
      </c>
      <c r="G313" s="86" t="b">
        <v>0</v>
      </c>
    </row>
    <row r="314" spans="1:7" ht="15">
      <c r="A314" s="86" t="s">
        <v>1436</v>
      </c>
      <c r="B314" s="86">
        <v>4</v>
      </c>
      <c r="C314" s="121">
        <v>0</v>
      </c>
      <c r="D314" s="86" t="s">
        <v>1290</v>
      </c>
      <c r="E314" s="86" t="b">
        <v>0</v>
      </c>
      <c r="F314" s="86" t="b">
        <v>0</v>
      </c>
      <c r="G314" s="86" t="b">
        <v>0</v>
      </c>
    </row>
    <row r="315" spans="1:7" ht="15">
      <c r="A315" s="86" t="s">
        <v>1437</v>
      </c>
      <c r="B315" s="86">
        <v>4</v>
      </c>
      <c r="C315" s="121">
        <v>0</v>
      </c>
      <c r="D315" s="86" t="s">
        <v>1290</v>
      </c>
      <c r="E315" s="86" t="b">
        <v>0</v>
      </c>
      <c r="F315" s="86" t="b">
        <v>0</v>
      </c>
      <c r="G315" s="86" t="b">
        <v>0</v>
      </c>
    </row>
    <row r="316" spans="1:7" ht="15">
      <c r="A316" s="86" t="s">
        <v>1391</v>
      </c>
      <c r="B316" s="86">
        <v>4</v>
      </c>
      <c r="C316" s="121">
        <v>0</v>
      </c>
      <c r="D316" s="86" t="s">
        <v>1290</v>
      </c>
      <c r="E316" s="86" t="b">
        <v>0</v>
      </c>
      <c r="F316" s="86" t="b">
        <v>0</v>
      </c>
      <c r="G316" s="86" t="b">
        <v>0</v>
      </c>
    </row>
    <row r="317" spans="1:7" ht="15">
      <c r="A317" s="86" t="s">
        <v>1438</v>
      </c>
      <c r="B317" s="86">
        <v>4</v>
      </c>
      <c r="C317" s="121">
        <v>0</v>
      </c>
      <c r="D317" s="86" t="s">
        <v>1290</v>
      </c>
      <c r="E317" s="86" t="b">
        <v>0</v>
      </c>
      <c r="F317" s="86" t="b">
        <v>0</v>
      </c>
      <c r="G317" s="86" t="b">
        <v>0</v>
      </c>
    </row>
    <row r="318" spans="1:7" ht="15">
      <c r="A318" s="86" t="s">
        <v>1439</v>
      </c>
      <c r="B318" s="86">
        <v>4</v>
      </c>
      <c r="C318" s="121">
        <v>0</v>
      </c>
      <c r="D318" s="86" t="s">
        <v>1290</v>
      </c>
      <c r="E318" s="86" t="b">
        <v>0</v>
      </c>
      <c r="F318" s="86" t="b">
        <v>0</v>
      </c>
      <c r="G318" s="86" t="b">
        <v>0</v>
      </c>
    </row>
    <row r="319" spans="1:7" ht="15">
      <c r="A319" s="86" t="s">
        <v>1440</v>
      </c>
      <c r="B319" s="86">
        <v>4</v>
      </c>
      <c r="C319" s="121">
        <v>0</v>
      </c>
      <c r="D319" s="86" t="s">
        <v>1290</v>
      </c>
      <c r="E319" s="86" t="b">
        <v>0</v>
      </c>
      <c r="F319" s="86" t="b">
        <v>0</v>
      </c>
      <c r="G319" s="86" t="b">
        <v>0</v>
      </c>
    </row>
    <row r="320" spans="1:7" ht="15">
      <c r="A320" s="86" t="s">
        <v>1737</v>
      </c>
      <c r="B320" s="86">
        <v>4</v>
      </c>
      <c r="C320" s="121">
        <v>0</v>
      </c>
      <c r="D320" s="86" t="s">
        <v>1290</v>
      </c>
      <c r="E320" s="86" t="b">
        <v>0</v>
      </c>
      <c r="F320" s="86" t="b">
        <v>0</v>
      </c>
      <c r="G320" s="86" t="b">
        <v>0</v>
      </c>
    </row>
    <row r="321" spans="1:7" ht="15">
      <c r="A321" s="86" t="s">
        <v>1738</v>
      </c>
      <c r="B321" s="86">
        <v>4</v>
      </c>
      <c r="C321" s="121">
        <v>0</v>
      </c>
      <c r="D321" s="86" t="s">
        <v>1290</v>
      </c>
      <c r="E321" s="86" t="b">
        <v>0</v>
      </c>
      <c r="F321" s="86" t="b">
        <v>0</v>
      </c>
      <c r="G321" s="86" t="b">
        <v>0</v>
      </c>
    </row>
    <row r="322" spans="1:7" ht="15">
      <c r="A322" s="86" t="s">
        <v>1739</v>
      </c>
      <c r="B322" s="86">
        <v>4</v>
      </c>
      <c r="C322" s="121">
        <v>0</v>
      </c>
      <c r="D322" s="86" t="s">
        <v>1290</v>
      </c>
      <c r="E322" s="86" t="b">
        <v>0</v>
      </c>
      <c r="F322" s="86" t="b">
        <v>0</v>
      </c>
      <c r="G322" s="86" t="b">
        <v>0</v>
      </c>
    </row>
    <row r="323" spans="1:7" ht="15">
      <c r="A323" s="86" t="s">
        <v>1740</v>
      </c>
      <c r="B323" s="86">
        <v>4</v>
      </c>
      <c r="C323" s="121">
        <v>0</v>
      </c>
      <c r="D323" s="86" t="s">
        <v>1290</v>
      </c>
      <c r="E323" s="86" t="b">
        <v>0</v>
      </c>
      <c r="F323" s="86" t="b">
        <v>0</v>
      </c>
      <c r="G323" s="86" t="b">
        <v>0</v>
      </c>
    </row>
    <row r="324" spans="1:7" ht="15">
      <c r="A324" s="86" t="s">
        <v>1741</v>
      </c>
      <c r="B324" s="86">
        <v>4</v>
      </c>
      <c r="C324" s="121">
        <v>0</v>
      </c>
      <c r="D324" s="86" t="s">
        <v>1290</v>
      </c>
      <c r="E324" s="86" t="b">
        <v>0</v>
      </c>
      <c r="F324" s="86" t="b">
        <v>1</v>
      </c>
      <c r="G324" s="86" t="b">
        <v>0</v>
      </c>
    </row>
    <row r="325" spans="1:7" ht="15">
      <c r="A325" s="86" t="s">
        <v>1730</v>
      </c>
      <c r="B325" s="86">
        <v>4</v>
      </c>
      <c r="C325" s="121">
        <v>0</v>
      </c>
      <c r="D325" s="86" t="s">
        <v>1290</v>
      </c>
      <c r="E325" s="86" t="b">
        <v>0</v>
      </c>
      <c r="F325" s="86" t="b">
        <v>0</v>
      </c>
      <c r="G325" s="86" t="b">
        <v>0</v>
      </c>
    </row>
    <row r="326" spans="1:7" ht="15">
      <c r="A326" s="86" t="s">
        <v>1731</v>
      </c>
      <c r="B326" s="86">
        <v>4</v>
      </c>
      <c r="C326" s="121">
        <v>0</v>
      </c>
      <c r="D326" s="86" t="s">
        <v>1290</v>
      </c>
      <c r="E326" s="86" t="b">
        <v>0</v>
      </c>
      <c r="F326" s="86" t="b">
        <v>0</v>
      </c>
      <c r="G326" s="86" t="b">
        <v>0</v>
      </c>
    </row>
    <row r="327" spans="1:7" ht="15">
      <c r="A327" s="86" t="s">
        <v>1742</v>
      </c>
      <c r="B327" s="86">
        <v>4</v>
      </c>
      <c r="C327" s="121">
        <v>0</v>
      </c>
      <c r="D327" s="86" t="s">
        <v>1290</v>
      </c>
      <c r="E327" s="86" t="b">
        <v>0</v>
      </c>
      <c r="F327" s="86" t="b">
        <v>0</v>
      </c>
      <c r="G327" s="86" t="b">
        <v>0</v>
      </c>
    </row>
    <row r="328" spans="1:7" ht="15">
      <c r="A328" s="86" t="s">
        <v>1743</v>
      </c>
      <c r="B328" s="86">
        <v>4</v>
      </c>
      <c r="C328" s="121">
        <v>0</v>
      </c>
      <c r="D328" s="86" t="s">
        <v>1290</v>
      </c>
      <c r="E328" s="86" t="b">
        <v>0</v>
      </c>
      <c r="F328" s="86" t="b">
        <v>1</v>
      </c>
      <c r="G328" s="86" t="b">
        <v>0</v>
      </c>
    </row>
    <row r="329" spans="1:7" ht="15">
      <c r="A329" s="86" t="s">
        <v>1744</v>
      </c>
      <c r="B329" s="86">
        <v>4</v>
      </c>
      <c r="C329" s="121">
        <v>0</v>
      </c>
      <c r="D329" s="86" t="s">
        <v>1290</v>
      </c>
      <c r="E329" s="86" t="b">
        <v>0</v>
      </c>
      <c r="F329" s="86" t="b">
        <v>0</v>
      </c>
      <c r="G329" s="86" t="b">
        <v>0</v>
      </c>
    </row>
    <row r="330" spans="1:7" ht="15">
      <c r="A330" s="86" t="s">
        <v>1732</v>
      </c>
      <c r="B330" s="86">
        <v>4</v>
      </c>
      <c r="C330" s="121">
        <v>0</v>
      </c>
      <c r="D330" s="86" t="s">
        <v>1290</v>
      </c>
      <c r="E330" s="86" t="b">
        <v>0</v>
      </c>
      <c r="F330" s="86" t="b">
        <v>0</v>
      </c>
      <c r="G330" s="86" t="b">
        <v>0</v>
      </c>
    </row>
    <row r="331" spans="1:7" ht="15">
      <c r="A331" s="86" t="s">
        <v>1387</v>
      </c>
      <c r="B331" s="86">
        <v>4</v>
      </c>
      <c r="C331" s="121">
        <v>0</v>
      </c>
      <c r="D331" s="86" t="s">
        <v>1290</v>
      </c>
      <c r="E331" s="86" t="b">
        <v>0</v>
      </c>
      <c r="F331" s="86" t="b">
        <v>0</v>
      </c>
      <c r="G331" s="86" t="b">
        <v>0</v>
      </c>
    </row>
    <row r="332" spans="1:7" ht="15">
      <c r="A332" s="86" t="s">
        <v>1442</v>
      </c>
      <c r="B332" s="86">
        <v>4</v>
      </c>
      <c r="C332" s="121">
        <v>0</v>
      </c>
      <c r="D332" s="86" t="s">
        <v>1291</v>
      </c>
      <c r="E332" s="86" t="b">
        <v>0</v>
      </c>
      <c r="F332" s="86" t="b">
        <v>0</v>
      </c>
      <c r="G332" s="86" t="b">
        <v>0</v>
      </c>
    </row>
    <row r="333" spans="1:7" ht="15">
      <c r="A333" s="86" t="s">
        <v>1387</v>
      </c>
      <c r="B333" s="86">
        <v>4</v>
      </c>
      <c r="C333" s="121">
        <v>0</v>
      </c>
      <c r="D333" s="86" t="s">
        <v>1291</v>
      </c>
      <c r="E333" s="86" t="b">
        <v>0</v>
      </c>
      <c r="F333" s="86" t="b">
        <v>0</v>
      </c>
      <c r="G333" s="86" t="b">
        <v>0</v>
      </c>
    </row>
    <row r="334" spans="1:7" ht="15">
      <c r="A334" s="86" t="s">
        <v>1443</v>
      </c>
      <c r="B334" s="86">
        <v>4</v>
      </c>
      <c r="C334" s="121">
        <v>0</v>
      </c>
      <c r="D334" s="86" t="s">
        <v>1291</v>
      </c>
      <c r="E334" s="86" t="b">
        <v>0</v>
      </c>
      <c r="F334" s="86" t="b">
        <v>0</v>
      </c>
      <c r="G334" s="86" t="b">
        <v>0</v>
      </c>
    </row>
    <row r="335" spans="1:7" ht="15">
      <c r="A335" s="86" t="s">
        <v>1444</v>
      </c>
      <c r="B335" s="86">
        <v>4</v>
      </c>
      <c r="C335" s="121">
        <v>0</v>
      </c>
      <c r="D335" s="86" t="s">
        <v>1291</v>
      </c>
      <c r="E335" s="86" t="b">
        <v>0</v>
      </c>
      <c r="F335" s="86" t="b">
        <v>0</v>
      </c>
      <c r="G335" s="86" t="b">
        <v>0</v>
      </c>
    </row>
    <row r="336" spans="1:7" ht="15">
      <c r="A336" s="86" t="s">
        <v>1445</v>
      </c>
      <c r="B336" s="86">
        <v>4</v>
      </c>
      <c r="C336" s="121">
        <v>0</v>
      </c>
      <c r="D336" s="86" t="s">
        <v>1291</v>
      </c>
      <c r="E336" s="86" t="b">
        <v>0</v>
      </c>
      <c r="F336" s="86" t="b">
        <v>0</v>
      </c>
      <c r="G336" s="86" t="b">
        <v>0</v>
      </c>
    </row>
    <row r="337" spans="1:7" ht="15">
      <c r="A337" s="86" t="s">
        <v>1446</v>
      </c>
      <c r="B337" s="86">
        <v>4</v>
      </c>
      <c r="C337" s="121">
        <v>0</v>
      </c>
      <c r="D337" s="86" t="s">
        <v>1291</v>
      </c>
      <c r="E337" s="86" t="b">
        <v>0</v>
      </c>
      <c r="F337" s="86" t="b">
        <v>0</v>
      </c>
      <c r="G337" s="86" t="b">
        <v>0</v>
      </c>
    </row>
    <row r="338" spans="1:7" ht="15">
      <c r="A338" s="86" t="s">
        <v>1447</v>
      </c>
      <c r="B338" s="86">
        <v>4</v>
      </c>
      <c r="C338" s="121">
        <v>0</v>
      </c>
      <c r="D338" s="86" t="s">
        <v>1291</v>
      </c>
      <c r="E338" s="86" t="b">
        <v>0</v>
      </c>
      <c r="F338" s="86" t="b">
        <v>0</v>
      </c>
      <c r="G338" s="86" t="b">
        <v>0</v>
      </c>
    </row>
    <row r="339" spans="1:7" ht="15">
      <c r="A339" s="86" t="s">
        <v>1448</v>
      </c>
      <c r="B339" s="86">
        <v>4</v>
      </c>
      <c r="C339" s="121">
        <v>0</v>
      </c>
      <c r="D339" s="86" t="s">
        <v>1291</v>
      </c>
      <c r="E339" s="86" t="b">
        <v>0</v>
      </c>
      <c r="F339" s="86" t="b">
        <v>0</v>
      </c>
      <c r="G339" s="86" t="b">
        <v>0</v>
      </c>
    </row>
    <row r="340" spans="1:7" ht="15">
      <c r="A340" s="86" t="s">
        <v>1449</v>
      </c>
      <c r="B340" s="86">
        <v>4</v>
      </c>
      <c r="C340" s="121">
        <v>0</v>
      </c>
      <c r="D340" s="86" t="s">
        <v>1291</v>
      </c>
      <c r="E340" s="86" t="b">
        <v>0</v>
      </c>
      <c r="F340" s="86" t="b">
        <v>0</v>
      </c>
      <c r="G340" s="86" t="b">
        <v>0</v>
      </c>
    </row>
    <row r="341" spans="1:7" ht="15">
      <c r="A341" s="86" t="s">
        <v>1450</v>
      </c>
      <c r="B341" s="86">
        <v>4</v>
      </c>
      <c r="C341" s="121">
        <v>0</v>
      </c>
      <c r="D341" s="86" t="s">
        <v>1291</v>
      </c>
      <c r="E341" s="86" t="b">
        <v>0</v>
      </c>
      <c r="F341" s="86" t="b">
        <v>0</v>
      </c>
      <c r="G341" s="86" t="b">
        <v>0</v>
      </c>
    </row>
    <row r="342" spans="1:7" ht="15">
      <c r="A342" s="86" t="s">
        <v>1728</v>
      </c>
      <c r="B342" s="86">
        <v>4</v>
      </c>
      <c r="C342" s="121">
        <v>0</v>
      </c>
      <c r="D342" s="86" t="s">
        <v>1291</v>
      </c>
      <c r="E342" s="86" t="b">
        <v>0</v>
      </c>
      <c r="F342" s="86" t="b">
        <v>0</v>
      </c>
      <c r="G342" s="86" t="b">
        <v>0</v>
      </c>
    </row>
    <row r="343" spans="1:7" ht="15">
      <c r="A343" s="86" t="s">
        <v>1729</v>
      </c>
      <c r="B343" s="86">
        <v>4</v>
      </c>
      <c r="C343" s="121">
        <v>0</v>
      </c>
      <c r="D343" s="86" t="s">
        <v>1291</v>
      </c>
      <c r="E343" s="86" t="b">
        <v>1</v>
      </c>
      <c r="F343" s="86" t="b">
        <v>0</v>
      </c>
      <c r="G343" s="86" t="b">
        <v>0</v>
      </c>
    </row>
    <row r="344" spans="1:7" ht="15">
      <c r="A344" s="86" t="s">
        <v>1736</v>
      </c>
      <c r="B344" s="86">
        <v>4</v>
      </c>
      <c r="C344" s="121">
        <v>0</v>
      </c>
      <c r="D344" s="86" t="s">
        <v>1291</v>
      </c>
      <c r="E344" s="86" t="b">
        <v>0</v>
      </c>
      <c r="F344" s="86" t="b">
        <v>0</v>
      </c>
      <c r="G344" s="86" t="b">
        <v>0</v>
      </c>
    </row>
    <row r="345" spans="1:7" ht="15">
      <c r="A345" s="86" t="s">
        <v>1452</v>
      </c>
      <c r="B345" s="86">
        <v>2</v>
      </c>
      <c r="C345" s="121">
        <v>0</v>
      </c>
      <c r="D345" s="86" t="s">
        <v>1292</v>
      </c>
      <c r="E345" s="86" t="b">
        <v>0</v>
      </c>
      <c r="F345" s="86" t="b">
        <v>0</v>
      </c>
      <c r="G345" s="86" t="b">
        <v>0</v>
      </c>
    </row>
    <row r="346" spans="1:7" ht="15">
      <c r="A346" s="86" t="s">
        <v>1387</v>
      </c>
      <c r="B346" s="86">
        <v>6</v>
      </c>
      <c r="C346" s="121">
        <v>0</v>
      </c>
      <c r="D346" s="86" t="s">
        <v>1293</v>
      </c>
      <c r="E346" s="86" t="b">
        <v>0</v>
      </c>
      <c r="F346" s="86" t="b">
        <v>0</v>
      </c>
      <c r="G346" s="86" t="b">
        <v>0</v>
      </c>
    </row>
    <row r="347" spans="1:7" ht="15">
      <c r="A347" s="86" t="s">
        <v>1454</v>
      </c>
      <c r="B347" s="86">
        <v>4</v>
      </c>
      <c r="C347" s="121">
        <v>0.018895891276026235</v>
      </c>
      <c r="D347" s="86" t="s">
        <v>1293</v>
      </c>
      <c r="E347" s="86" t="b">
        <v>0</v>
      </c>
      <c r="F347" s="86" t="b">
        <v>0</v>
      </c>
      <c r="G347" s="86" t="b">
        <v>0</v>
      </c>
    </row>
    <row r="348" spans="1:7" ht="15">
      <c r="A348" s="86" t="s">
        <v>1455</v>
      </c>
      <c r="B348" s="86">
        <v>3</v>
      </c>
      <c r="C348" s="121">
        <v>0.02311340347674189</v>
      </c>
      <c r="D348" s="86" t="s">
        <v>1293</v>
      </c>
      <c r="E348" s="86" t="b">
        <v>0</v>
      </c>
      <c r="F348" s="86" t="b">
        <v>0</v>
      </c>
      <c r="G348" s="86" t="b">
        <v>0</v>
      </c>
    </row>
    <row r="349" spans="1:7" ht="15">
      <c r="A349" s="86" t="s">
        <v>1456</v>
      </c>
      <c r="B349" s="86">
        <v>3</v>
      </c>
      <c r="C349" s="121">
        <v>0.02311340347674189</v>
      </c>
      <c r="D349" s="86" t="s">
        <v>1293</v>
      </c>
      <c r="E349" s="86" t="b">
        <v>0</v>
      </c>
      <c r="F349" s="86" t="b">
        <v>0</v>
      </c>
      <c r="G349" s="86" t="b">
        <v>0</v>
      </c>
    </row>
    <row r="350" spans="1:7" ht="15">
      <c r="A350" s="86" t="s">
        <v>1457</v>
      </c>
      <c r="B350" s="86">
        <v>3</v>
      </c>
      <c r="C350" s="121">
        <v>0.008941485019722214</v>
      </c>
      <c r="D350" s="86" t="s">
        <v>1293</v>
      </c>
      <c r="E350" s="86" t="b">
        <v>0</v>
      </c>
      <c r="F350" s="86" t="b">
        <v>0</v>
      </c>
      <c r="G350" s="86" t="b">
        <v>0</v>
      </c>
    </row>
    <row r="351" spans="1:7" ht="15">
      <c r="A351" s="86" t="s">
        <v>1458</v>
      </c>
      <c r="B351" s="86">
        <v>3</v>
      </c>
      <c r="C351" s="121">
        <v>0.008941485019722214</v>
      </c>
      <c r="D351" s="86" t="s">
        <v>1293</v>
      </c>
      <c r="E351" s="86" t="b">
        <v>0</v>
      </c>
      <c r="F351" s="86" t="b">
        <v>0</v>
      </c>
      <c r="G351" s="86" t="b">
        <v>0</v>
      </c>
    </row>
    <row r="352" spans="1:7" ht="15">
      <c r="A352" s="86" t="s">
        <v>1459</v>
      </c>
      <c r="B352" s="86">
        <v>2</v>
      </c>
      <c r="C352" s="121">
        <v>0.01540893565116126</v>
      </c>
      <c r="D352" s="86" t="s">
        <v>1293</v>
      </c>
      <c r="E352" s="86" t="b">
        <v>0</v>
      </c>
      <c r="F352" s="86" t="b">
        <v>0</v>
      </c>
      <c r="G352" s="86" t="b">
        <v>0</v>
      </c>
    </row>
    <row r="353" spans="1:7" ht="15">
      <c r="A353" s="86" t="s">
        <v>1460</v>
      </c>
      <c r="B353" s="86">
        <v>2</v>
      </c>
      <c r="C353" s="121">
        <v>0.01540893565116126</v>
      </c>
      <c r="D353" s="86" t="s">
        <v>1293</v>
      </c>
      <c r="E353" s="86" t="b">
        <v>0</v>
      </c>
      <c r="F353" s="86" t="b">
        <v>0</v>
      </c>
      <c r="G353" s="86" t="b">
        <v>0</v>
      </c>
    </row>
    <row r="354" spans="1:7" ht="15">
      <c r="A354" s="86" t="s">
        <v>1461</v>
      </c>
      <c r="B354" s="86">
        <v>2</v>
      </c>
      <c r="C354" s="121">
        <v>0.01540893565116126</v>
      </c>
      <c r="D354" s="86" t="s">
        <v>1293</v>
      </c>
      <c r="E354" s="86" t="b">
        <v>0</v>
      </c>
      <c r="F354" s="86" t="b">
        <v>0</v>
      </c>
      <c r="G354" s="86" t="b">
        <v>0</v>
      </c>
    </row>
    <row r="355" spans="1:7" ht="15">
      <c r="A355" s="86" t="s">
        <v>1462</v>
      </c>
      <c r="B355" s="86">
        <v>2</v>
      </c>
      <c r="C355" s="121">
        <v>0.01540893565116126</v>
      </c>
      <c r="D355" s="86" t="s">
        <v>1293</v>
      </c>
      <c r="E355" s="86" t="b">
        <v>0</v>
      </c>
      <c r="F355" s="86" t="b">
        <v>0</v>
      </c>
      <c r="G355" s="86" t="b">
        <v>0</v>
      </c>
    </row>
    <row r="356" spans="1:7" ht="15">
      <c r="A356" s="86" t="s">
        <v>1768</v>
      </c>
      <c r="B356" s="86">
        <v>2</v>
      </c>
      <c r="C356" s="121">
        <v>0.01540893565116126</v>
      </c>
      <c r="D356" s="86" t="s">
        <v>1293</v>
      </c>
      <c r="E356" s="86" t="b">
        <v>0</v>
      </c>
      <c r="F356" s="86" t="b">
        <v>0</v>
      </c>
      <c r="G356" s="86" t="b">
        <v>0</v>
      </c>
    </row>
    <row r="357" spans="1:7" ht="15">
      <c r="A357" s="86" t="s">
        <v>1756</v>
      </c>
      <c r="B357" s="86">
        <v>2</v>
      </c>
      <c r="C357" s="121">
        <v>0.009447945638013117</v>
      </c>
      <c r="D357" s="86" t="s">
        <v>1293</v>
      </c>
      <c r="E357" s="86" t="b">
        <v>0</v>
      </c>
      <c r="F357" s="86" t="b">
        <v>0</v>
      </c>
      <c r="G357" s="86" t="b">
        <v>0</v>
      </c>
    </row>
    <row r="358" spans="1:7" ht="15">
      <c r="A358" s="86" t="s">
        <v>1759</v>
      </c>
      <c r="B358" s="86">
        <v>2</v>
      </c>
      <c r="C358" s="121">
        <v>0.009447945638013117</v>
      </c>
      <c r="D358" s="86" t="s">
        <v>1293</v>
      </c>
      <c r="E358" s="86" t="b">
        <v>0</v>
      </c>
      <c r="F358" s="86" t="b">
        <v>0</v>
      </c>
      <c r="G358" s="86" t="b">
        <v>0</v>
      </c>
    </row>
    <row r="359" spans="1:7" ht="15">
      <c r="A359" s="86" t="s">
        <v>1760</v>
      </c>
      <c r="B359" s="86">
        <v>2</v>
      </c>
      <c r="C359" s="121">
        <v>0.009447945638013117</v>
      </c>
      <c r="D359" s="86" t="s">
        <v>1293</v>
      </c>
      <c r="E359" s="86" t="b">
        <v>0</v>
      </c>
      <c r="F359" s="86" t="b">
        <v>0</v>
      </c>
      <c r="G359" s="86" t="b">
        <v>0</v>
      </c>
    </row>
    <row r="360" spans="1:7" ht="15">
      <c r="A360" s="86" t="s">
        <v>1761</v>
      </c>
      <c r="B360" s="86">
        <v>2</v>
      </c>
      <c r="C360" s="121">
        <v>0.009447945638013117</v>
      </c>
      <c r="D360" s="86" t="s">
        <v>1293</v>
      </c>
      <c r="E360" s="86" t="b">
        <v>0</v>
      </c>
      <c r="F360" s="86" t="b">
        <v>0</v>
      </c>
      <c r="G360" s="86" t="b">
        <v>0</v>
      </c>
    </row>
    <row r="361" spans="1:7" ht="15">
      <c r="A361" s="86" t="s">
        <v>1762</v>
      </c>
      <c r="B361" s="86">
        <v>2</v>
      </c>
      <c r="C361" s="121">
        <v>0.009447945638013117</v>
      </c>
      <c r="D361" s="86" t="s">
        <v>1293</v>
      </c>
      <c r="E361" s="86" t="b">
        <v>0</v>
      </c>
      <c r="F361" s="86" t="b">
        <v>0</v>
      </c>
      <c r="G361" s="86" t="b">
        <v>0</v>
      </c>
    </row>
    <row r="362" spans="1:7" ht="15">
      <c r="A362" s="86" t="s">
        <v>1763</v>
      </c>
      <c r="B362" s="86">
        <v>2</v>
      </c>
      <c r="C362" s="121">
        <v>0.009447945638013117</v>
      </c>
      <c r="D362" s="86" t="s">
        <v>1293</v>
      </c>
      <c r="E362" s="86" t="b">
        <v>0</v>
      </c>
      <c r="F362" s="86" t="b">
        <v>0</v>
      </c>
      <c r="G362" s="86" t="b">
        <v>0</v>
      </c>
    </row>
    <row r="363" spans="1:7" ht="15">
      <c r="A363" s="86" t="s">
        <v>1764</v>
      </c>
      <c r="B363" s="86">
        <v>2</v>
      </c>
      <c r="C363" s="121">
        <v>0.009447945638013117</v>
      </c>
      <c r="D363" s="86" t="s">
        <v>1293</v>
      </c>
      <c r="E363" s="86" t="b">
        <v>0</v>
      </c>
      <c r="F363" s="86" t="b">
        <v>0</v>
      </c>
      <c r="G363" s="86" t="b">
        <v>0</v>
      </c>
    </row>
    <row r="364" spans="1:7" ht="15">
      <c r="A364" s="86" t="s">
        <v>1765</v>
      </c>
      <c r="B364" s="86">
        <v>2</v>
      </c>
      <c r="C364" s="121">
        <v>0.009447945638013117</v>
      </c>
      <c r="D364" s="86" t="s">
        <v>1293</v>
      </c>
      <c r="E364" s="86" t="b">
        <v>0</v>
      </c>
      <c r="F364" s="86" t="b">
        <v>0</v>
      </c>
      <c r="G364" s="86" t="b">
        <v>0</v>
      </c>
    </row>
    <row r="365" spans="1:7" ht="15">
      <c r="A365" s="86" t="s">
        <v>1746</v>
      </c>
      <c r="B365" s="86">
        <v>2</v>
      </c>
      <c r="C365" s="121">
        <v>0.009447945638013117</v>
      </c>
      <c r="D365" s="86" t="s">
        <v>1293</v>
      </c>
      <c r="E365" s="86" t="b">
        <v>0</v>
      </c>
      <c r="F365" s="86" t="b">
        <v>0</v>
      </c>
      <c r="G365" s="86" t="b">
        <v>0</v>
      </c>
    </row>
    <row r="366" spans="1:7" ht="15">
      <c r="A366" s="86" t="s">
        <v>1766</v>
      </c>
      <c r="B366" s="86">
        <v>2</v>
      </c>
      <c r="C366" s="121">
        <v>0.009447945638013117</v>
      </c>
      <c r="D366" s="86" t="s">
        <v>1293</v>
      </c>
      <c r="E366" s="86" t="b">
        <v>0</v>
      </c>
      <c r="F366" s="86" t="b">
        <v>0</v>
      </c>
      <c r="G366" s="86" t="b">
        <v>0</v>
      </c>
    </row>
    <row r="367" spans="1:7" ht="15">
      <c r="A367" s="86" t="s">
        <v>1767</v>
      </c>
      <c r="B367" s="86">
        <v>2</v>
      </c>
      <c r="C367" s="121">
        <v>0.009447945638013117</v>
      </c>
      <c r="D367" s="86" t="s">
        <v>1293</v>
      </c>
      <c r="E367" s="86" t="b">
        <v>0</v>
      </c>
      <c r="F367" s="86" t="b">
        <v>0</v>
      </c>
      <c r="G367" s="86" t="b">
        <v>0</v>
      </c>
    </row>
    <row r="368" spans="1:7" ht="15">
      <c r="A368" s="86" t="s">
        <v>1758</v>
      </c>
      <c r="B368" s="86">
        <v>2</v>
      </c>
      <c r="C368" s="121">
        <v>0.01540893565116126</v>
      </c>
      <c r="D368" s="86" t="s">
        <v>1293</v>
      </c>
      <c r="E368" s="86" t="b">
        <v>0</v>
      </c>
      <c r="F368" s="86" t="b">
        <v>0</v>
      </c>
      <c r="G368" s="86" t="b">
        <v>0</v>
      </c>
    </row>
    <row r="369" spans="1:7" ht="15">
      <c r="A369" s="86" t="s">
        <v>1755</v>
      </c>
      <c r="B369" s="86">
        <v>2</v>
      </c>
      <c r="C369" s="121">
        <v>0.01540893565116126</v>
      </c>
      <c r="D369" s="86" t="s">
        <v>1293</v>
      </c>
      <c r="E369" s="86" t="b">
        <v>0</v>
      </c>
      <c r="F369" s="86" t="b">
        <v>0</v>
      </c>
      <c r="G369" s="86" t="b">
        <v>0</v>
      </c>
    </row>
    <row r="370" spans="1:7" ht="15">
      <c r="A370" s="86" t="s">
        <v>1464</v>
      </c>
      <c r="B370" s="86">
        <v>2</v>
      </c>
      <c r="C370" s="121">
        <v>0</v>
      </c>
      <c r="D370" s="86" t="s">
        <v>1294</v>
      </c>
      <c r="E370" s="86" t="b">
        <v>0</v>
      </c>
      <c r="F370" s="86" t="b">
        <v>0</v>
      </c>
      <c r="G370" s="86" t="b">
        <v>0</v>
      </c>
    </row>
    <row r="371" spans="1:7" ht="15">
      <c r="A371" s="86" t="s">
        <v>1465</v>
      </c>
      <c r="B371" s="86">
        <v>2</v>
      </c>
      <c r="C371" s="121">
        <v>0</v>
      </c>
      <c r="D371" s="86" t="s">
        <v>1294</v>
      </c>
      <c r="E371" s="86" t="b">
        <v>0</v>
      </c>
      <c r="F371" s="86" t="b">
        <v>0</v>
      </c>
      <c r="G371" s="86" t="b">
        <v>0</v>
      </c>
    </row>
    <row r="372" spans="1:7" ht="15">
      <c r="A372" s="86" t="s">
        <v>1466</v>
      </c>
      <c r="B372" s="86">
        <v>2</v>
      </c>
      <c r="C372" s="121">
        <v>0</v>
      </c>
      <c r="D372" s="86" t="s">
        <v>1294</v>
      </c>
      <c r="E372" s="86" t="b">
        <v>0</v>
      </c>
      <c r="F372" s="86" t="b">
        <v>0</v>
      </c>
      <c r="G372" s="86" t="b">
        <v>0</v>
      </c>
    </row>
    <row r="373" spans="1:7" ht="15">
      <c r="A373" s="86" t="s">
        <v>1467</v>
      </c>
      <c r="B373" s="86">
        <v>2</v>
      </c>
      <c r="C373" s="121">
        <v>0</v>
      </c>
      <c r="D373" s="86" t="s">
        <v>1294</v>
      </c>
      <c r="E373" s="86" t="b">
        <v>0</v>
      </c>
      <c r="F373" s="86" t="b">
        <v>0</v>
      </c>
      <c r="G373" s="86" t="b">
        <v>0</v>
      </c>
    </row>
    <row r="374" spans="1:7" ht="15">
      <c r="A374" s="86" t="s">
        <v>1468</v>
      </c>
      <c r="B374" s="86">
        <v>2</v>
      </c>
      <c r="C374" s="121">
        <v>0</v>
      </c>
      <c r="D374" s="86" t="s">
        <v>1294</v>
      </c>
      <c r="E374" s="86" t="b">
        <v>0</v>
      </c>
      <c r="F374" s="86" t="b">
        <v>0</v>
      </c>
      <c r="G374" s="86" t="b">
        <v>0</v>
      </c>
    </row>
    <row r="375" spans="1:7" ht="15">
      <c r="A375" s="86" t="s">
        <v>1469</v>
      </c>
      <c r="B375" s="86">
        <v>2</v>
      </c>
      <c r="C375" s="121">
        <v>0</v>
      </c>
      <c r="D375" s="86" t="s">
        <v>1294</v>
      </c>
      <c r="E375" s="86" t="b">
        <v>1</v>
      </c>
      <c r="F375" s="86" t="b">
        <v>0</v>
      </c>
      <c r="G375" s="86" t="b">
        <v>0</v>
      </c>
    </row>
    <row r="376" spans="1:7" ht="15">
      <c r="A376" s="86" t="s">
        <v>1411</v>
      </c>
      <c r="B376" s="86">
        <v>2</v>
      </c>
      <c r="C376" s="121">
        <v>0</v>
      </c>
      <c r="D376" s="86" t="s">
        <v>1294</v>
      </c>
      <c r="E376" s="86" t="b">
        <v>0</v>
      </c>
      <c r="F376" s="86" t="b">
        <v>0</v>
      </c>
      <c r="G376" s="86" t="b">
        <v>0</v>
      </c>
    </row>
    <row r="377" spans="1:7" ht="15">
      <c r="A377" s="86" t="s">
        <v>1387</v>
      </c>
      <c r="B377" s="86">
        <v>2</v>
      </c>
      <c r="C377" s="121">
        <v>0</v>
      </c>
      <c r="D377" s="86" t="s">
        <v>1294</v>
      </c>
      <c r="E377" s="86" t="b">
        <v>0</v>
      </c>
      <c r="F377" s="86" t="b">
        <v>0</v>
      </c>
      <c r="G37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2019-09-18T21:21:44Z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