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<sst xmlns="http://schemas.openxmlformats.org/spreadsheetml/2006/main" count="1762" uniqueCount="606">
  <si>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</si>
  <si>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</si>
  <si>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</si>
  <si>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</si>
  <si>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</si>
  <si>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</si>
  <si>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</si>
  <si>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</si>
  <si>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</si>
  <si>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</si>
  <si>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</si>
  <si>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</si>
  <si>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</si>
  <si>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</si>
  <si>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</si>
  <si>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</si>
  <si>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</si>
  <si>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</si>
  <si>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</si>
  <si>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</si>
  <si>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</si>
  <si>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</si>
  <si>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</si>
  <si>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</si>
  <si>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</si>
  <si>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</si>
  <si>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</si>
  <si>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</si>
  <si>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</si>
  <si>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</si>
  <si>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</si>
  <si>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</si>
  <si>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</si>
  <si>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</si>
  <si>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</si>
  <si>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</si>
  <si>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</si>
  <si>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</si>
  <si>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</si>
  <si>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</si>
  <si>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</si>
  <si>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</si>
  <si>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</si>
  <si>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</si>
  <si>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</si>
  <si>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</si>
  <si>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</si>
  <si>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</si>
  <si>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</si>
  <si>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</si>
  <si>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</si>
  <si>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</si>
  <si>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</si>
  <si>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</si>
  <si>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</si>
  <si>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</si>
  <si>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</si>
  <si>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</si>
  <si>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</si>
  <si>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</si>
  <si>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</si>
  <si>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</si>
  <si>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</si>
  <si>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</si>
  <si>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</si>
  <si>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</si>
  <si>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</si>
  <si>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</si>
  <si>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</si>
  <si>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</si>
  <si>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</si>
  <si>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</si>
  <si>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</si>
  <si>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</si>
  <si>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</si>
  <si>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</si>
  <si>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</si>
  <si>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</si>
  <si>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</si>
  <si>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</si>
  <si>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</si>
  <si>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</si>
  <si>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</si>
  <si>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</si>
  <si>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</si>
  <si>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</si>
  <si>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</si>
  <si>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</si>
  <si>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</si>
  <si>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</si>
  <si>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</si>
  <si>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</si>
  <si>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</si>
  <si>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</si>
  <si>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</si>
  <si>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</si>
  <si>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</si>
  <si>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</si>
  <si>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</si>
  <si>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</si>
  <si>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</si>
  <si>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</si>
  <si>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</si>
  <si>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</si>
  <si>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</si>
  <si>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</si>
  <si>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</si>
  <si>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</si>
  <si>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</si>
  <si>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</si>
  <si>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</si>
  <si>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</si>
  <si>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</si>
  <si>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</si>
  <si>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</si>
  <si>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</si>
  <si>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</si>
  <si>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</si>
  <si>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</si>
  <si>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</si>
  <si>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</si>
  <si>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</si>
  <si>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</si>
  <si>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</si>
  <si>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</si>
  <si>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</si>
  <si>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</si>
  <si>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</si>
  <si>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</si>
  <si>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</si>
  <si>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</si>
  <si>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</si>
  <si>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</si>
  <si>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</si>
  <si>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</si>
  <si>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</si>
  <si>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</si>
  <si>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</si>
  <si>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</si>
  <si>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</si>
  <si>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</si>
  <si>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</si>
  <si>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</si>
  <si>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</si>
  <si>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</si>
  <si>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</si>
  <si>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</si>
  <si>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</si>
  <si>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</si>
  <si>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</si>
  <si>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</si>
  <si>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</si>
  <si>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</si>
  <si>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</si>
  <si>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</si>
  <si>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</si>
  <si>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</si>
  <si>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</si>
  <si>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</si>
  <si>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</si>
  <si>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</si>
  <si>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</si>
  <si>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</si>
  <si>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</si>
  <si>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</si>
  <si>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</si>
  <si>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</si>
  <si>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</si>
  <si>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</si>
  <si>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</si>
  <si>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</si>
  <si>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</si>
  <si>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</si>
  <si>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</si>
  <si>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</si>
  <si>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</si>
  <si>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</si>
  <si>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</si>
  <si>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</si>
  <si>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</si>
  <si>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</si>
  <si>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</si>
  <si>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</si>
  <si>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</si>
  <si>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</si>
  <si>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</si>
  <si>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</si>
  <si>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</si>
  <si>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</si>
  <si>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</si>
  <si>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</si>
  <si>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</si>
  <si>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</si>
  <si>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</si>
  <si>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</si>
  <si>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</si>
  <si>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</si>
  <si>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</si>
  <si>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</si>
  <si>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</si>
  <si>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</si>
  <si>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</si>
  <si>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</si>
  <si>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</si>
  <si>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</si>
  <si>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</si>
  <si>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</si>
  <si>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</si>
  <si>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</si>
  <si>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</si>
  <si>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</si>
  <si>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</si>
  <si>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nishu_r</t>
  </si>
  <si>
    <t>johngmcnutt</t>
  </si>
  <si>
    <t>kirkdborne</t>
  </si>
  <si>
    <t>gabriel_oguna</t>
  </si>
  <si>
    <t>rlingle</t>
  </si>
  <si>
    <t>theadamgabriel</t>
  </si>
  <si>
    <t>omdenaai</t>
  </si>
  <si>
    <t>boozallen</t>
  </si>
  <si>
    <t>nvidiaai</t>
  </si>
  <si>
    <t>Mentions</t>
  </si>
  <si>
    <t>RT @KirkDBorne: Building #AI for Good, by the People, for the People: https://t.co/MJMNqq8ZAs by @OmdenaAI 
â€”â€”â€”â€”â€”â€”
#BigData #DataScience #Dâ€¦</t>
  </si>
  <si>
    <t>RT @KirkDBorne: Building #AI for Good, by the People, for the People: https://t.co/MJMNqq8ZAs by @OmdenaAI 
——————
#BigData #DataScience #D…</t>
  </si>
  <si>
    <t>Building #AI for Good, by the People, for the People: https://t.co/MJMNqq8ZAs by @OmdenaAI 
——————
#BigData #DataScience #Data4Good #MachineLearning #AI4socialgood #AIforgood #DataSciBowl #Geospatial #SDGs #IoT #CitizenScience https://t.co/FwUQ3tVMot</t>
  </si>
  <si>
    <t>At #dcsw2019, Margaret Amori of @NvidiaAI now discussing #AI For Social Good — that’s also a huge investment, passion, and focus of the @BoozAllen #DataScience and #MachineLearning team: https://t.co/gO0vzOWZzS 
#DataSciBowl #BigData #Data4Good #AI4socialgood https://t.co/EfxjhH4p7M</t>
  </si>
  <si>
    <t>RT @KirkDBorne: At #dcsw2019, Margaret Amori of @NvidiaAI now discussing #AI For Social Good — that’s also a huge investment, passion, and…</t>
  </si>
  <si>
    <t>RT KirkDBorne: At #dcsw2019, Margaret Amori of NvidiaAI now discussing #AI For Social Good — that’s also a huge investment, passion, and focus of the BoozAllen #DataScience and #MachineLearning team: https://t.co/vD5a7vO9Hg 
#DataSciBowl #BigData #Data… https://t.co/dp3iOR1L5f</t>
  </si>
  <si>
    <t>HT KirkDBorne :
At #dcsw2019, Margaret Amori of NvidiaAI now discussing #AI For Social Good — that’s also a huge investment, passion, and focus of the BoozAllen #DataScience and #MachineLearning team: https://t.co/hiKfsanlUT #DataSciBowl #BigData #Data4Good #AI4socialgood pic.…</t>
  </si>
  <si>
    <t>https://medium.com/omdena/building-ai-for-good-by-the-people-for-the-people-d98ad78b5001?postPublishedType=repub</t>
  </si>
  <si>
    <t>https://datasciencebowl.com</t>
  </si>
  <si>
    <t>https://datasciencebowl.com https://twitter.com/KirkDBorne/status/1171060594780360714</t>
  </si>
  <si>
    <t>medium.com</t>
  </si>
  <si>
    <t>datasciencebowl.com</t>
  </si>
  <si>
    <t>datasciencebowl.com twitter.com</t>
  </si>
  <si>
    <t>ai bigdata datascience</t>
  </si>
  <si>
    <t>ai bigdata datascience data4good machinelearning ai4socialgood aiforgood datascibowl geospatial sdgs iot citizenscience</t>
  </si>
  <si>
    <t>dcsw2019 ai datascience machinelearning datascibowl bigdata data4good ai4socialgood</t>
  </si>
  <si>
    <t>dcsw2019 ai</t>
  </si>
  <si>
    <t>dcsw2019 ai datascience machinelearning datascibowl bigdata data</t>
  </si>
  <si>
    <t>https://pbs.twimg.com/media/D-Frb2jXkAEut75.png</t>
  </si>
  <si>
    <t>https://pbs.twimg.com/media/EEBxZu-XsAAGnVG.jpg</t>
  </si>
  <si>
    <t>http://pbs.twimg.com/profile_images/875366993683038208/Y8r5uHkW_normal.jpg</t>
  </si>
  <si>
    <t>http://pbs.twimg.com/profile_images/1104792192856608774/-ApzkSbb_normal.png</t>
  </si>
  <si>
    <t>http://pbs.twimg.com/profile_images/1033995523710246912/Vc8FbS3Q_normal.jpg</t>
  </si>
  <si>
    <t>http://pbs.twimg.com/profile_images/663792433935814656/rtqXyrRv_normal.jpg</t>
  </si>
  <si>
    <t>http://pbs.twimg.com/profile_images/1085994913769111553/dD2ITOEw_normal.jpg</t>
  </si>
  <si>
    <t>https://twitter.com/#!/nishu_r/status/1145620588045561857</t>
  </si>
  <si>
    <t>https://twitter.com/#!/johngmcnutt/status/1148417034881048576</t>
  </si>
  <si>
    <t>https://twitter.com/#!/kirkdborne/status/1144313909857439744</t>
  </si>
  <si>
    <t>https://twitter.com/#!/kirkdborne/status/1171060594780360714</t>
  </si>
  <si>
    <t>https://twitter.com/#!/gabriel_oguna/status/1171060854609055754</t>
  </si>
  <si>
    <t>https://twitter.com/#!/rlingle/status/1171061066392117249</t>
  </si>
  <si>
    <t>https://twitter.com/#!/theadamgabriel/status/1171061636372807682</t>
  </si>
  <si>
    <t>1145620588045561857</t>
  </si>
  <si>
    <t>1148417034881048576</t>
  </si>
  <si>
    <t>1144313909857439744</t>
  </si>
  <si>
    <t>1171060594780360714</t>
  </si>
  <si>
    <t>1171060854609055754</t>
  </si>
  <si>
    <t>1171061066392117249</t>
  </si>
  <si>
    <t>1171061636372807682</t>
  </si>
  <si>
    <t>1171057665822416902</t>
  </si>
  <si>
    <t/>
  </si>
  <si>
    <t>534563976</t>
  </si>
  <si>
    <t>en</t>
  </si>
  <si>
    <t>Twitter Web App</t>
  </si>
  <si>
    <t>Twitter Web Client</t>
  </si>
  <si>
    <t>Twitter for iPhone</t>
  </si>
  <si>
    <t>Twitter for Android</t>
  </si>
  <si>
    <t>IFTTT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</si>
  <si>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</si>
  <si>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</si>
  <si>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</si>
  <si>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</si>
  <si>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</si>
  <si>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</si>
  <si>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</si>
  <si>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</si>
  <si>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</si>
  <si>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</si>
  <si>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</si>
  <si>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</si>
  <si>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</si>
  <si>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</si>
  <si>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</si>
  <si>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</si>
  <si>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</si>
  <si>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</si>
  <si>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</si>
  <si>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</si>
  <si>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</si>
  <si>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</si>
  <si>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Nishanth Rajamani</t>
  </si>
  <si>
    <t>Omdena</t>
  </si>
  <si>
    <t>Kirk Borne</t>
  </si>
  <si>
    <t>John McNutt</t>
  </si>
  <si>
    <t>Booz Allen Hamilton</t>
  </si>
  <si>
    <t>NVIDIA AI</t>
  </si>
  <si>
    <t>Phuture YungUpstart</t>
  </si>
  <si>
    <t>Reina Lingle</t>
  </si>
  <si>
    <t>Adam Gabriel, #TOP_xD83D__xDD1D_ #Influencer_xD83D__xDCE1_</t>
  </si>
  <si>
    <t>Humanist, Electrical Engineer, Gooner, Amateur footballer, Adventure and travel enthusiast, I am just that overgrown kid in awe of the world around.</t>
  </si>
  <si>
    <t>We build #AIforGood through Community Collaboration. Apply for our #AIChallenges to solve real problems &amp; learn together with enthusiasts from 60 countries.</t>
  </si>
  <si>
    <t>Principal Data Scientist @BoozAllen. Global Speaker. Top Big Data Science &amp; #AI Influencer. Astrophysicist (Views are my own) http://rocketdatascience.org/ _xD83D__xDCCA__xD83D__xDD2D_</t>
  </si>
  <si>
    <t>I teach and do research on online social action. The views expressed  are mine alone and do not necessarily reflect the views of the University of Delaware</t>
  </si>
  <si>
    <t>Management &amp; tech consulting to US govt in defense, intelligence, and civil markets, &amp; to major corporations, institutions, and non-profit orgs. Here 9am-5pm ET</t>
  </si>
  <si>
    <t>Solving the unsolvable with deep learning</t>
  </si>
  <si>
    <t>NuAfrika  Datascience ML &amp; DL</t>
  </si>
  <si>
    <t>Data Analytics Manager | Social Matters Management | Digital Media evangelist leveraging data-supported campaigns #BigData #UnstructuredData #SNA</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</si>
  <si>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</si>
  <si>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India</t>
  </si>
  <si>
    <t>The World</t>
  </si>
  <si>
    <t>Maryland, USA</t>
  </si>
  <si>
    <t>Newark, DE</t>
  </si>
  <si>
    <t>McLean, VA</t>
  </si>
  <si>
    <t>Santa Clara, CA</t>
  </si>
  <si>
    <t>Greater Atlanta Area</t>
  </si>
  <si>
    <t>Financial District, Manhattan</t>
  </si>
  <si>
    <t>http://www.omdena.com</t>
  </si>
  <si>
    <t>http://www.linkedin.com/in/kirkdborne</t>
  </si>
  <si>
    <t>http://t.co/0hkhm6bben</t>
  </si>
  <si>
    <t>http://www.boozallen.com</t>
  </si>
  <si>
    <t>https://t.co/UURxCRbsBJ</t>
  </si>
  <si>
    <t>http://www.linkedin.com/in/reinalingle</t>
  </si>
  <si>
    <t>https://www.linkedin.com/in/TheAdamGabriel</t>
  </si>
  <si>
    <t>https://pbs.twimg.com/profile_banners/140411347/1446539670</t>
  </si>
  <si>
    <t>https://pbs.twimg.com/profile_banners/1109977455417282566/1563831946</t>
  </si>
  <si>
    <t>https://pbs.twimg.com/profile_banners/534563976/1540268609</t>
  </si>
  <si>
    <t>https://pbs.twimg.com/profile_banners/17375116/1556652886</t>
  </si>
  <si>
    <t>https://pbs.twimg.com/profile_banners/740238495952736256/1512365626</t>
  </si>
  <si>
    <t>https://pbs.twimg.com/profile_banners/275508260/1541679196</t>
  </si>
  <si>
    <t>https://pbs.twimg.com/profile_banners/26833196/1470934268</t>
  </si>
  <si>
    <t>https://pbs.twimg.com/profile_banners/408898240/1531047876</t>
  </si>
  <si>
    <t>http://abs.twimg.com/images/themes/theme14/bg.gif</t>
  </si>
  <si>
    <t>http://abs.twimg.com/images/themes/theme1/bg.png</t>
  </si>
  <si>
    <t>http://abs.twimg.com/images/themes/theme15/bg.png</t>
  </si>
  <si>
    <t>http://abs.twimg.com/images/themes/theme10/bg.gif</t>
  </si>
  <si>
    <t>http://pbs.twimg.com/profile_images/1110255510446661637/CoXqr0hG_normal.png</t>
  </si>
  <si>
    <t>http://pbs.twimg.com/profile_images/1112733580948635648/s-8d1avb_normal.jpg</t>
  </si>
  <si>
    <t>http://pbs.twimg.com/profile_images/1123309632326393860/TdrhAEp5_normal.png</t>
  </si>
  <si>
    <t>http://pbs.twimg.com/profile_images/877294444554231809/Wcem1g-S_normal.jpg</t>
  </si>
  <si>
    <t>Open Twitter Page for This Person</t>
  </si>
  <si>
    <t>https://twitter.com/nishu_r</t>
  </si>
  <si>
    <t>https://twitter.com/omdenaai</t>
  </si>
  <si>
    <t>https://twitter.com/kirkdborne</t>
  </si>
  <si>
    <t>https://twitter.com/johngmcnutt</t>
  </si>
  <si>
    <t>https://twitter.com/boozallen</t>
  </si>
  <si>
    <t>https://twitter.com/nvidiaai</t>
  </si>
  <si>
    <t>https://twitter.com/gabriel_oguna</t>
  </si>
  <si>
    <t>https://twitter.com/rlingle</t>
  </si>
  <si>
    <t>https://twitter.com/theadamgabriel</t>
  </si>
  <si>
    <t>nishu_r
RT @KirkDBorne: Building #AI for
Good, by the People, for the People:
https://t.co/MJMNqq8ZAs by @OmdenaAI
â€”â€”â€”â€”â€”â€” #BigData #DataScience
#Dâ€¦</t>
  </si>
  <si>
    <t xml:space="preserve">omdenaai
</t>
  </si>
  <si>
    <t>kirkdborne
At #dcsw2019, Margaret Amori of
@NvidiaAI now discussing #AI For
Social Good — that’s also a huge
investment, passion, and focus
of the @BoozAllen #DataScience
and #MachineLearning team: https://t.co/gO0vzOWZzS
#DataSciBowl #BigData #Data4Good
#AI4socialgood https://t.co/EfxjhH4p7M</t>
  </si>
  <si>
    <t>johngmcnutt
RT @KirkDBorne: Building #AI for
Good, by the People, for the People:
https://t.co/MJMNqq8ZAs by @OmdenaAI
—————— #BigData #DataScience #D…</t>
  </si>
  <si>
    <t xml:space="preserve">boozallen
</t>
  </si>
  <si>
    <t xml:space="preserve">nvidiaai
</t>
  </si>
  <si>
    <t>gabriel_oguna
RT @KirkDBorne: At #dcsw2019, Margaret
Amori of @NvidiaAI now discussing
#AI For Social Good — that’s also
a huge investment, passion, and…</t>
  </si>
  <si>
    <t>rlingle
RT KirkDBorne: At #dcsw2019, Margaret
Amori of NvidiaAI now discussing
#AI For Social Good — that’s also
a huge investment, passion, and
focus of the BoozAllen #DataScience
and #MachineLearning team: https://t.co/vD5a7vO9Hg
#DataSciBowl #BigData #Data… https://t.co/dp3iOR1L5f</t>
  </si>
  <si>
    <t>theadamgabriel
HT KirkDBorne : At #dcsw2019, Margaret
Amori of NvidiaAI now discussing
#AI For Social Good — that’s also
a huge investment, passion, and
focus of the BoozAllen #DataScience
and #MachineLearning team: https://t.co/hiKfsanlUT
#DataSciBowl #BigData #Data4Good
#AI4socialgood pic.…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</si>
  <si>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</si>
  <si>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</si>
  <si>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</si>
  <si>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</si>
  <si>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</si>
  <si>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</si>
  <si>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</si>
  <si>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</si>
  <si>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</si>
  <si>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</si>
  <si>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</si>
  <si>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</si>
  <si>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</si>
  <si>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</si>
  <si>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</si>
  <si>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</si>
  <si>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</si>
  <si>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</si>
  <si>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</si>
  <si>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</si>
  <si>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</si>
  <si>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</si>
  <si>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</si>
  <si>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</si>
  <si>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</si>
  <si>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</si>
  <si>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</si>
  <si>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</si>
  <si>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</si>
  <si>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</si>
  <si>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</si>
  <si>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</si>
  <si>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</si>
  <si>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</si>
  <si>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</si>
  <si>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</si>
  <si>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</si>
  <si>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</si>
  <si>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</si>
  <si>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</si>
  <si>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</si>
  <si>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</si>
  <si>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</si>
  <si>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</si>
  <si>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</si>
  <si>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</si>
  <si>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</si>
  <si>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</si>
  <si>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</si>
  <si>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</si>
  <si>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https://twitter.com/KirkDBorne/status/1171060594780360714</t>
  </si>
  <si>
    <t>Entire Graph Count</t>
  </si>
  <si>
    <t>Top URLs in Tweet in G1</t>
  </si>
  <si>
    <t>Top URLs in Tweet in G2</t>
  </si>
  <si>
    <t>G1 Count</t>
  </si>
  <si>
    <t>Top URLs in Tweet in G3</t>
  </si>
  <si>
    <t>G2 Count</t>
  </si>
  <si>
    <t>G3 Count</t>
  </si>
  <si>
    <t>Top URLs in Tweet</t>
  </si>
  <si>
    <t>https://datasciencebowl.com https://medium.com/omdena/building-ai-for-good-by-the-people-for-the-people-d98ad78b5001?postPublishedType=repub</t>
  </si>
  <si>
    <t>Top Domains in Tweet in Entire Graph</t>
  </si>
  <si>
    <t>twitter.com</t>
  </si>
  <si>
    <t>Top Domains in Tweet in G1</t>
  </si>
  <si>
    <t>Top Domains in Tweet in G2</t>
  </si>
  <si>
    <t>Top Domains in Tweet in G3</t>
  </si>
  <si>
    <t>Top Domains in Tweet</t>
  </si>
  <si>
    <t>datasciencebowl.com medium.com</t>
  </si>
  <si>
    <t>Top Hashtags in Tweet in Entire Graph</t>
  </si>
  <si>
    <t>ai</t>
  </si>
  <si>
    <t>datascience</t>
  </si>
  <si>
    <t>bigdata</t>
  </si>
  <si>
    <t>dcsw2019</t>
  </si>
  <si>
    <t>machinelearning</t>
  </si>
  <si>
    <t>datascibowl</t>
  </si>
  <si>
    <t>data4good</t>
  </si>
  <si>
    <t>ai4socialgood</t>
  </si>
  <si>
    <t>data</t>
  </si>
  <si>
    <t>aiforgood</t>
  </si>
  <si>
    <t>Top Hashtags in Tweet in G1</t>
  </si>
  <si>
    <t>geospatial</t>
  </si>
  <si>
    <t>Top Hashtags in Tweet in G2</t>
  </si>
  <si>
    <t>Top Hashtags in Tweet in G3</t>
  </si>
  <si>
    <t>Top Hashtags in Tweet</t>
  </si>
  <si>
    <t>ai dcsw2019 datascience machinelearning datascibowl bigdata data4good ai4socialgood aiforgood geospatial</t>
  </si>
  <si>
    <t>dcsw2019 ai datascience machinelearning datascibowl bigdata data data4good ai4socialgood</t>
  </si>
  <si>
    <t>Top Words in Tweet in Entire Graph</t>
  </si>
  <si>
    <t>Words in Sentiment List#1: Positive</t>
  </si>
  <si>
    <t>Words in Sentiment List#2: Negative</t>
  </si>
  <si>
    <t>Words in Sentiment List#3: Angry/Violent</t>
  </si>
  <si>
    <t>Non-categorized Words</t>
  </si>
  <si>
    <t>Total Words</t>
  </si>
  <si>
    <t>#ai</t>
  </si>
  <si>
    <t>good</t>
  </si>
  <si>
    <t>#datascience</t>
  </si>
  <si>
    <t>#bigdata</t>
  </si>
  <si>
    <t>people</t>
  </si>
  <si>
    <t>Top Words in Tweet in G1</t>
  </si>
  <si>
    <t>#dcsw2019</t>
  </si>
  <si>
    <t>margaret</t>
  </si>
  <si>
    <t>amori</t>
  </si>
  <si>
    <t>now</t>
  </si>
  <si>
    <t>discussing</t>
  </si>
  <si>
    <t>social</t>
  </si>
  <si>
    <t>s</t>
  </si>
  <si>
    <t>Top Words in Tweet in G2</t>
  </si>
  <si>
    <t>â</t>
  </si>
  <si>
    <t>building</t>
  </si>
  <si>
    <t>Top Words in Tweet in G3</t>
  </si>
  <si>
    <t>Top Words in Tweet</t>
  </si>
  <si>
    <t>#ai good #dcsw2019 margaret amori nvidiaai now discussing social s</t>
  </si>
  <si>
    <t>â people kirkdborne building #ai good omdenaai #bigdata #datascience</t>
  </si>
  <si>
    <t>kirkdborne #dcsw2019 margaret amori nvidiaai now discussing #ai social good</t>
  </si>
  <si>
    <t>Top Word Pairs in Tweet in Entire Graph</t>
  </si>
  <si>
    <t>â,â</t>
  </si>
  <si>
    <t>#dcsw2019,margaret</t>
  </si>
  <si>
    <t>margaret,amori</t>
  </si>
  <si>
    <t>amori,nvidiaai</t>
  </si>
  <si>
    <t>nvidiaai,now</t>
  </si>
  <si>
    <t>now,discussing</t>
  </si>
  <si>
    <t>discussing,#ai</t>
  </si>
  <si>
    <t>#ai,social</t>
  </si>
  <si>
    <t>social,good</t>
  </si>
  <si>
    <t>good,s</t>
  </si>
  <si>
    <t>Top Word Pairs in Tweet in G1</t>
  </si>
  <si>
    <t>s,huge</t>
  </si>
  <si>
    <t>Top Word Pairs in Tweet in G2</t>
  </si>
  <si>
    <t>kirkdborne,building</t>
  </si>
  <si>
    <t>building,#ai</t>
  </si>
  <si>
    <t>#ai,good</t>
  </si>
  <si>
    <t>good,people</t>
  </si>
  <si>
    <t>people,people</t>
  </si>
  <si>
    <t>people,omdenaai</t>
  </si>
  <si>
    <t>#bigdata,#datascience</t>
  </si>
  <si>
    <t>Top Word Pairs in Tweet in G3</t>
  </si>
  <si>
    <t>kirkdborne,#dcsw2019</t>
  </si>
  <si>
    <t>Top Word Pairs in Tweet</t>
  </si>
  <si>
    <t>#dcsw2019,margaret  margaret,amori  amori,nvidiaai  nvidiaai,now  now,discussing  discussing,#ai  #ai,social  social,good  good,s  s,huge</t>
  </si>
  <si>
    <t>â,â  kirkdborne,building  building,#ai  #ai,good  good,people  people,people  people,omdenaai  #bigdata,#datascience</t>
  </si>
  <si>
    <t>kirkdborne,#dcsw2019  #dcsw2019,margaret  margaret,amori  amori,nvidiaai  nvidiaai,now  now,discussing  discussing,#ai  #ai,social  social,good  good,s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</si>
  <si>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</si>
  <si>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</si>
  <si>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</si>
  <si>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</si>
  <si>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</si>
  <si>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</si>
  <si>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</si>
  <si>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</si>
  <si>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</si>
  <si>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</si>
  <si>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nvidiaai kirkdborne boozallen omdenaai</t>
  </si>
  <si>
    <t>kirkdborne omdenaai</t>
  </si>
  <si>
    <t>Top Tweeters in Entire Graph</t>
  </si>
  <si>
    <t>Top Tweeters in G1</t>
  </si>
  <si>
    <t>Top Tweeters in G2</t>
  </si>
  <si>
    <t>Top Tweeters in G3</t>
  </si>
  <si>
    <t>Top Tweeters</t>
  </si>
  <si>
    <t>kirkdborne boozallen gabriel_oguna nvidiaai</t>
  </si>
  <si>
    <t>johngmcnutt nishu_r omdenaai</t>
  </si>
  <si>
    <t>theadamgabriel rlingle</t>
  </si>
  <si>
    <t>Top URLs in Tweet by Count</t>
  </si>
  <si>
    <t>Top URLs in Tweet by Salience</t>
  </si>
  <si>
    <t>Top Domains in Tweet by Count</t>
  </si>
  <si>
    <t>Top Domains in Tweet by Salience</t>
  </si>
  <si>
    <t>Top Hashtags in Tweet by Count</t>
  </si>
  <si>
    <t>ai datascience machinelearning datascibowl bigdata data4good ai4socialgood dcsw2019 aiforgood geospatial</t>
  </si>
  <si>
    <t>Top Hashtags in Tweet by Salience</t>
  </si>
  <si>
    <t>dcsw2019 aiforgood geospatial sdgs iot citizenscience ai datascience machinelearning datascibowl</t>
  </si>
  <si>
    <t>Top Words in Tweet by Count</t>
  </si>
  <si>
    <t>â people kirkdborne building #ai good omdenaai #bigdata #datascience #dâ</t>
  </si>
  <si>
    <t>#ai good #datascience #machinelearning #bigdata #data4good #ai4socialgood people #dcsw2019 margaret</t>
  </si>
  <si>
    <t>people kirkdborne building #ai good omdenaai #bigdata #datascience #d</t>
  </si>
  <si>
    <t>ht kirkdborne #dcsw2019 margaret amori nvidiaai now discussing #ai social</t>
  </si>
  <si>
    <t>Top Words in Tweet by Salience</t>
  </si>
  <si>
    <t>people #dcsw2019 margaret amori nvidiaai now discussing social s huge</t>
  </si>
  <si>
    <t>Top Word Pairs in Tweet by Count</t>
  </si>
  <si>
    <t>â,â  kirkdborne,building  building,#ai  #ai,good  good,people  people,people  people,omdenaai  omdenaai,â  â,#bigdata  #bigdata,#datascience</t>
  </si>
  <si>
    <t>kirkdborne,building  building,#ai  #ai,good  good,people  people,people  people,omdenaai  omdenaai,#bigdata  #bigdata,#datascience  #datascience,#d</t>
  </si>
  <si>
    <t>ht,kirkdborne  kirkdborne,#dcsw2019  #dcsw2019,margaret  margaret,amori  amori,nvidiaai  nvidiaai,now  now,discussing  discussing,#ai  #ai,social  social,good</t>
  </si>
  <si>
    <t>Top Word Pairs in Tweet by Salience</t>
  </si>
  <si>
    <t>Word</t>
  </si>
  <si>
    <t>huge</t>
  </si>
  <si>
    <t>investment</t>
  </si>
  <si>
    <t>passion</t>
  </si>
  <si>
    <t>#machinelearning</t>
  </si>
  <si>
    <t>#datascibowl</t>
  </si>
  <si>
    <t>focus</t>
  </si>
  <si>
    <t>team</t>
  </si>
  <si>
    <t>#data4good</t>
  </si>
  <si>
    <t>#ai4socialgood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</si>
  <si>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</si>
  <si>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</si>
  <si>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</si>
  <si>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</si>
  <si>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</si>
  <si>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</si>
  <si>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</si>
  <si>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</si>
  <si>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</si>
  <si>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</si>
  <si>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</si>
  <si>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</si>
  <si>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</si>
  <si>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</si>
  <si>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</si>
  <si>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</si>
  <si>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</si>
  <si>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</si>
  <si>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</si>
  <si>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</si>
  <si>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</si>
  <si>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</si>
  <si>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</si>
  <si>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</si>
  <si>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</si>
  <si>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</si>
  <si>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</si>
  <si>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</si>
  <si>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</si>
  <si>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</si>
  <si>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</si>
  <si>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</si>
  <si>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</si>
  <si>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</si>
  <si>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</si>
  <si>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</si>
  <si>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</si>
  <si>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</si>
  <si>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</si>
  <si>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</si>
  <si>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</si>
  <si>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</si>
  <si>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</si>
  <si>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</si>
  <si>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</si>
  <si>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</si>
  <si>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</si>
  <si>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</si>
  <si>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</si>
  <si>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</si>
  <si>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</si>
  <si>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#ai good #dcsw2019 margaret amori nvidiaai now discussing social s</t>
  </si>
  <si>
    <t>G2: â people kirkdborne building #ai good omdenaai #bigdata #datascience</t>
  </si>
  <si>
    <t>G3: kirkdborne #dcsw2019 margaret amori nvidiaai now discussing #ai social good</t>
  </si>
  <si>
    <t>Autofill Workbook Results</t>
  </si>
  <si>
    <t>Edge Weight▓1▓1▓0▓True▓Gray▓Red▓▓Edge Weight▓1▓1▓0▓3▓10▓False▓Edge Weight▓1▓1▓0▓35▓12▓False▓▓0▓0▓0▓True▓Black▓Black▓▓Followers▓386▓50685▓0▓162▓1000▓False▓▓0▓0▓0▓0▓0▓False▓▓0▓0▓0▓0▓0▓False▓▓0▓0▓0▓0▓0▓False</t>
  </si>
  <si>
    <t>GraphSource░GraphServerTwitterSearch▓GraphTerm░#dataSciBowl▓ImportDescription░The graph represents a network of 9 Twitter users whose tweets in the requested range contained "#dataSciBowl", or who were replied to or mentioned in those tweets.  The network was obtained from the NodeXL Graph Server on Tuesday, 17 September 2019 at 22:54 UTC.
The requested start date was Monday, 16 September 2019 at 00:01 UTC and the maximum number of tweets (going backward in time) was 5,000.
The tweets in the network were tweeted over the 70-day, 4-hour, 53-minute period from Monday, 01 July 2019 at 09:10 UTC to Monday, 09 September 2019 at 14:03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</si>
</sst>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92807"/>
        <c:axId val="26935264"/>
      </c:barChart>
      <c:catAx>
        <c:axId val="29928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35264"/>
        <c:crosses val="autoZero"/>
        <c:auto val="1"/>
        <c:lblOffset val="100"/>
        <c:noMultiLvlLbl val="0"/>
      </c:catAx>
      <c:valAx>
        <c:axId val="26935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6/27/2019 18:37</c:v>
                </c:pt>
                <c:pt idx="1">
                  <c:v>7/1/2019 9:10</c:v>
                </c:pt>
                <c:pt idx="2">
                  <c:v>7/9/2019 2:22</c:v>
                </c:pt>
                <c:pt idx="3">
                  <c:v>9/9/2019 13:59</c:v>
                </c:pt>
                <c:pt idx="4">
                  <c:v>9/9/2019 14:00</c:v>
                </c:pt>
                <c:pt idx="5">
                  <c:v>9/9/2019 14:01</c:v>
                </c:pt>
                <c:pt idx="6">
                  <c:v>9/9/2019 14:03</c:v>
                </c:pt>
              </c:strCache>
            </c:strRef>
          </c:cat>
          <c:val>
            <c:numRef>
              <c:f>'Time Series'!$B$26:$B$33</c:f>
              <c:numCache>
                <c:formatCode>General</c:formatCode>
                <c:ptCount val="7"/>
                <c:pt idx="0">
                  <c:v>1</c:v>
                </c:pt>
                <c:pt idx="1">
                  <c:v>2</c:v>
                </c:pt>
                <c:pt idx="2">
                  <c:v>2</c:v>
                </c:pt>
                <c:pt idx="3">
                  <c:v>2</c:v>
                </c:pt>
                <c:pt idx="4">
                  <c:v>2</c:v>
                </c:pt>
                <c:pt idx="5">
                  <c:v>1</c:v>
                </c:pt>
                <c:pt idx="6">
                  <c:v>1</c:v>
                </c:pt>
              </c:numCache>
            </c:numRef>
          </c:val>
        </c:ser>
        <c:axId val="38712625"/>
        <c:axId val="12869306"/>
      </c:barChart>
      <c:catAx>
        <c:axId val="38712625"/>
        <c:scaling>
          <c:orientation val="minMax"/>
        </c:scaling>
        <c:axPos val="b"/>
        <c:delete val="0"/>
        <c:numFmt formatCode="General" sourceLinked="1"/>
        <c:majorTickMark val="out"/>
        <c:minorTickMark val="none"/>
        <c:tickLblPos val="nextTo"/>
        <c:crossAx val="12869306"/>
        <c:crosses val="autoZero"/>
        <c:auto val="1"/>
        <c:lblOffset val="100"/>
        <c:noMultiLvlLbl val="0"/>
      </c:catAx>
      <c:valAx>
        <c:axId val="12869306"/>
        <c:scaling>
          <c:orientation val="minMax"/>
        </c:scaling>
        <c:axPos val="l"/>
        <c:majorGridlines/>
        <c:delete val="0"/>
        <c:numFmt formatCode="General" sourceLinked="1"/>
        <c:majorTickMark val="out"/>
        <c:minorTickMark val="none"/>
        <c:tickLblPos val="nextTo"/>
        <c:crossAx val="387126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090785"/>
        <c:axId val="34272746"/>
      </c:barChart>
      <c:catAx>
        <c:axId val="410907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72746"/>
        <c:crosses val="autoZero"/>
        <c:auto val="1"/>
        <c:lblOffset val="100"/>
        <c:noMultiLvlLbl val="0"/>
      </c:catAx>
      <c:valAx>
        <c:axId val="34272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0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019259"/>
        <c:axId val="24629012"/>
      </c:barChart>
      <c:catAx>
        <c:axId val="400192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29012"/>
        <c:crosses val="autoZero"/>
        <c:auto val="1"/>
        <c:lblOffset val="100"/>
        <c:noMultiLvlLbl val="0"/>
      </c:catAx>
      <c:valAx>
        <c:axId val="2462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9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334517"/>
        <c:axId val="48792926"/>
      </c:barChart>
      <c:catAx>
        <c:axId val="20334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92926"/>
        <c:crosses val="autoZero"/>
        <c:auto val="1"/>
        <c:lblOffset val="100"/>
        <c:noMultiLvlLbl val="0"/>
      </c:catAx>
      <c:valAx>
        <c:axId val="48792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4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483151"/>
        <c:axId val="59912904"/>
      </c:barChart>
      <c:catAx>
        <c:axId val="36483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912904"/>
        <c:crosses val="autoZero"/>
        <c:auto val="1"/>
        <c:lblOffset val="100"/>
        <c:noMultiLvlLbl val="0"/>
      </c:catAx>
      <c:valAx>
        <c:axId val="5991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83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45225"/>
        <c:axId val="21107026"/>
      </c:barChart>
      <c:catAx>
        <c:axId val="23452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07026"/>
        <c:crosses val="autoZero"/>
        <c:auto val="1"/>
        <c:lblOffset val="100"/>
        <c:noMultiLvlLbl val="0"/>
      </c:catAx>
      <c:valAx>
        <c:axId val="21107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5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745507"/>
        <c:axId val="31947516"/>
      </c:barChart>
      <c:catAx>
        <c:axId val="55745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47516"/>
        <c:crosses val="autoZero"/>
        <c:auto val="1"/>
        <c:lblOffset val="100"/>
        <c:noMultiLvlLbl val="0"/>
      </c:catAx>
      <c:valAx>
        <c:axId val="3194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5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092189"/>
        <c:axId val="37611974"/>
      </c:barChart>
      <c:catAx>
        <c:axId val="190921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11974"/>
        <c:crosses val="autoZero"/>
        <c:auto val="1"/>
        <c:lblOffset val="100"/>
        <c:noMultiLvlLbl val="0"/>
      </c:catAx>
      <c:valAx>
        <c:axId val="37611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2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63447"/>
        <c:axId val="26671024"/>
      </c:barChart>
      <c:catAx>
        <c:axId val="2963447"/>
        <c:scaling>
          <c:orientation val="minMax"/>
        </c:scaling>
        <c:axPos val="b"/>
        <c:delete val="1"/>
        <c:majorTickMark val="out"/>
        <c:minorTickMark val="none"/>
        <c:tickLblPos val="none"/>
        <c:crossAx val="26671024"/>
        <c:crosses val="autoZero"/>
        <c:auto val="1"/>
        <c:lblOffset val="100"/>
        <c:noMultiLvlLbl val="0"/>
      </c:catAx>
      <c:valAx>
        <c:axId val="26671024"/>
        <c:scaling>
          <c:orientation val="minMax"/>
        </c:scaling>
        <c:axPos val="l"/>
        <c:delete val="1"/>
        <c:majorTickMark val="out"/>
        <c:minorTickMark val="none"/>
        <c:tickLblPos val="none"/>
        <c:crossAx val="29634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Smith" refreshedVersion="5">
  <cacheSource type="worksheet">
    <worksheetSource ref="A2:BL1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ai bigdata datascience"/>
        <s v="ai bigdata datascience data4good machinelearning ai4socialgood aiforgood datascibowl geospatial sdgs iot citizenscience"/>
        <s v="dcsw2019 ai datascience machinelearning datascibowl bigdata data4good ai4socialgood"/>
        <s v="dcsw2019 ai"/>
        <s v="dcsw2019 ai datascience machinelearning datascibowl bigdata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19-07-01T09:10:07.000"/>
        <d v="2019-07-09T02:22:12.000"/>
        <d v="2019-06-27T18:37:51.000"/>
        <d v="2019-09-09T13:59:37.000"/>
        <d v="2019-09-09T14:00:39.000"/>
        <d v="2019-09-09T14:01:30.000"/>
        <d v="2019-09-09T14:03:4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nishu_r"/>
    <s v="omdenaai"/>
    <m/>
    <m/>
    <m/>
    <m/>
    <m/>
    <m/>
    <m/>
    <m/>
    <s v="No"/>
    <n v="3"/>
    <m/>
    <m/>
    <x v="0"/>
    <d v="2019-07-01T09:10:07.000"/>
    <s v="RT @KirkDBorne: Building #AI for Good, by the People, for the People: https://t.co/MJMNqq8ZAs by @OmdenaAI _x000a_â€”â€”â€”â€”â€”â€”_x000a_#BigData #DataScience #Dâ€¦"/>
    <s v="https://medium.com/omdena/building-ai-for-good-by-the-people-for-the-people-d98ad78b5001?postPublishedType=repub"/>
    <s v="medium.com"/>
    <x v="0"/>
    <m/>
    <s v="http://pbs.twimg.com/profile_images/875366993683038208/Y8r5uHkW_normal.jpg"/>
    <x v="0"/>
    <s v="https://twitter.com/#!/nishu_r/status/1145620588045561857"/>
    <m/>
    <m/>
    <s v="1145620588045561857"/>
    <m/>
    <b v="0"/>
    <n v="0"/>
    <s v=""/>
    <b v="0"/>
    <s v="en"/>
    <m/>
    <s v=""/>
    <b v="0"/>
    <n v="23"/>
    <s v="1144313909857439744"/>
    <s v="Twitter Web App"/>
    <b v="0"/>
    <s v="1144313909857439744"/>
    <s v="Tweet"/>
    <n v="0"/>
    <n v="0"/>
    <m/>
    <m/>
    <m/>
    <m/>
    <m/>
    <m/>
    <m/>
    <m/>
    <n v="1"/>
    <s v="2"/>
    <s v="2"/>
    <m/>
    <m/>
    <m/>
    <m/>
    <m/>
    <m/>
    <m/>
    <m/>
    <m/>
  </r>
  <r>
    <s v="nishu_r"/>
    <s v="kirkdborne"/>
    <m/>
    <m/>
    <m/>
    <m/>
    <m/>
    <m/>
    <m/>
    <m/>
    <s v="No"/>
    <n v="4"/>
    <m/>
    <m/>
    <x v="0"/>
    <d v="2019-07-01T09:10:07.000"/>
    <s v="RT @KirkDBorne: Building #AI for Good, by the People, for the People: https://t.co/MJMNqq8ZAs by @OmdenaAI _x000a_â€”â€”â€”â€”â€”â€”_x000a_#BigData #DataScience #Dâ€¦"/>
    <s v="https://medium.com/omdena/building-ai-for-good-by-the-people-for-the-people-d98ad78b5001?postPublishedType=repub"/>
    <s v="medium.com"/>
    <x v="0"/>
    <m/>
    <s v="http://pbs.twimg.com/profile_images/875366993683038208/Y8r5uHkW_normal.jpg"/>
    <x v="0"/>
    <s v="https://twitter.com/#!/nishu_r/status/1145620588045561857"/>
    <m/>
    <m/>
    <s v="1145620588045561857"/>
    <m/>
    <b v="0"/>
    <n v="0"/>
    <s v=""/>
    <b v="0"/>
    <s v="en"/>
    <m/>
    <s v=""/>
    <b v="0"/>
    <n v="23"/>
    <s v="1144313909857439744"/>
    <s v="Twitter Web App"/>
    <b v="0"/>
    <s v="1144313909857439744"/>
    <s v="Tweet"/>
    <n v="0"/>
    <n v="0"/>
    <m/>
    <m/>
    <m/>
    <m/>
    <m/>
    <m/>
    <m/>
    <m/>
    <n v="1"/>
    <s v="2"/>
    <s v="1"/>
    <n v="1"/>
    <n v="4.3478260869565215"/>
    <n v="0"/>
    <n v="0"/>
    <n v="0"/>
    <n v="0"/>
    <n v="22"/>
    <n v="95.65217391304348"/>
    <n v="23"/>
  </r>
  <r>
    <s v="johngmcnutt"/>
    <s v="omdenaai"/>
    <m/>
    <m/>
    <m/>
    <m/>
    <m/>
    <m/>
    <m/>
    <m/>
    <s v="No"/>
    <n v="5"/>
    <m/>
    <m/>
    <x v="0"/>
    <d v="2019-07-09T02:22:12.000"/>
    <s v="RT @KirkDBorne: Building #AI for Good, by the People, for the People: https://t.co/MJMNqq8ZAs by @OmdenaAI _x000a_——————_x000a_#BigData #DataScience #D…"/>
    <s v="https://medium.com/omdena/building-ai-for-good-by-the-people-for-the-people-d98ad78b5001?postPublishedType=repub"/>
    <s v="medium.com"/>
    <x v="0"/>
    <m/>
    <s v="http://pbs.twimg.com/profile_images/1104792192856608774/-ApzkSbb_normal.png"/>
    <x v="1"/>
    <s v="https://twitter.com/#!/johngmcnutt/status/1148417034881048576"/>
    <m/>
    <m/>
    <s v="1148417034881048576"/>
    <m/>
    <b v="0"/>
    <n v="0"/>
    <s v=""/>
    <b v="0"/>
    <s v="en"/>
    <m/>
    <s v=""/>
    <b v="0"/>
    <n v="24"/>
    <s v="1144313909857439744"/>
    <s v="Twitter Web Client"/>
    <b v="0"/>
    <s v="1144313909857439744"/>
    <s v="Tweet"/>
    <n v="0"/>
    <n v="0"/>
    <m/>
    <m/>
    <m/>
    <m/>
    <m/>
    <m/>
    <m/>
    <m/>
    <n v="1"/>
    <s v="2"/>
    <s v="2"/>
    <m/>
    <m/>
    <m/>
    <m/>
    <m/>
    <m/>
    <m/>
    <m/>
    <m/>
  </r>
  <r>
    <s v="johngmcnutt"/>
    <s v="kirkdborne"/>
    <m/>
    <m/>
    <m/>
    <m/>
    <m/>
    <m/>
    <m/>
    <m/>
    <s v="No"/>
    <n v="6"/>
    <m/>
    <m/>
    <x v="0"/>
    <d v="2019-07-09T02:22:12.000"/>
    <s v="RT @KirkDBorne: Building #AI for Good, by the People, for the People: https://t.co/MJMNqq8ZAs by @OmdenaAI _x000a_——————_x000a_#BigData #DataScience #D…"/>
    <s v="https://medium.com/omdena/building-ai-for-good-by-the-people-for-the-people-d98ad78b5001?postPublishedType=repub"/>
    <s v="medium.com"/>
    <x v="0"/>
    <m/>
    <s v="http://pbs.twimg.com/profile_images/1104792192856608774/-ApzkSbb_normal.png"/>
    <x v="1"/>
    <s v="https://twitter.com/#!/johngmcnutt/status/1148417034881048576"/>
    <m/>
    <m/>
    <s v="1148417034881048576"/>
    <m/>
    <b v="0"/>
    <n v="0"/>
    <s v=""/>
    <b v="0"/>
    <s v="en"/>
    <m/>
    <s v=""/>
    <b v="0"/>
    <n v="24"/>
    <s v="1144313909857439744"/>
    <s v="Twitter Web Client"/>
    <b v="0"/>
    <s v="1144313909857439744"/>
    <s v="Tweet"/>
    <n v="0"/>
    <n v="0"/>
    <m/>
    <m/>
    <m/>
    <m/>
    <m/>
    <m/>
    <m/>
    <m/>
    <n v="1"/>
    <s v="2"/>
    <s v="1"/>
    <n v="1"/>
    <n v="5.882352941176471"/>
    <n v="0"/>
    <n v="0"/>
    <n v="0"/>
    <n v="0"/>
    <n v="16"/>
    <n v="94.11764705882354"/>
    <n v="17"/>
  </r>
  <r>
    <s v="kirkdborne"/>
    <s v="omdenaai"/>
    <m/>
    <m/>
    <m/>
    <m/>
    <m/>
    <m/>
    <m/>
    <m/>
    <s v="No"/>
    <n v="7"/>
    <m/>
    <m/>
    <x v="0"/>
    <d v="2019-06-27T18:37:51.000"/>
    <s v="Building #AI for Good, by the People, for the People: https://t.co/MJMNqq8ZAs by @OmdenaAI _x000a_——————_x000a_#BigData #DataScience #Data4Good #MachineLearning #AI4socialgood #AIforgood #DataSciBowl #Geospatial #SDGs #IoT #CitizenScience https://t.co/FwUQ3tVMot"/>
    <s v="https://medium.com/omdena/building-ai-for-good-by-the-people-for-the-people-d98ad78b5001?postPublishedType=repub"/>
    <s v="medium.com"/>
    <x v="1"/>
    <s v="https://pbs.twimg.com/media/D-Frb2jXkAEut75.png"/>
    <s v="https://pbs.twimg.com/media/D-Frb2jXkAEut75.png"/>
    <x v="2"/>
    <s v="https://twitter.com/#!/kirkdborne/status/1144313909857439744"/>
    <m/>
    <m/>
    <s v="1144313909857439744"/>
    <m/>
    <b v="0"/>
    <n v="25"/>
    <s v=""/>
    <b v="0"/>
    <s v="en"/>
    <m/>
    <s v=""/>
    <b v="0"/>
    <n v="24"/>
    <s v=""/>
    <s v="Twitter Web App"/>
    <b v="0"/>
    <s v="1144313909857439744"/>
    <s v="Retweet"/>
    <n v="0"/>
    <n v="0"/>
    <m/>
    <m/>
    <m/>
    <m/>
    <m/>
    <m/>
    <m/>
    <m/>
    <n v="1"/>
    <s v="1"/>
    <s v="2"/>
    <n v="1"/>
    <n v="4.3478260869565215"/>
    <n v="0"/>
    <n v="0"/>
    <n v="0"/>
    <n v="0"/>
    <n v="22"/>
    <n v="95.65217391304348"/>
    <n v="23"/>
  </r>
  <r>
    <s v="kirkdborne"/>
    <s v="boozallen"/>
    <m/>
    <m/>
    <m/>
    <m/>
    <m/>
    <m/>
    <m/>
    <m/>
    <s v="No"/>
    <n v="8"/>
    <m/>
    <m/>
    <x v="0"/>
    <d v="2019-09-09T13:59:37.000"/>
    <s v="At #dcsw2019, Margaret Amori of @NvidiaAI now discussing #AI For Social Good — that’s also a huge investment, passion, and focus of the @BoozAllen #DataScience and #MachineLearning team: https://t.co/gO0vzOWZzS _x000a__x000a_#DataSciBowl #BigData #Data4Good #AI4socialgood https://t.co/EfxjhH4p7M"/>
    <s v="https://datasciencebowl.com"/>
    <s v="datasciencebowl.com"/>
    <x v="2"/>
    <s v="https://pbs.twimg.com/media/EEBxZu-XsAAGnVG.jpg"/>
    <s v="https://pbs.twimg.com/media/EEBxZu-XsAAGnVG.jpg"/>
    <x v="3"/>
    <s v="https://twitter.com/#!/kirkdborne/status/1171060594780360714"/>
    <m/>
    <m/>
    <s v="1171060594780360714"/>
    <s v="1171057665822416902"/>
    <b v="0"/>
    <n v="2"/>
    <s v="534563976"/>
    <b v="0"/>
    <s v="en"/>
    <m/>
    <s v=""/>
    <b v="0"/>
    <n v="1"/>
    <s v=""/>
    <s v="Twitter for iPhone"/>
    <b v="0"/>
    <s v="1171057665822416902"/>
    <s v="Tweet"/>
    <n v="0"/>
    <n v="0"/>
    <m/>
    <m/>
    <m/>
    <m/>
    <m/>
    <m/>
    <m/>
    <m/>
    <n v="1"/>
    <s v="1"/>
    <s v="1"/>
    <m/>
    <m/>
    <m/>
    <m/>
    <m/>
    <m/>
    <m/>
    <m/>
    <m/>
  </r>
  <r>
    <s v="kirkdborne"/>
    <s v="nvidiaai"/>
    <m/>
    <m/>
    <m/>
    <m/>
    <m/>
    <m/>
    <m/>
    <m/>
    <s v="No"/>
    <n v="9"/>
    <m/>
    <m/>
    <x v="0"/>
    <d v="2019-09-09T13:59:37.000"/>
    <s v="At #dcsw2019, Margaret Amori of @NvidiaAI now discussing #AI For Social Good — that’s also a huge investment, passion, and focus of the @BoozAllen #DataScience and #MachineLearning team: https://t.co/gO0vzOWZzS _x000a__x000a_#DataSciBowl #BigData #Data4Good #AI4socialgood https://t.co/EfxjhH4p7M"/>
    <s v="https://datasciencebowl.com"/>
    <s v="datasciencebowl.com"/>
    <x v="2"/>
    <s v="https://pbs.twimg.com/media/EEBxZu-XsAAGnVG.jpg"/>
    <s v="https://pbs.twimg.com/media/EEBxZu-XsAAGnVG.jpg"/>
    <x v="3"/>
    <s v="https://twitter.com/#!/kirkdborne/status/1171060594780360714"/>
    <m/>
    <m/>
    <s v="1171060594780360714"/>
    <s v="1171057665822416902"/>
    <b v="0"/>
    <n v="2"/>
    <s v="534563976"/>
    <b v="0"/>
    <s v="en"/>
    <m/>
    <s v=""/>
    <b v="0"/>
    <n v="1"/>
    <s v=""/>
    <s v="Twitter for iPhone"/>
    <b v="0"/>
    <s v="1171057665822416902"/>
    <s v="Tweet"/>
    <n v="0"/>
    <n v="0"/>
    <m/>
    <m/>
    <m/>
    <m/>
    <m/>
    <m/>
    <m/>
    <m/>
    <n v="1"/>
    <s v="1"/>
    <s v="1"/>
    <n v="2"/>
    <n v="6.25"/>
    <n v="0"/>
    <n v="0"/>
    <n v="0"/>
    <n v="0"/>
    <n v="30"/>
    <n v="93.75"/>
    <n v="32"/>
  </r>
  <r>
    <s v="gabriel_oguna"/>
    <s v="nvidiaai"/>
    <m/>
    <m/>
    <m/>
    <m/>
    <m/>
    <m/>
    <m/>
    <m/>
    <s v="No"/>
    <n v="10"/>
    <m/>
    <m/>
    <x v="0"/>
    <d v="2019-09-09T14:00:39.000"/>
    <s v="RT @KirkDBorne: At #dcsw2019, Margaret Amori of @NvidiaAI now discussing #AI For Social Good — that’s also a huge investment, passion, and…"/>
    <m/>
    <m/>
    <x v="3"/>
    <m/>
    <s v="http://pbs.twimg.com/profile_images/1033995523710246912/Vc8FbS3Q_normal.jpg"/>
    <x v="4"/>
    <s v="https://twitter.com/#!/gabriel_oguna/status/1171060854609055754"/>
    <m/>
    <m/>
    <s v="1171060854609055754"/>
    <m/>
    <b v="0"/>
    <n v="0"/>
    <s v=""/>
    <b v="0"/>
    <s v="en"/>
    <m/>
    <s v=""/>
    <b v="0"/>
    <n v="1"/>
    <s v="1171060594780360714"/>
    <s v="Twitter for Android"/>
    <b v="0"/>
    <s v="1171060594780360714"/>
    <s v="Tweet"/>
    <n v="0"/>
    <n v="0"/>
    <m/>
    <m/>
    <m/>
    <m/>
    <m/>
    <m/>
    <m/>
    <m/>
    <n v="1"/>
    <s v="1"/>
    <s v="1"/>
    <m/>
    <m/>
    <m/>
    <m/>
    <m/>
    <m/>
    <m/>
    <m/>
    <m/>
  </r>
  <r>
    <s v="gabriel_oguna"/>
    <s v="kirkdborne"/>
    <m/>
    <m/>
    <m/>
    <m/>
    <m/>
    <m/>
    <m/>
    <m/>
    <s v="No"/>
    <n v="11"/>
    <m/>
    <m/>
    <x v="0"/>
    <d v="2019-09-09T14:00:39.000"/>
    <s v="RT @KirkDBorne: At #dcsw2019, Margaret Amori of @NvidiaAI now discussing #AI For Social Good — that’s also a huge investment, passion, and…"/>
    <m/>
    <m/>
    <x v="3"/>
    <m/>
    <s v="http://pbs.twimg.com/profile_images/1033995523710246912/Vc8FbS3Q_normal.jpg"/>
    <x v="4"/>
    <s v="https://twitter.com/#!/gabriel_oguna/status/1171060854609055754"/>
    <m/>
    <m/>
    <s v="1171060854609055754"/>
    <m/>
    <b v="0"/>
    <n v="0"/>
    <s v=""/>
    <b v="0"/>
    <s v="en"/>
    <m/>
    <s v=""/>
    <b v="0"/>
    <n v="1"/>
    <s v="1171060594780360714"/>
    <s v="Twitter for Android"/>
    <b v="0"/>
    <s v="1171060594780360714"/>
    <s v="Tweet"/>
    <n v="0"/>
    <n v="0"/>
    <m/>
    <m/>
    <m/>
    <m/>
    <m/>
    <m/>
    <m/>
    <m/>
    <n v="1"/>
    <s v="1"/>
    <s v="1"/>
    <n v="2"/>
    <n v="9.090909090909092"/>
    <n v="0"/>
    <n v="0"/>
    <n v="0"/>
    <n v="0"/>
    <n v="20"/>
    <n v="90.9090909090909"/>
    <n v="22"/>
  </r>
  <r>
    <s v="rlingle"/>
    <s v="rlingle"/>
    <m/>
    <m/>
    <m/>
    <m/>
    <m/>
    <m/>
    <m/>
    <m/>
    <s v="No"/>
    <n v="12"/>
    <m/>
    <m/>
    <x v="1"/>
    <d v="2019-09-09T14:01:30.000"/>
    <s v="RT KirkDBorne: At #dcsw2019, Margaret Amori of NvidiaAI now discussing #AI For Social Good — that’s also a huge investment, passion, and focus of the BoozAllen #DataScience and #MachineLearning team: https://t.co/vD5a7vO9Hg _x000a__x000a_#DataSciBowl #BigData #Data… https://t.co/dp3iOR1L5f"/>
    <s v="https://datasciencebowl.com https://twitter.com/KirkDBorne/status/1171060594780360714"/>
    <s v="datasciencebowl.com twitter.com"/>
    <x v="4"/>
    <m/>
    <s v="http://pbs.twimg.com/profile_images/663792433935814656/rtqXyrRv_normal.jpg"/>
    <x v="5"/>
    <s v="https://twitter.com/#!/rlingle/status/1171061066392117249"/>
    <m/>
    <m/>
    <s v="1171061066392117249"/>
    <m/>
    <b v="0"/>
    <n v="0"/>
    <s v=""/>
    <b v="1"/>
    <s v="en"/>
    <m/>
    <s v="1171060594780360714"/>
    <b v="0"/>
    <n v="0"/>
    <s v=""/>
    <s v="IFTTT"/>
    <b v="0"/>
    <s v="1171061066392117249"/>
    <s v="Tweet"/>
    <n v="0"/>
    <n v="0"/>
    <m/>
    <m/>
    <m/>
    <m/>
    <m/>
    <m/>
    <m/>
    <m/>
    <n v="1"/>
    <s v="3"/>
    <s v="3"/>
    <n v="2"/>
    <n v="6.0606060606060606"/>
    <n v="0"/>
    <n v="0"/>
    <n v="0"/>
    <n v="0"/>
    <n v="31"/>
    <n v="93.93939393939394"/>
    <n v="33"/>
  </r>
  <r>
    <s v="theadamgabriel"/>
    <s v="theadamgabriel"/>
    <m/>
    <m/>
    <m/>
    <m/>
    <m/>
    <m/>
    <m/>
    <m/>
    <s v="No"/>
    <n v="13"/>
    <m/>
    <m/>
    <x v="1"/>
    <d v="2019-09-09T14:03:46.000"/>
    <s v="HT KirkDBorne :_x000a__x000a_At #dcsw2019, Margaret Amori of NvidiaAI now discussing #AI For Social Good — that’s also a huge investment, passion, and focus of the BoozAllen #DataScience and #MachineLearning team: https://t.co/hiKfsanlUT #DataSciBowl #BigData #Data4Good #AI4socialgood pic.…"/>
    <s v="https://datasciencebowl.com"/>
    <s v="datasciencebowl.com"/>
    <x v="2"/>
    <m/>
    <s v="http://pbs.twimg.com/profile_images/1085994913769111553/dD2ITOEw_normal.jpg"/>
    <x v="6"/>
    <s v="https://twitter.com/#!/theadamgabriel/status/1171061636372807682"/>
    <m/>
    <m/>
    <s v="1171061636372807682"/>
    <m/>
    <b v="0"/>
    <n v="0"/>
    <s v=""/>
    <b v="0"/>
    <s v="en"/>
    <m/>
    <s v=""/>
    <b v="0"/>
    <n v="0"/>
    <s v=""/>
    <s v="IFTTT"/>
    <b v="0"/>
    <s v="1171061636372807682"/>
    <s v="Tweet"/>
    <n v="0"/>
    <n v="0"/>
    <m/>
    <m/>
    <m/>
    <m/>
    <m/>
    <m/>
    <m/>
    <m/>
    <n v="1"/>
    <s v="3"/>
    <s v="3"/>
    <n v="2"/>
    <n v="5.714285714285714"/>
    <n v="0"/>
    <n v="0"/>
    <n v="0"/>
    <n v="0"/>
    <n v="33"/>
    <n v="94.28571428571429"/>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2"/>
        <item x="0"/>
        <item x="1"/>
        <item x="3"/>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0" s="1"/>
        <i x="1" s="1"/>
        <i x="3"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 totalsRowShown="0" headerRowDxfId="384" dataDxfId="383">
  <autoFilter ref="A2:BL13"/>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4" totalsRowShown="0" headerRowDxfId="239" dataDxfId="238">
  <autoFilter ref="A1:H4"/>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H10" totalsRowShown="0" headerRowDxfId="228" dataDxfId="227">
  <autoFilter ref="A7:H10"/>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H23" totalsRowShown="0" headerRowDxfId="217" dataDxfId="216">
  <autoFilter ref="A13:H23"/>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6:H36" totalsRowShown="0" headerRowDxfId="206" dataDxfId="205">
  <autoFilter ref="A26:H36"/>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9:H49" totalsRowShown="0" headerRowDxfId="195" dataDxfId="194">
  <autoFilter ref="A39:H49"/>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2:H53" totalsRowShown="0" headerRowDxfId="184" dataDxfId="183">
  <autoFilter ref="A52:H53"/>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H59" totalsRowShown="0" headerRowDxfId="181" dataDxfId="180">
  <autoFilter ref="A55:H59"/>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2:H71" totalsRowShown="0" headerRowDxfId="162" dataDxfId="161">
  <autoFilter ref="A62:H71"/>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3" totalsRowShown="0" headerRowDxfId="141" dataDxfId="140">
  <autoFilter ref="A1:G8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31" dataDxfId="330">
  <autoFilter ref="A2:BS11"/>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2" totalsRowShown="0" headerRowDxfId="132" dataDxfId="131">
  <autoFilter ref="A1:L7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88" dataDxfId="87">
  <autoFilter ref="A2:C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3" totalsRowShown="0" headerRowDxfId="64" dataDxfId="63">
  <autoFilter ref="A2:BL1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0" totalsRowShown="0" headerRowDxfId="70" dataDxfId="69">
  <autoFilter ref="A1:B10"/>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5" dataDxfId="284">
  <autoFilter ref="A1:C10"/>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dium.com/omdena/building-ai-for-good-by-the-people-for-the-people-d98ad78b5001?postPublishedType=repub" TargetMode="External" /><Relationship Id="rId2" Type="http://schemas.openxmlformats.org/officeDocument/2006/relationships/hyperlink" Target="https://medium.com/omdena/building-ai-for-good-by-the-people-for-the-people-d98ad78b5001?postPublishedType=repub" TargetMode="External" /><Relationship Id="rId3" Type="http://schemas.openxmlformats.org/officeDocument/2006/relationships/hyperlink" Target="https://medium.com/omdena/building-ai-for-good-by-the-people-for-the-people-d98ad78b5001?postPublishedType=repub" TargetMode="External" /><Relationship Id="rId4" Type="http://schemas.openxmlformats.org/officeDocument/2006/relationships/hyperlink" Target="https://medium.com/omdena/building-ai-for-good-by-the-people-for-the-people-d98ad78b5001?postPublishedType=repub" TargetMode="External" /><Relationship Id="rId5" Type="http://schemas.openxmlformats.org/officeDocument/2006/relationships/hyperlink" Target="https://medium.com/omdena/building-ai-for-good-by-the-people-for-the-people-d98ad78b5001?postPublishedType=repub" TargetMode="External" /><Relationship Id="rId6" Type="http://schemas.openxmlformats.org/officeDocument/2006/relationships/hyperlink" Target="https://datasciencebowl.com/" TargetMode="External" /><Relationship Id="rId7" Type="http://schemas.openxmlformats.org/officeDocument/2006/relationships/hyperlink" Target="https://datasciencebowl.com/" TargetMode="External" /><Relationship Id="rId8" Type="http://schemas.openxmlformats.org/officeDocument/2006/relationships/hyperlink" Target="https://datasciencebowl.com/" TargetMode="External" /><Relationship Id="rId9" Type="http://schemas.openxmlformats.org/officeDocument/2006/relationships/hyperlink" Target="https://pbs.twimg.com/media/D-Frb2jXkAEut75.png" TargetMode="External" /><Relationship Id="rId10" Type="http://schemas.openxmlformats.org/officeDocument/2006/relationships/hyperlink" Target="https://pbs.twimg.com/media/EEBxZu-XsAAGnVG.jpg" TargetMode="External" /><Relationship Id="rId11" Type="http://schemas.openxmlformats.org/officeDocument/2006/relationships/hyperlink" Target="https://pbs.twimg.com/media/EEBxZu-XsAAGnVG.jpg" TargetMode="External" /><Relationship Id="rId12" Type="http://schemas.openxmlformats.org/officeDocument/2006/relationships/hyperlink" Target="http://pbs.twimg.com/profile_images/875366993683038208/Y8r5uHkW_normal.jpg" TargetMode="External" /><Relationship Id="rId13" Type="http://schemas.openxmlformats.org/officeDocument/2006/relationships/hyperlink" Target="http://pbs.twimg.com/profile_images/875366993683038208/Y8r5uHkW_normal.jpg" TargetMode="External" /><Relationship Id="rId14" Type="http://schemas.openxmlformats.org/officeDocument/2006/relationships/hyperlink" Target="http://pbs.twimg.com/profile_images/1104792192856608774/-ApzkSbb_normal.png" TargetMode="External" /><Relationship Id="rId15" Type="http://schemas.openxmlformats.org/officeDocument/2006/relationships/hyperlink" Target="http://pbs.twimg.com/profile_images/1104792192856608774/-ApzkSbb_normal.png" TargetMode="External" /><Relationship Id="rId16" Type="http://schemas.openxmlformats.org/officeDocument/2006/relationships/hyperlink" Target="https://pbs.twimg.com/media/D-Frb2jXkAEut75.png" TargetMode="External" /><Relationship Id="rId17" Type="http://schemas.openxmlformats.org/officeDocument/2006/relationships/hyperlink" Target="https://pbs.twimg.com/media/EEBxZu-XsAAGnVG.jpg" TargetMode="External" /><Relationship Id="rId18" Type="http://schemas.openxmlformats.org/officeDocument/2006/relationships/hyperlink" Target="https://pbs.twimg.com/media/EEBxZu-XsAAGnVG.jpg" TargetMode="External" /><Relationship Id="rId19" Type="http://schemas.openxmlformats.org/officeDocument/2006/relationships/hyperlink" Target="http://pbs.twimg.com/profile_images/1033995523710246912/Vc8FbS3Q_normal.jpg" TargetMode="External" /><Relationship Id="rId20" Type="http://schemas.openxmlformats.org/officeDocument/2006/relationships/hyperlink" Target="http://pbs.twimg.com/profile_images/1033995523710246912/Vc8FbS3Q_normal.jpg" TargetMode="External" /><Relationship Id="rId21" Type="http://schemas.openxmlformats.org/officeDocument/2006/relationships/hyperlink" Target="http://pbs.twimg.com/profile_images/663792433935814656/rtqXyrRv_normal.jpg" TargetMode="External" /><Relationship Id="rId22" Type="http://schemas.openxmlformats.org/officeDocument/2006/relationships/hyperlink" Target="http://pbs.twimg.com/profile_images/1085994913769111553/dD2ITOEw_normal.jpg" TargetMode="External" /><Relationship Id="rId23" Type="http://schemas.openxmlformats.org/officeDocument/2006/relationships/hyperlink" Target="https://twitter.com/#!/nishu_r/status/1145620588045561857" TargetMode="External" /><Relationship Id="rId24" Type="http://schemas.openxmlformats.org/officeDocument/2006/relationships/hyperlink" Target="https://twitter.com/#!/nishu_r/status/1145620588045561857" TargetMode="External" /><Relationship Id="rId25" Type="http://schemas.openxmlformats.org/officeDocument/2006/relationships/hyperlink" Target="https://twitter.com/#!/johngmcnutt/status/1148417034881048576" TargetMode="External" /><Relationship Id="rId26" Type="http://schemas.openxmlformats.org/officeDocument/2006/relationships/hyperlink" Target="https://twitter.com/#!/johngmcnutt/status/1148417034881048576" TargetMode="External" /><Relationship Id="rId27" Type="http://schemas.openxmlformats.org/officeDocument/2006/relationships/hyperlink" Target="https://twitter.com/#!/kirkdborne/status/1144313909857439744" TargetMode="External" /><Relationship Id="rId28" Type="http://schemas.openxmlformats.org/officeDocument/2006/relationships/hyperlink" Target="https://twitter.com/#!/kirkdborne/status/1171060594780360714" TargetMode="External" /><Relationship Id="rId29" Type="http://schemas.openxmlformats.org/officeDocument/2006/relationships/hyperlink" Target="https://twitter.com/#!/kirkdborne/status/1171060594780360714" TargetMode="External" /><Relationship Id="rId30" Type="http://schemas.openxmlformats.org/officeDocument/2006/relationships/hyperlink" Target="https://twitter.com/#!/gabriel_oguna/status/1171060854609055754" TargetMode="External" /><Relationship Id="rId31" Type="http://schemas.openxmlformats.org/officeDocument/2006/relationships/hyperlink" Target="https://twitter.com/#!/gabriel_oguna/status/1171060854609055754" TargetMode="External" /><Relationship Id="rId32" Type="http://schemas.openxmlformats.org/officeDocument/2006/relationships/hyperlink" Target="https://twitter.com/#!/rlingle/status/1171061066392117249" TargetMode="External" /><Relationship Id="rId33" Type="http://schemas.openxmlformats.org/officeDocument/2006/relationships/hyperlink" Target="https://twitter.com/#!/theadamgabriel/status/1171061636372807682" TargetMode="External" /><Relationship Id="rId34" Type="http://schemas.openxmlformats.org/officeDocument/2006/relationships/comments" Target="../comments1.xml" /><Relationship Id="rId35" Type="http://schemas.openxmlformats.org/officeDocument/2006/relationships/vmlDrawing" Target="../drawings/vmlDrawing1.vml" /><Relationship Id="rId36" Type="http://schemas.openxmlformats.org/officeDocument/2006/relationships/table" Target="../tables/table1.xml" /><Relationship Id="rId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medium.com/omdena/building-ai-for-good-by-the-people-for-the-people-d98ad78b5001?postPublishedType=repub" TargetMode="External" /><Relationship Id="rId2" Type="http://schemas.openxmlformats.org/officeDocument/2006/relationships/hyperlink" Target="https://medium.com/omdena/building-ai-for-good-by-the-people-for-the-people-d98ad78b5001?postPublishedType=repub" TargetMode="External" /><Relationship Id="rId3" Type="http://schemas.openxmlformats.org/officeDocument/2006/relationships/hyperlink" Target="https://medium.com/omdena/building-ai-for-good-by-the-people-for-the-people-d98ad78b5001?postPublishedType=repub" TargetMode="External" /><Relationship Id="rId4" Type="http://schemas.openxmlformats.org/officeDocument/2006/relationships/hyperlink" Target="https://medium.com/omdena/building-ai-for-good-by-the-people-for-the-people-d98ad78b5001?postPublishedType=repub" TargetMode="External" /><Relationship Id="rId5" Type="http://schemas.openxmlformats.org/officeDocument/2006/relationships/hyperlink" Target="https://medium.com/omdena/building-ai-for-good-by-the-people-for-the-people-d98ad78b5001?postPublishedType=repub" TargetMode="External" /><Relationship Id="rId6" Type="http://schemas.openxmlformats.org/officeDocument/2006/relationships/hyperlink" Target="https://datasciencebowl.com/" TargetMode="External" /><Relationship Id="rId7" Type="http://schemas.openxmlformats.org/officeDocument/2006/relationships/hyperlink" Target="https://datasciencebowl.com/" TargetMode="External" /><Relationship Id="rId8" Type="http://schemas.openxmlformats.org/officeDocument/2006/relationships/hyperlink" Target="https://datasciencebowl.com/" TargetMode="External" /><Relationship Id="rId9" Type="http://schemas.openxmlformats.org/officeDocument/2006/relationships/hyperlink" Target="https://pbs.twimg.com/media/D-Frb2jXkAEut75.png" TargetMode="External" /><Relationship Id="rId10" Type="http://schemas.openxmlformats.org/officeDocument/2006/relationships/hyperlink" Target="https://pbs.twimg.com/media/EEBxZu-XsAAGnVG.jpg" TargetMode="External" /><Relationship Id="rId11" Type="http://schemas.openxmlformats.org/officeDocument/2006/relationships/hyperlink" Target="https://pbs.twimg.com/media/EEBxZu-XsAAGnVG.jpg" TargetMode="External" /><Relationship Id="rId12" Type="http://schemas.openxmlformats.org/officeDocument/2006/relationships/hyperlink" Target="http://pbs.twimg.com/profile_images/875366993683038208/Y8r5uHkW_normal.jpg" TargetMode="External" /><Relationship Id="rId13" Type="http://schemas.openxmlformats.org/officeDocument/2006/relationships/hyperlink" Target="http://pbs.twimg.com/profile_images/875366993683038208/Y8r5uHkW_normal.jpg" TargetMode="External" /><Relationship Id="rId14" Type="http://schemas.openxmlformats.org/officeDocument/2006/relationships/hyperlink" Target="http://pbs.twimg.com/profile_images/1104792192856608774/-ApzkSbb_normal.png" TargetMode="External" /><Relationship Id="rId15" Type="http://schemas.openxmlformats.org/officeDocument/2006/relationships/hyperlink" Target="http://pbs.twimg.com/profile_images/1104792192856608774/-ApzkSbb_normal.png" TargetMode="External" /><Relationship Id="rId16" Type="http://schemas.openxmlformats.org/officeDocument/2006/relationships/hyperlink" Target="https://pbs.twimg.com/media/D-Frb2jXkAEut75.png" TargetMode="External" /><Relationship Id="rId17" Type="http://schemas.openxmlformats.org/officeDocument/2006/relationships/hyperlink" Target="https://pbs.twimg.com/media/EEBxZu-XsAAGnVG.jpg" TargetMode="External" /><Relationship Id="rId18" Type="http://schemas.openxmlformats.org/officeDocument/2006/relationships/hyperlink" Target="https://pbs.twimg.com/media/EEBxZu-XsAAGnVG.jpg" TargetMode="External" /><Relationship Id="rId19" Type="http://schemas.openxmlformats.org/officeDocument/2006/relationships/hyperlink" Target="http://pbs.twimg.com/profile_images/1033995523710246912/Vc8FbS3Q_normal.jpg" TargetMode="External" /><Relationship Id="rId20" Type="http://schemas.openxmlformats.org/officeDocument/2006/relationships/hyperlink" Target="http://pbs.twimg.com/profile_images/1033995523710246912/Vc8FbS3Q_normal.jpg" TargetMode="External" /><Relationship Id="rId21" Type="http://schemas.openxmlformats.org/officeDocument/2006/relationships/hyperlink" Target="http://pbs.twimg.com/profile_images/663792433935814656/rtqXyrRv_normal.jpg" TargetMode="External" /><Relationship Id="rId22" Type="http://schemas.openxmlformats.org/officeDocument/2006/relationships/hyperlink" Target="http://pbs.twimg.com/profile_images/1085994913769111553/dD2ITOEw_normal.jpg" TargetMode="External" /><Relationship Id="rId23" Type="http://schemas.openxmlformats.org/officeDocument/2006/relationships/hyperlink" Target="https://twitter.com/#!/nishu_r/status/1145620588045561857" TargetMode="External" /><Relationship Id="rId24" Type="http://schemas.openxmlformats.org/officeDocument/2006/relationships/hyperlink" Target="https://twitter.com/#!/nishu_r/status/1145620588045561857" TargetMode="External" /><Relationship Id="rId25" Type="http://schemas.openxmlformats.org/officeDocument/2006/relationships/hyperlink" Target="https://twitter.com/#!/johngmcnutt/status/1148417034881048576" TargetMode="External" /><Relationship Id="rId26" Type="http://schemas.openxmlformats.org/officeDocument/2006/relationships/hyperlink" Target="https://twitter.com/#!/johngmcnutt/status/1148417034881048576" TargetMode="External" /><Relationship Id="rId27" Type="http://schemas.openxmlformats.org/officeDocument/2006/relationships/hyperlink" Target="https://twitter.com/#!/kirkdborne/status/1144313909857439744" TargetMode="External" /><Relationship Id="rId28" Type="http://schemas.openxmlformats.org/officeDocument/2006/relationships/hyperlink" Target="https://twitter.com/#!/kirkdborne/status/1171060594780360714" TargetMode="External" /><Relationship Id="rId29" Type="http://schemas.openxmlformats.org/officeDocument/2006/relationships/hyperlink" Target="https://twitter.com/#!/kirkdborne/status/1171060594780360714" TargetMode="External" /><Relationship Id="rId30" Type="http://schemas.openxmlformats.org/officeDocument/2006/relationships/hyperlink" Target="https://twitter.com/#!/gabriel_oguna/status/1171060854609055754" TargetMode="External" /><Relationship Id="rId31" Type="http://schemas.openxmlformats.org/officeDocument/2006/relationships/hyperlink" Target="https://twitter.com/#!/gabriel_oguna/status/1171060854609055754" TargetMode="External" /><Relationship Id="rId32" Type="http://schemas.openxmlformats.org/officeDocument/2006/relationships/hyperlink" Target="https://twitter.com/#!/rlingle/status/1171061066392117249" TargetMode="External" /><Relationship Id="rId33" Type="http://schemas.openxmlformats.org/officeDocument/2006/relationships/hyperlink" Target="https://twitter.com/#!/theadamgabriel/status/1171061636372807682" TargetMode="External" /><Relationship Id="rId34" Type="http://schemas.openxmlformats.org/officeDocument/2006/relationships/comments" Target="../comments13.xml" /><Relationship Id="rId35" Type="http://schemas.openxmlformats.org/officeDocument/2006/relationships/vmlDrawing" Target="../drawings/vmlDrawing6.vml" /><Relationship Id="rId36" Type="http://schemas.openxmlformats.org/officeDocument/2006/relationships/table" Target="../tables/table23.xml" /><Relationship Id="rId3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mdena.com/" TargetMode="External" /><Relationship Id="rId2" Type="http://schemas.openxmlformats.org/officeDocument/2006/relationships/hyperlink" Target="http://www.linkedin.com/in/kirkdborne" TargetMode="External" /><Relationship Id="rId3" Type="http://schemas.openxmlformats.org/officeDocument/2006/relationships/hyperlink" Target="http://t.co/0hkhm6bben" TargetMode="External" /><Relationship Id="rId4" Type="http://schemas.openxmlformats.org/officeDocument/2006/relationships/hyperlink" Target="http://www.boozallen.com/" TargetMode="External" /><Relationship Id="rId5" Type="http://schemas.openxmlformats.org/officeDocument/2006/relationships/hyperlink" Target="https://t.co/UURxCRbsBJ" TargetMode="External" /><Relationship Id="rId6" Type="http://schemas.openxmlformats.org/officeDocument/2006/relationships/hyperlink" Target="http://www.linkedin.com/in/reinalingle" TargetMode="External" /><Relationship Id="rId7" Type="http://schemas.openxmlformats.org/officeDocument/2006/relationships/hyperlink" Target="https://www.linkedin.com/in/TheAdamGabriel" TargetMode="External" /><Relationship Id="rId8" Type="http://schemas.openxmlformats.org/officeDocument/2006/relationships/hyperlink" Target="https://pbs.twimg.com/profile_banners/140411347/1446539670" TargetMode="External" /><Relationship Id="rId9" Type="http://schemas.openxmlformats.org/officeDocument/2006/relationships/hyperlink" Target="https://pbs.twimg.com/profile_banners/1109977455417282566/1563831946" TargetMode="External" /><Relationship Id="rId10" Type="http://schemas.openxmlformats.org/officeDocument/2006/relationships/hyperlink" Target="https://pbs.twimg.com/profile_banners/534563976/1540268609" TargetMode="External" /><Relationship Id="rId11" Type="http://schemas.openxmlformats.org/officeDocument/2006/relationships/hyperlink" Target="https://pbs.twimg.com/profile_banners/17375116/1556652886" TargetMode="External" /><Relationship Id="rId12" Type="http://schemas.openxmlformats.org/officeDocument/2006/relationships/hyperlink" Target="https://pbs.twimg.com/profile_banners/740238495952736256/1512365626" TargetMode="External" /><Relationship Id="rId13" Type="http://schemas.openxmlformats.org/officeDocument/2006/relationships/hyperlink" Target="https://pbs.twimg.com/profile_banners/275508260/1541679196" TargetMode="External" /><Relationship Id="rId14" Type="http://schemas.openxmlformats.org/officeDocument/2006/relationships/hyperlink" Target="https://pbs.twimg.com/profile_banners/26833196/1470934268" TargetMode="External" /><Relationship Id="rId15" Type="http://schemas.openxmlformats.org/officeDocument/2006/relationships/hyperlink" Target="https://pbs.twimg.com/profile_banners/408898240/1531047876" TargetMode="External" /><Relationship Id="rId16" Type="http://schemas.openxmlformats.org/officeDocument/2006/relationships/hyperlink" Target="http://abs.twimg.com/images/themes/theme14/bg.gif"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5/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0/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pbs.twimg.com/profile_images/875366993683038208/Y8r5uHkW_normal.jpg" TargetMode="External" /><Relationship Id="rId24" Type="http://schemas.openxmlformats.org/officeDocument/2006/relationships/hyperlink" Target="http://pbs.twimg.com/profile_images/1110255510446661637/CoXqr0hG_normal.png" TargetMode="External" /><Relationship Id="rId25" Type="http://schemas.openxmlformats.org/officeDocument/2006/relationships/hyperlink" Target="http://pbs.twimg.com/profile_images/1112733580948635648/s-8d1avb_normal.jpg" TargetMode="External" /><Relationship Id="rId26" Type="http://schemas.openxmlformats.org/officeDocument/2006/relationships/hyperlink" Target="http://pbs.twimg.com/profile_images/1104792192856608774/-ApzkSbb_normal.png" TargetMode="External" /><Relationship Id="rId27" Type="http://schemas.openxmlformats.org/officeDocument/2006/relationships/hyperlink" Target="http://pbs.twimg.com/profile_images/1123309632326393860/TdrhAEp5_normal.png" TargetMode="External" /><Relationship Id="rId28" Type="http://schemas.openxmlformats.org/officeDocument/2006/relationships/hyperlink" Target="http://pbs.twimg.com/profile_images/877294444554231809/Wcem1g-S_normal.jpg" TargetMode="External" /><Relationship Id="rId29" Type="http://schemas.openxmlformats.org/officeDocument/2006/relationships/hyperlink" Target="http://pbs.twimg.com/profile_images/1033995523710246912/Vc8FbS3Q_normal.jpg" TargetMode="External" /><Relationship Id="rId30" Type="http://schemas.openxmlformats.org/officeDocument/2006/relationships/hyperlink" Target="http://pbs.twimg.com/profile_images/663792433935814656/rtqXyrRv_normal.jpg" TargetMode="External" /><Relationship Id="rId31" Type="http://schemas.openxmlformats.org/officeDocument/2006/relationships/hyperlink" Target="http://pbs.twimg.com/profile_images/1085994913769111553/dD2ITOEw_normal.jpg" TargetMode="External" /><Relationship Id="rId32" Type="http://schemas.openxmlformats.org/officeDocument/2006/relationships/hyperlink" Target="https://twitter.com/nishu_r" TargetMode="External" /><Relationship Id="rId33" Type="http://schemas.openxmlformats.org/officeDocument/2006/relationships/hyperlink" Target="https://twitter.com/omdenaai" TargetMode="External" /><Relationship Id="rId34" Type="http://schemas.openxmlformats.org/officeDocument/2006/relationships/hyperlink" Target="https://twitter.com/kirkdborne" TargetMode="External" /><Relationship Id="rId35" Type="http://schemas.openxmlformats.org/officeDocument/2006/relationships/hyperlink" Target="https://twitter.com/johngmcnutt" TargetMode="External" /><Relationship Id="rId36" Type="http://schemas.openxmlformats.org/officeDocument/2006/relationships/hyperlink" Target="https://twitter.com/boozallen" TargetMode="External" /><Relationship Id="rId37" Type="http://schemas.openxmlformats.org/officeDocument/2006/relationships/hyperlink" Target="https://twitter.com/nvidiaai" TargetMode="External" /><Relationship Id="rId38" Type="http://schemas.openxmlformats.org/officeDocument/2006/relationships/hyperlink" Target="https://twitter.com/gabriel_oguna" TargetMode="External" /><Relationship Id="rId39" Type="http://schemas.openxmlformats.org/officeDocument/2006/relationships/hyperlink" Target="https://twitter.com/rlingle" TargetMode="External" /><Relationship Id="rId40" Type="http://schemas.openxmlformats.org/officeDocument/2006/relationships/hyperlink" Target="https://twitter.com/theadamgabriel" TargetMode="External" /><Relationship Id="rId41" Type="http://schemas.openxmlformats.org/officeDocument/2006/relationships/comments" Target="../comments2.xml" /><Relationship Id="rId42" Type="http://schemas.openxmlformats.org/officeDocument/2006/relationships/vmlDrawing" Target="../drawings/vmlDrawing2.vml" /><Relationship Id="rId43" Type="http://schemas.openxmlformats.org/officeDocument/2006/relationships/table" Target="../tables/table2.xml" /><Relationship Id="rId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atasciencebowl.com/" TargetMode="External" /><Relationship Id="rId2" Type="http://schemas.openxmlformats.org/officeDocument/2006/relationships/hyperlink" Target="https://medium.com/omdena/building-ai-for-good-by-the-people-for-the-people-d98ad78b5001?postPublishedType=repub" TargetMode="External" /><Relationship Id="rId3" Type="http://schemas.openxmlformats.org/officeDocument/2006/relationships/hyperlink" Target="https://twitter.com/KirkDBorne/status/1171060594780360714" TargetMode="External" /><Relationship Id="rId4" Type="http://schemas.openxmlformats.org/officeDocument/2006/relationships/hyperlink" Target="https://datasciencebowl.com/" TargetMode="External" /><Relationship Id="rId5" Type="http://schemas.openxmlformats.org/officeDocument/2006/relationships/hyperlink" Target="https://medium.com/omdena/building-ai-for-good-by-the-people-for-the-people-d98ad78b5001?postPublishedType=repub" TargetMode="External" /><Relationship Id="rId6" Type="http://schemas.openxmlformats.org/officeDocument/2006/relationships/hyperlink" Target="https://medium.com/omdena/building-ai-for-good-by-the-people-for-the-people-d98ad78b5001?postPublishedType=repub" TargetMode="External" /><Relationship Id="rId7" Type="http://schemas.openxmlformats.org/officeDocument/2006/relationships/hyperlink" Target="https://datasciencebowl.com/" TargetMode="External" /><Relationship Id="rId8" Type="http://schemas.openxmlformats.org/officeDocument/2006/relationships/hyperlink" Target="https://twitter.com/KirkDBorne/status/1171060594780360714"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398</v>
      </c>
      <c r="BB2" s="13" t="s">
        <v>406</v>
      </c>
      <c r="BC2" s="13" t="s">
        <v>407</v>
      </c>
      <c r="BD2" s="67" t="s">
        <v>564</v>
      </c>
      <c r="BE2" s="67" t="s">
        <v>565</v>
      </c>
      <c r="BF2" s="67" t="s">
        <v>566</v>
      </c>
      <c r="BG2" s="67" t="s">
        <v>567</v>
      </c>
      <c r="BH2" s="67" t="s">
        <v>568</v>
      </c>
      <c r="BI2" s="67" t="s">
        <v>569</v>
      </c>
      <c r="BJ2" s="67" t="s">
        <v>570</v>
      </c>
      <c r="BK2" s="67" t="s">
        <v>571</v>
      </c>
      <c r="BL2" s="67" t="s">
        <v>572</v>
      </c>
    </row>
    <row r="3" spans="1:64" ht="15" customHeight="1">
      <c r="A3" s="84" t="s">
        <v>212</v>
      </c>
      <c r="B3" s="84" t="s">
        <v>218</v>
      </c>
      <c r="C3" s="53" t="s">
        <v>599</v>
      </c>
      <c r="D3" s="54">
        <v>3</v>
      </c>
      <c r="E3" s="65" t="s">
        <v>132</v>
      </c>
      <c r="F3" s="55">
        <v>35</v>
      </c>
      <c r="G3" s="53"/>
      <c r="H3" s="57"/>
      <c r="I3" s="56"/>
      <c r="J3" s="56"/>
      <c r="K3" s="36" t="s">
        <v>65</v>
      </c>
      <c r="L3" s="62">
        <v>3</v>
      </c>
      <c r="M3" s="62"/>
      <c r="N3" s="63"/>
      <c r="O3" s="85" t="s">
        <v>221</v>
      </c>
      <c r="P3" s="87">
        <v>43647.38202546296</v>
      </c>
      <c r="Q3" s="85" t="s">
        <v>222</v>
      </c>
      <c r="R3" s="89" t="s">
        <v>229</v>
      </c>
      <c r="S3" s="85" t="s">
        <v>232</v>
      </c>
      <c r="T3" s="85" t="s">
        <v>235</v>
      </c>
      <c r="U3" s="85"/>
      <c r="V3" s="89" t="s">
        <v>242</v>
      </c>
      <c r="W3" s="87">
        <v>43647.38202546296</v>
      </c>
      <c r="X3" s="89" t="s">
        <v>247</v>
      </c>
      <c r="Y3" s="85"/>
      <c r="Z3" s="85"/>
      <c r="AA3" s="91" t="s">
        <v>254</v>
      </c>
      <c r="AB3" s="85"/>
      <c r="AC3" s="85" t="b">
        <v>0</v>
      </c>
      <c r="AD3" s="85">
        <v>0</v>
      </c>
      <c r="AE3" s="91" t="s">
        <v>262</v>
      </c>
      <c r="AF3" s="85" t="b">
        <v>0</v>
      </c>
      <c r="AG3" s="85" t="s">
        <v>264</v>
      </c>
      <c r="AH3" s="85"/>
      <c r="AI3" s="91" t="s">
        <v>262</v>
      </c>
      <c r="AJ3" s="85" t="b">
        <v>0</v>
      </c>
      <c r="AK3" s="85">
        <v>23</v>
      </c>
      <c r="AL3" s="91" t="s">
        <v>256</v>
      </c>
      <c r="AM3" s="85" t="s">
        <v>265</v>
      </c>
      <c r="AN3" s="85" t="b">
        <v>0</v>
      </c>
      <c r="AO3" s="91" t="s">
        <v>256</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214</v>
      </c>
      <c r="C4" s="53" t="s">
        <v>599</v>
      </c>
      <c r="D4" s="54">
        <v>3</v>
      </c>
      <c r="E4" s="65" t="s">
        <v>132</v>
      </c>
      <c r="F4" s="55">
        <v>35</v>
      </c>
      <c r="G4" s="53"/>
      <c r="H4" s="57"/>
      <c r="I4" s="56"/>
      <c r="J4" s="56"/>
      <c r="K4" s="36" t="s">
        <v>65</v>
      </c>
      <c r="L4" s="83">
        <v>4</v>
      </c>
      <c r="M4" s="83"/>
      <c r="N4" s="63"/>
      <c r="O4" s="86" t="s">
        <v>221</v>
      </c>
      <c r="P4" s="88">
        <v>43647.38202546296</v>
      </c>
      <c r="Q4" s="86" t="s">
        <v>222</v>
      </c>
      <c r="R4" s="90" t="s">
        <v>229</v>
      </c>
      <c r="S4" s="86" t="s">
        <v>232</v>
      </c>
      <c r="T4" s="86" t="s">
        <v>235</v>
      </c>
      <c r="U4" s="86"/>
      <c r="V4" s="90" t="s">
        <v>242</v>
      </c>
      <c r="W4" s="88">
        <v>43647.38202546296</v>
      </c>
      <c r="X4" s="90" t="s">
        <v>247</v>
      </c>
      <c r="Y4" s="86"/>
      <c r="Z4" s="86"/>
      <c r="AA4" s="92" t="s">
        <v>254</v>
      </c>
      <c r="AB4" s="86"/>
      <c r="AC4" s="86" t="b">
        <v>0</v>
      </c>
      <c r="AD4" s="86">
        <v>0</v>
      </c>
      <c r="AE4" s="92" t="s">
        <v>262</v>
      </c>
      <c r="AF4" s="86" t="b">
        <v>0</v>
      </c>
      <c r="AG4" s="86" t="s">
        <v>264</v>
      </c>
      <c r="AH4" s="86"/>
      <c r="AI4" s="92" t="s">
        <v>262</v>
      </c>
      <c r="AJ4" s="86" t="b">
        <v>0</v>
      </c>
      <c r="AK4" s="86">
        <v>23</v>
      </c>
      <c r="AL4" s="92" t="s">
        <v>256</v>
      </c>
      <c r="AM4" s="86" t="s">
        <v>265</v>
      </c>
      <c r="AN4" s="86" t="b">
        <v>0</v>
      </c>
      <c r="AO4" s="92" t="s">
        <v>256</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1</v>
      </c>
      <c r="BD4" s="51">
        <v>1</v>
      </c>
      <c r="BE4" s="52">
        <v>4.3478260869565215</v>
      </c>
      <c r="BF4" s="51">
        <v>0</v>
      </c>
      <c r="BG4" s="52">
        <v>0</v>
      </c>
      <c r="BH4" s="51">
        <v>0</v>
      </c>
      <c r="BI4" s="52">
        <v>0</v>
      </c>
      <c r="BJ4" s="51">
        <v>22</v>
      </c>
      <c r="BK4" s="52">
        <v>95.65217391304348</v>
      </c>
      <c r="BL4" s="51">
        <v>23</v>
      </c>
    </row>
    <row r="5" spans="1:64" ht="45">
      <c r="A5" s="84" t="s">
        <v>213</v>
      </c>
      <c r="B5" s="84" t="s">
        <v>218</v>
      </c>
      <c r="C5" s="53" t="s">
        <v>599</v>
      </c>
      <c r="D5" s="54">
        <v>3</v>
      </c>
      <c r="E5" s="65" t="s">
        <v>132</v>
      </c>
      <c r="F5" s="55">
        <v>35</v>
      </c>
      <c r="G5" s="53"/>
      <c r="H5" s="57"/>
      <c r="I5" s="56"/>
      <c r="J5" s="56"/>
      <c r="K5" s="36" t="s">
        <v>65</v>
      </c>
      <c r="L5" s="83">
        <v>5</v>
      </c>
      <c r="M5" s="83"/>
      <c r="N5" s="63"/>
      <c r="O5" s="86" t="s">
        <v>221</v>
      </c>
      <c r="P5" s="88">
        <v>43655.09875</v>
      </c>
      <c r="Q5" s="86" t="s">
        <v>223</v>
      </c>
      <c r="R5" s="90" t="s">
        <v>229</v>
      </c>
      <c r="S5" s="86" t="s">
        <v>232</v>
      </c>
      <c r="T5" s="86" t="s">
        <v>235</v>
      </c>
      <c r="U5" s="86"/>
      <c r="V5" s="90" t="s">
        <v>243</v>
      </c>
      <c r="W5" s="88">
        <v>43655.09875</v>
      </c>
      <c r="X5" s="90" t="s">
        <v>248</v>
      </c>
      <c r="Y5" s="86"/>
      <c r="Z5" s="86"/>
      <c r="AA5" s="92" t="s">
        <v>255</v>
      </c>
      <c r="AB5" s="86"/>
      <c r="AC5" s="86" t="b">
        <v>0</v>
      </c>
      <c r="AD5" s="86">
        <v>0</v>
      </c>
      <c r="AE5" s="92" t="s">
        <v>262</v>
      </c>
      <c r="AF5" s="86" t="b">
        <v>0</v>
      </c>
      <c r="AG5" s="86" t="s">
        <v>264</v>
      </c>
      <c r="AH5" s="86"/>
      <c r="AI5" s="92" t="s">
        <v>262</v>
      </c>
      <c r="AJ5" s="86" t="b">
        <v>0</v>
      </c>
      <c r="AK5" s="86">
        <v>24</v>
      </c>
      <c r="AL5" s="92" t="s">
        <v>256</v>
      </c>
      <c r="AM5" s="86" t="s">
        <v>266</v>
      </c>
      <c r="AN5" s="86" t="b">
        <v>0</v>
      </c>
      <c r="AO5" s="92" t="s">
        <v>256</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213</v>
      </c>
      <c r="B6" s="84" t="s">
        <v>214</v>
      </c>
      <c r="C6" s="53" t="s">
        <v>599</v>
      </c>
      <c r="D6" s="54">
        <v>3</v>
      </c>
      <c r="E6" s="65" t="s">
        <v>132</v>
      </c>
      <c r="F6" s="55">
        <v>35</v>
      </c>
      <c r="G6" s="53"/>
      <c r="H6" s="57"/>
      <c r="I6" s="56"/>
      <c r="J6" s="56"/>
      <c r="K6" s="36" t="s">
        <v>65</v>
      </c>
      <c r="L6" s="83">
        <v>6</v>
      </c>
      <c r="M6" s="83"/>
      <c r="N6" s="63"/>
      <c r="O6" s="86" t="s">
        <v>221</v>
      </c>
      <c r="P6" s="88">
        <v>43655.09875</v>
      </c>
      <c r="Q6" s="86" t="s">
        <v>223</v>
      </c>
      <c r="R6" s="90" t="s">
        <v>229</v>
      </c>
      <c r="S6" s="86" t="s">
        <v>232</v>
      </c>
      <c r="T6" s="86" t="s">
        <v>235</v>
      </c>
      <c r="U6" s="86"/>
      <c r="V6" s="90" t="s">
        <v>243</v>
      </c>
      <c r="W6" s="88">
        <v>43655.09875</v>
      </c>
      <c r="X6" s="90" t="s">
        <v>248</v>
      </c>
      <c r="Y6" s="86"/>
      <c r="Z6" s="86"/>
      <c r="AA6" s="92" t="s">
        <v>255</v>
      </c>
      <c r="AB6" s="86"/>
      <c r="AC6" s="86" t="b">
        <v>0</v>
      </c>
      <c r="AD6" s="86">
        <v>0</v>
      </c>
      <c r="AE6" s="92" t="s">
        <v>262</v>
      </c>
      <c r="AF6" s="86" t="b">
        <v>0</v>
      </c>
      <c r="AG6" s="86" t="s">
        <v>264</v>
      </c>
      <c r="AH6" s="86"/>
      <c r="AI6" s="92" t="s">
        <v>262</v>
      </c>
      <c r="AJ6" s="86" t="b">
        <v>0</v>
      </c>
      <c r="AK6" s="86">
        <v>24</v>
      </c>
      <c r="AL6" s="92" t="s">
        <v>256</v>
      </c>
      <c r="AM6" s="86" t="s">
        <v>266</v>
      </c>
      <c r="AN6" s="86" t="b">
        <v>0</v>
      </c>
      <c r="AO6" s="92" t="s">
        <v>256</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1</v>
      </c>
      <c r="BD6" s="51">
        <v>1</v>
      </c>
      <c r="BE6" s="52">
        <v>5.882352941176471</v>
      </c>
      <c r="BF6" s="51">
        <v>0</v>
      </c>
      <c r="BG6" s="52">
        <v>0</v>
      </c>
      <c r="BH6" s="51">
        <v>0</v>
      </c>
      <c r="BI6" s="52">
        <v>0</v>
      </c>
      <c r="BJ6" s="51">
        <v>16</v>
      </c>
      <c r="BK6" s="52">
        <v>94.11764705882354</v>
      </c>
      <c r="BL6" s="51">
        <v>17</v>
      </c>
    </row>
    <row r="7" spans="1:64" ht="45">
      <c r="A7" s="84" t="s">
        <v>214</v>
      </c>
      <c r="B7" s="84" t="s">
        <v>218</v>
      </c>
      <c r="C7" s="53" t="s">
        <v>599</v>
      </c>
      <c r="D7" s="54">
        <v>3</v>
      </c>
      <c r="E7" s="65" t="s">
        <v>132</v>
      </c>
      <c r="F7" s="55">
        <v>35</v>
      </c>
      <c r="G7" s="53"/>
      <c r="H7" s="57"/>
      <c r="I7" s="56"/>
      <c r="J7" s="56"/>
      <c r="K7" s="36" t="s">
        <v>65</v>
      </c>
      <c r="L7" s="83">
        <v>7</v>
      </c>
      <c r="M7" s="83"/>
      <c r="N7" s="63"/>
      <c r="O7" s="86" t="s">
        <v>221</v>
      </c>
      <c r="P7" s="88">
        <v>43643.776284722226</v>
      </c>
      <c r="Q7" s="86" t="s">
        <v>224</v>
      </c>
      <c r="R7" s="90" t="s">
        <v>229</v>
      </c>
      <c r="S7" s="86" t="s">
        <v>232</v>
      </c>
      <c r="T7" s="86" t="s">
        <v>236</v>
      </c>
      <c r="U7" s="90" t="s">
        <v>240</v>
      </c>
      <c r="V7" s="90" t="s">
        <v>240</v>
      </c>
      <c r="W7" s="88">
        <v>43643.776284722226</v>
      </c>
      <c r="X7" s="90" t="s">
        <v>249</v>
      </c>
      <c r="Y7" s="86"/>
      <c r="Z7" s="86"/>
      <c r="AA7" s="92" t="s">
        <v>256</v>
      </c>
      <c r="AB7" s="86"/>
      <c r="AC7" s="86" t="b">
        <v>0</v>
      </c>
      <c r="AD7" s="86">
        <v>25</v>
      </c>
      <c r="AE7" s="92" t="s">
        <v>262</v>
      </c>
      <c r="AF7" s="86" t="b">
        <v>0</v>
      </c>
      <c r="AG7" s="86" t="s">
        <v>264</v>
      </c>
      <c r="AH7" s="86"/>
      <c r="AI7" s="92" t="s">
        <v>262</v>
      </c>
      <c r="AJ7" s="86" t="b">
        <v>0</v>
      </c>
      <c r="AK7" s="86">
        <v>24</v>
      </c>
      <c r="AL7" s="92" t="s">
        <v>262</v>
      </c>
      <c r="AM7" s="86" t="s">
        <v>265</v>
      </c>
      <c r="AN7" s="86" t="b">
        <v>0</v>
      </c>
      <c r="AO7" s="92" t="s">
        <v>256</v>
      </c>
      <c r="AP7" s="86" t="s">
        <v>270</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2</v>
      </c>
      <c r="BD7" s="51">
        <v>1</v>
      </c>
      <c r="BE7" s="52">
        <v>4.3478260869565215</v>
      </c>
      <c r="BF7" s="51">
        <v>0</v>
      </c>
      <c r="BG7" s="52">
        <v>0</v>
      </c>
      <c r="BH7" s="51">
        <v>0</v>
      </c>
      <c r="BI7" s="52">
        <v>0</v>
      </c>
      <c r="BJ7" s="51">
        <v>22</v>
      </c>
      <c r="BK7" s="52">
        <v>95.65217391304348</v>
      </c>
      <c r="BL7" s="51">
        <v>23</v>
      </c>
    </row>
    <row r="8" spans="1:64" ht="45">
      <c r="A8" s="84" t="s">
        <v>214</v>
      </c>
      <c r="B8" s="84" t="s">
        <v>219</v>
      </c>
      <c r="C8" s="53" t="s">
        <v>599</v>
      </c>
      <c r="D8" s="54">
        <v>3</v>
      </c>
      <c r="E8" s="65" t="s">
        <v>132</v>
      </c>
      <c r="F8" s="55">
        <v>35</v>
      </c>
      <c r="G8" s="53"/>
      <c r="H8" s="57"/>
      <c r="I8" s="56"/>
      <c r="J8" s="56"/>
      <c r="K8" s="36" t="s">
        <v>65</v>
      </c>
      <c r="L8" s="83">
        <v>8</v>
      </c>
      <c r="M8" s="83"/>
      <c r="N8" s="63"/>
      <c r="O8" s="86" t="s">
        <v>221</v>
      </c>
      <c r="P8" s="88">
        <v>43717.58306712963</v>
      </c>
      <c r="Q8" s="86" t="s">
        <v>225</v>
      </c>
      <c r="R8" s="90" t="s">
        <v>230</v>
      </c>
      <c r="S8" s="86" t="s">
        <v>233</v>
      </c>
      <c r="T8" s="86" t="s">
        <v>237</v>
      </c>
      <c r="U8" s="90" t="s">
        <v>241</v>
      </c>
      <c r="V8" s="90" t="s">
        <v>241</v>
      </c>
      <c r="W8" s="88">
        <v>43717.58306712963</v>
      </c>
      <c r="X8" s="90" t="s">
        <v>250</v>
      </c>
      <c r="Y8" s="86"/>
      <c r="Z8" s="86"/>
      <c r="AA8" s="92" t="s">
        <v>257</v>
      </c>
      <c r="AB8" s="92" t="s">
        <v>261</v>
      </c>
      <c r="AC8" s="86" t="b">
        <v>0</v>
      </c>
      <c r="AD8" s="86">
        <v>2</v>
      </c>
      <c r="AE8" s="92" t="s">
        <v>263</v>
      </c>
      <c r="AF8" s="86" t="b">
        <v>0</v>
      </c>
      <c r="AG8" s="86" t="s">
        <v>264</v>
      </c>
      <c r="AH8" s="86"/>
      <c r="AI8" s="92" t="s">
        <v>262</v>
      </c>
      <c r="AJ8" s="86" t="b">
        <v>0</v>
      </c>
      <c r="AK8" s="86">
        <v>1</v>
      </c>
      <c r="AL8" s="92" t="s">
        <v>262</v>
      </c>
      <c r="AM8" s="86" t="s">
        <v>267</v>
      </c>
      <c r="AN8" s="86" t="b">
        <v>0</v>
      </c>
      <c r="AO8" s="92" t="s">
        <v>261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214</v>
      </c>
      <c r="B9" s="84" t="s">
        <v>220</v>
      </c>
      <c r="C9" s="53" t="s">
        <v>599</v>
      </c>
      <c r="D9" s="54">
        <v>3</v>
      </c>
      <c r="E9" s="65" t="s">
        <v>132</v>
      </c>
      <c r="F9" s="55">
        <v>35</v>
      </c>
      <c r="G9" s="53"/>
      <c r="H9" s="57"/>
      <c r="I9" s="56"/>
      <c r="J9" s="56"/>
      <c r="K9" s="36" t="s">
        <v>65</v>
      </c>
      <c r="L9" s="83">
        <v>9</v>
      </c>
      <c r="M9" s="83"/>
      <c r="N9" s="63"/>
      <c r="O9" s="86" t="s">
        <v>221</v>
      </c>
      <c r="P9" s="88">
        <v>43717.58306712963</v>
      </c>
      <c r="Q9" s="86" t="s">
        <v>225</v>
      </c>
      <c r="R9" s="90" t="s">
        <v>230</v>
      </c>
      <c r="S9" s="86" t="s">
        <v>233</v>
      </c>
      <c r="T9" s="86" t="s">
        <v>237</v>
      </c>
      <c r="U9" s="90" t="s">
        <v>241</v>
      </c>
      <c r="V9" s="90" t="s">
        <v>241</v>
      </c>
      <c r="W9" s="88">
        <v>43717.58306712963</v>
      </c>
      <c r="X9" s="90" t="s">
        <v>250</v>
      </c>
      <c r="Y9" s="86"/>
      <c r="Z9" s="86"/>
      <c r="AA9" s="92" t="s">
        <v>257</v>
      </c>
      <c r="AB9" s="92" t="s">
        <v>261</v>
      </c>
      <c r="AC9" s="86" t="b">
        <v>0</v>
      </c>
      <c r="AD9" s="86">
        <v>2</v>
      </c>
      <c r="AE9" s="92" t="s">
        <v>263</v>
      </c>
      <c r="AF9" s="86" t="b">
        <v>0</v>
      </c>
      <c r="AG9" s="86" t="s">
        <v>264</v>
      </c>
      <c r="AH9" s="86"/>
      <c r="AI9" s="92" t="s">
        <v>262</v>
      </c>
      <c r="AJ9" s="86" t="b">
        <v>0</v>
      </c>
      <c r="AK9" s="86">
        <v>1</v>
      </c>
      <c r="AL9" s="92" t="s">
        <v>262</v>
      </c>
      <c r="AM9" s="86" t="s">
        <v>267</v>
      </c>
      <c r="AN9" s="86" t="b">
        <v>0</v>
      </c>
      <c r="AO9" s="92" t="s">
        <v>261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2</v>
      </c>
      <c r="BE9" s="52">
        <v>6.25</v>
      </c>
      <c r="BF9" s="51">
        <v>0</v>
      </c>
      <c r="BG9" s="52">
        <v>0</v>
      </c>
      <c r="BH9" s="51">
        <v>0</v>
      </c>
      <c r="BI9" s="52">
        <v>0</v>
      </c>
      <c r="BJ9" s="51">
        <v>30</v>
      </c>
      <c r="BK9" s="52">
        <v>93.75</v>
      </c>
      <c r="BL9" s="51">
        <v>32</v>
      </c>
    </row>
    <row r="10" spans="1:64" ht="45">
      <c r="A10" s="84" t="s">
        <v>215</v>
      </c>
      <c r="B10" s="84" t="s">
        <v>220</v>
      </c>
      <c r="C10" s="53" t="s">
        <v>599</v>
      </c>
      <c r="D10" s="54">
        <v>3</v>
      </c>
      <c r="E10" s="65" t="s">
        <v>132</v>
      </c>
      <c r="F10" s="55">
        <v>35</v>
      </c>
      <c r="G10" s="53"/>
      <c r="H10" s="57"/>
      <c r="I10" s="56"/>
      <c r="J10" s="56"/>
      <c r="K10" s="36" t="s">
        <v>65</v>
      </c>
      <c r="L10" s="83">
        <v>10</v>
      </c>
      <c r="M10" s="83"/>
      <c r="N10" s="63"/>
      <c r="O10" s="86" t="s">
        <v>221</v>
      </c>
      <c r="P10" s="88">
        <v>43717.58378472222</v>
      </c>
      <c r="Q10" s="86" t="s">
        <v>226</v>
      </c>
      <c r="R10" s="86"/>
      <c r="S10" s="86"/>
      <c r="T10" s="86" t="s">
        <v>238</v>
      </c>
      <c r="U10" s="86"/>
      <c r="V10" s="90" t="s">
        <v>244</v>
      </c>
      <c r="W10" s="88">
        <v>43717.58378472222</v>
      </c>
      <c r="X10" s="90" t="s">
        <v>251</v>
      </c>
      <c r="Y10" s="86"/>
      <c r="Z10" s="86"/>
      <c r="AA10" s="92" t="s">
        <v>258</v>
      </c>
      <c r="AB10" s="86"/>
      <c r="AC10" s="86" t="b">
        <v>0</v>
      </c>
      <c r="AD10" s="86">
        <v>0</v>
      </c>
      <c r="AE10" s="92" t="s">
        <v>262</v>
      </c>
      <c r="AF10" s="86" t="b">
        <v>0</v>
      </c>
      <c r="AG10" s="86" t="s">
        <v>264</v>
      </c>
      <c r="AH10" s="86"/>
      <c r="AI10" s="92" t="s">
        <v>262</v>
      </c>
      <c r="AJ10" s="86" t="b">
        <v>0</v>
      </c>
      <c r="AK10" s="86">
        <v>1</v>
      </c>
      <c r="AL10" s="92" t="s">
        <v>257</v>
      </c>
      <c r="AM10" s="86" t="s">
        <v>268</v>
      </c>
      <c r="AN10" s="86" t="b">
        <v>0</v>
      </c>
      <c r="AO10" s="92" t="s">
        <v>257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215</v>
      </c>
      <c r="B11" s="84" t="s">
        <v>214</v>
      </c>
      <c r="C11" s="53" t="s">
        <v>599</v>
      </c>
      <c r="D11" s="54">
        <v>3</v>
      </c>
      <c r="E11" s="65" t="s">
        <v>132</v>
      </c>
      <c r="F11" s="55">
        <v>35</v>
      </c>
      <c r="G11" s="53"/>
      <c r="H11" s="57"/>
      <c r="I11" s="56"/>
      <c r="J11" s="56"/>
      <c r="K11" s="36" t="s">
        <v>65</v>
      </c>
      <c r="L11" s="83">
        <v>11</v>
      </c>
      <c r="M11" s="83"/>
      <c r="N11" s="63"/>
      <c r="O11" s="86" t="s">
        <v>221</v>
      </c>
      <c r="P11" s="88">
        <v>43717.58378472222</v>
      </c>
      <c r="Q11" s="86" t="s">
        <v>226</v>
      </c>
      <c r="R11" s="86"/>
      <c r="S11" s="86"/>
      <c r="T11" s="86" t="s">
        <v>238</v>
      </c>
      <c r="U11" s="86"/>
      <c r="V11" s="90" t="s">
        <v>244</v>
      </c>
      <c r="W11" s="88">
        <v>43717.58378472222</v>
      </c>
      <c r="X11" s="90" t="s">
        <v>251</v>
      </c>
      <c r="Y11" s="86"/>
      <c r="Z11" s="86"/>
      <c r="AA11" s="92" t="s">
        <v>258</v>
      </c>
      <c r="AB11" s="86"/>
      <c r="AC11" s="86" t="b">
        <v>0</v>
      </c>
      <c r="AD11" s="86">
        <v>0</v>
      </c>
      <c r="AE11" s="92" t="s">
        <v>262</v>
      </c>
      <c r="AF11" s="86" t="b">
        <v>0</v>
      </c>
      <c r="AG11" s="86" t="s">
        <v>264</v>
      </c>
      <c r="AH11" s="86"/>
      <c r="AI11" s="92" t="s">
        <v>262</v>
      </c>
      <c r="AJ11" s="86" t="b">
        <v>0</v>
      </c>
      <c r="AK11" s="86">
        <v>1</v>
      </c>
      <c r="AL11" s="92" t="s">
        <v>257</v>
      </c>
      <c r="AM11" s="86" t="s">
        <v>268</v>
      </c>
      <c r="AN11" s="86" t="b">
        <v>0</v>
      </c>
      <c r="AO11" s="92" t="s">
        <v>257</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2</v>
      </c>
      <c r="BE11" s="52">
        <v>9.090909090909092</v>
      </c>
      <c r="BF11" s="51">
        <v>0</v>
      </c>
      <c r="BG11" s="52">
        <v>0</v>
      </c>
      <c r="BH11" s="51">
        <v>0</v>
      </c>
      <c r="BI11" s="52">
        <v>0</v>
      </c>
      <c r="BJ11" s="51">
        <v>20</v>
      </c>
      <c r="BK11" s="52">
        <v>90.9090909090909</v>
      </c>
      <c r="BL11" s="51">
        <v>22</v>
      </c>
    </row>
    <row r="12" spans="1:64" ht="45">
      <c r="A12" s="84" t="s">
        <v>216</v>
      </c>
      <c r="B12" s="84" t="s">
        <v>216</v>
      </c>
      <c r="C12" s="53" t="s">
        <v>599</v>
      </c>
      <c r="D12" s="54">
        <v>3</v>
      </c>
      <c r="E12" s="65" t="s">
        <v>132</v>
      </c>
      <c r="F12" s="55">
        <v>35</v>
      </c>
      <c r="G12" s="53"/>
      <c r="H12" s="57"/>
      <c r="I12" s="56"/>
      <c r="J12" s="56"/>
      <c r="K12" s="36" t="s">
        <v>65</v>
      </c>
      <c r="L12" s="83">
        <v>12</v>
      </c>
      <c r="M12" s="83"/>
      <c r="N12" s="63"/>
      <c r="O12" s="86" t="s">
        <v>176</v>
      </c>
      <c r="P12" s="88">
        <v>43717.584375</v>
      </c>
      <c r="Q12" s="86" t="s">
        <v>227</v>
      </c>
      <c r="R12" s="86" t="s">
        <v>231</v>
      </c>
      <c r="S12" s="86" t="s">
        <v>234</v>
      </c>
      <c r="T12" s="86" t="s">
        <v>239</v>
      </c>
      <c r="U12" s="86"/>
      <c r="V12" s="90" t="s">
        <v>245</v>
      </c>
      <c r="W12" s="88">
        <v>43717.584375</v>
      </c>
      <c r="X12" s="90" t="s">
        <v>252</v>
      </c>
      <c r="Y12" s="86"/>
      <c r="Z12" s="86"/>
      <c r="AA12" s="92" t="s">
        <v>259</v>
      </c>
      <c r="AB12" s="86"/>
      <c r="AC12" s="86" t="b">
        <v>0</v>
      </c>
      <c r="AD12" s="86">
        <v>0</v>
      </c>
      <c r="AE12" s="92" t="s">
        <v>262</v>
      </c>
      <c r="AF12" s="86" t="b">
        <v>1</v>
      </c>
      <c r="AG12" s="86" t="s">
        <v>264</v>
      </c>
      <c r="AH12" s="86"/>
      <c r="AI12" s="92" t="s">
        <v>257</v>
      </c>
      <c r="AJ12" s="86" t="b">
        <v>0</v>
      </c>
      <c r="AK12" s="86">
        <v>0</v>
      </c>
      <c r="AL12" s="92" t="s">
        <v>262</v>
      </c>
      <c r="AM12" s="86" t="s">
        <v>269</v>
      </c>
      <c r="AN12" s="86" t="b">
        <v>0</v>
      </c>
      <c r="AO12" s="92" t="s">
        <v>259</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2</v>
      </c>
      <c r="BE12" s="52">
        <v>6.0606060606060606</v>
      </c>
      <c r="BF12" s="51">
        <v>0</v>
      </c>
      <c r="BG12" s="52">
        <v>0</v>
      </c>
      <c r="BH12" s="51">
        <v>0</v>
      </c>
      <c r="BI12" s="52">
        <v>0</v>
      </c>
      <c r="BJ12" s="51">
        <v>31</v>
      </c>
      <c r="BK12" s="52">
        <v>93.93939393939394</v>
      </c>
      <c r="BL12" s="51">
        <v>33</v>
      </c>
    </row>
    <row r="13" spans="1:64" ht="45">
      <c r="A13" s="84" t="s">
        <v>217</v>
      </c>
      <c r="B13" s="84" t="s">
        <v>217</v>
      </c>
      <c r="C13" s="53" t="s">
        <v>599</v>
      </c>
      <c r="D13" s="54">
        <v>3</v>
      </c>
      <c r="E13" s="65" t="s">
        <v>132</v>
      </c>
      <c r="F13" s="55">
        <v>35</v>
      </c>
      <c r="G13" s="53"/>
      <c r="H13" s="57"/>
      <c r="I13" s="56"/>
      <c r="J13" s="56"/>
      <c r="K13" s="36" t="s">
        <v>65</v>
      </c>
      <c r="L13" s="83">
        <v>13</v>
      </c>
      <c r="M13" s="83"/>
      <c r="N13" s="63"/>
      <c r="O13" s="86" t="s">
        <v>176</v>
      </c>
      <c r="P13" s="88">
        <v>43717.58594907408</v>
      </c>
      <c r="Q13" s="86" t="s">
        <v>228</v>
      </c>
      <c r="R13" s="90" t="s">
        <v>230</v>
      </c>
      <c r="S13" s="86" t="s">
        <v>233</v>
      </c>
      <c r="T13" s="86" t="s">
        <v>237</v>
      </c>
      <c r="U13" s="86"/>
      <c r="V13" s="90" t="s">
        <v>246</v>
      </c>
      <c r="W13" s="88">
        <v>43717.58594907408</v>
      </c>
      <c r="X13" s="90" t="s">
        <v>253</v>
      </c>
      <c r="Y13" s="86"/>
      <c r="Z13" s="86"/>
      <c r="AA13" s="92" t="s">
        <v>260</v>
      </c>
      <c r="AB13" s="86"/>
      <c r="AC13" s="86" t="b">
        <v>0</v>
      </c>
      <c r="AD13" s="86">
        <v>0</v>
      </c>
      <c r="AE13" s="92" t="s">
        <v>262</v>
      </c>
      <c r="AF13" s="86" t="b">
        <v>0</v>
      </c>
      <c r="AG13" s="86" t="s">
        <v>264</v>
      </c>
      <c r="AH13" s="86"/>
      <c r="AI13" s="92" t="s">
        <v>262</v>
      </c>
      <c r="AJ13" s="86" t="b">
        <v>0</v>
      </c>
      <c r="AK13" s="86">
        <v>0</v>
      </c>
      <c r="AL13" s="92" t="s">
        <v>262</v>
      </c>
      <c r="AM13" s="86" t="s">
        <v>269</v>
      </c>
      <c r="AN13" s="86" t="b">
        <v>0</v>
      </c>
      <c r="AO13" s="92" t="s">
        <v>260</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2</v>
      </c>
      <c r="BE13" s="52">
        <v>5.714285714285714</v>
      </c>
      <c r="BF13" s="51">
        <v>0</v>
      </c>
      <c r="BG13" s="52">
        <v>0</v>
      </c>
      <c r="BH13" s="51">
        <v>0</v>
      </c>
      <c r="BI13" s="52">
        <v>0</v>
      </c>
      <c r="BJ13" s="51">
        <v>33</v>
      </c>
      <c r="BK13" s="52">
        <v>94.28571428571429</v>
      </c>
      <c r="BL13" s="51">
        <v>35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hyperlinks>
    <hyperlink ref="R3" r:id="rId1" display="https://medium.com/omdena/building-ai-for-good-by-the-people-for-the-people-d98ad78b5001?postPublishedType=repub"/>
    <hyperlink ref="R4" r:id="rId2" display="https://medium.com/omdena/building-ai-for-good-by-the-people-for-the-people-d98ad78b5001?postPublishedType=repub"/>
    <hyperlink ref="R5" r:id="rId3" display="https://medium.com/omdena/building-ai-for-good-by-the-people-for-the-people-d98ad78b5001?postPublishedType=repub"/>
    <hyperlink ref="R6" r:id="rId4" display="https://medium.com/omdena/building-ai-for-good-by-the-people-for-the-people-d98ad78b5001?postPublishedType=repub"/>
    <hyperlink ref="R7" r:id="rId5" display="https://medium.com/omdena/building-ai-for-good-by-the-people-for-the-people-d98ad78b5001?postPublishedType=repub"/>
    <hyperlink ref="R8" r:id="rId6" display="https://datasciencebowl.com/"/>
    <hyperlink ref="R9" r:id="rId7" display="https://datasciencebowl.com/"/>
    <hyperlink ref="R13" r:id="rId8" display="https://datasciencebowl.com/"/>
    <hyperlink ref="U7" r:id="rId9" display="https://pbs.twimg.com/media/D-Frb2jXkAEut75.png"/>
    <hyperlink ref="U8" r:id="rId10" display="https://pbs.twimg.com/media/EEBxZu-XsAAGnVG.jpg"/>
    <hyperlink ref="U9" r:id="rId11" display="https://pbs.twimg.com/media/EEBxZu-XsAAGnVG.jpg"/>
    <hyperlink ref="V3" r:id="rId12" display="http://pbs.twimg.com/profile_images/875366993683038208/Y8r5uHkW_normal.jpg"/>
    <hyperlink ref="V4" r:id="rId13" display="http://pbs.twimg.com/profile_images/875366993683038208/Y8r5uHkW_normal.jpg"/>
    <hyperlink ref="V5" r:id="rId14" display="http://pbs.twimg.com/profile_images/1104792192856608774/-ApzkSbb_normal.png"/>
    <hyperlink ref="V6" r:id="rId15" display="http://pbs.twimg.com/profile_images/1104792192856608774/-ApzkSbb_normal.png"/>
    <hyperlink ref="V7" r:id="rId16" display="https://pbs.twimg.com/media/D-Frb2jXkAEut75.png"/>
    <hyperlink ref="V8" r:id="rId17" display="https://pbs.twimg.com/media/EEBxZu-XsAAGnVG.jpg"/>
    <hyperlink ref="V9" r:id="rId18" display="https://pbs.twimg.com/media/EEBxZu-XsAAGnVG.jpg"/>
    <hyperlink ref="V10" r:id="rId19" display="http://pbs.twimg.com/profile_images/1033995523710246912/Vc8FbS3Q_normal.jpg"/>
    <hyperlink ref="V11" r:id="rId20" display="http://pbs.twimg.com/profile_images/1033995523710246912/Vc8FbS3Q_normal.jpg"/>
    <hyperlink ref="V12" r:id="rId21" display="http://pbs.twimg.com/profile_images/663792433935814656/rtqXyrRv_normal.jpg"/>
    <hyperlink ref="V13" r:id="rId22" display="http://pbs.twimg.com/profile_images/1085994913769111553/dD2ITOEw_normal.jpg"/>
    <hyperlink ref="X3" r:id="rId23" display="https://twitter.com/#!/nishu_r/status/1145620588045561857"/>
    <hyperlink ref="X4" r:id="rId24" display="https://twitter.com/#!/nishu_r/status/1145620588045561857"/>
    <hyperlink ref="X5" r:id="rId25" display="https://twitter.com/#!/johngmcnutt/status/1148417034881048576"/>
    <hyperlink ref="X6" r:id="rId26" display="https://twitter.com/#!/johngmcnutt/status/1148417034881048576"/>
    <hyperlink ref="X7" r:id="rId27" display="https://twitter.com/#!/kirkdborne/status/1144313909857439744"/>
    <hyperlink ref="X8" r:id="rId28" display="https://twitter.com/#!/kirkdborne/status/1171060594780360714"/>
    <hyperlink ref="X9" r:id="rId29" display="https://twitter.com/#!/kirkdborne/status/1171060594780360714"/>
    <hyperlink ref="X10" r:id="rId30" display="https://twitter.com/#!/gabriel_oguna/status/1171060854609055754"/>
    <hyperlink ref="X11" r:id="rId31" display="https://twitter.com/#!/gabriel_oguna/status/1171060854609055754"/>
    <hyperlink ref="X12" r:id="rId32" display="https://twitter.com/#!/rlingle/status/1171061066392117249"/>
    <hyperlink ref="X13" r:id="rId33" display="https://twitter.com/#!/theadamgabriel/status/1171061636372807682"/>
  </hyperlinks>
  <printOptions/>
  <pageMargins left="0.7" right="0.7" top="0.75" bottom="0.75" header="0.3" footer="0.3"/>
  <pageSetup horizontalDpi="600" verticalDpi="600" orientation="portrait" r:id="rId37"/>
  <legacyDrawing r:id="rId35"/>
  <tableParts>
    <tablePart r:id="rId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555</v>
      </c>
      <c r="B1" s="13" t="s">
        <v>556</v>
      </c>
      <c r="C1" s="13" t="s">
        <v>549</v>
      </c>
      <c r="D1" s="13" t="s">
        <v>550</v>
      </c>
      <c r="E1" s="13" t="s">
        <v>557</v>
      </c>
      <c r="F1" s="13" t="s">
        <v>144</v>
      </c>
      <c r="G1" s="13" t="s">
        <v>558</v>
      </c>
      <c r="H1" s="13" t="s">
        <v>559</v>
      </c>
      <c r="I1" s="13" t="s">
        <v>560</v>
      </c>
      <c r="J1" s="13" t="s">
        <v>561</v>
      </c>
      <c r="K1" s="13" t="s">
        <v>562</v>
      </c>
      <c r="L1" s="13" t="s">
        <v>563</v>
      </c>
    </row>
    <row r="2" spans="1:12" ht="15">
      <c r="A2" s="91" t="s">
        <v>465</v>
      </c>
      <c r="B2" s="91" t="s">
        <v>465</v>
      </c>
      <c r="C2" s="91">
        <v>5</v>
      </c>
      <c r="D2" s="130">
        <v>0.033535636508502255</v>
      </c>
      <c r="E2" s="130">
        <v>1.2182144649612623</v>
      </c>
      <c r="F2" s="91" t="s">
        <v>551</v>
      </c>
      <c r="G2" s="91" t="b">
        <v>0</v>
      </c>
      <c r="H2" s="91" t="b">
        <v>0</v>
      </c>
      <c r="I2" s="91" t="b">
        <v>0</v>
      </c>
      <c r="J2" s="91" t="b">
        <v>0</v>
      </c>
      <c r="K2" s="91" t="b">
        <v>0</v>
      </c>
      <c r="L2" s="91" t="b">
        <v>0</v>
      </c>
    </row>
    <row r="3" spans="1:12" ht="15">
      <c r="A3" s="91" t="s">
        <v>457</v>
      </c>
      <c r="B3" s="91" t="s">
        <v>458</v>
      </c>
      <c r="C3" s="91">
        <v>4</v>
      </c>
      <c r="D3" s="130">
        <v>0.007715493609088712</v>
      </c>
      <c r="E3" s="130">
        <v>1.4734869700645683</v>
      </c>
      <c r="F3" s="91" t="s">
        <v>551</v>
      </c>
      <c r="G3" s="91" t="b">
        <v>0</v>
      </c>
      <c r="H3" s="91" t="b">
        <v>0</v>
      </c>
      <c r="I3" s="91" t="b">
        <v>0</v>
      </c>
      <c r="J3" s="91" t="b">
        <v>0</v>
      </c>
      <c r="K3" s="91" t="b">
        <v>0</v>
      </c>
      <c r="L3" s="91" t="b">
        <v>0</v>
      </c>
    </row>
    <row r="4" spans="1:12" ht="15">
      <c r="A4" s="91" t="s">
        <v>458</v>
      </c>
      <c r="B4" s="91" t="s">
        <v>459</v>
      </c>
      <c r="C4" s="91">
        <v>4</v>
      </c>
      <c r="D4" s="130">
        <v>0.007715493609088712</v>
      </c>
      <c r="E4" s="130">
        <v>1.4734869700645683</v>
      </c>
      <c r="F4" s="91" t="s">
        <v>551</v>
      </c>
      <c r="G4" s="91" t="b">
        <v>0</v>
      </c>
      <c r="H4" s="91" t="b">
        <v>0</v>
      </c>
      <c r="I4" s="91" t="b">
        <v>0</v>
      </c>
      <c r="J4" s="91" t="b">
        <v>0</v>
      </c>
      <c r="K4" s="91" t="b">
        <v>0</v>
      </c>
      <c r="L4" s="91" t="b">
        <v>0</v>
      </c>
    </row>
    <row r="5" spans="1:12" ht="15">
      <c r="A5" s="91" t="s">
        <v>459</v>
      </c>
      <c r="B5" s="91" t="s">
        <v>220</v>
      </c>
      <c r="C5" s="91">
        <v>4</v>
      </c>
      <c r="D5" s="130">
        <v>0.007715493609088712</v>
      </c>
      <c r="E5" s="130">
        <v>1.4734869700645683</v>
      </c>
      <c r="F5" s="91" t="s">
        <v>551</v>
      </c>
      <c r="G5" s="91" t="b">
        <v>0</v>
      </c>
      <c r="H5" s="91" t="b">
        <v>0</v>
      </c>
      <c r="I5" s="91" t="b">
        <v>0</v>
      </c>
      <c r="J5" s="91" t="b">
        <v>0</v>
      </c>
      <c r="K5" s="91" t="b">
        <v>0</v>
      </c>
      <c r="L5" s="91" t="b">
        <v>0</v>
      </c>
    </row>
    <row r="6" spans="1:12" ht="15">
      <c r="A6" s="91" t="s">
        <v>220</v>
      </c>
      <c r="B6" s="91" t="s">
        <v>460</v>
      </c>
      <c r="C6" s="91">
        <v>4</v>
      </c>
      <c r="D6" s="130">
        <v>0.007715493609088712</v>
      </c>
      <c r="E6" s="130">
        <v>1.4734869700645683</v>
      </c>
      <c r="F6" s="91" t="s">
        <v>551</v>
      </c>
      <c r="G6" s="91" t="b">
        <v>0</v>
      </c>
      <c r="H6" s="91" t="b">
        <v>0</v>
      </c>
      <c r="I6" s="91" t="b">
        <v>0</v>
      </c>
      <c r="J6" s="91" t="b">
        <v>0</v>
      </c>
      <c r="K6" s="91" t="b">
        <v>0</v>
      </c>
      <c r="L6" s="91" t="b">
        <v>0</v>
      </c>
    </row>
    <row r="7" spans="1:12" ht="15">
      <c r="A7" s="91" t="s">
        <v>460</v>
      </c>
      <c r="B7" s="91" t="s">
        <v>461</v>
      </c>
      <c r="C7" s="91">
        <v>4</v>
      </c>
      <c r="D7" s="130">
        <v>0.007715493609088712</v>
      </c>
      <c r="E7" s="130">
        <v>1.4734869700645683</v>
      </c>
      <c r="F7" s="91" t="s">
        <v>551</v>
      </c>
      <c r="G7" s="91" t="b">
        <v>0</v>
      </c>
      <c r="H7" s="91" t="b">
        <v>0</v>
      </c>
      <c r="I7" s="91" t="b">
        <v>0</v>
      </c>
      <c r="J7" s="91" t="b">
        <v>0</v>
      </c>
      <c r="K7" s="91" t="b">
        <v>0</v>
      </c>
      <c r="L7" s="91" t="b">
        <v>0</v>
      </c>
    </row>
    <row r="8" spans="1:12" ht="15">
      <c r="A8" s="91" t="s">
        <v>461</v>
      </c>
      <c r="B8" s="91" t="s">
        <v>451</v>
      </c>
      <c r="C8" s="91">
        <v>4</v>
      </c>
      <c r="D8" s="130">
        <v>0.007715493609088712</v>
      </c>
      <c r="E8" s="130">
        <v>1.2304489213782739</v>
      </c>
      <c r="F8" s="91" t="s">
        <v>551</v>
      </c>
      <c r="G8" s="91" t="b">
        <v>0</v>
      </c>
      <c r="H8" s="91" t="b">
        <v>0</v>
      </c>
      <c r="I8" s="91" t="b">
        <v>0</v>
      </c>
      <c r="J8" s="91" t="b">
        <v>0</v>
      </c>
      <c r="K8" s="91" t="b">
        <v>0</v>
      </c>
      <c r="L8" s="91" t="b">
        <v>0</v>
      </c>
    </row>
    <row r="9" spans="1:12" ht="15">
      <c r="A9" s="91" t="s">
        <v>451</v>
      </c>
      <c r="B9" s="91" t="s">
        <v>462</v>
      </c>
      <c r="C9" s="91">
        <v>4</v>
      </c>
      <c r="D9" s="130">
        <v>0.007715493609088712</v>
      </c>
      <c r="E9" s="130">
        <v>1.2304489213782739</v>
      </c>
      <c r="F9" s="91" t="s">
        <v>551</v>
      </c>
      <c r="G9" s="91" t="b">
        <v>0</v>
      </c>
      <c r="H9" s="91" t="b">
        <v>0</v>
      </c>
      <c r="I9" s="91" t="b">
        <v>0</v>
      </c>
      <c r="J9" s="91" t="b">
        <v>0</v>
      </c>
      <c r="K9" s="91" t="b">
        <v>0</v>
      </c>
      <c r="L9" s="91" t="b">
        <v>0</v>
      </c>
    </row>
    <row r="10" spans="1:12" ht="15">
      <c r="A10" s="91" t="s">
        <v>462</v>
      </c>
      <c r="B10" s="91" t="s">
        <v>452</v>
      </c>
      <c r="C10" s="91">
        <v>4</v>
      </c>
      <c r="D10" s="130">
        <v>0.007715493609088712</v>
      </c>
      <c r="E10" s="130">
        <v>1.2304489213782739</v>
      </c>
      <c r="F10" s="91" t="s">
        <v>551</v>
      </c>
      <c r="G10" s="91" t="b">
        <v>0</v>
      </c>
      <c r="H10" s="91" t="b">
        <v>0</v>
      </c>
      <c r="I10" s="91" t="b">
        <v>0</v>
      </c>
      <c r="J10" s="91" t="b">
        <v>1</v>
      </c>
      <c r="K10" s="91" t="b">
        <v>0</v>
      </c>
      <c r="L10" s="91" t="b">
        <v>0</v>
      </c>
    </row>
    <row r="11" spans="1:12" ht="15">
      <c r="A11" s="91" t="s">
        <v>452</v>
      </c>
      <c r="B11" s="91" t="s">
        <v>463</v>
      </c>
      <c r="C11" s="91">
        <v>4</v>
      </c>
      <c r="D11" s="130">
        <v>0.007715493609088712</v>
      </c>
      <c r="E11" s="130">
        <v>1.2304489213782739</v>
      </c>
      <c r="F11" s="91" t="s">
        <v>551</v>
      </c>
      <c r="G11" s="91" t="b">
        <v>1</v>
      </c>
      <c r="H11" s="91" t="b">
        <v>0</v>
      </c>
      <c r="I11" s="91" t="b">
        <v>0</v>
      </c>
      <c r="J11" s="91" t="b">
        <v>0</v>
      </c>
      <c r="K11" s="91" t="b">
        <v>0</v>
      </c>
      <c r="L11" s="91" t="b">
        <v>0</v>
      </c>
    </row>
    <row r="12" spans="1:12" ht="15">
      <c r="A12" s="91" t="s">
        <v>463</v>
      </c>
      <c r="B12" s="91" t="s">
        <v>540</v>
      </c>
      <c r="C12" s="91">
        <v>4</v>
      </c>
      <c r="D12" s="130">
        <v>0.007715493609088712</v>
      </c>
      <c r="E12" s="130">
        <v>1.4734869700645683</v>
      </c>
      <c r="F12" s="91" t="s">
        <v>551</v>
      </c>
      <c r="G12" s="91" t="b">
        <v>0</v>
      </c>
      <c r="H12" s="91" t="b">
        <v>0</v>
      </c>
      <c r="I12" s="91" t="b">
        <v>0</v>
      </c>
      <c r="J12" s="91" t="b">
        <v>0</v>
      </c>
      <c r="K12" s="91" t="b">
        <v>0</v>
      </c>
      <c r="L12" s="91" t="b">
        <v>0</v>
      </c>
    </row>
    <row r="13" spans="1:12" ht="15">
      <c r="A13" s="91" t="s">
        <v>540</v>
      </c>
      <c r="B13" s="91" t="s">
        <v>541</v>
      </c>
      <c r="C13" s="91">
        <v>4</v>
      </c>
      <c r="D13" s="130">
        <v>0.007715493609088712</v>
      </c>
      <c r="E13" s="130">
        <v>1.4734869700645683</v>
      </c>
      <c r="F13" s="91" t="s">
        <v>551</v>
      </c>
      <c r="G13" s="91" t="b">
        <v>0</v>
      </c>
      <c r="H13" s="91" t="b">
        <v>0</v>
      </c>
      <c r="I13" s="91" t="b">
        <v>0</v>
      </c>
      <c r="J13" s="91" t="b">
        <v>0</v>
      </c>
      <c r="K13" s="91" t="b">
        <v>0</v>
      </c>
      <c r="L13" s="91" t="b">
        <v>0</v>
      </c>
    </row>
    <row r="14" spans="1:12" ht="15">
      <c r="A14" s="91" t="s">
        <v>541</v>
      </c>
      <c r="B14" s="91" t="s">
        <v>542</v>
      </c>
      <c r="C14" s="91">
        <v>4</v>
      </c>
      <c r="D14" s="130">
        <v>0.007715493609088712</v>
      </c>
      <c r="E14" s="130">
        <v>1.4734869700645683</v>
      </c>
      <c r="F14" s="91" t="s">
        <v>551</v>
      </c>
      <c r="G14" s="91" t="b">
        <v>0</v>
      </c>
      <c r="H14" s="91" t="b">
        <v>0</v>
      </c>
      <c r="I14" s="91" t="b">
        <v>0</v>
      </c>
      <c r="J14" s="91" t="b">
        <v>1</v>
      </c>
      <c r="K14" s="91" t="b">
        <v>0</v>
      </c>
      <c r="L14" s="91" t="b">
        <v>0</v>
      </c>
    </row>
    <row r="15" spans="1:12" ht="15">
      <c r="A15" s="91" t="s">
        <v>214</v>
      </c>
      <c r="B15" s="91" t="s">
        <v>457</v>
      </c>
      <c r="C15" s="91">
        <v>3</v>
      </c>
      <c r="D15" s="130">
        <v>0.008761352030823677</v>
      </c>
      <c r="E15" s="130">
        <v>1.376576957056512</v>
      </c>
      <c r="F15" s="91" t="s">
        <v>551</v>
      </c>
      <c r="G15" s="91" t="b">
        <v>0</v>
      </c>
      <c r="H15" s="91" t="b">
        <v>0</v>
      </c>
      <c r="I15" s="91" t="b">
        <v>0</v>
      </c>
      <c r="J15" s="91" t="b">
        <v>0</v>
      </c>
      <c r="K15" s="91" t="b">
        <v>0</v>
      </c>
      <c r="L15" s="91" t="b">
        <v>0</v>
      </c>
    </row>
    <row r="16" spans="1:12" ht="15">
      <c r="A16" s="91" t="s">
        <v>542</v>
      </c>
      <c r="B16" s="91" t="s">
        <v>545</v>
      </c>
      <c r="C16" s="91">
        <v>3</v>
      </c>
      <c r="D16" s="130">
        <v>0.008761352030823677</v>
      </c>
      <c r="E16" s="130">
        <v>1.5984257066728682</v>
      </c>
      <c r="F16" s="91" t="s">
        <v>551</v>
      </c>
      <c r="G16" s="91" t="b">
        <v>1</v>
      </c>
      <c r="H16" s="91" t="b">
        <v>0</v>
      </c>
      <c r="I16" s="91" t="b">
        <v>0</v>
      </c>
      <c r="J16" s="91" t="b">
        <v>0</v>
      </c>
      <c r="K16" s="91" t="b">
        <v>0</v>
      </c>
      <c r="L16" s="91" t="b">
        <v>0</v>
      </c>
    </row>
    <row r="17" spans="1:12" ht="15">
      <c r="A17" s="91" t="s">
        <v>545</v>
      </c>
      <c r="B17" s="91" t="s">
        <v>219</v>
      </c>
      <c r="C17" s="91">
        <v>3</v>
      </c>
      <c r="D17" s="130">
        <v>0.008761352030823677</v>
      </c>
      <c r="E17" s="130">
        <v>1.5984257066728682</v>
      </c>
      <c r="F17" s="91" t="s">
        <v>551</v>
      </c>
      <c r="G17" s="91" t="b">
        <v>0</v>
      </c>
      <c r="H17" s="91" t="b">
        <v>0</v>
      </c>
      <c r="I17" s="91" t="b">
        <v>0</v>
      </c>
      <c r="J17" s="91" t="b">
        <v>0</v>
      </c>
      <c r="K17" s="91" t="b">
        <v>0</v>
      </c>
      <c r="L17" s="91" t="b">
        <v>0</v>
      </c>
    </row>
    <row r="18" spans="1:12" ht="15">
      <c r="A18" s="91" t="s">
        <v>219</v>
      </c>
      <c r="B18" s="91" t="s">
        <v>453</v>
      </c>
      <c r="C18" s="91">
        <v>3</v>
      </c>
      <c r="D18" s="130">
        <v>0.008761352030823677</v>
      </c>
      <c r="E18" s="130">
        <v>1.2973957110088872</v>
      </c>
      <c r="F18" s="91" t="s">
        <v>551</v>
      </c>
      <c r="G18" s="91" t="b">
        <v>0</v>
      </c>
      <c r="H18" s="91" t="b">
        <v>0</v>
      </c>
      <c r="I18" s="91" t="b">
        <v>0</v>
      </c>
      <c r="J18" s="91" t="b">
        <v>0</v>
      </c>
      <c r="K18" s="91" t="b">
        <v>0</v>
      </c>
      <c r="L18" s="91" t="b">
        <v>0</v>
      </c>
    </row>
    <row r="19" spans="1:12" ht="15">
      <c r="A19" s="91" t="s">
        <v>453</v>
      </c>
      <c r="B19" s="91" t="s">
        <v>543</v>
      </c>
      <c r="C19" s="91">
        <v>3</v>
      </c>
      <c r="D19" s="130">
        <v>0.008761352030823677</v>
      </c>
      <c r="E19" s="130">
        <v>1.1724569744005873</v>
      </c>
      <c r="F19" s="91" t="s">
        <v>551</v>
      </c>
      <c r="G19" s="91" t="b">
        <v>0</v>
      </c>
      <c r="H19" s="91" t="b">
        <v>0</v>
      </c>
      <c r="I19" s="91" t="b">
        <v>0</v>
      </c>
      <c r="J19" s="91" t="b">
        <v>0</v>
      </c>
      <c r="K19" s="91" t="b">
        <v>0</v>
      </c>
      <c r="L19" s="91" t="b">
        <v>0</v>
      </c>
    </row>
    <row r="20" spans="1:12" ht="15">
      <c r="A20" s="91" t="s">
        <v>543</v>
      </c>
      <c r="B20" s="91" t="s">
        <v>546</v>
      </c>
      <c r="C20" s="91">
        <v>3</v>
      </c>
      <c r="D20" s="130">
        <v>0.008761352030823677</v>
      </c>
      <c r="E20" s="130">
        <v>1.4734869700645685</v>
      </c>
      <c r="F20" s="91" t="s">
        <v>551</v>
      </c>
      <c r="G20" s="91" t="b">
        <v>0</v>
      </c>
      <c r="H20" s="91" t="b">
        <v>0</v>
      </c>
      <c r="I20" s="91" t="b">
        <v>0</v>
      </c>
      <c r="J20" s="91" t="b">
        <v>0</v>
      </c>
      <c r="K20" s="91" t="b">
        <v>0</v>
      </c>
      <c r="L20" s="91" t="b">
        <v>0</v>
      </c>
    </row>
    <row r="21" spans="1:12" ht="15">
      <c r="A21" s="91" t="s">
        <v>546</v>
      </c>
      <c r="B21" s="91" t="s">
        <v>544</v>
      </c>
      <c r="C21" s="91">
        <v>3</v>
      </c>
      <c r="D21" s="130">
        <v>0.008761352030823677</v>
      </c>
      <c r="E21" s="130">
        <v>1.4734869700645685</v>
      </c>
      <c r="F21" s="91" t="s">
        <v>551</v>
      </c>
      <c r="G21" s="91" t="b">
        <v>0</v>
      </c>
      <c r="H21" s="91" t="b">
        <v>0</v>
      </c>
      <c r="I21" s="91" t="b">
        <v>0</v>
      </c>
      <c r="J21" s="91" t="b">
        <v>0</v>
      </c>
      <c r="K21" s="91" t="b">
        <v>0</v>
      </c>
      <c r="L21" s="91" t="b">
        <v>0</v>
      </c>
    </row>
    <row r="22" spans="1:12" ht="15">
      <c r="A22" s="91" t="s">
        <v>544</v>
      </c>
      <c r="B22" s="91" t="s">
        <v>454</v>
      </c>
      <c r="C22" s="91">
        <v>3</v>
      </c>
      <c r="D22" s="130">
        <v>0.008761352030823677</v>
      </c>
      <c r="E22" s="130">
        <v>1.1724569744005873</v>
      </c>
      <c r="F22" s="91" t="s">
        <v>551</v>
      </c>
      <c r="G22" s="91" t="b">
        <v>0</v>
      </c>
      <c r="H22" s="91" t="b">
        <v>0</v>
      </c>
      <c r="I22" s="91" t="b">
        <v>0</v>
      </c>
      <c r="J22" s="91" t="b">
        <v>0</v>
      </c>
      <c r="K22" s="91" t="b">
        <v>0</v>
      </c>
      <c r="L22" s="91" t="b">
        <v>0</v>
      </c>
    </row>
    <row r="23" spans="1:12" ht="15">
      <c r="A23" s="91" t="s">
        <v>466</v>
      </c>
      <c r="B23" s="91" t="s">
        <v>451</v>
      </c>
      <c r="C23" s="91">
        <v>3</v>
      </c>
      <c r="D23" s="130">
        <v>0.008761352030823677</v>
      </c>
      <c r="E23" s="130">
        <v>1.2304489213782739</v>
      </c>
      <c r="F23" s="91" t="s">
        <v>551</v>
      </c>
      <c r="G23" s="91" t="b">
        <v>0</v>
      </c>
      <c r="H23" s="91" t="b">
        <v>0</v>
      </c>
      <c r="I23" s="91" t="b">
        <v>0</v>
      </c>
      <c r="J23" s="91" t="b">
        <v>0</v>
      </c>
      <c r="K23" s="91" t="b">
        <v>0</v>
      </c>
      <c r="L23" s="91" t="b">
        <v>0</v>
      </c>
    </row>
    <row r="24" spans="1:12" ht="15">
      <c r="A24" s="91" t="s">
        <v>451</v>
      </c>
      <c r="B24" s="91" t="s">
        <v>452</v>
      </c>
      <c r="C24" s="91">
        <v>3</v>
      </c>
      <c r="D24" s="130">
        <v>0.008761352030823677</v>
      </c>
      <c r="E24" s="130">
        <v>0.8624721360836796</v>
      </c>
      <c r="F24" s="91" t="s">
        <v>551</v>
      </c>
      <c r="G24" s="91" t="b">
        <v>0</v>
      </c>
      <c r="H24" s="91" t="b">
        <v>0</v>
      </c>
      <c r="I24" s="91" t="b">
        <v>0</v>
      </c>
      <c r="J24" s="91" t="b">
        <v>1</v>
      </c>
      <c r="K24" s="91" t="b">
        <v>0</v>
      </c>
      <c r="L24" s="91" t="b">
        <v>0</v>
      </c>
    </row>
    <row r="25" spans="1:12" ht="15">
      <c r="A25" s="91" t="s">
        <v>452</v>
      </c>
      <c r="B25" s="91" t="s">
        <v>455</v>
      </c>
      <c r="C25" s="91">
        <v>3</v>
      </c>
      <c r="D25" s="130">
        <v>0.008761352030823677</v>
      </c>
      <c r="E25" s="130">
        <v>0.9294189257142927</v>
      </c>
      <c r="F25" s="91" t="s">
        <v>551</v>
      </c>
      <c r="G25" s="91" t="b">
        <v>1</v>
      </c>
      <c r="H25" s="91" t="b">
        <v>0</v>
      </c>
      <c r="I25" s="91" t="b">
        <v>0</v>
      </c>
      <c r="J25" s="91" t="b">
        <v>0</v>
      </c>
      <c r="K25" s="91" t="b">
        <v>0</v>
      </c>
      <c r="L25" s="91" t="b">
        <v>0</v>
      </c>
    </row>
    <row r="26" spans="1:12" ht="15">
      <c r="A26" s="91" t="s">
        <v>455</v>
      </c>
      <c r="B26" s="91" t="s">
        <v>455</v>
      </c>
      <c r="C26" s="91">
        <v>3</v>
      </c>
      <c r="D26" s="130">
        <v>0.008761352030823677</v>
      </c>
      <c r="E26" s="130">
        <v>0.9963657153449059</v>
      </c>
      <c r="F26" s="91" t="s">
        <v>551</v>
      </c>
      <c r="G26" s="91" t="b">
        <v>0</v>
      </c>
      <c r="H26" s="91" t="b">
        <v>0</v>
      </c>
      <c r="I26" s="91" t="b">
        <v>0</v>
      </c>
      <c r="J26" s="91" t="b">
        <v>0</v>
      </c>
      <c r="K26" s="91" t="b">
        <v>0</v>
      </c>
      <c r="L26" s="91" t="b">
        <v>0</v>
      </c>
    </row>
    <row r="27" spans="1:12" ht="15">
      <c r="A27" s="91" t="s">
        <v>455</v>
      </c>
      <c r="B27" s="91" t="s">
        <v>218</v>
      </c>
      <c r="C27" s="91">
        <v>3</v>
      </c>
      <c r="D27" s="130">
        <v>0.008761352030823677</v>
      </c>
      <c r="E27" s="130">
        <v>1.2973957110088872</v>
      </c>
      <c r="F27" s="91" t="s">
        <v>551</v>
      </c>
      <c r="G27" s="91" t="b">
        <v>0</v>
      </c>
      <c r="H27" s="91" t="b">
        <v>0</v>
      </c>
      <c r="I27" s="91" t="b">
        <v>0</v>
      </c>
      <c r="J27" s="91" t="b">
        <v>0</v>
      </c>
      <c r="K27" s="91" t="b">
        <v>0</v>
      </c>
      <c r="L27" s="91" t="b">
        <v>0</v>
      </c>
    </row>
    <row r="28" spans="1:12" ht="15">
      <c r="A28" s="91" t="s">
        <v>454</v>
      </c>
      <c r="B28" s="91" t="s">
        <v>453</v>
      </c>
      <c r="C28" s="91">
        <v>3</v>
      </c>
      <c r="D28" s="130">
        <v>0.008761352030823677</v>
      </c>
      <c r="E28" s="130">
        <v>0.9963657153449059</v>
      </c>
      <c r="F28" s="91" t="s">
        <v>551</v>
      </c>
      <c r="G28" s="91" t="b">
        <v>0</v>
      </c>
      <c r="H28" s="91" t="b">
        <v>0</v>
      </c>
      <c r="I28" s="91" t="b">
        <v>0</v>
      </c>
      <c r="J28" s="91" t="b">
        <v>0</v>
      </c>
      <c r="K28" s="91" t="b">
        <v>0</v>
      </c>
      <c r="L28" s="91" t="b">
        <v>0</v>
      </c>
    </row>
    <row r="29" spans="1:12" ht="15">
      <c r="A29" s="91" t="s">
        <v>454</v>
      </c>
      <c r="B29" s="91" t="s">
        <v>547</v>
      </c>
      <c r="C29" s="91">
        <v>2</v>
      </c>
      <c r="D29" s="130">
        <v>0.00863600070397263</v>
      </c>
      <c r="E29" s="130">
        <v>1.1213044519532058</v>
      </c>
      <c r="F29" s="91" t="s">
        <v>551</v>
      </c>
      <c r="G29" s="91" t="b">
        <v>0</v>
      </c>
      <c r="H29" s="91" t="b">
        <v>0</v>
      </c>
      <c r="I29" s="91" t="b">
        <v>0</v>
      </c>
      <c r="J29" s="91" t="b">
        <v>0</v>
      </c>
      <c r="K29" s="91" t="b">
        <v>0</v>
      </c>
      <c r="L29" s="91" t="b">
        <v>0</v>
      </c>
    </row>
    <row r="30" spans="1:12" ht="15">
      <c r="A30" s="91" t="s">
        <v>547</v>
      </c>
      <c r="B30" s="91" t="s">
        <v>548</v>
      </c>
      <c r="C30" s="91">
        <v>2</v>
      </c>
      <c r="D30" s="130">
        <v>0.00863600070397263</v>
      </c>
      <c r="E30" s="130">
        <v>1.422334447617187</v>
      </c>
      <c r="F30" s="91" t="s">
        <v>551</v>
      </c>
      <c r="G30" s="91" t="b">
        <v>0</v>
      </c>
      <c r="H30" s="91" t="b">
        <v>0</v>
      </c>
      <c r="I30" s="91" t="b">
        <v>0</v>
      </c>
      <c r="J30" s="91" t="b">
        <v>0</v>
      </c>
      <c r="K30" s="91" t="b">
        <v>0</v>
      </c>
      <c r="L30" s="91" t="b">
        <v>0</v>
      </c>
    </row>
    <row r="31" spans="1:12" ht="15">
      <c r="A31" s="91" t="s">
        <v>214</v>
      </c>
      <c r="B31" s="91" t="s">
        <v>466</v>
      </c>
      <c r="C31" s="91">
        <v>2</v>
      </c>
      <c r="D31" s="130">
        <v>0.00863600070397263</v>
      </c>
      <c r="E31" s="130">
        <v>1.3765769570565118</v>
      </c>
      <c r="F31" s="91" t="s">
        <v>551</v>
      </c>
      <c r="G31" s="91" t="b">
        <v>0</v>
      </c>
      <c r="H31" s="91" t="b">
        <v>0</v>
      </c>
      <c r="I31" s="91" t="b">
        <v>0</v>
      </c>
      <c r="J31" s="91" t="b">
        <v>0</v>
      </c>
      <c r="K31" s="91" t="b">
        <v>0</v>
      </c>
      <c r="L31" s="91" t="b">
        <v>0</v>
      </c>
    </row>
    <row r="32" spans="1:12" ht="15">
      <c r="A32" s="91" t="s">
        <v>218</v>
      </c>
      <c r="B32" s="91" t="s">
        <v>454</v>
      </c>
      <c r="C32" s="91">
        <v>2</v>
      </c>
      <c r="D32" s="130">
        <v>0.00863600070397263</v>
      </c>
      <c r="E32" s="130">
        <v>1.1213044519532058</v>
      </c>
      <c r="F32" s="91" t="s">
        <v>551</v>
      </c>
      <c r="G32" s="91" t="b">
        <v>0</v>
      </c>
      <c r="H32" s="91" t="b">
        <v>0</v>
      </c>
      <c r="I32" s="91" t="b">
        <v>0</v>
      </c>
      <c r="J32" s="91" t="b">
        <v>0</v>
      </c>
      <c r="K32" s="91" t="b">
        <v>0</v>
      </c>
      <c r="L32" s="91" t="b">
        <v>0</v>
      </c>
    </row>
    <row r="33" spans="1:12" ht="15">
      <c r="A33" s="91" t="s">
        <v>457</v>
      </c>
      <c r="B33" s="91" t="s">
        <v>458</v>
      </c>
      <c r="C33" s="91">
        <v>2</v>
      </c>
      <c r="D33" s="130">
        <v>0.006644953171912499</v>
      </c>
      <c r="E33" s="130">
        <v>1.3979400086720377</v>
      </c>
      <c r="F33" s="91" t="s">
        <v>399</v>
      </c>
      <c r="G33" s="91" t="b">
        <v>0</v>
      </c>
      <c r="H33" s="91" t="b">
        <v>0</v>
      </c>
      <c r="I33" s="91" t="b">
        <v>0</v>
      </c>
      <c r="J33" s="91" t="b">
        <v>0</v>
      </c>
      <c r="K33" s="91" t="b">
        <v>0</v>
      </c>
      <c r="L33" s="91" t="b">
        <v>0</v>
      </c>
    </row>
    <row r="34" spans="1:12" ht="15">
      <c r="A34" s="91" t="s">
        <v>458</v>
      </c>
      <c r="B34" s="91" t="s">
        <v>459</v>
      </c>
      <c r="C34" s="91">
        <v>2</v>
      </c>
      <c r="D34" s="130">
        <v>0.006644953171912499</v>
      </c>
      <c r="E34" s="130">
        <v>1.3979400086720377</v>
      </c>
      <c r="F34" s="91" t="s">
        <v>399</v>
      </c>
      <c r="G34" s="91" t="b">
        <v>0</v>
      </c>
      <c r="H34" s="91" t="b">
        <v>0</v>
      </c>
      <c r="I34" s="91" t="b">
        <v>0</v>
      </c>
      <c r="J34" s="91" t="b">
        <v>0</v>
      </c>
      <c r="K34" s="91" t="b">
        <v>0</v>
      </c>
      <c r="L34" s="91" t="b">
        <v>0</v>
      </c>
    </row>
    <row r="35" spans="1:12" ht="15">
      <c r="A35" s="91" t="s">
        <v>459</v>
      </c>
      <c r="B35" s="91" t="s">
        <v>220</v>
      </c>
      <c r="C35" s="91">
        <v>2</v>
      </c>
      <c r="D35" s="130">
        <v>0.006644953171912499</v>
      </c>
      <c r="E35" s="130">
        <v>1.3979400086720377</v>
      </c>
      <c r="F35" s="91" t="s">
        <v>399</v>
      </c>
      <c r="G35" s="91" t="b">
        <v>0</v>
      </c>
      <c r="H35" s="91" t="b">
        <v>0</v>
      </c>
      <c r="I35" s="91" t="b">
        <v>0</v>
      </c>
      <c r="J35" s="91" t="b">
        <v>0</v>
      </c>
      <c r="K35" s="91" t="b">
        <v>0</v>
      </c>
      <c r="L35" s="91" t="b">
        <v>0</v>
      </c>
    </row>
    <row r="36" spans="1:12" ht="15">
      <c r="A36" s="91" t="s">
        <v>220</v>
      </c>
      <c r="B36" s="91" t="s">
        <v>460</v>
      </c>
      <c r="C36" s="91">
        <v>2</v>
      </c>
      <c r="D36" s="130">
        <v>0.006644953171912499</v>
      </c>
      <c r="E36" s="130">
        <v>1.3979400086720377</v>
      </c>
      <c r="F36" s="91" t="s">
        <v>399</v>
      </c>
      <c r="G36" s="91" t="b">
        <v>0</v>
      </c>
      <c r="H36" s="91" t="b">
        <v>0</v>
      </c>
      <c r="I36" s="91" t="b">
        <v>0</v>
      </c>
      <c r="J36" s="91" t="b">
        <v>0</v>
      </c>
      <c r="K36" s="91" t="b">
        <v>0</v>
      </c>
      <c r="L36" s="91" t="b">
        <v>0</v>
      </c>
    </row>
    <row r="37" spans="1:12" ht="15">
      <c r="A37" s="91" t="s">
        <v>460</v>
      </c>
      <c r="B37" s="91" t="s">
        <v>461</v>
      </c>
      <c r="C37" s="91">
        <v>2</v>
      </c>
      <c r="D37" s="130">
        <v>0.006644953171912499</v>
      </c>
      <c r="E37" s="130">
        <v>1.3979400086720377</v>
      </c>
      <c r="F37" s="91" t="s">
        <v>399</v>
      </c>
      <c r="G37" s="91" t="b">
        <v>0</v>
      </c>
      <c r="H37" s="91" t="b">
        <v>0</v>
      </c>
      <c r="I37" s="91" t="b">
        <v>0</v>
      </c>
      <c r="J37" s="91" t="b">
        <v>0</v>
      </c>
      <c r="K37" s="91" t="b">
        <v>0</v>
      </c>
      <c r="L37" s="91" t="b">
        <v>0</v>
      </c>
    </row>
    <row r="38" spans="1:12" ht="15">
      <c r="A38" s="91" t="s">
        <v>461</v>
      </c>
      <c r="B38" s="91" t="s">
        <v>451</v>
      </c>
      <c r="C38" s="91">
        <v>2</v>
      </c>
      <c r="D38" s="130">
        <v>0.006644953171912499</v>
      </c>
      <c r="E38" s="130">
        <v>1.2218487496163564</v>
      </c>
      <c r="F38" s="91" t="s">
        <v>399</v>
      </c>
      <c r="G38" s="91" t="b">
        <v>0</v>
      </c>
      <c r="H38" s="91" t="b">
        <v>0</v>
      </c>
      <c r="I38" s="91" t="b">
        <v>0</v>
      </c>
      <c r="J38" s="91" t="b">
        <v>0</v>
      </c>
      <c r="K38" s="91" t="b">
        <v>0</v>
      </c>
      <c r="L38" s="91" t="b">
        <v>0</v>
      </c>
    </row>
    <row r="39" spans="1:12" ht="15">
      <c r="A39" s="91" t="s">
        <v>451</v>
      </c>
      <c r="B39" s="91" t="s">
        <v>462</v>
      </c>
      <c r="C39" s="91">
        <v>2</v>
      </c>
      <c r="D39" s="130">
        <v>0.006644953171912499</v>
      </c>
      <c r="E39" s="130">
        <v>1.2218487496163564</v>
      </c>
      <c r="F39" s="91" t="s">
        <v>399</v>
      </c>
      <c r="G39" s="91" t="b">
        <v>0</v>
      </c>
      <c r="H39" s="91" t="b">
        <v>0</v>
      </c>
      <c r="I39" s="91" t="b">
        <v>0</v>
      </c>
      <c r="J39" s="91" t="b">
        <v>0</v>
      </c>
      <c r="K39" s="91" t="b">
        <v>0</v>
      </c>
      <c r="L39" s="91" t="b">
        <v>0</v>
      </c>
    </row>
    <row r="40" spans="1:12" ht="15">
      <c r="A40" s="91" t="s">
        <v>462</v>
      </c>
      <c r="B40" s="91" t="s">
        <v>452</v>
      </c>
      <c r="C40" s="91">
        <v>2</v>
      </c>
      <c r="D40" s="130">
        <v>0.006644953171912499</v>
      </c>
      <c r="E40" s="130">
        <v>1.2218487496163564</v>
      </c>
      <c r="F40" s="91" t="s">
        <v>399</v>
      </c>
      <c r="G40" s="91" t="b">
        <v>0</v>
      </c>
      <c r="H40" s="91" t="b">
        <v>0</v>
      </c>
      <c r="I40" s="91" t="b">
        <v>0</v>
      </c>
      <c r="J40" s="91" t="b">
        <v>1</v>
      </c>
      <c r="K40" s="91" t="b">
        <v>0</v>
      </c>
      <c r="L40" s="91" t="b">
        <v>0</v>
      </c>
    </row>
    <row r="41" spans="1:12" ht="15">
      <c r="A41" s="91" t="s">
        <v>452</v>
      </c>
      <c r="B41" s="91" t="s">
        <v>463</v>
      </c>
      <c r="C41" s="91">
        <v>2</v>
      </c>
      <c r="D41" s="130">
        <v>0.006644953171912499</v>
      </c>
      <c r="E41" s="130">
        <v>1.2218487496163564</v>
      </c>
      <c r="F41" s="91" t="s">
        <v>399</v>
      </c>
      <c r="G41" s="91" t="b">
        <v>1</v>
      </c>
      <c r="H41" s="91" t="b">
        <v>0</v>
      </c>
      <c r="I41" s="91" t="b">
        <v>0</v>
      </c>
      <c r="J41" s="91" t="b">
        <v>0</v>
      </c>
      <c r="K41" s="91" t="b">
        <v>0</v>
      </c>
      <c r="L41" s="91" t="b">
        <v>0</v>
      </c>
    </row>
    <row r="42" spans="1:12" ht="15">
      <c r="A42" s="91" t="s">
        <v>463</v>
      </c>
      <c r="B42" s="91" t="s">
        <v>540</v>
      </c>
      <c r="C42" s="91">
        <v>2</v>
      </c>
      <c r="D42" s="130">
        <v>0.006644953171912499</v>
      </c>
      <c r="E42" s="130">
        <v>1.3979400086720377</v>
      </c>
      <c r="F42" s="91" t="s">
        <v>399</v>
      </c>
      <c r="G42" s="91" t="b">
        <v>0</v>
      </c>
      <c r="H42" s="91" t="b">
        <v>0</v>
      </c>
      <c r="I42" s="91" t="b">
        <v>0</v>
      </c>
      <c r="J42" s="91" t="b">
        <v>0</v>
      </c>
      <c r="K42" s="91" t="b">
        <v>0</v>
      </c>
      <c r="L42" s="91" t="b">
        <v>0</v>
      </c>
    </row>
    <row r="43" spans="1:12" ht="15">
      <c r="A43" s="91" t="s">
        <v>540</v>
      </c>
      <c r="B43" s="91" t="s">
        <v>541</v>
      </c>
      <c r="C43" s="91">
        <v>2</v>
      </c>
      <c r="D43" s="130">
        <v>0.006644953171912499</v>
      </c>
      <c r="E43" s="130">
        <v>1.3979400086720377</v>
      </c>
      <c r="F43" s="91" t="s">
        <v>399</v>
      </c>
      <c r="G43" s="91" t="b">
        <v>0</v>
      </c>
      <c r="H43" s="91" t="b">
        <v>0</v>
      </c>
      <c r="I43" s="91" t="b">
        <v>0</v>
      </c>
      <c r="J43" s="91" t="b">
        <v>0</v>
      </c>
      <c r="K43" s="91" t="b">
        <v>0</v>
      </c>
      <c r="L43" s="91" t="b">
        <v>0</v>
      </c>
    </row>
    <row r="44" spans="1:12" ht="15">
      <c r="A44" s="91" t="s">
        <v>541</v>
      </c>
      <c r="B44" s="91" t="s">
        <v>542</v>
      </c>
      <c r="C44" s="91">
        <v>2</v>
      </c>
      <c r="D44" s="130">
        <v>0.006644953171912499</v>
      </c>
      <c r="E44" s="130">
        <v>1.3979400086720377</v>
      </c>
      <c r="F44" s="91" t="s">
        <v>399</v>
      </c>
      <c r="G44" s="91" t="b">
        <v>0</v>
      </c>
      <c r="H44" s="91" t="b">
        <v>0</v>
      </c>
      <c r="I44" s="91" t="b">
        <v>0</v>
      </c>
      <c r="J44" s="91" t="b">
        <v>1</v>
      </c>
      <c r="K44" s="91" t="b">
        <v>0</v>
      </c>
      <c r="L44" s="91" t="b">
        <v>0</v>
      </c>
    </row>
    <row r="45" spans="1:12" ht="15">
      <c r="A45" s="91" t="s">
        <v>465</v>
      </c>
      <c r="B45" s="91" t="s">
        <v>465</v>
      </c>
      <c r="C45" s="91">
        <v>5</v>
      </c>
      <c r="D45" s="130">
        <v>0.05789038378153485</v>
      </c>
      <c r="E45" s="130">
        <v>0.5228787452803376</v>
      </c>
      <c r="F45" s="91" t="s">
        <v>400</v>
      </c>
      <c r="G45" s="91" t="b">
        <v>0</v>
      </c>
      <c r="H45" s="91" t="b">
        <v>0</v>
      </c>
      <c r="I45" s="91" t="b">
        <v>0</v>
      </c>
      <c r="J45" s="91" t="b">
        <v>0</v>
      </c>
      <c r="K45" s="91" t="b">
        <v>0</v>
      </c>
      <c r="L45" s="91" t="b">
        <v>0</v>
      </c>
    </row>
    <row r="46" spans="1:12" ht="15">
      <c r="A46" s="91" t="s">
        <v>214</v>
      </c>
      <c r="B46" s="91" t="s">
        <v>466</v>
      </c>
      <c r="C46" s="91">
        <v>2</v>
      </c>
      <c r="D46" s="130">
        <v>0</v>
      </c>
      <c r="E46" s="130">
        <v>1.0791812460476249</v>
      </c>
      <c r="F46" s="91" t="s">
        <v>400</v>
      </c>
      <c r="G46" s="91" t="b">
        <v>0</v>
      </c>
      <c r="H46" s="91" t="b">
        <v>0</v>
      </c>
      <c r="I46" s="91" t="b">
        <v>0</v>
      </c>
      <c r="J46" s="91" t="b">
        <v>0</v>
      </c>
      <c r="K46" s="91" t="b">
        <v>0</v>
      </c>
      <c r="L46" s="91" t="b">
        <v>0</v>
      </c>
    </row>
    <row r="47" spans="1:12" ht="15">
      <c r="A47" s="91" t="s">
        <v>466</v>
      </c>
      <c r="B47" s="91" t="s">
        <v>451</v>
      </c>
      <c r="C47" s="91">
        <v>2</v>
      </c>
      <c r="D47" s="130">
        <v>0</v>
      </c>
      <c r="E47" s="130">
        <v>1.0791812460476249</v>
      </c>
      <c r="F47" s="91" t="s">
        <v>400</v>
      </c>
      <c r="G47" s="91" t="b">
        <v>0</v>
      </c>
      <c r="H47" s="91" t="b">
        <v>0</v>
      </c>
      <c r="I47" s="91" t="b">
        <v>0</v>
      </c>
      <c r="J47" s="91" t="b">
        <v>0</v>
      </c>
      <c r="K47" s="91" t="b">
        <v>0</v>
      </c>
      <c r="L47" s="91" t="b">
        <v>0</v>
      </c>
    </row>
    <row r="48" spans="1:12" ht="15">
      <c r="A48" s="91" t="s">
        <v>451</v>
      </c>
      <c r="B48" s="91" t="s">
        <v>452</v>
      </c>
      <c r="C48" s="91">
        <v>2</v>
      </c>
      <c r="D48" s="130">
        <v>0</v>
      </c>
      <c r="E48" s="130">
        <v>1.0791812460476249</v>
      </c>
      <c r="F48" s="91" t="s">
        <v>400</v>
      </c>
      <c r="G48" s="91" t="b">
        <v>0</v>
      </c>
      <c r="H48" s="91" t="b">
        <v>0</v>
      </c>
      <c r="I48" s="91" t="b">
        <v>0</v>
      </c>
      <c r="J48" s="91" t="b">
        <v>1</v>
      </c>
      <c r="K48" s="91" t="b">
        <v>0</v>
      </c>
      <c r="L48" s="91" t="b">
        <v>0</v>
      </c>
    </row>
    <row r="49" spans="1:12" ht="15">
      <c r="A49" s="91" t="s">
        <v>452</v>
      </c>
      <c r="B49" s="91" t="s">
        <v>455</v>
      </c>
      <c r="C49" s="91">
        <v>2</v>
      </c>
      <c r="D49" s="130">
        <v>0</v>
      </c>
      <c r="E49" s="130">
        <v>0.7781512503836436</v>
      </c>
      <c r="F49" s="91" t="s">
        <v>400</v>
      </c>
      <c r="G49" s="91" t="b">
        <v>1</v>
      </c>
      <c r="H49" s="91" t="b">
        <v>0</v>
      </c>
      <c r="I49" s="91" t="b">
        <v>0</v>
      </c>
      <c r="J49" s="91" t="b">
        <v>0</v>
      </c>
      <c r="K49" s="91" t="b">
        <v>0</v>
      </c>
      <c r="L49" s="91" t="b">
        <v>0</v>
      </c>
    </row>
    <row r="50" spans="1:12" ht="15">
      <c r="A50" s="91" t="s">
        <v>455</v>
      </c>
      <c r="B50" s="91" t="s">
        <v>455</v>
      </c>
      <c r="C50" s="91">
        <v>2</v>
      </c>
      <c r="D50" s="130">
        <v>0</v>
      </c>
      <c r="E50" s="130">
        <v>0.47712125471966244</v>
      </c>
      <c r="F50" s="91" t="s">
        <v>400</v>
      </c>
      <c r="G50" s="91" t="b">
        <v>0</v>
      </c>
      <c r="H50" s="91" t="b">
        <v>0</v>
      </c>
      <c r="I50" s="91" t="b">
        <v>0</v>
      </c>
      <c r="J50" s="91" t="b">
        <v>0</v>
      </c>
      <c r="K50" s="91" t="b">
        <v>0</v>
      </c>
      <c r="L50" s="91" t="b">
        <v>0</v>
      </c>
    </row>
    <row r="51" spans="1:12" ht="15">
      <c r="A51" s="91" t="s">
        <v>455</v>
      </c>
      <c r="B51" s="91" t="s">
        <v>218</v>
      </c>
      <c r="C51" s="91">
        <v>2</v>
      </c>
      <c r="D51" s="130">
        <v>0</v>
      </c>
      <c r="E51" s="130">
        <v>0.7781512503836436</v>
      </c>
      <c r="F51" s="91" t="s">
        <v>400</v>
      </c>
      <c r="G51" s="91" t="b">
        <v>0</v>
      </c>
      <c r="H51" s="91" t="b">
        <v>0</v>
      </c>
      <c r="I51" s="91" t="b">
        <v>0</v>
      </c>
      <c r="J51" s="91" t="b">
        <v>0</v>
      </c>
      <c r="K51" s="91" t="b">
        <v>0</v>
      </c>
      <c r="L51" s="91" t="b">
        <v>0</v>
      </c>
    </row>
    <row r="52" spans="1:12" ht="15">
      <c r="A52" s="91" t="s">
        <v>454</v>
      </c>
      <c r="B52" s="91" t="s">
        <v>453</v>
      </c>
      <c r="C52" s="91">
        <v>2</v>
      </c>
      <c r="D52" s="130">
        <v>0</v>
      </c>
      <c r="E52" s="130">
        <v>1.0791812460476249</v>
      </c>
      <c r="F52" s="91" t="s">
        <v>400</v>
      </c>
      <c r="G52" s="91" t="b">
        <v>0</v>
      </c>
      <c r="H52" s="91" t="b">
        <v>0</v>
      </c>
      <c r="I52" s="91" t="b">
        <v>0</v>
      </c>
      <c r="J52" s="91" t="b">
        <v>0</v>
      </c>
      <c r="K52" s="91" t="b">
        <v>0</v>
      </c>
      <c r="L52" s="91" t="b">
        <v>0</v>
      </c>
    </row>
    <row r="53" spans="1:12" ht="15">
      <c r="A53" s="91" t="s">
        <v>214</v>
      </c>
      <c r="B53" s="91" t="s">
        <v>457</v>
      </c>
      <c r="C53" s="91">
        <v>2</v>
      </c>
      <c r="D53" s="130">
        <v>0</v>
      </c>
      <c r="E53" s="130">
        <v>1.3521825181113625</v>
      </c>
      <c r="F53" s="91" t="s">
        <v>401</v>
      </c>
      <c r="G53" s="91" t="b">
        <v>0</v>
      </c>
      <c r="H53" s="91" t="b">
        <v>0</v>
      </c>
      <c r="I53" s="91" t="b">
        <v>0</v>
      </c>
      <c r="J53" s="91" t="b">
        <v>0</v>
      </c>
      <c r="K53" s="91" t="b">
        <v>0</v>
      </c>
      <c r="L53" s="91" t="b">
        <v>0</v>
      </c>
    </row>
    <row r="54" spans="1:12" ht="15">
      <c r="A54" s="91" t="s">
        <v>457</v>
      </c>
      <c r="B54" s="91" t="s">
        <v>458</v>
      </c>
      <c r="C54" s="91">
        <v>2</v>
      </c>
      <c r="D54" s="130">
        <v>0</v>
      </c>
      <c r="E54" s="130">
        <v>1.3521825181113625</v>
      </c>
      <c r="F54" s="91" t="s">
        <v>401</v>
      </c>
      <c r="G54" s="91" t="b">
        <v>0</v>
      </c>
      <c r="H54" s="91" t="b">
        <v>0</v>
      </c>
      <c r="I54" s="91" t="b">
        <v>0</v>
      </c>
      <c r="J54" s="91" t="b">
        <v>0</v>
      </c>
      <c r="K54" s="91" t="b">
        <v>0</v>
      </c>
      <c r="L54" s="91" t="b">
        <v>0</v>
      </c>
    </row>
    <row r="55" spans="1:12" ht="15">
      <c r="A55" s="91" t="s">
        <v>458</v>
      </c>
      <c r="B55" s="91" t="s">
        <v>459</v>
      </c>
      <c r="C55" s="91">
        <v>2</v>
      </c>
      <c r="D55" s="130">
        <v>0</v>
      </c>
      <c r="E55" s="130">
        <v>1.3521825181113625</v>
      </c>
      <c r="F55" s="91" t="s">
        <v>401</v>
      </c>
      <c r="G55" s="91" t="b">
        <v>0</v>
      </c>
      <c r="H55" s="91" t="b">
        <v>0</v>
      </c>
      <c r="I55" s="91" t="b">
        <v>0</v>
      </c>
      <c r="J55" s="91" t="b">
        <v>0</v>
      </c>
      <c r="K55" s="91" t="b">
        <v>0</v>
      </c>
      <c r="L55" s="91" t="b">
        <v>0</v>
      </c>
    </row>
    <row r="56" spans="1:12" ht="15">
      <c r="A56" s="91" t="s">
        <v>459</v>
      </c>
      <c r="B56" s="91" t="s">
        <v>220</v>
      </c>
      <c r="C56" s="91">
        <v>2</v>
      </c>
      <c r="D56" s="130">
        <v>0</v>
      </c>
      <c r="E56" s="130">
        <v>1.3521825181113625</v>
      </c>
      <c r="F56" s="91" t="s">
        <v>401</v>
      </c>
      <c r="G56" s="91" t="b">
        <v>0</v>
      </c>
      <c r="H56" s="91" t="b">
        <v>0</v>
      </c>
      <c r="I56" s="91" t="b">
        <v>0</v>
      </c>
      <c r="J56" s="91" t="b">
        <v>0</v>
      </c>
      <c r="K56" s="91" t="b">
        <v>0</v>
      </c>
      <c r="L56" s="91" t="b">
        <v>0</v>
      </c>
    </row>
    <row r="57" spans="1:12" ht="15">
      <c r="A57" s="91" t="s">
        <v>220</v>
      </c>
      <c r="B57" s="91" t="s">
        <v>460</v>
      </c>
      <c r="C57" s="91">
        <v>2</v>
      </c>
      <c r="D57" s="130">
        <v>0</v>
      </c>
      <c r="E57" s="130">
        <v>1.3521825181113625</v>
      </c>
      <c r="F57" s="91" t="s">
        <v>401</v>
      </c>
      <c r="G57" s="91" t="b">
        <v>0</v>
      </c>
      <c r="H57" s="91" t="b">
        <v>0</v>
      </c>
      <c r="I57" s="91" t="b">
        <v>0</v>
      </c>
      <c r="J57" s="91" t="b">
        <v>0</v>
      </c>
      <c r="K57" s="91" t="b">
        <v>0</v>
      </c>
      <c r="L57" s="91" t="b">
        <v>0</v>
      </c>
    </row>
    <row r="58" spans="1:12" ht="15">
      <c r="A58" s="91" t="s">
        <v>460</v>
      </c>
      <c r="B58" s="91" t="s">
        <v>461</v>
      </c>
      <c r="C58" s="91">
        <v>2</v>
      </c>
      <c r="D58" s="130">
        <v>0</v>
      </c>
      <c r="E58" s="130">
        <v>1.3521825181113625</v>
      </c>
      <c r="F58" s="91" t="s">
        <v>401</v>
      </c>
      <c r="G58" s="91" t="b">
        <v>0</v>
      </c>
      <c r="H58" s="91" t="b">
        <v>0</v>
      </c>
      <c r="I58" s="91" t="b">
        <v>0</v>
      </c>
      <c r="J58" s="91" t="b">
        <v>0</v>
      </c>
      <c r="K58" s="91" t="b">
        <v>0</v>
      </c>
      <c r="L58" s="91" t="b">
        <v>0</v>
      </c>
    </row>
    <row r="59" spans="1:12" ht="15">
      <c r="A59" s="91" t="s">
        <v>461</v>
      </c>
      <c r="B59" s="91" t="s">
        <v>451</v>
      </c>
      <c r="C59" s="91">
        <v>2</v>
      </c>
      <c r="D59" s="130">
        <v>0</v>
      </c>
      <c r="E59" s="130">
        <v>1.3521825181113625</v>
      </c>
      <c r="F59" s="91" t="s">
        <v>401</v>
      </c>
      <c r="G59" s="91" t="b">
        <v>0</v>
      </c>
      <c r="H59" s="91" t="b">
        <v>0</v>
      </c>
      <c r="I59" s="91" t="b">
        <v>0</v>
      </c>
      <c r="J59" s="91" t="b">
        <v>0</v>
      </c>
      <c r="K59" s="91" t="b">
        <v>0</v>
      </c>
      <c r="L59" s="91" t="b">
        <v>0</v>
      </c>
    </row>
    <row r="60" spans="1:12" ht="15">
      <c r="A60" s="91" t="s">
        <v>451</v>
      </c>
      <c r="B60" s="91" t="s">
        <v>462</v>
      </c>
      <c r="C60" s="91">
        <v>2</v>
      </c>
      <c r="D60" s="130">
        <v>0</v>
      </c>
      <c r="E60" s="130">
        <v>1.3521825181113625</v>
      </c>
      <c r="F60" s="91" t="s">
        <v>401</v>
      </c>
      <c r="G60" s="91" t="b">
        <v>0</v>
      </c>
      <c r="H60" s="91" t="b">
        <v>0</v>
      </c>
      <c r="I60" s="91" t="b">
        <v>0</v>
      </c>
      <c r="J60" s="91" t="b">
        <v>0</v>
      </c>
      <c r="K60" s="91" t="b">
        <v>0</v>
      </c>
      <c r="L60" s="91" t="b">
        <v>0</v>
      </c>
    </row>
    <row r="61" spans="1:12" ht="15">
      <c r="A61" s="91" t="s">
        <v>462</v>
      </c>
      <c r="B61" s="91" t="s">
        <v>452</v>
      </c>
      <c r="C61" s="91">
        <v>2</v>
      </c>
      <c r="D61" s="130">
        <v>0</v>
      </c>
      <c r="E61" s="130">
        <v>1.3521825181113625</v>
      </c>
      <c r="F61" s="91" t="s">
        <v>401</v>
      </c>
      <c r="G61" s="91" t="b">
        <v>0</v>
      </c>
      <c r="H61" s="91" t="b">
        <v>0</v>
      </c>
      <c r="I61" s="91" t="b">
        <v>0</v>
      </c>
      <c r="J61" s="91" t="b">
        <v>1</v>
      </c>
      <c r="K61" s="91" t="b">
        <v>0</v>
      </c>
      <c r="L61" s="91" t="b">
        <v>0</v>
      </c>
    </row>
    <row r="62" spans="1:12" ht="15">
      <c r="A62" s="91" t="s">
        <v>452</v>
      </c>
      <c r="B62" s="91" t="s">
        <v>463</v>
      </c>
      <c r="C62" s="91">
        <v>2</v>
      </c>
      <c r="D62" s="130">
        <v>0</v>
      </c>
      <c r="E62" s="130">
        <v>1.3521825181113625</v>
      </c>
      <c r="F62" s="91" t="s">
        <v>401</v>
      </c>
      <c r="G62" s="91" t="b">
        <v>1</v>
      </c>
      <c r="H62" s="91" t="b">
        <v>0</v>
      </c>
      <c r="I62" s="91" t="b">
        <v>0</v>
      </c>
      <c r="J62" s="91" t="b">
        <v>0</v>
      </c>
      <c r="K62" s="91" t="b">
        <v>0</v>
      </c>
      <c r="L62" s="91" t="b">
        <v>0</v>
      </c>
    </row>
    <row r="63" spans="1:12" ht="15">
      <c r="A63" s="91" t="s">
        <v>463</v>
      </c>
      <c r="B63" s="91" t="s">
        <v>540</v>
      </c>
      <c r="C63" s="91">
        <v>2</v>
      </c>
      <c r="D63" s="130">
        <v>0</v>
      </c>
      <c r="E63" s="130">
        <v>1.3521825181113625</v>
      </c>
      <c r="F63" s="91" t="s">
        <v>401</v>
      </c>
      <c r="G63" s="91" t="b">
        <v>0</v>
      </c>
      <c r="H63" s="91" t="b">
        <v>0</v>
      </c>
      <c r="I63" s="91" t="b">
        <v>0</v>
      </c>
      <c r="J63" s="91" t="b">
        <v>0</v>
      </c>
      <c r="K63" s="91" t="b">
        <v>0</v>
      </c>
      <c r="L63" s="91" t="b">
        <v>0</v>
      </c>
    </row>
    <row r="64" spans="1:12" ht="15">
      <c r="A64" s="91" t="s">
        <v>540</v>
      </c>
      <c r="B64" s="91" t="s">
        <v>541</v>
      </c>
      <c r="C64" s="91">
        <v>2</v>
      </c>
      <c r="D64" s="130">
        <v>0</v>
      </c>
      <c r="E64" s="130">
        <v>1.3521825181113625</v>
      </c>
      <c r="F64" s="91" t="s">
        <v>401</v>
      </c>
      <c r="G64" s="91" t="b">
        <v>0</v>
      </c>
      <c r="H64" s="91" t="b">
        <v>0</v>
      </c>
      <c r="I64" s="91" t="b">
        <v>0</v>
      </c>
      <c r="J64" s="91" t="b">
        <v>0</v>
      </c>
      <c r="K64" s="91" t="b">
        <v>0</v>
      </c>
      <c r="L64" s="91" t="b">
        <v>0</v>
      </c>
    </row>
    <row r="65" spans="1:12" ht="15">
      <c r="A65" s="91" t="s">
        <v>541</v>
      </c>
      <c r="B65" s="91" t="s">
        <v>542</v>
      </c>
      <c r="C65" s="91">
        <v>2</v>
      </c>
      <c r="D65" s="130">
        <v>0</v>
      </c>
      <c r="E65" s="130">
        <v>1.3521825181113625</v>
      </c>
      <c r="F65" s="91" t="s">
        <v>401</v>
      </c>
      <c r="G65" s="91" t="b">
        <v>0</v>
      </c>
      <c r="H65" s="91" t="b">
        <v>0</v>
      </c>
      <c r="I65" s="91" t="b">
        <v>0</v>
      </c>
      <c r="J65" s="91" t="b">
        <v>1</v>
      </c>
      <c r="K65" s="91" t="b">
        <v>0</v>
      </c>
      <c r="L65" s="91" t="b">
        <v>0</v>
      </c>
    </row>
    <row r="66" spans="1:12" ht="15">
      <c r="A66" s="91" t="s">
        <v>542</v>
      </c>
      <c r="B66" s="91" t="s">
        <v>545</v>
      </c>
      <c r="C66" s="91">
        <v>2</v>
      </c>
      <c r="D66" s="130">
        <v>0</v>
      </c>
      <c r="E66" s="130">
        <v>1.3521825181113625</v>
      </c>
      <c r="F66" s="91" t="s">
        <v>401</v>
      </c>
      <c r="G66" s="91" t="b">
        <v>1</v>
      </c>
      <c r="H66" s="91" t="b">
        <v>0</v>
      </c>
      <c r="I66" s="91" t="b">
        <v>0</v>
      </c>
      <c r="J66" s="91" t="b">
        <v>0</v>
      </c>
      <c r="K66" s="91" t="b">
        <v>0</v>
      </c>
      <c r="L66" s="91" t="b">
        <v>0</v>
      </c>
    </row>
    <row r="67" spans="1:12" ht="15">
      <c r="A67" s="91" t="s">
        <v>545</v>
      </c>
      <c r="B67" s="91" t="s">
        <v>219</v>
      </c>
      <c r="C67" s="91">
        <v>2</v>
      </c>
      <c r="D67" s="130">
        <v>0</v>
      </c>
      <c r="E67" s="130">
        <v>1.3521825181113625</v>
      </c>
      <c r="F67" s="91" t="s">
        <v>401</v>
      </c>
      <c r="G67" s="91" t="b">
        <v>0</v>
      </c>
      <c r="H67" s="91" t="b">
        <v>0</v>
      </c>
      <c r="I67" s="91" t="b">
        <v>0</v>
      </c>
      <c r="J67" s="91" t="b">
        <v>0</v>
      </c>
      <c r="K67" s="91" t="b">
        <v>0</v>
      </c>
      <c r="L67" s="91" t="b">
        <v>0</v>
      </c>
    </row>
    <row r="68" spans="1:12" ht="15">
      <c r="A68" s="91" t="s">
        <v>219</v>
      </c>
      <c r="B68" s="91" t="s">
        <v>453</v>
      </c>
      <c r="C68" s="91">
        <v>2</v>
      </c>
      <c r="D68" s="130">
        <v>0</v>
      </c>
      <c r="E68" s="130">
        <v>1.3521825181113625</v>
      </c>
      <c r="F68" s="91" t="s">
        <v>401</v>
      </c>
      <c r="G68" s="91" t="b">
        <v>0</v>
      </c>
      <c r="H68" s="91" t="b">
        <v>0</v>
      </c>
      <c r="I68" s="91" t="b">
        <v>0</v>
      </c>
      <c r="J68" s="91" t="b">
        <v>0</v>
      </c>
      <c r="K68" s="91" t="b">
        <v>0</v>
      </c>
      <c r="L68" s="91" t="b">
        <v>0</v>
      </c>
    </row>
    <row r="69" spans="1:12" ht="15">
      <c r="A69" s="91" t="s">
        <v>453</v>
      </c>
      <c r="B69" s="91" t="s">
        <v>543</v>
      </c>
      <c r="C69" s="91">
        <v>2</v>
      </c>
      <c r="D69" s="130">
        <v>0</v>
      </c>
      <c r="E69" s="130">
        <v>1.3521825181113625</v>
      </c>
      <c r="F69" s="91" t="s">
        <v>401</v>
      </c>
      <c r="G69" s="91" t="b">
        <v>0</v>
      </c>
      <c r="H69" s="91" t="b">
        <v>0</v>
      </c>
      <c r="I69" s="91" t="b">
        <v>0</v>
      </c>
      <c r="J69" s="91" t="b">
        <v>0</v>
      </c>
      <c r="K69" s="91" t="b">
        <v>0</v>
      </c>
      <c r="L69" s="91" t="b">
        <v>0</v>
      </c>
    </row>
    <row r="70" spans="1:12" ht="15">
      <c r="A70" s="91" t="s">
        <v>543</v>
      </c>
      <c r="B70" s="91" t="s">
        <v>546</v>
      </c>
      <c r="C70" s="91">
        <v>2</v>
      </c>
      <c r="D70" s="130">
        <v>0</v>
      </c>
      <c r="E70" s="130">
        <v>1.3521825181113625</v>
      </c>
      <c r="F70" s="91" t="s">
        <v>401</v>
      </c>
      <c r="G70" s="91" t="b">
        <v>0</v>
      </c>
      <c r="H70" s="91" t="b">
        <v>0</v>
      </c>
      <c r="I70" s="91" t="b">
        <v>0</v>
      </c>
      <c r="J70" s="91" t="b">
        <v>0</v>
      </c>
      <c r="K70" s="91" t="b">
        <v>0</v>
      </c>
      <c r="L70" s="91" t="b">
        <v>0</v>
      </c>
    </row>
    <row r="71" spans="1:12" ht="15">
      <c r="A71" s="91" t="s">
        <v>546</v>
      </c>
      <c r="B71" s="91" t="s">
        <v>544</v>
      </c>
      <c r="C71" s="91">
        <v>2</v>
      </c>
      <c r="D71" s="130">
        <v>0</v>
      </c>
      <c r="E71" s="130">
        <v>1.3521825181113625</v>
      </c>
      <c r="F71" s="91" t="s">
        <v>401</v>
      </c>
      <c r="G71" s="91" t="b">
        <v>0</v>
      </c>
      <c r="H71" s="91" t="b">
        <v>0</v>
      </c>
      <c r="I71" s="91" t="b">
        <v>0</v>
      </c>
      <c r="J71" s="91" t="b">
        <v>0</v>
      </c>
      <c r="K71" s="91" t="b">
        <v>0</v>
      </c>
      <c r="L71" s="91" t="b">
        <v>0</v>
      </c>
    </row>
    <row r="72" spans="1:12" ht="15">
      <c r="A72" s="91" t="s">
        <v>544</v>
      </c>
      <c r="B72" s="91" t="s">
        <v>454</v>
      </c>
      <c r="C72" s="91">
        <v>2</v>
      </c>
      <c r="D72" s="130">
        <v>0</v>
      </c>
      <c r="E72" s="130">
        <v>1.3521825181113625</v>
      </c>
      <c r="F72" s="91" t="s">
        <v>401</v>
      </c>
      <c r="G72" s="91" t="b">
        <v>0</v>
      </c>
      <c r="H72" s="91" t="b">
        <v>0</v>
      </c>
      <c r="I72" s="91" t="b">
        <v>0</v>
      </c>
      <c r="J72" s="91" t="b">
        <v>0</v>
      </c>
      <c r="K72" s="91" t="b">
        <v>0</v>
      </c>
      <c r="L7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575</v>
      </c>
      <c r="B2" s="133" t="s">
        <v>576</v>
      </c>
      <c r="C2" s="67" t="s">
        <v>577</v>
      </c>
    </row>
    <row r="3" spans="1:3" ht="15">
      <c r="A3" s="132" t="s">
        <v>399</v>
      </c>
      <c r="B3" s="132" t="s">
        <v>399</v>
      </c>
      <c r="C3" s="36">
        <v>4</v>
      </c>
    </row>
    <row r="4" spans="1:3" ht="15">
      <c r="A4" s="132" t="s">
        <v>399</v>
      </c>
      <c r="B4" s="132" t="s">
        <v>400</v>
      </c>
      <c r="C4" s="36">
        <v>1</v>
      </c>
    </row>
    <row r="5" spans="1:3" ht="15">
      <c r="A5" s="132" t="s">
        <v>400</v>
      </c>
      <c r="B5" s="132" t="s">
        <v>399</v>
      </c>
      <c r="C5" s="36">
        <v>2</v>
      </c>
    </row>
    <row r="6" spans="1:3" ht="15">
      <c r="A6" s="132" t="s">
        <v>400</v>
      </c>
      <c r="B6" s="132" t="s">
        <v>400</v>
      </c>
      <c r="C6" s="36">
        <v>2</v>
      </c>
    </row>
    <row r="7" spans="1:3" ht="15">
      <c r="A7" s="132" t="s">
        <v>401</v>
      </c>
      <c r="B7" s="132" t="s">
        <v>401</v>
      </c>
      <c r="C7"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583</v>
      </c>
      <c r="B1" s="13" t="s">
        <v>17</v>
      </c>
    </row>
    <row r="2" spans="1:2" ht="15">
      <c r="A2" s="85" t="s">
        <v>584</v>
      </c>
      <c r="B2" s="85" t="s">
        <v>590</v>
      </c>
    </row>
    <row r="3" spans="1:2" ht="15">
      <c r="A3" s="85" t="s">
        <v>585</v>
      </c>
      <c r="B3" s="85" t="s">
        <v>591</v>
      </c>
    </row>
    <row r="4" spans="1:2" ht="15">
      <c r="A4" s="85" t="s">
        <v>586</v>
      </c>
      <c r="B4" s="85" t="s">
        <v>592</v>
      </c>
    </row>
    <row r="5" spans="1:2" ht="15">
      <c r="A5" s="85" t="s">
        <v>587</v>
      </c>
      <c r="B5" s="85" t="s">
        <v>593</v>
      </c>
    </row>
    <row r="6" spans="1:2" ht="15">
      <c r="A6" s="85" t="s">
        <v>588</v>
      </c>
      <c r="B6" s="85" t="s">
        <v>594</v>
      </c>
    </row>
    <row r="7" spans="1:2" ht="15">
      <c r="A7" s="85" t="s">
        <v>589</v>
      </c>
      <c r="B7" s="85" t="s">
        <v>591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398</v>
      </c>
      <c r="BB2" s="13" t="s">
        <v>406</v>
      </c>
      <c r="BC2" s="13" t="s">
        <v>407</v>
      </c>
      <c r="BD2" s="67" t="s">
        <v>564</v>
      </c>
      <c r="BE2" s="67" t="s">
        <v>565</v>
      </c>
      <c r="BF2" s="67" t="s">
        <v>566</v>
      </c>
      <c r="BG2" s="67" t="s">
        <v>567</v>
      </c>
      <c r="BH2" s="67" t="s">
        <v>568</v>
      </c>
      <c r="BI2" s="67" t="s">
        <v>569</v>
      </c>
      <c r="BJ2" s="67" t="s">
        <v>570</v>
      </c>
      <c r="BK2" s="67" t="s">
        <v>571</v>
      </c>
      <c r="BL2" s="67" t="s">
        <v>572</v>
      </c>
    </row>
    <row r="3" spans="1:64" ht="15" customHeight="1">
      <c r="A3" s="84" t="s">
        <v>212</v>
      </c>
      <c r="B3" s="84" t="s">
        <v>218</v>
      </c>
      <c r="C3" s="53"/>
      <c r="D3" s="54"/>
      <c r="E3" s="65"/>
      <c r="F3" s="55"/>
      <c r="G3" s="53"/>
      <c r="H3" s="57"/>
      <c r="I3" s="56"/>
      <c r="J3" s="56"/>
      <c r="K3" s="36" t="s">
        <v>65</v>
      </c>
      <c r="L3" s="62">
        <v>3</v>
      </c>
      <c r="M3" s="62"/>
      <c r="N3" s="63"/>
      <c r="O3" s="85" t="s">
        <v>221</v>
      </c>
      <c r="P3" s="87">
        <v>43647.38202546296</v>
      </c>
      <c r="Q3" s="85" t="s">
        <v>222</v>
      </c>
      <c r="R3" s="89" t="s">
        <v>229</v>
      </c>
      <c r="S3" s="85" t="s">
        <v>232</v>
      </c>
      <c r="T3" s="85" t="s">
        <v>235</v>
      </c>
      <c r="U3" s="85"/>
      <c r="V3" s="89" t="s">
        <v>242</v>
      </c>
      <c r="W3" s="87">
        <v>43647.38202546296</v>
      </c>
      <c r="X3" s="89" t="s">
        <v>247</v>
      </c>
      <c r="Y3" s="85"/>
      <c r="Z3" s="85"/>
      <c r="AA3" s="91" t="s">
        <v>254</v>
      </c>
      <c r="AB3" s="85"/>
      <c r="AC3" s="85" t="b">
        <v>0</v>
      </c>
      <c r="AD3" s="85">
        <v>0</v>
      </c>
      <c r="AE3" s="91" t="s">
        <v>262</v>
      </c>
      <c r="AF3" s="85" t="b">
        <v>0</v>
      </c>
      <c r="AG3" s="85" t="s">
        <v>264</v>
      </c>
      <c r="AH3" s="85"/>
      <c r="AI3" s="91" t="s">
        <v>262</v>
      </c>
      <c r="AJ3" s="85" t="b">
        <v>0</v>
      </c>
      <c r="AK3" s="85">
        <v>23</v>
      </c>
      <c r="AL3" s="91" t="s">
        <v>256</v>
      </c>
      <c r="AM3" s="85" t="s">
        <v>265</v>
      </c>
      <c r="AN3" s="85" t="b">
        <v>0</v>
      </c>
      <c r="AO3" s="91" t="s">
        <v>256</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214</v>
      </c>
      <c r="C4" s="53"/>
      <c r="D4" s="54"/>
      <c r="E4" s="65"/>
      <c r="F4" s="55"/>
      <c r="G4" s="53"/>
      <c r="H4" s="57"/>
      <c r="I4" s="56"/>
      <c r="J4" s="56"/>
      <c r="K4" s="36" t="s">
        <v>65</v>
      </c>
      <c r="L4" s="83">
        <v>4</v>
      </c>
      <c r="M4" s="83"/>
      <c r="N4" s="63"/>
      <c r="O4" s="86" t="s">
        <v>221</v>
      </c>
      <c r="P4" s="88">
        <v>43647.38202546296</v>
      </c>
      <c r="Q4" s="86" t="s">
        <v>222</v>
      </c>
      <c r="R4" s="90" t="s">
        <v>229</v>
      </c>
      <c r="S4" s="86" t="s">
        <v>232</v>
      </c>
      <c r="T4" s="86" t="s">
        <v>235</v>
      </c>
      <c r="U4" s="86"/>
      <c r="V4" s="90" t="s">
        <v>242</v>
      </c>
      <c r="W4" s="88">
        <v>43647.38202546296</v>
      </c>
      <c r="X4" s="90" t="s">
        <v>247</v>
      </c>
      <c r="Y4" s="86"/>
      <c r="Z4" s="86"/>
      <c r="AA4" s="92" t="s">
        <v>254</v>
      </c>
      <c r="AB4" s="86"/>
      <c r="AC4" s="86" t="b">
        <v>0</v>
      </c>
      <c r="AD4" s="86">
        <v>0</v>
      </c>
      <c r="AE4" s="92" t="s">
        <v>262</v>
      </c>
      <c r="AF4" s="86" t="b">
        <v>0</v>
      </c>
      <c r="AG4" s="86" t="s">
        <v>264</v>
      </c>
      <c r="AH4" s="86"/>
      <c r="AI4" s="92" t="s">
        <v>262</v>
      </c>
      <c r="AJ4" s="86" t="b">
        <v>0</v>
      </c>
      <c r="AK4" s="86">
        <v>23</v>
      </c>
      <c r="AL4" s="92" t="s">
        <v>256</v>
      </c>
      <c r="AM4" s="86" t="s">
        <v>265</v>
      </c>
      <c r="AN4" s="86" t="b">
        <v>0</v>
      </c>
      <c r="AO4" s="92" t="s">
        <v>256</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1</v>
      </c>
      <c r="BD4" s="51">
        <v>1</v>
      </c>
      <c r="BE4" s="52">
        <v>4.3478260869565215</v>
      </c>
      <c r="BF4" s="51">
        <v>0</v>
      </c>
      <c r="BG4" s="52">
        <v>0</v>
      </c>
      <c r="BH4" s="51">
        <v>0</v>
      </c>
      <c r="BI4" s="52">
        <v>0</v>
      </c>
      <c r="BJ4" s="51">
        <v>22</v>
      </c>
      <c r="BK4" s="52">
        <v>95.65217391304348</v>
      </c>
      <c r="BL4" s="51">
        <v>23</v>
      </c>
    </row>
    <row r="5" spans="1:64" ht="15">
      <c r="A5" s="84" t="s">
        <v>213</v>
      </c>
      <c r="B5" s="84" t="s">
        <v>218</v>
      </c>
      <c r="C5" s="53"/>
      <c r="D5" s="54"/>
      <c r="E5" s="65"/>
      <c r="F5" s="55"/>
      <c r="G5" s="53"/>
      <c r="H5" s="57"/>
      <c r="I5" s="56"/>
      <c r="J5" s="56"/>
      <c r="K5" s="36" t="s">
        <v>65</v>
      </c>
      <c r="L5" s="83">
        <v>5</v>
      </c>
      <c r="M5" s="83"/>
      <c r="N5" s="63"/>
      <c r="O5" s="86" t="s">
        <v>221</v>
      </c>
      <c r="P5" s="88">
        <v>43655.09875</v>
      </c>
      <c r="Q5" s="86" t="s">
        <v>223</v>
      </c>
      <c r="R5" s="90" t="s">
        <v>229</v>
      </c>
      <c r="S5" s="86" t="s">
        <v>232</v>
      </c>
      <c r="T5" s="86" t="s">
        <v>235</v>
      </c>
      <c r="U5" s="86"/>
      <c r="V5" s="90" t="s">
        <v>243</v>
      </c>
      <c r="W5" s="88">
        <v>43655.09875</v>
      </c>
      <c r="X5" s="90" t="s">
        <v>248</v>
      </c>
      <c r="Y5" s="86"/>
      <c r="Z5" s="86"/>
      <c r="AA5" s="92" t="s">
        <v>255</v>
      </c>
      <c r="AB5" s="86"/>
      <c r="AC5" s="86" t="b">
        <v>0</v>
      </c>
      <c r="AD5" s="86">
        <v>0</v>
      </c>
      <c r="AE5" s="92" t="s">
        <v>262</v>
      </c>
      <c r="AF5" s="86" t="b">
        <v>0</v>
      </c>
      <c r="AG5" s="86" t="s">
        <v>264</v>
      </c>
      <c r="AH5" s="86"/>
      <c r="AI5" s="92" t="s">
        <v>262</v>
      </c>
      <c r="AJ5" s="86" t="b">
        <v>0</v>
      </c>
      <c r="AK5" s="86">
        <v>24</v>
      </c>
      <c r="AL5" s="92" t="s">
        <v>256</v>
      </c>
      <c r="AM5" s="86" t="s">
        <v>266</v>
      </c>
      <c r="AN5" s="86" t="b">
        <v>0</v>
      </c>
      <c r="AO5" s="92" t="s">
        <v>256</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c r="BE5" s="52"/>
      <c r="BF5" s="51"/>
      <c r="BG5" s="52"/>
      <c r="BH5" s="51"/>
      <c r="BI5" s="52"/>
      <c r="BJ5" s="51"/>
      <c r="BK5" s="52"/>
      <c r="BL5" s="51"/>
    </row>
    <row r="6" spans="1:64" ht="15">
      <c r="A6" s="84" t="s">
        <v>213</v>
      </c>
      <c r="B6" s="84" t="s">
        <v>214</v>
      </c>
      <c r="C6" s="53"/>
      <c r="D6" s="54"/>
      <c r="E6" s="65"/>
      <c r="F6" s="55"/>
      <c r="G6" s="53"/>
      <c r="H6" s="57"/>
      <c r="I6" s="56"/>
      <c r="J6" s="56"/>
      <c r="K6" s="36" t="s">
        <v>65</v>
      </c>
      <c r="L6" s="83">
        <v>6</v>
      </c>
      <c r="M6" s="83"/>
      <c r="N6" s="63"/>
      <c r="O6" s="86" t="s">
        <v>221</v>
      </c>
      <c r="P6" s="88">
        <v>43655.09875</v>
      </c>
      <c r="Q6" s="86" t="s">
        <v>223</v>
      </c>
      <c r="R6" s="90" t="s">
        <v>229</v>
      </c>
      <c r="S6" s="86" t="s">
        <v>232</v>
      </c>
      <c r="T6" s="86" t="s">
        <v>235</v>
      </c>
      <c r="U6" s="86"/>
      <c r="V6" s="90" t="s">
        <v>243</v>
      </c>
      <c r="W6" s="88">
        <v>43655.09875</v>
      </c>
      <c r="X6" s="90" t="s">
        <v>248</v>
      </c>
      <c r="Y6" s="86"/>
      <c r="Z6" s="86"/>
      <c r="AA6" s="92" t="s">
        <v>255</v>
      </c>
      <c r="AB6" s="86"/>
      <c r="AC6" s="86" t="b">
        <v>0</v>
      </c>
      <c r="AD6" s="86">
        <v>0</v>
      </c>
      <c r="AE6" s="92" t="s">
        <v>262</v>
      </c>
      <c r="AF6" s="86" t="b">
        <v>0</v>
      </c>
      <c r="AG6" s="86" t="s">
        <v>264</v>
      </c>
      <c r="AH6" s="86"/>
      <c r="AI6" s="92" t="s">
        <v>262</v>
      </c>
      <c r="AJ6" s="86" t="b">
        <v>0</v>
      </c>
      <c r="AK6" s="86">
        <v>24</v>
      </c>
      <c r="AL6" s="92" t="s">
        <v>256</v>
      </c>
      <c r="AM6" s="86" t="s">
        <v>266</v>
      </c>
      <c r="AN6" s="86" t="b">
        <v>0</v>
      </c>
      <c r="AO6" s="92" t="s">
        <v>256</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1</v>
      </c>
      <c r="BD6" s="51">
        <v>1</v>
      </c>
      <c r="BE6" s="52">
        <v>5.882352941176471</v>
      </c>
      <c r="BF6" s="51">
        <v>0</v>
      </c>
      <c r="BG6" s="52">
        <v>0</v>
      </c>
      <c r="BH6" s="51">
        <v>0</v>
      </c>
      <c r="BI6" s="52">
        <v>0</v>
      </c>
      <c r="BJ6" s="51">
        <v>16</v>
      </c>
      <c r="BK6" s="52">
        <v>94.11764705882354</v>
      </c>
      <c r="BL6" s="51">
        <v>17</v>
      </c>
    </row>
    <row r="7" spans="1:64" ht="15">
      <c r="A7" s="84" t="s">
        <v>214</v>
      </c>
      <c r="B7" s="84" t="s">
        <v>218</v>
      </c>
      <c r="C7" s="53"/>
      <c r="D7" s="54"/>
      <c r="E7" s="65"/>
      <c r="F7" s="55"/>
      <c r="G7" s="53"/>
      <c r="H7" s="57"/>
      <c r="I7" s="56"/>
      <c r="J7" s="56"/>
      <c r="K7" s="36" t="s">
        <v>65</v>
      </c>
      <c r="L7" s="83">
        <v>7</v>
      </c>
      <c r="M7" s="83"/>
      <c r="N7" s="63"/>
      <c r="O7" s="86" t="s">
        <v>221</v>
      </c>
      <c r="P7" s="88">
        <v>43643.776284722226</v>
      </c>
      <c r="Q7" s="86" t="s">
        <v>224</v>
      </c>
      <c r="R7" s="90" t="s">
        <v>229</v>
      </c>
      <c r="S7" s="86" t="s">
        <v>232</v>
      </c>
      <c r="T7" s="86" t="s">
        <v>236</v>
      </c>
      <c r="U7" s="90" t="s">
        <v>240</v>
      </c>
      <c r="V7" s="90" t="s">
        <v>240</v>
      </c>
      <c r="W7" s="88">
        <v>43643.776284722226</v>
      </c>
      <c r="X7" s="90" t="s">
        <v>249</v>
      </c>
      <c r="Y7" s="86"/>
      <c r="Z7" s="86"/>
      <c r="AA7" s="92" t="s">
        <v>256</v>
      </c>
      <c r="AB7" s="86"/>
      <c r="AC7" s="86" t="b">
        <v>0</v>
      </c>
      <c r="AD7" s="86">
        <v>25</v>
      </c>
      <c r="AE7" s="92" t="s">
        <v>262</v>
      </c>
      <c r="AF7" s="86" t="b">
        <v>0</v>
      </c>
      <c r="AG7" s="86" t="s">
        <v>264</v>
      </c>
      <c r="AH7" s="86"/>
      <c r="AI7" s="92" t="s">
        <v>262</v>
      </c>
      <c r="AJ7" s="86" t="b">
        <v>0</v>
      </c>
      <c r="AK7" s="86">
        <v>24</v>
      </c>
      <c r="AL7" s="92" t="s">
        <v>262</v>
      </c>
      <c r="AM7" s="86" t="s">
        <v>265</v>
      </c>
      <c r="AN7" s="86" t="b">
        <v>0</v>
      </c>
      <c r="AO7" s="92" t="s">
        <v>256</v>
      </c>
      <c r="AP7" s="86" t="s">
        <v>270</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2</v>
      </c>
      <c r="BD7" s="51">
        <v>1</v>
      </c>
      <c r="BE7" s="52">
        <v>4.3478260869565215</v>
      </c>
      <c r="BF7" s="51">
        <v>0</v>
      </c>
      <c r="BG7" s="52">
        <v>0</v>
      </c>
      <c r="BH7" s="51">
        <v>0</v>
      </c>
      <c r="BI7" s="52">
        <v>0</v>
      </c>
      <c r="BJ7" s="51">
        <v>22</v>
      </c>
      <c r="BK7" s="52">
        <v>95.65217391304348</v>
      </c>
      <c r="BL7" s="51">
        <v>23</v>
      </c>
    </row>
    <row r="8" spans="1:64" ht="15">
      <c r="A8" s="84" t="s">
        <v>214</v>
      </c>
      <c r="B8" s="84" t="s">
        <v>219</v>
      </c>
      <c r="C8" s="53"/>
      <c r="D8" s="54"/>
      <c r="E8" s="65"/>
      <c r="F8" s="55"/>
      <c r="G8" s="53"/>
      <c r="H8" s="57"/>
      <c r="I8" s="56"/>
      <c r="J8" s="56"/>
      <c r="K8" s="36" t="s">
        <v>65</v>
      </c>
      <c r="L8" s="83">
        <v>8</v>
      </c>
      <c r="M8" s="83"/>
      <c r="N8" s="63"/>
      <c r="O8" s="86" t="s">
        <v>221</v>
      </c>
      <c r="P8" s="88">
        <v>43717.58306712963</v>
      </c>
      <c r="Q8" s="86" t="s">
        <v>225</v>
      </c>
      <c r="R8" s="90" t="s">
        <v>230</v>
      </c>
      <c r="S8" s="86" t="s">
        <v>233</v>
      </c>
      <c r="T8" s="86" t="s">
        <v>237</v>
      </c>
      <c r="U8" s="90" t="s">
        <v>241</v>
      </c>
      <c r="V8" s="90" t="s">
        <v>241</v>
      </c>
      <c r="W8" s="88">
        <v>43717.58306712963</v>
      </c>
      <c r="X8" s="90" t="s">
        <v>250</v>
      </c>
      <c r="Y8" s="86"/>
      <c r="Z8" s="86"/>
      <c r="AA8" s="92" t="s">
        <v>257</v>
      </c>
      <c r="AB8" s="92" t="s">
        <v>261</v>
      </c>
      <c r="AC8" s="86" t="b">
        <v>0</v>
      </c>
      <c r="AD8" s="86">
        <v>2</v>
      </c>
      <c r="AE8" s="92" t="s">
        <v>263</v>
      </c>
      <c r="AF8" s="86" t="b">
        <v>0</v>
      </c>
      <c r="AG8" s="86" t="s">
        <v>264</v>
      </c>
      <c r="AH8" s="86"/>
      <c r="AI8" s="92" t="s">
        <v>262</v>
      </c>
      <c r="AJ8" s="86" t="b">
        <v>0</v>
      </c>
      <c r="AK8" s="86">
        <v>1</v>
      </c>
      <c r="AL8" s="92" t="s">
        <v>262</v>
      </c>
      <c r="AM8" s="86" t="s">
        <v>267</v>
      </c>
      <c r="AN8" s="86" t="b">
        <v>0</v>
      </c>
      <c r="AO8" s="92" t="s">
        <v>261</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c r="BE8" s="52"/>
      <c r="BF8" s="51"/>
      <c r="BG8" s="52"/>
      <c r="BH8" s="51"/>
      <c r="BI8" s="52"/>
      <c r="BJ8" s="51"/>
      <c r="BK8" s="52"/>
      <c r="BL8" s="51"/>
    </row>
    <row r="9" spans="1:64" ht="15">
      <c r="A9" s="84" t="s">
        <v>214</v>
      </c>
      <c r="B9" s="84" t="s">
        <v>220</v>
      </c>
      <c r="C9" s="53"/>
      <c r="D9" s="54"/>
      <c r="E9" s="65"/>
      <c r="F9" s="55"/>
      <c r="G9" s="53"/>
      <c r="H9" s="57"/>
      <c r="I9" s="56"/>
      <c r="J9" s="56"/>
      <c r="K9" s="36" t="s">
        <v>65</v>
      </c>
      <c r="L9" s="83">
        <v>9</v>
      </c>
      <c r="M9" s="83"/>
      <c r="N9" s="63"/>
      <c r="O9" s="86" t="s">
        <v>221</v>
      </c>
      <c r="P9" s="88">
        <v>43717.58306712963</v>
      </c>
      <c r="Q9" s="86" t="s">
        <v>225</v>
      </c>
      <c r="R9" s="90" t="s">
        <v>230</v>
      </c>
      <c r="S9" s="86" t="s">
        <v>233</v>
      </c>
      <c r="T9" s="86" t="s">
        <v>237</v>
      </c>
      <c r="U9" s="90" t="s">
        <v>241</v>
      </c>
      <c r="V9" s="90" t="s">
        <v>241</v>
      </c>
      <c r="W9" s="88">
        <v>43717.58306712963</v>
      </c>
      <c r="X9" s="90" t="s">
        <v>250</v>
      </c>
      <c r="Y9" s="86"/>
      <c r="Z9" s="86"/>
      <c r="AA9" s="92" t="s">
        <v>257</v>
      </c>
      <c r="AB9" s="92" t="s">
        <v>261</v>
      </c>
      <c r="AC9" s="86" t="b">
        <v>0</v>
      </c>
      <c r="AD9" s="86">
        <v>2</v>
      </c>
      <c r="AE9" s="92" t="s">
        <v>263</v>
      </c>
      <c r="AF9" s="86" t="b">
        <v>0</v>
      </c>
      <c r="AG9" s="86" t="s">
        <v>264</v>
      </c>
      <c r="AH9" s="86"/>
      <c r="AI9" s="92" t="s">
        <v>262</v>
      </c>
      <c r="AJ9" s="86" t="b">
        <v>0</v>
      </c>
      <c r="AK9" s="86">
        <v>1</v>
      </c>
      <c r="AL9" s="92" t="s">
        <v>262</v>
      </c>
      <c r="AM9" s="86" t="s">
        <v>267</v>
      </c>
      <c r="AN9" s="86" t="b">
        <v>0</v>
      </c>
      <c r="AO9" s="92" t="s">
        <v>261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2</v>
      </c>
      <c r="BE9" s="52">
        <v>6.25</v>
      </c>
      <c r="BF9" s="51">
        <v>0</v>
      </c>
      <c r="BG9" s="52">
        <v>0</v>
      </c>
      <c r="BH9" s="51">
        <v>0</v>
      </c>
      <c r="BI9" s="52">
        <v>0</v>
      </c>
      <c r="BJ9" s="51">
        <v>30</v>
      </c>
      <c r="BK9" s="52">
        <v>93.75</v>
      </c>
      <c r="BL9" s="51">
        <v>32</v>
      </c>
    </row>
    <row r="10" spans="1:64" ht="15">
      <c r="A10" s="84" t="s">
        <v>215</v>
      </c>
      <c r="B10" s="84" t="s">
        <v>220</v>
      </c>
      <c r="C10" s="53"/>
      <c r="D10" s="54"/>
      <c r="E10" s="65"/>
      <c r="F10" s="55"/>
      <c r="G10" s="53"/>
      <c r="H10" s="57"/>
      <c r="I10" s="56"/>
      <c r="J10" s="56"/>
      <c r="K10" s="36" t="s">
        <v>65</v>
      </c>
      <c r="L10" s="83">
        <v>10</v>
      </c>
      <c r="M10" s="83"/>
      <c r="N10" s="63"/>
      <c r="O10" s="86" t="s">
        <v>221</v>
      </c>
      <c r="P10" s="88">
        <v>43717.58378472222</v>
      </c>
      <c r="Q10" s="86" t="s">
        <v>226</v>
      </c>
      <c r="R10" s="86"/>
      <c r="S10" s="86"/>
      <c r="T10" s="86" t="s">
        <v>238</v>
      </c>
      <c r="U10" s="86"/>
      <c r="V10" s="90" t="s">
        <v>244</v>
      </c>
      <c r="W10" s="88">
        <v>43717.58378472222</v>
      </c>
      <c r="X10" s="90" t="s">
        <v>251</v>
      </c>
      <c r="Y10" s="86"/>
      <c r="Z10" s="86"/>
      <c r="AA10" s="92" t="s">
        <v>258</v>
      </c>
      <c r="AB10" s="86"/>
      <c r="AC10" s="86" t="b">
        <v>0</v>
      </c>
      <c r="AD10" s="86">
        <v>0</v>
      </c>
      <c r="AE10" s="92" t="s">
        <v>262</v>
      </c>
      <c r="AF10" s="86" t="b">
        <v>0</v>
      </c>
      <c r="AG10" s="86" t="s">
        <v>264</v>
      </c>
      <c r="AH10" s="86"/>
      <c r="AI10" s="92" t="s">
        <v>262</v>
      </c>
      <c r="AJ10" s="86" t="b">
        <v>0</v>
      </c>
      <c r="AK10" s="86">
        <v>1</v>
      </c>
      <c r="AL10" s="92" t="s">
        <v>257</v>
      </c>
      <c r="AM10" s="86" t="s">
        <v>268</v>
      </c>
      <c r="AN10" s="86" t="b">
        <v>0</v>
      </c>
      <c r="AO10" s="92" t="s">
        <v>257</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c r="BE10" s="52"/>
      <c r="BF10" s="51"/>
      <c r="BG10" s="52"/>
      <c r="BH10" s="51"/>
      <c r="BI10" s="52"/>
      <c r="BJ10" s="51"/>
      <c r="BK10" s="52"/>
      <c r="BL10" s="51"/>
    </row>
    <row r="11" spans="1:64" ht="15">
      <c r="A11" s="84" t="s">
        <v>215</v>
      </c>
      <c r="B11" s="84" t="s">
        <v>214</v>
      </c>
      <c r="C11" s="53"/>
      <c r="D11" s="54"/>
      <c r="E11" s="65"/>
      <c r="F11" s="55"/>
      <c r="G11" s="53"/>
      <c r="H11" s="57"/>
      <c r="I11" s="56"/>
      <c r="J11" s="56"/>
      <c r="K11" s="36" t="s">
        <v>65</v>
      </c>
      <c r="L11" s="83">
        <v>11</v>
      </c>
      <c r="M11" s="83"/>
      <c r="N11" s="63"/>
      <c r="O11" s="86" t="s">
        <v>221</v>
      </c>
      <c r="P11" s="88">
        <v>43717.58378472222</v>
      </c>
      <c r="Q11" s="86" t="s">
        <v>226</v>
      </c>
      <c r="R11" s="86"/>
      <c r="S11" s="86"/>
      <c r="T11" s="86" t="s">
        <v>238</v>
      </c>
      <c r="U11" s="86"/>
      <c r="V11" s="90" t="s">
        <v>244</v>
      </c>
      <c r="W11" s="88">
        <v>43717.58378472222</v>
      </c>
      <c r="X11" s="90" t="s">
        <v>251</v>
      </c>
      <c r="Y11" s="86"/>
      <c r="Z11" s="86"/>
      <c r="AA11" s="92" t="s">
        <v>258</v>
      </c>
      <c r="AB11" s="86"/>
      <c r="AC11" s="86" t="b">
        <v>0</v>
      </c>
      <c r="AD11" s="86">
        <v>0</v>
      </c>
      <c r="AE11" s="92" t="s">
        <v>262</v>
      </c>
      <c r="AF11" s="86" t="b">
        <v>0</v>
      </c>
      <c r="AG11" s="86" t="s">
        <v>264</v>
      </c>
      <c r="AH11" s="86"/>
      <c r="AI11" s="92" t="s">
        <v>262</v>
      </c>
      <c r="AJ11" s="86" t="b">
        <v>0</v>
      </c>
      <c r="AK11" s="86">
        <v>1</v>
      </c>
      <c r="AL11" s="92" t="s">
        <v>257</v>
      </c>
      <c r="AM11" s="86" t="s">
        <v>268</v>
      </c>
      <c r="AN11" s="86" t="b">
        <v>0</v>
      </c>
      <c r="AO11" s="92" t="s">
        <v>257</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2</v>
      </c>
      <c r="BE11" s="52">
        <v>9.090909090909092</v>
      </c>
      <c r="BF11" s="51">
        <v>0</v>
      </c>
      <c r="BG11" s="52">
        <v>0</v>
      </c>
      <c r="BH11" s="51">
        <v>0</v>
      </c>
      <c r="BI11" s="52">
        <v>0</v>
      </c>
      <c r="BJ11" s="51">
        <v>20</v>
      </c>
      <c r="BK11" s="52">
        <v>90.9090909090909</v>
      </c>
      <c r="BL11" s="51">
        <v>22</v>
      </c>
    </row>
    <row r="12" spans="1:64" ht="15">
      <c r="A12" s="84" t="s">
        <v>216</v>
      </c>
      <c r="B12" s="84" t="s">
        <v>216</v>
      </c>
      <c r="C12" s="53"/>
      <c r="D12" s="54"/>
      <c r="E12" s="65"/>
      <c r="F12" s="55"/>
      <c r="G12" s="53"/>
      <c r="H12" s="57"/>
      <c r="I12" s="56"/>
      <c r="J12" s="56"/>
      <c r="K12" s="36" t="s">
        <v>65</v>
      </c>
      <c r="L12" s="83">
        <v>12</v>
      </c>
      <c r="M12" s="83"/>
      <c r="N12" s="63"/>
      <c r="O12" s="86" t="s">
        <v>176</v>
      </c>
      <c r="P12" s="88">
        <v>43717.584375</v>
      </c>
      <c r="Q12" s="86" t="s">
        <v>227</v>
      </c>
      <c r="R12" s="86" t="s">
        <v>231</v>
      </c>
      <c r="S12" s="86" t="s">
        <v>234</v>
      </c>
      <c r="T12" s="86" t="s">
        <v>239</v>
      </c>
      <c r="U12" s="86"/>
      <c r="V12" s="90" t="s">
        <v>245</v>
      </c>
      <c r="W12" s="88">
        <v>43717.584375</v>
      </c>
      <c r="X12" s="90" t="s">
        <v>252</v>
      </c>
      <c r="Y12" s="86"/>
      <c r="Z12" s="86"/>
      <c r="AA12" s="92" t="s">
        <v>259</v>
      </c>
      <c r="AB12" s="86"/>
      <c r="AC12" s="86" t="b">
        <v>0</v>
      </c>
      <c r="AD12" s="86">
        <v>0</v>
      </c>
      <c r="AE12" s="92" t="s">
        <v>262</v>
      </c>
      <c r="AF12" s="86" t="b">
        <v>1</v>
      </c>
      <c r="AG12" s="86" t="s">
        <v>264</v>
      </c>
      <c r="AH12" s="86"/>
      <c r="AI12" s="92" t="s">
        <v>257</v>
      </c>
      <c r="AJ12" s="86" t="b">
        <v>0</v>
      </c>
      <c r="AK12" s="86">
        <v>0</v>
      </c>
      <c r="AL12" s="92" t="s">
        <v>262</v>
      </c>
      <c r="AM12" s="86" t="s">
        <v>269</v>
      </c>
      <c r="AN12" s="86" t="b">
        <v>0</v>
      </c>
      <c r="AO12" s="92" t="s">
        <v>259</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2</v>
      </c>
      <c r="BE12" s="52">
        <v>6.0606060606060606</v>
      </c>
      <c r="BF12" s="51">
        <v>0</v>
      </c>
      <c r="BG12" s="52">
        <v>0</v>
      </c>
      <c r="BH12" s="51">
        <v>0</v>
      </c>
      <c r="BI12" s="52">
        <v>0</v>
      </c>
      <c r="BJ12" s="51">
        <v>31</v>
      </c>
      <c r="BK12" s="52">
        <v>93.93939393939394</v>
      </c>
      <c r="BL12" s="51">
        <v>33</v>
      </c>
    </row>
    <row r="13" spans="1:64" ht="15">
      <c r="A13" s="84" t="s">
        <v>217</v>
      </c>
      <c r="B13" s="84" t="s">
        <v>217</v>
      </c>
      <c r="C13" s="53"/>
      <c r="D13" s="54"/>
      <c r="E13" s="65"/>
      <c r="F13" s="55"/>
      <c r="G13" s="53"/>
      <c r="H13" s="57"/>
      <c r="I13" s="56"/>
      <c r="J13" s="56"/>
      <c r="K13" s="36" t="s">
        <v>65</v>
      </c>
      <c r="L13" s="83">
        <v>13</v>
      </c>
      <c r="M13" s="83"/>
      <c r="N13" s="63"/>
      <c r="O13" s="86" t="s">
        <v>176</v>
      </c>
      <c r="P13" s="88">
        <v>43717.58594907408</v>
      </c>
      <c r="Q13" s="86" t="s">
        <v>228</v>
      </c>
      <c r="R13" s="90" t="s">
        <v>230</v>
      </c>
      <c r="S13" s="86" t="s">
        <v>233</v>
      </c>
      <c r="T13" s="86" t="s">
        <v>237</v>
      </c>
      <c r="U13" s="86"/>
      <c r="V13" s="90" t="s">
        <v>246</v>
      </c>
      <c r="W13" s="88">
        <v>43717.58594907408</v>
      </c>
      <c r="X13" s="90" t="s">
        <v>253</v>
      </c>
      <c r="Y13" s="86"/>
      <c r="Z13" s="86"/>
      <c r="AA13" s="92" t="s">
        <v>260</v>
      </c>
      <c r="AB13" s="86"/>
      <c r="AC13" s="86" t="b">
        <v>0</v>
      </c>
      <c r="AD13" s="86">
        <v>0</v>
      </c>
      <c r="AE13" s="92" t="s">
        <v>262</v>
      </c>
      <c r="AF13" s="86" t="b">
        <v>0</v>
      </c>
      <c r="AG13" s="86" t="s">
        <v>264</v>
      </c>
      <c r="AH13" s="86"/>
      <c r="AI13" s="92" t="s">
        <v>262</v>
      </c>
      <c r="AJ13" s="86" t="b">
        <v>0</v>
      </c>
      <c r="AK13" s="86">
        <v>0</v>
      </c>
      <c r="AL13" s="92" t="s">
        <v>262</v>
      </c>
      <c r="AM13" s="86" t="s">
        <v>269</v>
      </c>
      <c r="AN13" s="86" t="b">
        <v>0</v>
      </c>
      <c r="AO13" s="92" t="s">
        <v>260</v>
      </c>
      <c r="AP13" s="86" t="s">
        <v>176</v>
      </c>
      <c r="AQ13" s="86">
        <v>0</v>
      </c>
      <c r="AR13" s="86">
        <v>0</v>
      </c>
      <c r="AS13" s="86"/>
      <c r="AT13" s="86"/>
      <c r="AU13" s="86"/>
      <c r="AV13" s="86"/>
      <c r="AW13" s="86"/>
      <c r="AX13" s="86"/>
      <c r="AY13" s="86"/>
      <c r="AZ13" s="86"/>
      <c r="BA13">
        <v>1</v>
      </c>
      <c r="BB13" s="85" t="str">
        <f>REPLACE(INDEX(GroupVertices[Group],MATCH(Edges25[[#This Row],[Vertex 1]],GroupVertices[Vertex],0)),1,1,"")</f>
        <v>3</v>
      </c>
      <c r="BC13" s="85" t="str">
        <f>REPLACE(INDEX(GroupVertices[Group],MATCH(Edges25[[#This Row],[Vertex 2]],GroupVertices[Vertex],0)),1,1,"")</f>
        <v>3</v>
      </c>
      <c r="BD13" s="51">
        <v>2</v>
      </c>
      <c r="BE13" s="52">
        <v>5.714285714285714</v>
      </c>
      <c r="BF13" s="51">
        <v>0</v>
      </c>
      <c r="BG13" s="52">
        <v>0</v>
      </c>
      <c r="BH13" s="51">
        <v>0</v>
      </c>
      <c r="BI13" s="52">
        <v>0</v>
      </c>
      <c r="BJ13" s="51">
        <v>33</v>
      </c>
      <c r="BK13" s="52">
        <v>94.28571428571429</v>
      </c>
      <c r="BL13" s="51">
        <v>35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3" r:id="rId1" display="https://medium.com/omdena/building-ai-for-good-by-the-people-for-the-people-d98ad78b5001?postPublishedType=repub"/>
    <hyperlink ref="R4" r:id="rId2" display="https://medium.com/omdena/building-ai-for-good-by-the-people-for-the-people-d98ad78b5001?postPublishedType=repub"/>
    <hyperlink ref="R5" r:id="rId3" display="https://medium.com/omdena/building-ai-for-good-by-the-people-for-the-people-d98ad78b5001?postPublishedType=repub"/>
    <hyperlink ref="R6" r:id="rId4" display="https://medium.com/omdena/building-ai-for-good-by-the-people-for-the-people-d98ad78b5001?postPublishedType=repub"/>
    <hyperlink ref="R7" r:id="rId5" display="https://medium.com/omdena/building-ai-for-good-by-the-people-for-the-people-d98ad78b5001?postPublishedType=repub"/>
    <hyperlink ref="R8" r:id="rId6" display="https://datasciencebowl.com/"/>
    <hyperlink ref="R9" r:id="rId7" display="https://datasciencebowl.com/"/>
    <hyperlink ref="R13" r:id="rId8" display="https://datasciencebowl.com/"/>
    <hyperlink ref="U7" r:id="rId9" display="https://pbs.twimg.com/media/D-Frb2jXkAEut75.png"/>
    <hyperlink ref="U8" r:id="rId10" display="https://pbs.twimg.com/media/EEBxZu-XsAAGnVG.jpg"/>
    <hyperlink ref="U9" r:id="rId11" display="https://pbs.twimg.com/media/EEBxZu-XsAAGnVG.jpg"/>
    <hyperlink ref="V3" r:id="rId12" display="http://pbs.twimg.com/profile_images/875366993683038208/Y8r5uHkW_normal.jpg"/>
    <hyperlink ref="V4" r:id="rId13" display="http://pbs.twimg.com/profile_images/875366993683038208/Y8r5uHkW_normal.jpg"/>
    <hyperlink ref="V5" r:id="rId14" display="http://pbs.twimg.com/profile_images/1104792192856608774/-ApzkSbb_normal.png"/>
    <hyperlink ref="V6" r:id="rId15" display="http://pbs.twimg.com/profile_images/1104792192856608774/-ApzkSbb_normal.png"/>
    <hyperlink ref="V7" r:id="rId16" display="https://pbs.twimg.com/media/D-Frb2jXkAEut75.png"/>
    <hyperlink ref="V8" r:id="rId17" display="https://pbs.twimg.com/media/EEBxZu-XsAAGnVG.jpg"/>
    <hyperlink ref="V9" r:id="rId18" display="https://pbs.twimg.com/media/EEBxZu-XsAAGnVG.jpg"/>
    <hyperlink ref="V10" r:id="rId19" display="http://pbs.twimg.com/profile_images/1033995523710246912/Vc8FbS3Q_normal.jpg"/>
    <hyperlink ref="V11" r:id="rId20" display="http://pbs.twimg.com/profile_images/1033995523710246912/Vc8FbS3Q_normal.jpg"/>
    <hyperlink ref="V12" r:id="rId21" display="http://pbs.twimg.com/profile_images/663792433935814656/rtqXyrRv_normal.jpg"/>
    <hyperlink ref="V13" r:id="rId22" display="http://pbs.twimg.com/profile_images/1085994913769111553/dD2ITOEw_normal.jpg"/>
    <hyperlink ref="X3" r:id="rId23" display="https://twitter.com/#!/nishu_r/status/1145620588045561857"/>
    <hyperlink ref="X4" r:id="rId24" display="https://twitter.com/#!/nishu_r/status/1145620588045561857"/>
    <hyperlink ref="X5" r:id="rId25" display="https://twitter.com/#!/johngmcnutt/status/1148417034881048576"/>
    <hyperlink ref="X6" r:id="rId26" display="https://twitter.com/#!/johngmcnutt/status/1148417034881048576"/>
    <hyperlink ref="X7" r:id="rId27" display="https://twitter.com/#!/kirkdborne/status/1144313909857439744"/>
    <hyperlink ref="X8" r:id="rId28" display="https://twitter.com/#!/kirkdborne/status/1171060594780360714"/>
    <hyperlink ref="X9" r:id="rId29" display="https://twitter.com/#!/kirkdborne/status/1171060594780360714"/>
    <hyperlink ref="X10" r:id="rId30" display="https://twitter.com/#!/gabriel_oguna/status/1171060854609055754"/>
    <hyperlink ref="X11" r:id="rId31" display="https://twitter.com/#!/gabriel_oguna/status/1171060854609055754"/>
    <hyperlink ref="X12" r:id="rId32" display="https://twitter.com/#!/rlingle/status/1171061066392117249"/>
    <hyperlink ref="X13" r:id="rId33" display="https://twitter.com/#!/theadamgabriel/status/1171061636372807682"/>
  </hyperlinks>
  <printOptions/>
  <pageMargins left="0.7" right="0.7" top="0.75" bottom="0.75" header="0.3" footer="0.3"/>
  <pageSetup horizontalDpi="600" verticalDpi="600" orientation="portrait" r:id="rId37"/>
  <legacyDrawing r:id="rId35"/>
  <tableParts>
    <tablePart r:id="rId3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595</v>
      </c>
      <c r="B1" s="13" t="s">
        <v>34</v>
      </c>
    </row>
    <row r="2" spans="1:2" ht="15">
      <c r="A2" s="124" t="s">
        <v>214</v>
      </c>
      <c r="B2" s="85">
        <v>23</v>
      </c>
    </row>
    <row r="3" spans="1:2" ht="15">
      <c r="A3" s="124" t="s">
        <v>218</v>
      </c>
      <c r="B3" s="85">
        <v>1</v>
      </c>
    </row>
    <row r="4" spans="1:2" ht="15">
      <c r="A4" s="124" t="s">
        <v>215</v>
      </c>
      <c r="B4" s="85">
        <v>0</v>
      </c>
    </row>
    <row r="5" spans="1:2" ht="15">
      <c r="A5" s="124" t="s">
        <v>216</v>
      </c>
      <c r="B5" s="85">
        <v>0</v>
      </c>
    </row>
    <row r="6" spans="1:2" ht="15">
      <c r="A6" s="124" t="s">
        <v>217</v>
      </c>
      <c r="B6" s="85">
        <v>0</v>
      </c>
    </row>
    <row r="7" spans="1:2" ht="15">
      <c r="A7" s="124" t="s">
        <v>220</v>
      </c>
      <c r="B7" s="85">
        <v>0</v>
      </c>
    </row>
    <row r="8" spans="1:2" ht="15">
      <c r="A8" s="124" t="s">
        <v>212</v>
      </c>
      <c r="B8" s="85">
        <v>0</v>
      </c>
    </row>
    <row r="9" spans="1:2" ht="15">
      <c r="A9" s="124" t="s">
        <v>213</v>
      </c>
      <c r="B9" s="85">
        <v>0</v>
      </c>
    </row>
    <row r="10" spans="1:2" ht="15">
      <c r="A10" s="124" t="s">
        <v>219</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597</v>
      </c>
      <c r="B25" t="s">
        <v>596</v>
      </c>
    </row>
    <row r="26" spans="1:2" ht="15">
      <c r="A26" s="136">
        <v>43643.776284722226</v>
      </c>
      <c r="B26" s="3">
        <v>1</v>
      </c>
    </row>
    <row r="27" spans="1:2" ht="15">
      <c r="A27" s="136">
        <v>43647.38202546296</v>
      </c>
      <c r="B27" s="3">
        <v>2</v>
      </c>
    </row>
    <row r="28" spans="1:2" ht="15">
      <c r="A28" s="136">
        <v>43655.09875</v>
      </c>
      <c r="B28" s="3">
        <v>2</v>
      </c>
    </row>
    <row r="29" spans="1:2" ht="15">
      <c r="A29" s="136">
        <v>43717.58306712963</v>
      </c>
      <c r="B29" s="3">
        <v>2</v>
      </c>
    </row>
    <row r="30" spans="1:2" ht="15">
      <c r="A30" s="136">
        <v>43717.58378472222</v>
      </c>
      <c r="B30" s="3">
        <v>2</v>
      </c>
    </row>
    <row r="31" spans="1:2" ht="15">
      <c r="A31" s="136">
        <v>43717.584375</v>
      </c>
      <c r="B31" s="3">
        <v>1</v>
      </c>
    </row>
    <row r="32" spans="1:2" ht="15">
      <c r="A32" s="136">
        <v>43717.58594907408</v>
      </c>
      <c r="B32" s="3">
        <v>1</v>
      </c>
    </row>
    <row r="33" spans="1:2" ht="15">
      <c r="A33" s="136" t="s">
        <v>598</v>
      </c>
      <c r="B33"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192</v>
      </c>
      <c r="AT2" s="13" t="s">
        <v>286</v>
      </c>
      <c r="AU2" s="13" t="s">
        <v>287</v>
      </c>
      <c r="AV2" s="13" t="s">
        <v>288</v>
      </c>
      <c r="AW2" s="13" t="s">
        <v>289</v>
      </c>
      <c r="AX2" s="13" t="s">
        <v>290</v>
      </c>
      <c r="AY2" s="13" t="s">
        <v>291</v>
      </c>
      <c r="AZ2" s="13" t="s">
        <v>405</v>
      </c>
      <c r="BA2" s="127" t="s">
        <v>519</v>
      </c>
      <c r="BB2" s="127" t="s">
        <v>520</v>
      </c>
      <c r="BC2" s="127" t="s">
        <v>521</v>
      </c>
      <c r="BD2" s="127" t="s">
        <v>522</v>
      </c>
      <c r="BE2" s="127" t="s">
        <v>523</v>
      </c>
      <c r="BF2" s="127" t="s">
        <v>525</v>
      </c>
      <c r="BG2" s="127" t="s">
        <v>527</v>
      </c>
      <c r="BH2" s="127" t="s">
        <v>532</v>
      </c>
      <c r="BI2" s="127" t="s">
        <v>534</v>
      </c>
      <c r="BJ2" s="127" t="s">
        <v>538</v>
      </c>
      <c r="BK2" s="127" t="s">
        <v>564</v>
      </c>
      <c r="BL2" s="127" t="s">
        <v>565</v>
      </c>
      <c r="BM2" s="127" t="s">
        <v>566</v>
      </c>
      <c r="BN2" s="127" t="s">
        <v>567</v>
      </c>
      <c r="BO2" s="127" t="s">
        <v>568</v>
      </c>
      <c r="BP2" s="127" t="s">
        <v>569</v>
      </c>
      <c r="BQ2" s="127" t="s">
        <v>570</v>
      </c>
      <c r="BR2" s="127" t="s">
        <v>571</v>
      </c>
      <c r="BS2" s="127" t="s">
        <v>573</v>
      </c>
      <c r="BT2" s="3"/>
      <c r="BU2" s="3"/>
    </row>
    <row r="3" spans="1:73" ht="15" customHeight="1">
      <c r="A3" s="50" t="s">
        <v>212</v>
      </c>
      <c r="B3" s="53"/>
      <c r="C3" s="53" t="s">
        <v>64</v>
      </c>
      <c r="D3" s="54">
        <v>163.2661881945963</v>
      </c>
      <c r="E3" s="55"/>
      <c r="F3" s="112" t="s">
        <v>242</v>
      </c>
      <c r="G3" s="53"/>
      <c r="H3" s="57" t="s">
        <v>212</v>
      </c>
      <c r="I3" s="56"/>
      <c r="J3" s="56"/>
      <c r="K3" s="114" t="s">
        <v>351</v>
      </c>
      <c r="L3" s="59">
        <v>1</v>
      </c>
      <c r="M3" s="60">
        <v>6091.00830078125</v>
      </c>
      <c r="N3" s="60">
        <v>8097.2294921875</v>
      </c>
      <c r="O3" s="58"/>
      <c r="P3" s="61"/>
      <c r="Q3" s="61"/>
      <c r="R3" s="51"/>
      <c r="S3" s="51">
        <v>0</v>
      </c>
      <c r="T3" s="51">
        <v>2</v>
      </c>
      <c r="U3" s="52">
        <v>0</v>
      </c>
      <c r="V3" s="52">
        <v>0.1</v>
      </c>
      <c r="W3" s="52">
        <v>0.134637</v>
      </c>
      <c r="X3" s="52">
        <v>0.784922</v>
      </c>
      <c r="Y3" s="52">
        <v>0.5</v>
      </c>
      <c r="Z3" s="52">
        <v>0</v>
      </c>
      <c r="AA3" s="62">
        <v>3</v>
      </c>
      <c r="AB3" s="62"/>
      <c r="AC3" s="63"/>
      <c r="AD3" s="85" t="s">
        <v>292</v>
      </c>
      <c r="AE3" s="85">
        <v>1238</v>
      </c>
      <c r="AF3" s="85">
        <v>462</v>
      </c>
      <c r="AG3" s="85">
        <v>5136</v>
      </c>
      <c r="AH3" s="85">
        <v>1609</v>
      </c>
      <c r="AI3" s="85"/>
      <c r="AJ3" s="85" t="s">
        <v>301</v>
      </c>
      <c r="AK3" s="85" t="s">
        <v>310</v>
      </c>
      <c r="AL3" s="85"/>
      <c r="AM3" s="85"/>
      <c r="AN3" s="87">
        <v>40303.51945601852</v>
      </c>
      <c r="AO3" s="89" t="s">
        <v>325</v>
      </c>
      <c r="AP3" s="85" t="b">
        <v>0</v>
      </c>
      <c r="AQ3" s="85" t="b">
        <v>0</v>
      </c>
      <c r="AR3" s="85" t="b">
        <v>1</v>
      </c>
      <c r="AS3" s="85"/>
      <c r="AT3" s="85">
        <v>5</v>
      </c>
      <c r="AU3" s="89" t="s">
        <v>333</v>
      </c>
      <c r="AV3" s="85" t="b">
        <v>0</v>
      </c>
      <c r="AW3" s="85" t="s">
        <v>341</v>
      </c>
      <c r="AX3" s="89" t="s">
        <v>342</v>
      </c>
      <c r="AY3" s="85" t="s">
        <v>66</v>
      </c>
      <c r="AZ3" s="85" t="str">
        <f>REPLACE(INDEX(GroupVertices[Group],MATCH(Vertices[[#This Row],[Vertex]],GroupVertices[Vertex],0)),1,1,"")</f>
        <v>2</v>
      </c>
      <c r="BA3" s="51" t="s">
        <v>229</v>
      </c>
      <c r="BB3" s="51" t="s">
        <v>229</v>
      </c>
      <c r="BC3" s="51" t="s">
        <v>232</v>
      </c>
      <c r="BD3" s="51" t="s">
        <v>232</v>
      </c>
      <c r="BE3" s="51" t="s">
        <v>235</v>
      </c>
      <c r="BF3" s="51" t="s">
        <v>235</v>
      </c>
      <c r="BG3" s="128" t="s">
        <v>528</v>
      </c>
      <c r="BH3" s="128" t="s">
        <v>528</v>
      </c>
      <c r="BI3" s="128" t="s">
        <v>535</v>
      </c>
      <c r="BJ3" s="128" t="s">
        <v>535</v>
      </c>
      <c r="BK3" s="128">
        <v>1</v>
      </c>
      <c r="BL3" s="131">
        <v>4.3478260869565215</v>
      </c>
      <c r="BM3" s="128">
        <v>0</v>
      </c>
      <c r="BN3" s="131">
        <v>0</v>
      </c>
      <c r="BO3" s="128">
        <v>0</v>
      </c>
      <c r="BP3" s="131">
        <v>0</v>
      </c>
      <c r="BQ3" s="128">
        <v>22</v>
      </c>
      <c r="BR3" s="131">
        <v>95.65217391304348</v>
      </c>
      <c r="BS3" s="128">
        <v>23</v>
      </c>
      <c r="BT3" s="3"/>
      <c r="BU3" s="3"/>
    </row>
    <row r="4" spans="1:76" ht="15">
      <c r="A4" s="14" t="s">
        <v>218</v>
      </c>
      <c r="B4" s="15"/>
      <c r="C4" s="15" t="s">
        <v>64</v>
      </c>
      <c r="D4" s="93">
        <v>162</v>
      </c>
      <c r="E4" s="81"/>
      <c r="F4" s="112" t="s">
        <v>337</v>
      </c>
      <c r="G4" s="15"/>
      <c r="H4" s="16" t="s">
        <v>218</v>
      </c>
      <c r="I4" s="66"/>
      <c r="J4" s="66"/>
      <c r="K4" s="114" t="s">
        <v>352</v>
      </c>
      <c r="L4" s="94">
        <v>435.69565217391306</v>
      </c>
      <c r="M4" s="95">
        <v>6091.00830078125</v>
      </c>
      <c r="N4" s="95">
        <v>1901.7708740234375</v>
      </c>
      <c r="O4" s="77"/>
      <c r="P4" s="96"/>
      <c r="Q4" s="96"/>
      <c r="R4" s="97"/>
      <c r="S4" s="51">
        <v>3</v>
      </c>
      <c r="T4" s="51">
        <v>0</v>
      </c>
      <c r="U4" s="52">
        <v>1</v>
      </c>
      <c r="V4" s="52">
        <v>0.111111</v>
      </c>
      <c r="W4" s="52">
        <v>0.167714</v>
      </c>
      <c r="X4" s="52">
        <v>1.131508</v>
      </c>
      <c r="Y4" s="52">
        <v>0.3333333333333333</v>
      </c>
      <c r="Z4" s="52">
        <v>0</v>
      </c>
      <c r="AA4" s="82">
        <v>4</v>
      </c>
      <c r="AB4" s="82"/>
      <c r="AC4" s="98"/>
      <c r="AD4" s="85" t="s">
        <v>293</v>
      </c>
      <c r="AE4" s="85">
        <v>163</v>
      </c>
      <c r="AF4" s="85">
        <v>386</v>
      </c>
      <c r="AG4" s="85">
        <v>470</v>
      </c>
      <c r="AH4" s="85">
        <v>594</v>
      </c>
      <c r="AI4" s="85"/>
      <c r="AJ4" s="85" t="s">
        <v>302</v>
      </c>
      <c r="AK4" s="85" t="s">
        <v>311</v>
      </c>
      <c r="AL4" s="89" t="s">
        <v>318</v>
      </c>
      <c r="AM4" s="85"/>
      <c r="AN4" s="87">
        <v>43549.025717592594</v>
      </c>
      <c r="AO4" s="89" t="s">
        <v>326</v>
      </c>
      <c r="AP4" s="85" t="b">
        <v>1</v>
      </c>
      <c r="AQ4" s="85" t="b">
        <v>0</v>
      </c>
      <c r="AR4" s="85" t="b">
        <v>0</v>
      </c>
      <c r="AS4" s="85"/>
      <c r="AT4" s="85">
        <v>7</v>
      </c>
      <c r="AU4" s="85"/>
      <c r="AV4" s="85" t="b">
        <v>0</v>
      </c>
      <c r="AW4" s="85" t="s">
        <v>341</v>
      </c>
      <c r="AX4" s="89" t="s">
        <v>343</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214</v>
      </c>
      <c r="B5" s="15"/>
      <c r="C5" s="15" t="s">
        <v>64</v>
      </c>
      <c r="D5" s="93">
        <v>1000</v>
      </c>
      <c r="E5" s="81"/>
      <c r="F5" s="112" t="s">
        <v>338</v>
      </c>
      <c r="G5" s="15"/>
      <c r="H5" s="16" t="s">
        <v>214</v>
      </c>
      <c r="I5" s="66"/>
      <c r="J5" s="66"/>
      <c r="K5" s="114" t="s">
        <v>353</v>
      </c>
      <c r="L5" s="94">
        <v>9999</v>
      </c>
      <c r="M5" s="95">
        <v>610.7251586914062</v>
      </c>
      <c r="N5" s="95">
        <v>1105.771728515625</v>
      </c>
      <c r="O5" s="77"/>
      <c r="P5" s="96"/>
      <c r="Q5" s="96"/>
      <c r="R5" s="97"/>
      <c r="S5" s="51">
        <v>3</v>
      </c>
      <c r="T5" s="51">
        <v>3</v>
      </c>
      <c r="U5" s="52">
        <v>23</v>
      </c>
      <c r="V5" s="52">
        <v>0.166667</v>
      </c>
      <c r="W5" s="52">
        <v>0.245676</v>
      </c>
      <c r="X5" s="52">
        <v>2.218836</v>
      </c>
      <c r="Y5" s="52">
        <v>0.1</v>
      </c>
      <c r="Z5" s="52">
        <v>0</v>
      </c>
      <c r="AA5" s="82">
        <v>5</v>
      </c>
      <c r="AB5" s="82"/>
      <c r="AC5" s="98"/>
      <c r="AD5" s="85" t="s">
        <v>294</v>
      </c>
      <c r="AE5" s="85">
        <v>16338</v>
      </c>
      <c r="AF5" s="85">
        <v>242596</v>
      </c>
      <c r="AG5" s="85">
        <v>107852</v>
      </c>
      <c r="AH5" s="85">
        <v>191427</v>
      </c>
      <c r="AI5" s="85"/>
      <c r="AJ5" s="85" t="s">
        <v>303</v>
      </c>
      <c r="AK5" s="85" t="s">
        <v>312</v>
      </c>
      <c r="AL5" s="89" t="s">
        <v>319</v>
      </c>
      <c r="AM5" s="85"/>
      <c r="AN5" s="87">
        <v>40991.69116898148</v>
      </c>
      <c r="AO5" s="89" t="s">
        <v>327</v>
      </c>
      <c r="AP5" s="85" t="b">
        <v>0</v>
      </c>
      <c r="AQ5" s="85" t="b">
        <v>0</v>
      </c>
      <c r="AR5" s="85" t="b">
        <v>0</v>
      </c>
      <c r="AS5" s="85"/>
      <c r="AT5" s="85">
        <v>7937</v>
      </c>
      <c r="AU5" s="89" t="s">
        <v>334</v>
      </c>
      <c r="AV5" s="85" t="b">
        <v>1</v>
      </c>
      <c r="AW5" s="85" t="s">
        <v>341</v>
      </c>
      <c r="AX5" s="89" t="s">
        <v>344</v>
      </c>
      <c r="AY5" s="85" t="s">
        <v>66</v>
      </c>
      <c r="AZ5" s="85" t="str">
        <f>REPLACE(INDEX(GroupVertices[Group],MATCH(Vertices[[#This Row],[Vertex]],GroupVertices[Vertex],0)),1,1,"")</f>
        <v>1</v>
      </c>
      <c r="BA5" s="51" t="s">
        <v>419</v>
      </c>
      <c r="BB5" s="51" t="s">
        <v>419</v>
      </c>
      <c r="BC5" s="51" t="s">
        <v>426</v>
      </c>
      <c r="BD5" s="51" t="s">
        <v>426</v>
      </c>
      <c r="BE5" s="51" t="s">
        <v>524</v>
      </c>
      <c r="BF5" s="51" t="s">
        <v>526</v>
      </c>
      <c r="BG5" s="128" t="s">
        <v>529</v>
      </c>
      <c r="BH5" s="128" t="s">
        <v>533</v>
      </c>
      <c r="BI5" s="128" t="s">
        <v>496</v>
      </c>
      <c r="BJ5" s="128" t="s">
        <v>496</v>
      </c>
      <c r="BK5" s="128">
        <v>3</v>
      </c>
      <c r="BL5" s="131">
        <v>5.454545454545454</v>
      </c>
      <c r="BM5" s="128">
        <v>0</v>
      </c>
      <c r="BN5" s="131">
        <v>0</v>
      </c>
      <c r="BO5" s="128">
        <v>0</v>
      </c>
      <c r="BP5" s="131">
        <v>0</v>
      </c>
      <c r="BQ5" s="128">
        <v>52</v>
      </c>
      <c r="BR5" s="131">
        <v>94.54545454545455</v>
      </c>
      <c r="BS5" s="128">
        <v>55</v>
      </c>
      <c r="BT5" s="2"/>
      <c r="BU5" s="3"/>
      <c r="BV5" s="3"/>
      <c r="BW5" s="3"/>
      <c r="BX5" s="3"/>
    </row>
    <row r="6" spans="1:76" ht="15">
      <c r="A6" s="14" t="s">
        <v>213</v>
      </c>
      <c r="B6" s="15"/>
      <c r="C6" s="15" t="s">
        <v>64</v>
      </c>
      <c r="D6" s="93">
        <v>184.1582934054355</v>
      </c>
      <c r="E6" s="81"/>
      <c r="F6" s="112" t="s">
        <v>243</v>
      </c>
      <c r="G6" s="15"/>
      <c r="H6" s="16" t="s">
        <v>213</v>
      </c>
      <c r="I6" s="66"/>
      <c r="J6" s="66"/>
      <c r="K6" s="114" t="s">
        <v>354</v>
      </c>
      <c r="L6" s="94">
        <v>1</v>
      </c>
      <c r="M6" s="95">
        <v>6091.00830078125</v>
      </c>
      <c r="N6" s="95">
        <v>4999.5</v>
      </c>
      <c r="O6" s="77"/>
      <c r="P6" s="96"/>
      <c r="Q6" s="96"/>
      <c r="R6" s="97"/>
      <c r="S6" s="51">
        <v>0</v>
      </c>
      <c r="T6" s="51">
        <v>2</v>
      </c>
      <c r="U6" s="52">
        <v>0</v>
      </c>
      <c r="V6" s="52">
        <v>0.1</v>
      </c>
      <c r="W6" s="52">
        <v>0.134637</v>
      </c>
      <c r="X6" s="52">
        <v>0.784922</v>
      </c>
      <c r="Y6" s="52">
        <v>0.5</v>
      </c>
      <c r="Z6" s="52">
        <v>0</v>
      </c>
      <c r="AA6" s="82">
        <v>6</v>
      </c>
      <c r="AB6" s="82"/>
      <c r="AC6" s="98"/>
      <c r="AD6" s="85" t="s">
        <v>295</v>
      </c>
      <c r="AE6" s="85">
        <v>2632</v>
      </c>
      <c r="AF6" s="85">
        <v>1716</v>
      </c>
      <c r="AG6" s="85">
        <v>15634</v>
      </c>
      <c r="AH6" s="85">
        <v>48417</v>
      </c>
      <c r="AI6" s="85"/>
      <c r="AJ6" s="85" t="s">
        <v>304</v>
      </c>
      <c r="AK6" s="85" t="s">
        <v>313</v>
      </c>
      <c r="AL6" s="89" t="s">
        <v>320</v>
      </c>
      <c r="AM6" s="85"/>
      <c r="AN6" s="87">
        <v>39854.79141203704</v>
      </c>
      <c r="AO6" s="85"/>
      <c r="AP6" s="85" t="b">
        <v>0</v>
      </c>
      <c r="AQ6" s="85" t="b">
        <v>0</v>
      </c>
      <c r="AR6" s="85" t="b">
        <v>1</v>
      </c>
      <c r="AS6" s="85"/>
      <c r="AT6" s="85">
        <v>150</v>
      </c>
      <c r="AU6" s="89" t="s">
        <v>335</v>
      </c>
      <c r="AV6" s="85" t="b">
        <v>0</v>
      </c>
      <c r="AW6" s="85" t="s">
        <v>341</v>
      </c>
      <c r="AX6" s="89" t="s">
        <v>345</v>
      </c>
      <c r="AY6" s="85" t="s">
        <v>66</v>
      </c>
      <c r="AZ6" s="85" t="str">
        <f>REPLACE(INDEX(GroupVertices[Group],MATCH(Vertices[[#This Row],[Vertex]],GroupVertices[Vertex],0)),1,1,"")</f>
        <v>2</v>
      </c>
      <c r="BA6" s="51" t="s">
        <v>229</v>
      </c>
      <c r="BB6" s="51" t="s">
        <v>229</v>
      </c>
      <c r="BC6" s="51" t="s">
        <v>232</v>
      </c>
      <c r="BD6" s="51" t="s">
        <v>232</v>
      </c>
      <c r="BE6" s="51" t="s">
        <v>235</v>
      </c>
      <c r="BF6" s="51" t="s">
        <v>235</v>
      </c>
      <c r="BG6" s="128" t="s">
        <v>530</v>
      </c>
      <c r="BH6" s="128" t="s">
        <v>530</v>
      </c>
      <c r="BI6" s="128" t="s">
        <v>536</v>
      </c>
      <c r="BJ6" s="128" t="s">
        <v>536</v>
      </c>
      <c r="BK6" s="128">
        <v>1</v>
      </c>
      <c r="BL6" s="131">
        <v>5.882352941176471</v>
      </c>
      <c r="BM6" s="128">
        <v>0</v>
      </c>
      <c r="BN6" s="131">
        <v>0</v>
      </c>
      <c r="BO6" s="128">
        <v>0</v>
      </c>
      <c r="BP6" s="131">
        <v>0</v>
      </c>
      <c r="BQ6" s="128">
        <v>16</v>
      </c>
      <c r="BR6" s="131">
        <v>94.11764705882354</v>
      </c>
      <c r="BS6" s="128">
        <v>17</v>
      </c>
      <c r="BT6" s="2"/>
      <c r="BU6" s="3"/>
      <c r="BV6" s="3"/>
      <c r="BW6" s="3"/>
      <c r="BX6" s="3"/>
    </row>
    <row r="7" spans="1:76" ht="15">
      <c r="A7" s="14" t="s">
        <v>219</v>
      </c>
      <c r="B7" s="15"/>
      <c r="C7" s="15" t="s">
        <v>64</v>
      </c>
      <c r="D7" s="93">
        <v>1000</v>
      </c>
      <c r="E7" s="81"/>
      <c r="F7" s="112" t="s">
        <v>339</v>
      </c>
      <c r="G7" s="15"/>
      <c r="H7" s="16" t="s">
        <v>219</v>
      </c>
      <c r="I7" s="66"/>
      <c r="J7" s="66"/>
      <c r="K7" s="114" t="s">
        <v>355</v>
      </c>
      <c r="L7" s="94">
        <v>1</v>
      </c>
      <c r="M7" s="95">
        <v>4359.5380859375</v>
      </c>
      <c r="N7" s="95">
        <v>8893.228515625</v>
      </c>
      <c r="O7" s="77"/>
      <c r="P7" s="96"/>
      <c r="Q7" s="96"/>
      <c r="R7" s="97"/>
      <c r="S7" s="51">
        <v>1</v>
      </c>
      <c r="T7" s="51">
        <v>0</v>
      </c>
      <c r="U7" s="52">
        <v>0</v>
      </c>
      <c r="V7" s="52">
        <v>0.090909</v>
      </c>
      <c r="W7" s="52">
        <v>0.080014</v>
      </c>
      <c r="X7" s="52">
        <v>0.464332</v>
      </c>
      <c r="Y7" s="52">
        <v>0</v>
      </c>
      <c r="Z7" s="52">
        <v>0</v>
      </c>
      <c r="AA7" s="82">
        <v>7</v>
      </c>
      <c r="AB7" s="82"/>
      <c r="AC7" s="98"/>
      <c r="AD7" s="85" t="s">
        <v>296</v>
      </c>
      <c r="AE7" s="85">
        <v>933</v>
      </c>
      <c r="AF7" s="85">
        <v>50685</v>
      </c>
      <c r="AG7" s="85">
        <v>16726</v>
      </c>
      <c r="AH7" s="85">
        <v>7083</v>
      </c>
      <c r="AI7" s="85"/>
      <c r="AJ7" s="85" t="s">
        <v>305</v>
      </c>
      <c r="AK7" s="85" t="s">
        <v>314</v>
      </c>
      <c r="AL7" s="89" t="s">
        <v>321</v>
      </c>
      <c r="AM7" s="85"/>
      <c r="AN7" s="87">
        <v>39765.96344907407</v>
      </c>
      <c r="AO7" s="89" t="s">
        <v>328</v>
      </c>
      <c r="AP7" s="85" t="b">
        <v>0</v>
      </c>
      <c r="AQ7" s="85" t="b">
        <v>0</v>
      </c>
      <c r="AR7" s="85" t="b">
        <v>0</v>
      </c>
      <c r="AS7" s="85"/>
      <c r="AT7" s="85">
        <v>2030</v>
      </c>
      <c r="AU7" s="89" t="s">
        <v>334</v>
      </c>
      <c r="AV7" s="85" t="b">
        <v>1</v>
      </c>
      <c r="AW7" s="85" t="s">
        <v>341</v>
      </c>
      <c r="AX7" s="89" t="s">
        <v>346</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930.209705958369</v>
      </c>
      <c r="E8" s="81"/>
      <c r="F8" s="112" t="s">
        <v>340</v>
      </c>
      <c r="G8" s="15"/>
      <c r="H8" s="16" t="s">
        <v>220</v>
      </c>
      <c r="I8" s="66"/>
      <c r="J8" s="66"/>
      <c r="K8" s="114" t="s">
        <v>356</v>
      </c>
      <c r="L8" s="94">
        <v>1</v>
      </c>
      <c r="M8" s="95">
        <v>922.069091796875</v>
      </c>
      <c r="N8" s="95">
        <v>1975.525634765625</v>
      </c>
      <c r="O8" s="77"/>
      <c r="P8" s="96"/>
      <c r="Q8" s="96"/>
      <c r="R8" s="97"/>
      <c r="S8" s="51">
        <v>2</v>
      </c>
      <c r="T8" s="51">
        <v>0</v>
      </c>
      <c r="U8" s="52">
        <v>0</v>
      </c>
      <c r="V8" s="52">
        <v>0.1</v>
      </c>
      <c r="W8" s="52">
        <v>0.118661</v>
      </c>
      <c r="X8" s="52">
        <v>0.807527</v>
      </c>
      <c r="Y8" s="52">
        <v>0.5</v>
      </c>
      <c r="Z8" s="52">
        <v>0</v>
      </c>
      <c r="AA8" s="82">
        <v>8</v>
      </c>
      <c r="AB8" s="82"/>
      <c r="AC8" s="98"/>
      <c r="AD8" s="85" t="s">
        <v>297</v>
      </c>
      <c r="AE8" s="85">
        <v>755</v>
      </c>
      <c r="AF8" s="85">
        <v>46496</v>
      </c>
      <c r="AG8" s="85">
        <v>4592</v>
      </c>
      <c r="AH8" s="85">
        <v>2873</v>
      </c>
      <c r="AI8" s="85"/>
      <c r="AJ8" s="85" t="s">
        <v>306</v>
      </c>
      <c r="AK8" s="85" t="s">
        <v>315</v>
      </c>
      <c r="AL8" s="89" t="s">
        <v>322</v>
      </c>
      <c r="AM8" s="85"/>
      <c r="AN8" s="87">
        <v>42528.74056712963</v>
      </c>
      <c r="AO8" s="89" t="s">
        <v>329</v>
      </c>
      <c r="AP8" s="85" t="b">
        <v>1</v>
      </c>
      <c r="AQ8" s="85" t="b">
        <v>0</v>
      </c>
      <c r="AR8" s="85" t="b">
        <v>1</v>
      </c>
      <c r="AS8" s="85"/>
      <c r="AT8" s="85">
        <v>900</v>
      </c>
      <c r="AU8" s="85"/>
      <c r="AV8" s="85" t="b">
        <v>1</v>
      </c>
      <c r="AW8" s="85" t="s">
        <v>341</v>
      </c>
      <c r="AX8" s="89" t="s">
        <v>347</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215</v>
      </c>
      <c r="B9" s="15"/>
      <c r="C9" s="15" t="s">
        <v>64</v>
      </c>
      <c r="D9" s="93">
        <v>179.65999324042227</v>
      </c>
      <c r="E9" s="81"/>
      <c r="F9" s="112" t="s">
        <v>244</v>
      </c>
      <c r="G9" s="15"/>
      <c r="H9" s="16" t="s">
        <v>215</v>
      </c>
      <c r="I9" s="66"/>
      <c r="J9" s="66"/>
      <c r="K9" s="114" t="s">
        <v>357</v>
      </c>
      <c r="L9" s="94">
        <v>1</v>
      </c>
      <c r="M9" s="95">
        <v>2244.17236328125</v>
      </c>
      <c r="N9" s="95">
        <v>4925.74365234375</v>
      </c>
      <c r="O9" s="77"/>
      <c r="P9" s="96"/>
      <c r="Q9" s="96"/>
      <c r="R9" s="97"/>
      <c r="S9" s="51">
        <v>0</v>
      </c>
      <c r="T9" s="51">
        <v>2</v>
      </c>
      <c r="U9" s="52">
        <v>0</v>
      </c>
      <c r="V9" s="52">
        <v>0.1</v>
      </c>
      <c r="W9" s="52">
        <v>0.118661</v>
      </c>
      <c r="X9" s="52">
        <v>0.807527</v>
      </c>
      <c r="Y9" s="52">
        <v>0.5</v>
      </c>
      <c r="Z9" s="52">
        <v>0</v>
      </c>
      <c r="AA9" s="82">
        <v>9</v>
      </c>
      <c r="AB9" s="82"/>
      <c r="AC9" s="98"/>
      <c r="AD9" s="85" t="s">
        <v>298</v>
      </c>
      <c r="AE9" s="85">
        <v>3579</v>
      </c>
      <c r="AF9" s="85">
        <v>1446</v>
      </c>
      <c r="AG9" s="85">
        <v>9769</v>
      </c>
      <c r="AH9" s="85">
        <v>9591</v>
      </c>
      <c r="AI9" s="85"/>
      <c r="AJ9" s="85" t="s">
        <v>307</v>
      </c>
      <c r="AK9" s="85"/>
      <c r="AL9" s="85"/>
      <c r="AM9" s="85"/>
      <c r="AN9" s="87">
        <v>40634.51621527778</v>
      </c>
      <c r="AO9" s="89" t="s">
        <v>330</v>
      </c>
      <c r="AP9" s="85" t="b">
        <v>0</v>
      </c>
      <c r="AQ9" s="85" t="b">
        <v>0</v>
      </c>
      <c r="AR9" s="85" t="b">
        <v>0</v>
      </c>
      <c r="AS9" s="85"/>
      <c r="AT9" s="85">
        <v>8</v>
      </c>
      <c r="AU9" s="89" t="s">
        <v>334</v>
      </c>
      <c r="AV9" s="85" t="b">
        <v>0</v>
      </c>
      <c r="AW9" s="85" t="s">
        <v>341</v>
      </c>
      <c r="AX9" s="89" t="s">
        <v>348</v>
      </c>
      <c r="AY9" s="85" t="s">
        <v>66</v>
      </c>
      <c r="AZ9" s="85" t="str">
        <f>REPLACE(INDEX(GroupVertices[Group],MATCH(Vertices[[#This Row],[Vertex]],GroupVertices[Vertex],0)),1,1,"")</f>
        <v>1</v>
      </c>
      <c r="BA9" s="51"/>
      <c r="BB9" s="51"/>
      <c r="BC9" s="51"/>
      <c r="BD9" s="51"/>
      <c r="BE9" s="51" t="s">
        <v>238</v>
      </c>
      <c r="BF9" s="51" t="s">
        <v>238</v>
      </c>
      <c r="BG9" s="128" t="s">
        <v>471</v>
      </c>
      <c r="BH9" s="128" t="s">
        <v>471</v>
      </c>
      <c r="BI9" s="128" t="s">
        <v>498</v>
      </c>
      <c r="BJ9" s="128" t="s">
        <v>498</v>
      </c>
      <c r="BK9" s="128">
        <v>2</v>
      </c>
      <c r="BL9" s="131">
        <v>9.090909090909092</v>
      </c>
      <c r="BM9" s="128">
        <v>0</v>
      </c>
      <c r="BN9" s="131">
        <v>0</v>
      </c>
      <c r="BO9" s="128">
        <v>0</v>
      </c>
      <c r="BP9" s="131">
        <v>0</v>
      </c>
      <c r="BQ9" s="128">
        <v>20</v>
      </c>
      <c r="BR9" s="131">
        <v>90.9090909090909</v>
      </c>
      <c r="BS9" s="128">
        <v>22</v>
      </c>
      <c r="BT9" s="2"/>
      <c r="BU9" s="3"/>
      <c r="BV9" s="3"/>
      <c r="BW9" s="3"/>
      <c r="BX9" s="3"/>
    </row>
    <row r="10" spans="1:76" ht="15">
      <c r="A10" s="14" t="s">
        <v>216</v>
      </c>
      <c r="B10" s="15"/>
      <c r="C10" s="15" t="s">
        <v>64</v>
      </c>
      <c r="D10" s="93">
        <v>175.4615797530766</v>
      </c>
      <c r="E10" s="81"/>
      <c r="F10" s="112" t="s">
        <v>245</v>
      </c>
      <c r="G10" s="15"/>
      <c r="H10" s="16" t="s">
        <v>216</v>
      </c>
      <c r="I10" s="66"/>
      <c r="J10" s="66"/>
      <c r="K10" s="114" t="s">
        <v>358</v>
      </c>
      <c r="L10" s="94">
        <v>1</v>
      </c>
      <c r="M10" s="95">
        <v>8813.2841796875</v>
      </c>
      <c r="N10" s="95">
        <v>2676.202880859375</v>
      </c>
      <c r="O10" s="77"/>
      <c r="P10" s="96"/>
      <c r="Q10" s="96"/>
      <c r="R10" s="97"/>
      <c r="S10" s="51">
        <v>1</v>
      </c>
      <c r="T10" s="51">
        <v>1</v>
      </c>
      <c r="U10" s="52">
        <v>0</v>
      </c>
      <c r="V10" s="52">
        <v>0</v>
      </c>
      <c r="W10" s="52">
        <v>0</v>
      </c>
      <c r="X10" s="52">
        <v>0.999939</v>
      </c>
      <c r="Y10" s="52">
        <v>0</v>
      </c>
      <c r="Z10" s="52" t="s">
        <v>408</v>
      </c>
      <c r="AA10" s="82">
        <v>10</v>
      </c>
      <c r="AB10" s="82"/>
      <c r="AC10" s="98"/>
      <c r="AD10" s="85" t="s">
        <v>299</v>
      </c>
      <c r="AE10" s="85">
        <v>1080</v>
      </c>
      <c r="AF10" s="85">
        <v>1194</v>
      </c>
      <c r="AG10" s="85">
        <v>13900</v>
      </c>
      <c r="AH10" s="85">
        <v>3333</v>
      </c>
      <c r="AI10" s="85"/>
      <c r="AJ10" s="85" t="s">
        <v>308</v>
      </c>
      <c r="AK10" s="85" t="s">
        <v>316</v>
      </c>
      <c r="AL10" s="89" t="s">
        <v>323</v>
      </c>
      <c r="AM10" s="85"/>
      <c r="AN10" s="87">
        <v>39898.82958333333</v>
      </c>
      <c r="AO10" s="89" t="s">
        <v>331</v>
      </c>
      <c r="AP10" s="85" t="b">
        <v>0</v>
      </c>
      <c r="AQ10" s="85" t="b">
        <v>0</v>
      </c>
      <c r="AR10" s="85" t="b">
        <v>0</v>
      </c>
      <c r="AS10" s="85"/>
      <c r="AT10" s="85">
        <v>475</v>
      </c>
      <c r="AU10" s="89" t="s">
        <v>336</v>
      </c>
      <c r="AV10" s="85" t="b">
        <v>0</v>
      </c>
      <c r="AW10" s="85" t="s">
        <v>341</v>
      </c>
      <c r="AX10" s="89" t="s">
        <v>349</v>
      </c>
      <c r="AY10" s="85" t="s">
        <v>66</v>
      </c>
      <c r="AZ10" s="85" t="str">
        <f>REPLACE(INDEX(GroupVertices[Group],MATCH(Vertices[[#This Row],[Vertex]],GroupVertices[Vertex],0)),1,1,"")</f>
        <v>3</v>
      </c>
      <c r="BA10" s="51" t="s">
        <v>231</v>
      </c>
      <c r="BB10" s="51" t="s">
        <v>231</v>
      </c>
      <c r="BC10" s="51" t="s">
        <v>234</v>
      </c>
      <c r="BD10" s="51" t="s">
        <v>234</v>
      </c>
      <c r="BE10" s="51" t="s">
        <v>239</v>
      </c>
      <c r="BF10" s="51" t="s">
        <v>239</v>
      </c>
      <c r="BG10" s="128" t="s">
        <v>471</v>
      </c>
      <c r="BH10" s="128" t="s">
        <v>471</v>
      </c>
      <c r="BI10" s="128" t="s">
        <v>498</v>
      </c>
      <c r="BJ10" s="128" t="s">
        <v>498</v>
      </c>
      <c r="BK10" s="128">
        <v>2</v>
      </c>
      <c r="BL10" s="131">
        <v>6.0606060606060606</v>
      </c>
      <c r="BM10" s="128">
        <v>0</v>
      </c>
      <c r="BN10" s="131">
        <v>0</v>
      </c>
      <c r="BO10" s="128">
        <v>0</v>
      </c>
      <c r="BP10" s="131">
        <v>0</v>
      </c>
      <c r="BQ10" s="128">
        <v>31</v>
      </c>
      <c r="BR10" s="131">
        <v>93.93939393939394</v>
      </c>
      <c r="BS10" s="128">
        <v>33</v>
      </c>
      <c r="BT10" s="2"/>
      <c r="BU10" s="3"/>
      <c r="BV10" s="3"/>
      <c r="BW10" s="3"/>
      <c r="BX10" s="3"/>
    </row>
    <row r="11" spans="1:76" ht="15">
      <c r="A11" s="99" t="s">
        <v>217</v>
      </c>
      <c r="B11" s="100"/>
      <c r="C11" s="100" t="s">
        <v>64</v>
      </c>
      <c r="D11" s="101">
        <v>552.9689258235751</v>
      </c>
      <c r="E11" s="102"/>
      <c r="F11" s="113" t="s">
        <v>246</v>
      </c>
      <c r="G11" s="100"/>
      <c r="H11" s="103" t="s">
        <v>217</v>
      </c>
      <c r="I11" s="104"/>
      <c r="J11" s="104"/>
      <c r="K11" s="115" t="s">
        <v>359</v>
      </c>
      <c r="L11" s="105">
        <v>1</v>
      </c>
      <c r="M11" s="106">
        <v>8813.2841796875</v>
      </c>
      <c r="N11" s="106">
        <v>7322.796875</v>
      </c>
      <c r="O11" s="107"/>
      <c r="P11" s="108"/>
      <c r="Q11" s="108"/>
      <c r="R11" s="109"/>
      <c r="S11" s="51">
        <v>1</v>
      </c>
      <c r="T11" s="51">
        <v>1</v>
      </c>
      <c r="U11" s="52">
        <v>0</v>
      </c>
      <c r="V11" s="52">
        <v>0</v>
      </c>
      <c r="W11" s="52">
        <v>0</v>
      </c>
      <c r="X11" s="52">
        <v>0.999939</v>
      </c>
      <c r="Y11" s="52">
        <v>0</v>
      </c>
      <c r="Z11" s="52" t="s">
        <v>408</v>
      </c>
      <c r="AA11" s="110">
        <v>11</v>
      </c>
      <c r="AB11" s="110"/>
      <c r="AC11" s="111"/>
      <c r="AD11" s="85" t="s">
        <v>300</v>
      </c>
      <c r="AE11" s="85">
        <v>138</v>
      </c>
      <c r="AF11" s="85">
        <v>23853</v>
      </c>
      <c r="AG11" s="85">
        <v>29265</v>
      </c>
      <c r="AH11" s="85">
        <v>15978</v>
      </c>
      <c r="AI11" s="85"/>
      <c r="AJ11" s="85" t="s">
        <v>309</v>
      </c>
      <c r="AK11" s="85" t="s">
        <v>317</v>
      </c>
      <c r="AL11" s="89" t="s">
        <v>324</v>
      </c>
      <c r="AM11" s="85"/>
      <c r="AN11" s="87">
        <v>40857.05613425926</v>
      </c>
      <c r="AO11" s="89" t="s">
        <v>332</v>
      </c>
      <c r="AP11" s="85" t="b">
        <v>0</v>
      </c>
      <c r="AQ11" s="85" t="b">
        <v>0</v>
      </c>
      <c r="AR11" s="85" t="b">
        <v>1</v>
      </c>
      <c r="AS11" s="85"/>
      <c r="AT11" s="85">
        <v>369</v>
      </c>
      <c r="AU11" s="89" t="s">
        <v>334</v>
      </c>
      <c r="AV11" s="85" t="b">
        <v>0</v>
      </c>
      <c r="AW11" s="85" t="s">
        <v>341</v>
      </c>
      <c r="AX11" s="89" t="s">
        <v>350</v>
      </c>
      <c r="AY11" s="85" t="s">
        <v>66</v>
      </c>
      <c r="AZ11" s="85" t="str">
        <f>REPLACE(INDEX(GroupVertices[Group],MATCH(Vertices[[#This Row],[Vertex]],GroupVertices[Vertex],0)),1,1,"")</f>
        <v>3</v>
      </c>
      <c r="BA11" s="51" t="s">
        <v>230</v>
      </c>
      <c r="BB11" s="51" t="s">
        <v>230</v>
      </c>
      <c r="BC11" s="51" t="s">
        <v>233</v>
      </c>
      <c r="BD11" s="51" t="s">
        <v>233</v>
      </c>
      <c r="BE11" s="51" t="s">
        <v>237</v>
      </c>
      <c r="BF11" s="51" t="s">
        <v>237</v>
      </c>
      <c r="BG11" s="128" t="s">
        <v>531</v>
      </c>
      <c r="BH11" s="128" t="s">
        <v>531</v>
      </c>
      <c r="BI11" s="128" t="s">
        <v>537</v>
      </c>
      <c r="BJ11" s="128" t="s">
        <v>537</v>
      </c>
      <c r="BK11" s="128">
        <v>2</v>
      </c>
      <c r="BL11" s="131">
        <v>5.714285714285714</v>
      </c>
      <c r="BM11" s="128">
        <v>0</v>
      </c>
      <c r="BN11" s="131">
        <v>0</v>
      </c>
      <c r="BO11" s="128">
        <v>0</v>
      </c>
      <c r="BP11" s="131">
        <v>0</v>
      </c>
      <c r="BQ11" s="128">
        <v>33</v>
      </c>
      <c r="BR11" s="131">
        <v>94.28571428571429</v>
      </c>
      <c r="BS11" s="128">
        <v>35</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4" r:id="rId1" display="http://www.omdena.com/"/>
    <hyperlink ref="AL5" r:id="rId2" display="http://www.linkedin.com/in/kirkdborne"/>
    <hyperlink ref="AL6" r:id="rId3" display="http://t.co/0hkhm6bben"/>
    <hyperlink ref="AL7" r:id="rId4" display="http://www.boozallen.com/"/>
    <hyperlink ref="AL8" r:id="rId5" display="https://t.co/UURxCRbsBJ"/>
    <hyperlink ref="AL10" r:id="rId6" display="http://www.linkedin.com/in/reinalingle"/>
    <hyperlink ref="AL11" r:id="rId7" display="https://www.linkedin.com/in/TheAdamGabriel"/>
    <hyperlink ref="AO3" r:id="rId8" display="https://pbs.twimg.com/profile_banners/140411347/1446539670"/>
    <hyperlink ref="AO4" r:id="rId9" display="https://pbs.twimg.com/profile_banners/1109977455417282566/1563831946"/>
    <hyperlink ref="AO5" r:id="rId10" display="https://pbs.twimg.com/profile_banners/534563976/1540268609"/>
    <hyperlink ref="AO7" r:id="rId11" display="https://pbs.twimg.com/profile_banners/17375116/1556652886"/>
    <hyperlink ref="AO8" r:id="rId12" display="https://pbs.twimg.com/profile_banners/740238495952736256/1512365626"/>
    <hyperlink ref="AO9" r:id="rId13" display="https://pbs.twimg.com/profile_banners/275508260/1541679196"/>
    <hyperlink ref="AO10" r:id="rId14" display="https://pbs.twimg.com/profile_banners/26833196/1470934268"/>
    <hyperlink ref="AO11" r:id="rId15" display="https://pbs.twimg.com/profile_banners/408898240/1531047876"/>
    <hyperlink ref="AU3" r:id="rId16" display="http://abs.twimg.com/images/themes/theme14/bg.gif"/>
    <hyperlink ref="AU5" r:id="rId17" display="http://abs.twimg.com/images/themes/theme1/bg.png"/>
    <hyperlink ref="AU6" r:id="rId18" display="http://abs.twimg.com/images/themes/theme15/bg.png"/>
    <hyperlink ref="AU7" r:id="rId19" display="http://abs.twimg.com/images/themes/theme1/bg.png"/>
    <hyperlink ref="AU9" r:id="rId20" display="http://abs.twimg.com/images/themes/theme1/bg.png"/>
    <hyperlink ref="AU10" r:id="rId21" display="http://abs.twimg.com/images/themes/theme10/bg.gif"/>
    <hyperlink ref="AU11" r:id="rId22" display="http://abs.twimg.com/images/themes/theme1/bg.png"/>
    <hyperlink ref="F3" r:id="rId23" display="http://pbs.twimg.com/profile_images/875366993683038208/Y8r5uHkW_normal.jpg"/>
    <hyperlink ref="F4" r:id="rId24" display="http://pbs.twimg.com/profile_images/1110255510446661637/CoXqr0hG_normal.png"/>
    <hyperlink ref="F5" r:id="rId25" display="http://pbs.twimg.com/profile_images/1112733580948635648/s-8d1avb_normal.jpg"/>
    <hyperlink ref="F6" r:id="rId26" display="http://pbs.twimg.com/profile_images/1104792192856608774/-ApzkSbb_normal.png"/>
    <hyperlink ref="F7" r:id="rId27" display="http://pbs.twimg.com/profile_images/1123309632326393860/TdrhAEp5_normal.png"/>
    <hyperlink ref="F8" r:id="rId28" display="http://pbs.twimg.com/profile_images/877294444554231809/Wcem1g-S_normal.jpg"/>
    <hyperlink ref="F9" r:id="rId29" display="http://pbs.twimg.com/profile_images/1033995523710246912/Vc8FbS3Q_normal.jpg"/>
    <hyperlink ref="F10" r:id="rId30" display="http://pbs.twimg.com/profile_images/663792433935814656/rtqXyrRv_normal.jpg"/>
    <hyperlink ref="F11" r:id="rId31" display="http://pbs.twimg.com/profile_images/1085994913769111553/dD2ITOEw_normal.jpg"/>
    <hyperlink ref="AX3" r:id="rId32" display="https://twitter.com/nishu_r"/>
    <hyperlink ref="AX4" r:id="rId33" display="https://twitter.com/omdenaai"/>
    <hyperlink ref="AX5" r:id="rId34" display="https://twitter.com/kirkdborne"/>
    <hyperlink ref="AX6" r:id="rId35" display="https://twitter.com/johngmcnutt"/>
    <hyperlink ref="AX7" r:id="rId36" display="https://twitter.com/boozallen"/>
    <hyperlink ref="AX8" r:id="rId37" display="https://twitter.com/nvidiaai"/>
    <hyperlink ref="AX9" r:id="rId38" display="https://twitter.com/gabriel_oguna"/>
    <hyperlink ref="AX10" r:id="rId39" display="https://twitter.com/rlingle"/>
    <hyperlink ref="AX11" r:id="rId40" display="https://twitter.com/theadamgabriel"/>
  </hyperlinks>
  <printOptions/>
  <pageMargins left="0.7" right="0.7" top="0.75" bottom="0.75" header="0.3" footer="0.3"/>
  <pageSetup horizontalDpi="600" verticalDpi="600" orientation="portrait" r:id="rId44"/>
  <legacyDrawing r:id="rId42"/>
  <tableParts>
    <tablePart r:id="rId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418</v>
      </c>
      <c r="Z2" s="13" t="s">
        <v>425</v>
      </c>
      <c r="AA2" s="13" t="s">
        <v>442</v>
      </c>
      <c r="AB2" s="13" t="s">
        <v>468</v>
      </c>
      <c r="AC2" s="13" t="s">
        <v>495</v>
      </c>
      <c r="AD2" s="13" t="s">
        <v>507</v>
      </c>
      <c r="AE2" s="13" t="s">
        <v>508</v>
      </c>
      <c r="AF2" s="13" t="s">
        <v>515</v>
      </c>
      <c r="AG2" s="67" t="s">
        <v>564</v>
      </c>
      <c r="AH2" s="67" t="s">
        <v>565</v>
      </c>
      <c r="AI2" s="67" t="s">
        <v>566</v>
      </c>
      <c r="AJ2" s="67" t="s">
        <v>567</v>
      </c>
      <c r="AK2" s="67" t="s">
        <v>568</v>
      </c>
      <c r="AL2" s="67" t="s">
        <v>569</v>
      </c>
      <c r="AM2" s="67" t="s">
        <v>570</v>
      </c>
      <c r="AN2" s="67" t="s">
        <v>571</v>
      </c>
      <c r="AO2" s="67" t="s">
        <v>574</v>
      </c>
    </row>
    <row r="3" spans="1:41" ht="15">
      <c r="A3" s="125" t="s">
        <v>399</v>
      </c>
      <c r="B3" s="126" t="s">
        <v>402</v>
      </c>
      <c r="C3" s="126" t="s">
        <v>56</v>
      </c>
      <c r="D3" s="117"/>
      <c r="E3" s="116"/>
      <c r="F3" s="118" t="s">
        <v>600</v>
      </c>
      <c r="G3" s="119"/>
      <c r="H3" s="119"/>
      <c r="I3" s="120">
        <v>3</v>
      </c>
      <c r="J3" s="121"/>
      <c r="K3" s="51">
        <v>4</v>
      </c>
      <c r="L3" s="51">
        <v>4</v>
      </c>
      <c r="M3" s="51">
        <v>0</v>
      </c>
      <c r="N3" s="51">
        <v>4</v>
      </c>
      <c r="O3" s="51">
        <v>0</v>
      </c>
      <c r="P3" s="52">
        <v>0</v>
      </c>
      <c r="Q3" s="52">
        <v>0</v>
      </c>
      <c r="R3" s="51">
        <v>1</v>
      </c>
      <c r="S3" s="51">
        <v>0</v>
      </c>
      <c r="T3" s="51">
        <v>4</v>
      </c>
      <c r="U3" s="51">
        <v>4</v>
      </c>
      <c r="V3" s="51">
        <v>2</v>
      </c>
      <c r="W3" s="52">
        <v>1</v>
      </c>
      <c r="X3" s="52">
        <v>0.3333333333333333</v>
      </c>
      <c r="Y3" s="85" t="s">
        <v>419</v>
      </c>
      <c r="Z3" s="85" t="s">
        <v>426</v>
      </c>
      <c r="AA3" s="85" t="s">
        <v>443</v>
      </c>
      <c r="AB3" s="91" t="s">
        <v>469</v>
      </c>
      <c r="AC3" s="91" t="s">
        <v>496</v>
      </c>
      <c r="AD3" s="91"/>
      <c r="AE3" s="91" t="s">
        <v>509</v>
      </c>
      <c r="AF3" s="91" t="s">
        <v>516</v>
      </c>
      <c r="AG3" s="128">
        <v>5</v>
      </c>
      <c r="AH3" s="131">
        <v>6.4935064935064934</v>
      </c>
      <c r="AI3" s="128">
        <v>0</v>
      </c>
      <c r="AJ3" s="131">
        <v>0</v>
      </c>
      <c r="AK3" s="128">
        <v>0</v>
      </c>
      <c r="AL3" s="131">
        <v>0</v>
      </c>
      <c r="AM3" s="128">
        <v>72</v>
      </c>
      <c r="AN3" s="131">
        <v>93.50649350649351</v>
      </c>
      <c r="AO3" s="128">
        <v>77</v>
      </c>
    </row>
    <row r="4" spans="1:41" ht="15">
      <c r="A4" s="125" t="s">
        <v>400</v>
      </c>
      <c r="B4" s="126" t="s">
        <v>403</v>
      </c>
      <c r="C4" s="126" t="s">
        <v>56</v>
      </c>
      <c r="D4" s="122"/>
      <c r="E4" s="100"/>
      <c r="F4" s="103" t="s">
        <v>601</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229</v>
      </c>
      <c r="Z4" s="85" t="s">
        <v>232</v>
      </c>
      <c r="AA4" s="85" t="s">
        <v>235</v>
      </c>
      <c r="AB4" s="91" t="s">
        <v>470</v>
      </c>
      <c r="AC4" s="91" t="s">
        <v>497</v>
      </c>
      <c r="AD4" s="91"/>
      <c r="AE4" s="91" t="s">
        <v>510</v>
      </c>
      <c r="AF4" s="91" t="s">
        <v>517</v>
      </c>
      <c r="AG4" s="128">
        <v>2</v>
      </c>
      <c r="AH4" s="131">
        <v>5</v>
      </c>
      <c r="AI4" s="128">
        <v>0</v>
      </c>
      <c r="AJ4" s="131">
        <v>0</v>
      </c>
      <c r="AK4" s="128">
        <v>0</v>
      </c>
      <c r="AL4" s="131">
        <v>0</v>
      </c>
      <c r="AM4" s="128">
        <v>38</v>
      </c>
      <c r="AN4" s="131">
        <v>95</v>
      </c>
      <c r="AO4" s="128">
        <v>40</v>
      </c>
    </row>
    <row r="5" spans="1:41" ht="15">
      <c r="A5" s="125" t="s">
        <v>401</v>
      </c>
      <c r="B5" s="126" t="s">
        <v>404</v>
      </c>
      <c r="C5" s="126" t="s">
        <v>56</v>
      </c>
      <c r="D5" s="122"/>
      <c r="E5" s="100"/>
      <c r="F5" s="103" t="s">
        <v>602</v>
      </c>
      <c r="G5" s="107"/>
      <c r="H5" s="107"/>
      <c r="I5" s="123">
        <v>5</v>
      </c>
      <c r="J5" s="110"/>
      <c r="K5" s="51">
        <v>2</v>
      </c>
      <c r="L5" s="51">
        <v>2</v>
      </c>
      <c r="M5" s="51">
        <v>0</v>
      </c>
      <c r="N5" s="51">
        <v>2</v>
      </c>
      <c r="O5" s="51">
        <v>2</v>
      </c>
      <c r="P5" s="52" t="s">
        <v>408</v>
      </c>
      <c r="Q5" s="52" t="s">
        <v>408</v>
      </c>
      <c r="R5" s="51">
        <v>2</v>
      </c>
      <c r="S5" s="51">
        <v>2</v>
      </c>
      <c r="T5" s="51">
        <v>1</v>
      </c>
      <c r="U5" s="51">
        <v>1</v>
      </c>
      <c r="V5" s="51">
        <v>0</v>
      </c>
      <c r="W5" s="52">
        <v>0</v>
      </c>
      <c r="X5" s="52">
        <v>0</v>
      </c>
      <c r="Y5" s="85" t="s">
        <v>231</v>
      </c>
      <c r="Z5" s="85" t="s">
        <v>234</v>
      </c>
      <c r="AA5" s="85" t="s">
        <v>444</v>
      </c>
      <c r="AB5" s="91" t="s">
        <v>471</v>
      </c>
      <c r="AC5" s="91" t="s">
        <v>498</v>
      </c>
      <c r="AD5" s="91"/>
      <c r="AE5" s="91"/>
      <c r="AF5" s="91" t="s">
        <v>518</v>
      </c>
      <c r="AG5" s="128">
        <v>4</v>
      </c>
      <c r="AH5" s="131">
        <v>5.882352941176471</v>
      </c>
      <c r="AI5" s="128">
        <v>0</v>
      </c>
      <c r="AJ5" s="131">
        <v>0</v>
      </c>
      <c r="AK5" s="128">
        <v>0</v>
      </c>
      <c r="AL5" s="131">
        <v>0</v>
      </c>
      <c r="AM5" s="128">
        <v>64</v>
      </c>
      <c r="AN5" s="131">
        <v>94.11764705882354</v>
      </c>
      <c r="AO5" s="128">
        <v>68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399</v>
      </c>
      <c r="B2" s="91" t="s">
        <v>215</v>
      </c>
      <c r="C2" s="85">
        <f>VLOOKUP(GroupVertices[[#This Row],[Vertex]],Vertices[],MATCH("ID",Vertices[[#Headers],[Vertex]:[Vertex Content Word Count]],0),FALSE)</f>
        <v>9</v>
      </c>
    </row>
    <row r="3" spans="1:3" ht="15">
      <c r="A3" s="85" t="s">
        <v>399</v>
      </c>
      <c r="B3" s="91" t="s">
        <v>214</v>
      </c>
      <c r="C3" s="85">
        <f>VLOOKUP(GroupVertices[[#This Row],[Vertex]],Vertices[],MATCH("ID",Vertices[[#Headers],[Vertex]:[Vertex Content Word Count]],0),FALSE)</f>
        <v>5</v>
      </c>
    </row>
    <row r="4" spans="1:3" ht="15">
      <c r="A4" s="85" t="s">
        <v>399</v>
      </c>
      <c r="B4" s="91" t="s">
        <v>220</v>
      </c>
      <c r="C4" s="85">
        <f>VLOOKUP(GroupVertices[[#This Row],[Vertex]],Vertices[],MATCH("ID",Vertices[[#Headers],[Vertex]:[Vertex Content Word Count]],0),FALSE)</f>
        <v>8</v>
      </c>
    </row>
    <row r="5" spans="1:3" ht="15">
      <c r="A5" s="85" t="s">
        <v>399</v>
      </c>
      <c r="B5" s="91" t="s">
        <v>219</v>
      </c>
      <c r="C5" s="85">
        <f>VLOOKUP(GroupVertices[[#This Row],[Vertex]],Vertices[],MATCH("ID",Vertices[[#Headers],[Vertex]:[Vertex Content Word Count]],0),FALSE)</f>
        <v>7</v>
      </c>
    </row>
    <row r="6" spans="1:3" ht="15">
      <c r="A6" s="85" t="s">
        <v>400</v>
      </c>
      <c r="B6" s="91" t="s">
        <v>213</v>
      </c>
      <c r="C6" s="85">
        <f>VLOOKUP(GroupVertices[[#This Row],[Vertex]],Vertices[],MATCH("ID",Vertices[[#Headers],[Vertex]:[Vertex Content Word Count]],0),FALSE)</f>
        <v>6</v>
      </c>
    </row>
    <row r="7" spans="1:3" ht="15">
      <c r="A7" s="85" t="s">
        <v>400</v>
      </c>
      <c r="B7" s="91" t="s">
        <v>218</v>
      </c>
      <c r="C7" s="85">
        <f>VLOOKUP(GroupVertices[[#This Row],[Vertex]],Vertices[],MATCH("ID",Vertices[[#Headers],[Vertex]:[Vertex Content Word Count]],0),FALSE)</f>
        <v>4</v>
      </c>
    </row>
    <row r="8" spans="1:3" ht="15">
      <c r="A8" s="85" t="s">
        <v>400</v>
      </c>
      <c r="B8" s="91" t="s">
        <v>212</v>
      </c>
      <c r="C8" s="85">
        <f>VLOOKUP(GroupVertices[[#This Row],[Vertex]],Vertices[],MATCH("ID",Vertices[[#Headers],[Vertex]:[Vertex Content Word Count]],0),FALSE)</f>
        <v>3</v>
      </c>
    </row>
    <row r="9" spans="1:3" ht="15">
      <c r="A9" s="85" t="s">
        <v>401</v>
      </c>
      <c r="B9" s="91" t="s">
        <v>216</v>
      </c>
      <c r="C9" s="85">
        <f>VLOOKUP(GroupVertices[[#This Row],[Vertex]],Vertices[],MATCH("ID",Vertices[[#Headers],[Vertex]:[Vertex Content Word Count]],0),FALSE)</f>
        <v>10</v>
      </c>
    </row>
    <row r="10" spans="1:3" ht="15">
      <c r="A10" s="85" t="s">
        <v>401</v>
      </c>
      <c r="B10" s="91" t="s">
        <v>217</v>
      </c>
      <c r="C10"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578</v>
      </c>
      <c r="B2" s="36" t="s">
        <v>360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0.464332</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0.41818181818181815</v>
      </c>
      <c r="K3" s="42">
        <f>COUNTIF(Vertices[Betweenness Centrality],"&gt;= "&amp;J3)-COUNTIF(Vertices[Betweenness Centrality],"&gt;="&amp;J4)</f>
        <v>0</v>
      </c>
      <c r="L3" s="41">
        <f aca="true" t="shared" si="5" ref="L3:L26">L2+($L$57-$L$2)/BinDivisor</f>
        <v>0.003030309090909091</v>
      </c>
      <c r="M3" s="42">
        <f>COUNTIF(Vertices[Closeness Centrality],"&gt;= "&amp;L3)-COUNTIF(Vertices[Closeness Centrality],"&gt;="&amp;L4)</f>
        <v>0</v>
      </c>
      <c r="N3" s="41">
        <f aca="true" t="shared" si="6" ref="N3:N26">N2+($N$57-$N$2)/BinDivisor</f>
        <v>0.004466836363636364</v>
      </c>
      <c r="O3" s="42">
        <f>COUNTIF(Vertices[Eigenvector Centrality],"&gt;= "&amp;N3)-COUNTIF(Vertices[Eigenvector Centrality],"&gt;="&amp;N4)</f>
        <v>0</v>
      </c>
      <c r="P3" s="41">
        <f aca="true" t="shared" si="7" ref="P3:P26">P2+($P$57-$P$2)/BinDivisor</f>
        <v>0.49623207272727277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0.10909090909090909</v>
      </c>
      <c r="G4" s="40">
        <f>COUNTIF(Vertices[In-Degree],"&gt;= "&amp;F4)-COUNTIF(Vertices[In-Degree],"&gt;="&amp;F5)</f>
        <v>0</v>
      </c>
      <c r="H4" s="39">
        <f t="shared" si="3"/>
        <v>0.10909090909090909</v>
      </c>
      <c r="I4" s="40">
        <f>COUNTIF(Vertices[Out-Degree],"&gt;= "&amp;H4)-COUNTIF(Vertices[Out-Degree],"&gt;="&amp;H5)</f>
        <v>0</v>
      </c>
      <c r="J4" s="39">
        <f t="shared" si="4"/>
        <v>0.8363636363636363</v>
      </c>
      <c r="K4" s="40">
        <f>COUNTIF(Vertices[Betweenness Centrality],"&gt;= "&amp;J4)-COUNTIF(Vertices[Betweenness Centrality],"&gt;="&amp;J5)</f>
        <v>1</v>
      </c>
      <c r="L4" s="39">
        <f t="shared" si="5"/>
        <v>0.006060618181818182</v>
      </c>
      <c r="M4" s="40">
        <f>COUNTIF(Vertices[Closeness Centrality],"&gt;= "&amp;L4)-COUNTIF(Vertices[Closeness Centrality],"&gt;="&amp;L5)</f>
        <v>0</v>
      </c>
      <c r="N4" s="39">
        <f t="shared" si="6"/>
        <v>0.008933672727272728</v>
      </c>
      <c r="O4" s="40">
        <f>COUNTIF(Vertices[Eigenvector Centrality],"&gt;= "&amp;N4)-COUNTIF(Vertices[Eigenvector Centrality],"&gt;="&amp;N5)</f>
        <v>0</v>
      </c>
      <c r="P4" s="39">
        <f t="shared" si="7"/>
        <v>0.5281321454545455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0.16363636363636364</v>
      </c>
      <c r="I5" s="42">
        <f>COUNTIF(Vertices[Out-Degree],"&gt;= "&amp;H5)-COUNTIF(Vertices[Out-Degree],"&gt;="&amp;H6)</f>
        <v>0</v>
      </c>
      <c r="J5" s="41">
        <f t="shared" si="4"/>
        <v>1.2545454545454544</v>
      </c>
      <c r="K5" s="42">
        <f>COUNTIF(Vertices[Betweenness Centrality],"&gt;= "&amp;J5)-COUNTIF(Vertices[Betweenness Centrality],"&gt;="&amp;J6)</f>
        <v>0</v>
      </c>
      <c r="L5" s="41">
        <f t="shared" si="5"/>
        <v>0.009090927272727273</v>
      </c>
      <c r="M5" s="42">
        <f>COUNTIF(Vertices[Closeness Centrality],"&gt;= "&amp;L5)-COUNTIF(Vertices[Closeness Centrality],"&gt;="&amp;L6)</f>
        <v>0</v>
      </c>
      <c r="N5" s="41">
        <f t="shared" si="6"/>
        <v>0.013400509090909092</v>
      </c>
      <c r="O5" s="42">
        <f>COUNTIF(Vertices[Eigenvector Centrality],"&gt;= "&amp;N5)-COUNTIF(Vertices[Eigenvector Centrality],"&gt;="&amp;N6)</f>
        <v>0</v>
      </c>
      <c r="P5" s="41">
        <f t="shared" si="7"/>
        <v>0.5600322181818181</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0.21818181818181817</v>
      </c>
      <c r="G6" s="40">
        <f>COUNTIF(Vertices[In-Degree],"&gt;= "&amp;F6)-COUNTIF(Vertices[In-Degree],"&gt;="&amp;F7)</f>
        <v>0</v>
      </c>
      <c r="H6" s="39">
        <f t="shared" si="3"/>
        <v>0.21818181818181817</v>
      </c>
      <c r="I6" s="40">
        <f>COUNTIF(Vertices[Out-Degree],"&gt;= "&amp;H6)-COUNTIF(Vertices[Out-Degree],"&gt;="&amp;H7)</f>
        <v>0</v>
      </c>
      <c r="J6" s="39">
        <f t="shared" si="4"/>
        <v>1.6727272727272726</v>
      </c>
      <c r="K6" s="40">
        <f>COUNTIF(Vertices[Betweenness Centrality],"&gt;= "&amp;J6)-COUNTIF(Vertices[Betweenness Centrality],"&gt;="&amp;J7)</f>
        <v>0</v>
      </c>
      <c r="L6" s="39">
        <f t="shared" si="5"/>
        <v>0.012121236363636365</v>
      </c>
      <c r="M6" s="40">
        <f>COUNTIF(Vertices[Closeness Centrality],"&gt;= "&amp;L6)-COUNTIF(Vertices[Closeness Centrality],"&gt;="&amp;L7)</f>
        <v>0</v>
      </c>
      <c r="N6" s="39">
        <f t="shared" si="6"/>
        <v>0.017867345454545457</v>
      </c>
      <c r="O6" s="40">
        <f>COUNTIF(Vertices[Eigenvector Centrality],"&gt;= "&amp;N6)-COUNTIF(Vertices[Eigenvector Centrality],"&gt;="&amp;N7)</f>
        <v>0</v>
      </c>
      <c r="P6" s="39">
        <f t="shared" si="7"/>
        <v>0.5919322909090908</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0.2727272727272727</v>
      </c>
      <c r="I7" s="42">
        <f>COUNTIF(Vertices[Out-Degree],"&gt;= "&amp;H7)-COUNTIF(Vertices[Out-Degree],"&gt;="&amp;H8)</f>
        <v>0</v>
      </c>
      <c r="J7" s="41">
        <f t="shared" si="4"/>
        <v>2.090909090909091</v>
      </c>
      <c r="K7" s="42">
        <f>COUNTIF(Vertices[Betweenness Centrality],"&gt;= "&amp;J7)-COUNTIF(Vertices[Betweenness Centrality],"&gt;="&amp;J8)</f>
        <v>0</v>
      </c>
      <c r="L7" s="41">
        <f t="shared" si="5"/>
        <v>0.015151545454545456</v>
      </c>
      <c r="M7" s="42">
        <f>COUNTIF(Vertices[Closeness Centrality],"&gt;= "&amp;L7)-COUNTIF(Vertices[Closeness Centrality],"&gt;="&amp;L8)</f>
        <v>0</v>
      </c>
      <c r="N7" s="41">
        <f t="shared" si="6"/>
        <v>0.022334181818181822</v>
      </c>
      <c r="O7" s="42">
        <f>COUNTIF(Vertices[Eigenvector Centrality],"&gt;= "&amp;N7)-COUNTIF(Vertices[Eigenvector Centrality],"&gt;="&amp;N8)</f>
        <v>0</v>
      </c>
      <c r="P7" s="41">
        <f t="shared" si="7"/>
        <v>0.6238323636363635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0.32727272727272727</v>
      </c>
      <c r="G8" s="40">
        <f>COUNTIF(Vertices[In-Degree],"&gt;= "&amp;F8)-COUNTIF(Vertices[In-Degree],"&gt;="&amp;F9)</f>
        <v>0</v>
      </c>
      <c r="H8" s="39">
        <f t="shared" si="3"/>
        <v>0.32727272727272727</v>
      </c>
      <c r="I8" s="40">
        <f>COUNTIF(Vertices[Out-Degree],"&gt;= "&amp;H8)-COUNTIF(Vertices[Out-Degree],"&gt;="&amp;H9)</f>
        <v>0</v>
      </c>
      <c r="J8" s="39">
        <f t="shared" si="4"/>
        <v>2.509090909090909</v>
      </c>
      <c r="K8" s="40">
        <f>COUNTIF(Vertices[Betweenness Centrality],"&gt;= "&amp;J8)-COUNTIF(Vertices[Betweenness Centrality],"&gt;="&amp;J9)</f>
        <v>0</v>
      </c>
      <c r="L8" s="39">
        <f t="shared" si="5"/>
        <v>0.018181854545454547</v>
      </c>
      <c r="M8" s="40">
        <f>COUNTIF(Vertices[Closeness Centrality],"&gt;= "&amp;L8)-COUNTIF(Vertices[Closeness Centrality],"&gt;="&amp;L9)</f>
        <v>0</v>
      </c>
      <c r="N8" s="39">
        <f t="shared" si="6"/>
        <v>0.02680101818181819</v>
      </c>
      <c r="O8" s="40">
        <f>COUNTIF(Vertices[Eigenvector Centrality],"&gt;= "&amp;N8)-COUNTIF(Vertices[Eigenvector Centrality],"&gt;="&amp;N9)</f>
        <v>0</v>
      </c>
      <c r="P8" s="39">
        <f t="shared" si="7"/>
        <v>0.6557324363636362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0.38181818181818183</v>
      </c>
      <c r="I9" s="42">
        <f>COUNTIF(Vertices[Out-Degree],"&gt;= "&amp;H9)-COUNTIF(Vertices[Out-Degree],"&gt;="&amp;H10)</f>
        <v>0</v>
      </c>
      <c r="J9" s="41">
        <f t="shared" si="4"/>
        <v>2.927272727272727</v>
      </c>
      <c r="K9" s="42">
        <f>COUNTIF(Vertices[Betweenness Centrality],"&gt;= "&amp;J9)-COUNTIF(Vertices[Betweenness Centrality],"&gt;="&amp;J10)</f>
        <v>0</v>
      </c>
      <c r="L9" s="41">
        <f t="shared" si="5"/>
        <v>0.021212163636363638</v>
      </c>
      <c r="M9" s="42">
        <f>COUNTIF(Vertices[Closeness Centrality],"&gt;= "&amp;L9)-COUNTIF(Vertices[Closeness Centrality],"&gt;="&amp;L10)</f>
        <v>0</v>
      </c>
      <c r="N9" s="41">
        <f t="shared" si="6"/>
        <v>0.031267854545454554</v>
      </c>
      <c r="O9" s="42">
        <f>COUNTIF(Vertices[Eigenvector Centrality],"&gt;= "&amp;N9)-COUNTIF(Vertices[Eigenvector Centrality],"&gt;="&amp;N10)</f>
        <v>0</v>
      </c>
      <c r="P9" s="41">
        <f t="shared" si="7"/>
        <v>0.6876325090909089</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579</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0.4363636363636364</v>
      </c>
      <c r="I10" s="40">
        <f>COUNTIF(Vertices[Out-Degree],"&gt;= "&amp;H10)-COUNTIF(Vertices[Out-Degree],"&gt;="&amp;H11)</f>
        <v>0</v>
      </c>
      <c r="J10" s="39">
        <f t="shared" si="4"/>
        <v>3.345454545454545</v>
      </c>
      <c r="K10" s="40">
        <f>COUNTIF(Vertices[Betweenness Centrality],"&gt;= "&amp;J10)-COUNTIF(Vertices[Betweenness Centrality],"&gt;="&amp;J11)</f>
        <v>0</v>
      </c>
      <c r="L10" s="39">
        <f t="shared" si="5"/>
        <v>0.02424247272727273</v>
      </c>
      <c r="M10" s="40">
        <f>COUNTIF(Vertices[Closeness Centrality],"&gt;= "&amp;L10)-COUNTIF(Vertices[Closeness Centrality],"&gt;="&amp;L11)</f>
        <v>0</v>
      </c>
      <c r="N10" s="39">
        <f t="shared" si="6"/>
        <v>0.03573469090909092</v>
      </c>
      <c r="O10" s="40">
        <f>COUNTIF(Vertices[Eigenvector Centrality],"&gt;= "&amp;N10)-COUNTIF(Vertices[Eigenvector Centrality],"&gt;="&amp;N11)</f>
        <v>0</v>
      </c>
      <c r="P10" s="39">
        <f t="shared" si="7"/>
        <v>0.7195325818181816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0.49090909090909096</v>
      </c>
      <c r="I11" s="42">
        <f>COUNTIF(Vertices[Out-Degree],"&gt;= "&amp;H11)-COUNTIF(Vertices[Out-Degree],"&gt;="&amp;H12)</f>
        <v>0</v>
      </c>
      <c r="J11" s="41">
        <f t="shared" si="4"/>
        <v>3.763636363636363</v>
      </c>
      <c r="K11" s="42">
        <f>COUNTIF(Vertices[Betweenness Centrality],"&gt;= "&amp;J11)-COUNTIF(Vertices[Betweenness Centrality],"&gt;="&amp;J12)</f>
        <v>0</v>
      </c>
      <c r="L11" s="41">
        <f t="shared" si="5"/>
        <v>0.02727278181818182</v>
      </c>
      <c r="M11" s="42">
        <f>COUNTIF(Vertices[Closeness Centrality],"&gt;= "&amp;L11)-COUNTIF(Vertices[Closeness Centrality],"&gt;="&amp;L12)</f>
        <v>0</v>
      </c>
      <c r="N11" s="41">
        <f t="shared" si="6"/>
        <v>0.040201527272727286</v>
      </c>
      <c r="O11" s="42">
        <f>COUNTIF(Vertices[Eigenvector Centrality],"&gt;= "&amp;N11)-COUNTIF(Vertices[Eigenvector Centrality],"&gt;="&amp;N12)</f>
        <v>0</v>
      </c>
      <c r="P11" s="41">
        <f t="shared" si="7"/>
        <v>0.7514326545454543</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0.5454545454545455</v>
      </c>
      <c r="G12" s="40">
        <f>COUNTIF(Vertices[In-Degree],"&gt;= "&amp;F12)-COUNTIF(Vertices[In-Degree],"&gt;="&amp;F13)</f>
        <v>0</v>
      </c>
      <c r="H12" s="39">
        <f t="shared" si="3"/>
        <v>0.5454545454545455</v>
      </c>
      <c r="I12" s="40">
        <f>COUNTIF(Vertices[Out-Degree],"&gt;= "&amp;H12)-COUNTIF(Vertices[Out-Degree],"&gt;="&amp;H13)</f>
        <v>0</v>
      </c>
      <c r="J12" s="39">
        <f t="shared" si="4"/>
        <v>4.181818181818181</v>
      </c>
      <c r="K12" s="40">
        <f>COUNTIF(Vertices[Betweenness Centrality],"&gt;= "&amp;J12)-COUNTIF(Vertices[Betweenness Centrality],"&gt;="&amp;J13)</f>
        <v>0</v>
      </c>
      <c r="L12" s="39">
        <f t="shared" si="5"/>
        <v>0.03030309090909091</v>
      </c>
      <c r="M12" s="40">
        <f>COUNTIF(Vertices[Closeness Centrality],"&gt;= "&amp;L12)-COUNTIF(Vertices[Closeness Centrality],"&gt;="&amp;L13)</f>
        <v>0</v>
      </c>
      <c r="N12" s="39">
        <f t="shared" si="6"/>
        <v>0.04466836363636365</v>
      </c>
      <c r="O12" s="40">
        <f>COUNTIF(Vertices[Eigenvector Centrality],"&gt;= "&amp;N12)-COUNTIF(Vertices[Eigenvector Centrality],"&gt;="&amp;N13)</f>
        <v>0</v>
      </c>
      <c r="P12" s="39">
        <f t="shared" si="7"/>
        <v>0.783332727272727</v>
      </c>
      <c r="Q12" s="40">
        <f>COUNTIF(Vertices[PageRank],"&gt;= "&amp;P12)-COUNTIF(Vertices[PageRank],"&gt;="&amp;P13)</f>
        <v>4</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221</v>
      </c>
      <c r="B13" s="36">
        <v>9</v>
      </c>
      <c r="D13" s="34">
        <f t="shared" si="1"/>
        <v>0</v>
      </c>
      <c r="E13" s="3">
        <f>COUNTIF(Vertices[Degree],"&gt;= "&amp;D13)-COUNTIF(Vertices[Degree],"&gt;="&amp;D14)</f>
        <v>0</v>
      </c>
      <c r="F13" s="41">
        <f t="shared" si="2"/>
        <v>0.6000000000000001</v>
      </c>
      <c r="G13" s="42">
        <f>COUNTIF(Vertices[In-Degree],"&gt;= "&amp;F13)-COUNTIF(Vertices[In-Degree],"&gt;="&amp;F14)</f>
        <v>0</v>
      </c>
      <c r="H13" s="41">
        <f t="shared" si="3"/>
        <v>0.6000000000000001</v>
      </c>
      <c r="I13" s="42">
        <f>COUNTIF(Vertices[Out-Degree],"&gt;= "&amp;H13)-COUNTIF(Vertices[Out-Degree],"&gt;="&amp;H14)</f>
        <v>0</v>
      </c>
      <c r="J13" s="41">
        <f t="shared" si="4"/>
        <v>4.599999999999999</v>
      </c>
      <c r="K13" s="42">
        <f>COUNTIF(Vertices[Betweenness Centrality],"&gt;= "&amp;J13)-COUNTIF(Vertices[Betweenness Centrality],"&gt;="&amp;J14)</f>
        <v>0</v>
      </c>
      <c r="L13" s="41">
        <f t="shared" si="5"/>
        <v>0.0333334</v>
      </c>
      <c r="M13" s="42">
        <f>COUNTIF(Vertices[Closeness Centrality],"&gt;= "&amp;L13)-COUNTIF(Vertices[Closeness Centrality],"&gt;="&amp;L14)</f>
        <v>0</v>
      </c>
      <c r="N13" s="41">
        <f t="shared" si="6"/>
        <v>0.04913520000000002</v>
      </c>
      <c r="O13" s="42">
        <f>COUNTIF(Vertices[Eigenvector Centrality],"&gt;= "&amp;N13)-COUNTIF(Vertices[Eigenvector Centrality],"&gt;="&amp;N14)</f>
        <v>0</v>
      </c>
      <c r="P13" s="41">
        <f t="shared" si="7"/>
        <v>0.8152327999999996</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134"/>
      <c r="B14" s="134"/>
      <c r="D14" s="34">
        <f t="shared" si="1"/>
        <v>0</v>
      </c>
      <c r="E14" s="3">
        <f>COUNTIF(Vertices[Degree],"&gt;= "&amp;D14)-COUNTIF(Vertices[Degree],"&gt;="&amp;D15)</f>
        <v>0</v>
      </c>
      <c r="F14" s="39">
        <f t="shared" si="2"/>
        <v>0.6545454545454547</v>
      </c>
      <c r="G14" s="40">
        <f>COUNTIF(Vertices[In-Degree],"&gt;= "&amp;F14)-COUNTIF(Vertices[In-Degree],"&gt;="&amp;F15)</f>
        <v>0</v>
      </c>
      <c r="H14" s="39">
        <f t="shared" si="3"/>
        <v>0.6545454545454547</v>
      </c>
      <c r="I14" s="40">
        <f>COUNTIF(Vertices[Out-Degree],"&gt;= "&amp;H14)-COUNTIF(Vertices[Out-Degree],"&gt;="&amp;H15)</f>
        <v>0</v>
      </c>
      <c r="J14" s="39">
        <f t="shared" si="4"/>
        <v>5.018181818181817</v>
      </c>
      <c r="K14" s="40">
        <f>COUNTIF(Vertices[Betweenness Centrality],"&gt;= "&amp;J14)-COUNTIF(Vertices[Betweenness Centrality],"&gt;="&amp;J15)</f>
        <v>0</v>
      </c>
      <c r="L14" s="39">
        <f t="shared" si="5"/>
        <v>0.036363709090909094</v>
      </c>
      <c r="M14" s="40">
        <f>COUNTIF(Vertices[Closeness Centrality],"&gt;= "&amp;L14)-COUNTIF(Vertices[Closeness Centrality],"&gt;="&amp;L15)</f>
        <v>0</v>
      </c>
      <c r="N14" s="39">
        <f t="shared" si="6"/>
        <v>0.053602036363636384</v>
      </c>
      <c r="O14" s="40">
        <f>COUNTIF(Vertices[Eigenvector Centrality],"&gt;= "&amp;N14)-COUNTIF(Vertices[Eigenvector Centrality],"&gt;="&amp;N15)</f>
        <v>0</v>
      </c>
      <c r="P14" s="39">
        <f t="shared" si="7"/>
        <v>0.8471328727272723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0.7090909090909092</v>
      </c>
      <c r="G15" s="42">
        <f>COUNTIF(Vertices[In-Degree],"&gt;= "&amp;F15)-COUNTIF(Vertices[In-Degree],"&gt;="&amp;F16)</f>
        <v>0</v>
      </c>
      <c r="H15" s="41">
        <f t="shared" si="3"/>
        <v>0.7090909090909092</v>
      </c>
      <c r="I15" s="42">
        <f>COUNTIF(Vertices[Out-Degree],"&gt;= "&amp;H15)-COUNTIF(Vertices[Out-Degree],"&gt;="&amp;H16)</f>
        <v>0</v>
      </c>
      <c r="J15" s="41">
        <f t="shared" si="4"/>
        <v>5.436363636363635</v>
      </c>
      <c r="K15" s="42">
        <f>COUNTIF(Vertices[Betweenness Centrality],"&gt;= "&amp;J15)-COUNTIF(Vertices[Betweenness Centrality],"&gt;="&amp;J16)</f>
        <v>0</v>
      </c>
      <c r="L15" s="41">
        <f t="shared" si="5"/>
        <v>0.03939401818181819</v>
      </c>
      <c r="M15" s="42">
        <f>COUNTIF(Vertices[Closeness Centrality],"&gt;= "&amp;L15)-COUNTIF(Vertices[Closeness Centrality],"&gt;="&amp;L16)</f>
        <v>0</v>
      </c>
      <c r="N15" s="41">
        <f t="shared" si="6"/>
        <v>0.05806887272727275</v>
      </c>
      <c r="O15" s="42">
        <f>COUNTIF(Vertices[Eigenvector Centrality],"&gt;= "&amp;N15)-COUNTIF(Vertices[Eigenvector Centrality],"&gt;="&amp;N16)</f>
        <v>0</v>
      </c>
      <c r="P15" s="41">
        <f t="shared" si="7"/>
        <v>0.879032945454545</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0.7636363636363638</v>
      </c>
      <c r="G16" s="40">
        <f>COUNTIF(Vertices[In-Degree],"&gt;= "&amp;F16)-COUNTIF(Vertices[In-Degree],"&gt;="&amp;F17)</f>
        <v>0</v>
      </c>
      <c r="H16" s="39">
        <f t="shared" si="3"/>
        <v>0.7636363636363638</v>
      </c>
      <c r="I16" s="40">
        <f>COUNTIF(Vertices[Out-Degree],"&gt;= "&amp;H16)-COUNTIF(Vertices[Out-Degree],"&gt;="&amp;H17)</f>
        <v>0</v>
      </c>
      <c r="J16" s="39">
        <f t="shared" si="4"/>
        <v>5.854545454545453</v>
      </c>
      <c r="K16" s="40">
        <f>COUNTIF(Vertices[Betweenness Centrality],"&gt;= "&amp;J16)-COUNTIF(Vertices[Betweenness Centrality],"&gt;="&amp;J17)</f>
        <v>0</v>
      </c>
      <c r="L16" s="39">
        <f t="shared" si="5"/>
        <v>0.04242432727272728</v>
      </c>
      <c r="M16" s="40">
        <f>COUNTIF(Vertices[Closeness Centrality],"&gt;= "&amp;L16)-COUNTIF(Vertices[Closeness Centrality],"&gt;="&amp;L17)</f>
        <v>0</v>
      </c>
      <c r="N16" s="39">
        <f t="shared" si="6"/>
        <v>0.06253570909090911</v>
      </c>
      <c r="O16" s="40">
        <f>COUNTIF(Vertices[Eigenvector Centrality],"&gt;= "&amp;N16)-COUNTIF(Vertices[Eigenvector Centrality],"&gt;="&amp;N17)</f>
        <v>0</v>
      </c>
      <c r="P16" s="39">
        <f t="shared" si="7"/>
        <v>0.9109330181818177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0.8181818181818183</v>
      </c>
      <c r="I17" s="42">
        <f>COUNTIF(Vertices[Out-Degree],"&gt;= "&amp;H17)-COUNTIF(Vertices[Out-Degree],"&gt;="&amp;H18)</f>
        <v>0</v>
      </c>
      <c r="J17" s="41">
        <f t="shared" si="4"/>
        <v>6.272727272727271</v>
      </c>
      <c r="K17" s="42">
        <f>COUNTIF(Vertices[Betweenness Centrality],"&gt;= "&amp;J17)-COUNTIF(Vertices[Betweenness Centrality],"&gt;="&amp;J18)</f>
        <v>0</v>
      </c>
      <c r="L17" s="41">
        <f t="shared" si="5"/>
        <v>0.04545463636363638</v>
      </c>
      <c r="M17" s="42">
        <f>COUNTIF(Vertices[Closeness Centrality],"&gt;= "&amp;L17)-COUNTIF(Vertices[Closeness Centrality],"&gt;="&amp;L18)</f>
        <v>0</v>
      </c>
      <c r="N17" s="41">
        <f t="shared" si="6"/>
        <v>0.06700254545454547</v>
      </c>
      <c r="O17" s="42">
        <f>COUNTIF(Vertices[Eigenvector Centrality],"&gt;= "&amp;N17)-COUNTIF(Vertices[Eigenvector Centrality],"&gt;="&amp;N18)</f>
        <v>0</v>
      </c>
      <c r="P17" s="41">
        <f t="shared" si="7"/>
        <v>0.9428330909090904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0.8727272727272729</v>
      </c>
      <c r="I18" s="40">
        <f>COUNTIF(Vertices[Out-Degree],"&gt;= "&amp;H18)-COUNTIF(Vertices[Out-Degree],"&gt;="&amp;H19)</f>
        <v>0</v>
      </c>
      <c r="J18" s="39">
        <f t="shared" si="4"/>
        <v>6.690909090909089</v>
      </c>
      <c r="K18" s="40">
        <f>COUNTIF(Vertices[Betweenness Centrality],"&gt;= "&amp;J18)-COUNTIF(Vertices[Betweenness Centrality],"&gt;="&amp;J19)</f>
        <v>0</v>
      </c>
      <c r="L18" s="39">
        <f t="shared" si="5"/>
        <v>0.04848494545454547</v>
      </c>
      <c r="M18" s="40">
        <f>COUNTIF(Vertices[Closeness Centrality],"&gt;= "&amp;L18)-COUNTIF(Vertices[Closeness Centrality],"&gt;="&amp;L19)</f>
        <v>0</v>
      </c>
      <c r="N18" s="39">
        <f t="shared" si="6"/>
        <v>0.07146938181818183</v>
      </c>
      <c r="O18" s="40">
        <f>COUNTIF(Vertices[Eigenvector Centrality],"&gt;= "&amp;N18)-COUNTIF(Vertices[Eigenvector Centrality],"&gt;="&amp;N19)</f>
        <v>0</v>
      </c>
      <c r="P18" s="39">
        <f t="shared" si="7"/>
        <v>0.9747331636363631</v>
      </c>
      <c r="Q18" s="40">
        <f>COUNTIF(Vertices[PageRank],"&gt;= "&amp;P18)-COUNTIF(Vertices[PageRank],"&gt;="&amp;P19)</f>
        <v>2</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0.9272727272727275</v>
      </c>
      <c r="G19" s="42">
        <f>COUNTIF(Vertices[In-Degree],"&gt;= "&amp;F19)-COUNTIF(Vertices[In-Degree],"&gt;="&amp;F20)</f>
        <v>0</v>
      </c>
      <c r="H19" s="41">
        <f t="shared" si="3"/>
        <v>0.9272727272727275</v>
      </c>
      <c r="I19" s="42">
        <f>COUNTIF(Vertices[Out-Degree],"&gt;= "&amp;H19)-COUNTIF(Vertices[Out-Degree],"&gt;="&amp;H20)</f>
        <v>0</v>
      </c>
      <c r="J19" s="41">
        <f t="shared" si="4"/>
        <v>7.109090909090907</v>
      </c>
      <c r="K19" s="42">
        <f>COUNTIF(Vertices[Betweenness Centrality],"&gt;= "&amp;J19)-COUNTIF(Vertices[Betweenness Centrality],"&gt;="&amp;J20)</f>
        <v>0</v>
      </c>
      <c r="L19" s="41">
        <f t="shared" si="5"/>
        <v>0.05151525454545457</v>
      </c>
      <c r="M19" s="42">
        <f>COUNTIF(Vertices[Closeness Centrality],"&gt;= "&amp;L19)-COUNTIF(Vertices[Closeness Centrality],"&gt;="&amp;L20)</f>
        <v>0</v>
      </c>
      <c r="N19" s="41">
        <f t="shared" si="6"/>
        <v>0.07593621818181819</v>
      </c>
      <c r="O19" s="42">
        <f>COUNTIF(Vertices[Eigenvector Centrality],"&gt;= "&amp;N19)-COUNTIF(Vertices[Eigenvector Centrality],"&gt;="&amp;N20)</f>
        <v>1</v>
      </c>
      <c r="P19" s="41">
        <f t="shared" si="7"/>
        <v>1.0066332363636359</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0.981818181818182</v>
      </c>
      <c r="G20" s="40">
        <f>COUNTIF(Vertices[In-Degree],"&gt;= "&amp;F20)-COUNTIF(Vertices[In-Degree],"&gt;="&amp;F21)</f>
        <v>3</v>
      </c>
      <c r="H20" s="39">
        <f t="shared" si="3"/>
        <v>0.981818181818182</v>
      </c>
      <c r="I20" s="40">
        <f>COUNTIF(Vertices[Out-Degree],"&gt;= "&amp;H20)-COUNTIF(Vertices[Out-Degree],"&gt;="&amp;H21)</f>
        <v>2</v>
      </c>
      <c r="J20" s="39">
        <f t="shared" si="4"/>
        <v>7.527272727272725</v>
      </c>
      <c r="K20" s="40">
        <f>COUNTIF(Vertices[Betweenness Centrality],"&gt;= "&amp;J20)-COUNTIF(Vertices[Betweenness Centrality],"&gt;="&amp;J21)</f>
        <v>0</v>
      </c>
      <c r="L20" s="39">
        <f t="shared" si="5"/>
        <v>0.05454556363636366</v>
      </c>
      <c r="M20" s="40">
        <f>COUNTIF(Vertices[Closeness Centrality],"&gt;= "&amp;L20)-COUNTIF(Vertices[Closeness Centrality],"&gt;="&amp;L21)</f>
        <v>0</v>
      </c>
      <c r="N20" s="39">
        <f t="shared" si="6"/>
        <v>0.08040305454545454</v>
      </c>
      <c r="O20" s="40">
        <f>COUNTIF(Vertices[Eigenvector Centrality],"&gt;= "&amp;N20)-COUNTIF(Vertices[Eigenvector Centrality],"&gt;="&amp;N21)</f>
        <v>0</v>
      </c>
      <c r="P20" s="39">
        <f t="shared" si="7"/>
        <v>1.0385333090909086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1.0363636363636366</v>
      </c>
      <c r="G21" s="42">
        <f>COUNTIF(Vertices[In-Degree],"&gt;= "&amp;F21)-COUNTIF(Vertices[In-Degree],"&gt;="&amp;F22)</f>
        <v>0</v>
      </c>
      <c r="H21" s="41">
        <f t="shared" si="3"/>
        <v>1.0363636363636366</v>
      </c>
      <c r="I21" s="42">
        <f>COUNTIF(Vertices[Out-Degree],"&gt;= "&amp;H21)-COUNTIF(Vertices[Out-Degree],"&gt;="&amp;H22)</f>
        <v>0</v>
      </c>
      <c r="J21" s="41">
        <f t="shared" si="4"/>
        <v>7.945454545454543</v>
      </c>
      <c r="K21" s="42">
        <f>COUNTIF(Vertices[Betweenness Centrality],"&gt;= "&amp;J21)-COUNTIF(Vertices[Betweenness Centrality],"&gt;="&amp;J22)</f>
        <v>0</v>
      </c>
      <c r="L21" s="41">
        <f t="shared" si="5"/>
        <v>0.057575872727272756</v>
      </c>
      <c r="M21" s="42">
        <f>COUNTIF(Vertices[Closeness Centrality],"&gt;= "&amp;L21)-COUNTIF(Vertices[Closeness Centrality],"&gt;="&amp;L22)</f>
        <v>0</v>
      </c>
      <c r="N21" s="41">
        <f t="shared" si="6"/>
        <v>0.0848698909090909</v>
      </c>
      <c r="O21" s="42">
        <f>COUNTIF(Vertices[Eigenvector Centrality],"&gt;= "&amp;N21)-COUNTIF(Vertices[Eigenvector Centrality],"&gt;="&amp;N22)</f>
        <v>0</v>
      </c>
      <c r="P21" s="41">
        <f t="shared" si="7"/>
        <v>1.0704333818181813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1.090909090909091</v>
      </c>
      <c r="G22" s="40">
        <f>COUNTIF(Vertices[In-Degree],"&gt;= "&amp;F22)-COUNTIF(Vertices[In-Degree],"&gt;="&amp;F23)</f>
        <v>0</v>
      </c>
      <c r="H22" s="39">
        <f t="shared" si="3"/>
        <v>1.090909090909091</v>
      </c>
      <c r="I22" s="40">
        <f>COUNTIF(Vertices[Out-Degree],"&gt;= "&amp;H22)-COUNTIF(Vertices[Out-Degree],"&gt;="&amp;H23)</f>
        <v>0</v>
      </c>
      <c r="J22" s="39">
        <f t="shared" si="4"/>
        <v>8.363636363636362</v>
      </c>
      <c r="K22" s="40">
        <f>COUNTIF(Vertices[Betweenness Centrality],"&gt;= "&amp;J22)-COUNTIF(Vertices[Betweenness Centrality],"&gt;="&amp;J23)</f>
        <v>0</v>
      </c>
      <c r="L22" s="39">
        <f t="shared" si="5"/>
        <v>0.06060618181818185</v>
      </c>
      <c r="M22" s="40">
        <f>COUNTIF(Vertices[Closeness Centrality],"&gt;= "&amp;L22)-COUNTIF(Vertices[Closeness Centrality],"&gt;="&amp;L23)</f>
        <v>0</v>
      </c>
      <c r="N22" s="39">
        <f t="shared" si="6"/>
        <v>0.08933672727272726</v>
      </c>
      <c r="O22" s="40">
        <f>COUNTIF(Vertices[Eigenvector Centrality],"&gt;= "&amp;N22)-COUNTIF(Vertices[Eigenvector Centrality],"&gt;="&amp;N23)</f>
        <v>0</v>
      </c>
      <c r="P22" s="39">
        <f t="shared" si="7"/>
        <v>1.102333454545454</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1.1454545454545455</v>
      </c>
      <c r="G23" s="42">
        <f>COUNTIF(Vertices[In-Degree],"&gt;= "&amp;F23)-COUNTIF(Vertices[In-Degree],"&gt;="&amp;F24)</f>
        <v>0</v>
      </c>
      <c r="H23" s="41">
        <f t="shared" si="3"/>
        <v>1.1454545454545455</v>
      </c>
      <c r="I23" s="42">
        <f>COUNTIF(Vertices[Out-Degree],"&gt;= "&amp;H23)-COUNTIF(Vertices[Out-Degree],"&gt;="&amp;H24)</f>
        <v>0</v>
      </c>
      <c r="J23" s="41">
        <f t="shared" si="4"/>
        <v>8.78181818181818</v>
      </c>
      <c r="K23" s="42">
        <f>COUNTIF(Vertices[Betweenness Centrality],"&gt;= "&amp;J23)-COUNTIF(Vertices[Betweenness Centrality],"&gt;="&amp;J24)</f>
        <v>0</v>
      </c>
      <c r="L23" s="41">
        <f t="shared" si="5"/>
        <v>0.06363649090909095</v>
      </c>
      <c r="M23" s="42">
        <f>COUNTIF(Vertices[Closeness Centrality],"&gt;= "&amp;L23)-COUNTIF(Vertices[Closeness Centrality],"&gt;="&amp;L24)</f>
        <v>0</v>
      </c>
      <c r="N23" s="41">
        <f t="shared" si="6"/>
        <v>0.09380356363636362</v>
      </c>
      <c r="O23" s="42">
        <f>COUNTIF(Vertices[Eigenvector Centrality],"&gt;= "&amp;N23)-COUNTIF(Vertices[Eigenvector Centrality],"&gt;="&amp;N24)</f>
        <v>0</v>
      </c>
      <c r="P23" s="41">
        <f t="shared" si="7"/>
        <v>1.1342335272727266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1.2</v>
      </c>
      <c r="G24" s="40">
        <f>COUNTIF(Vertices[In-Degree],"&gt;= "&amp;F24)-COUNTIF(Vertices[In-Degree],"&gt;="&amp;F25)</f>
        <v>0</v>
      </c>
      <c r="H24" s="39">
        <f t="shared" si="3"/>
        <v>1.2</v>
      </c>
      <c r="I24" s="40">
        <f>COUNTIF(Vertices[Out-Degree],"&gt;= "&amp;H24)-COUNTIF(Vertices[Out-Degree],"&gt;="&amp;H25)</f>
        <v>0</v>
      </c>
      <c r="J24" s="39">
        <f t="shared" si="4"/>
        <v>9.199999999999998</v>
      </c>
      <c r="K24" s="40">
        <f>COUNTIF(Vertices[Betweenness Centrality],"&gt;= "&amp;J24)-COUNTIF(Vertices[Betweenness Centrality],"&gt;="&amp;J25)</f>
        <v>0</v>
      </c>
      <c r="L24" s="39">
        <f t="shared" si="5"/>
        <v>0.06666680000000004</v>
      </c>
      <c r="M24" s="40">
        <f>COUNTIF(Vertices[Closeness Centrality],"&gt;= "&amp;L24)-COUNTIF(Vertices[Closeness Centrality],"&gt;="&amp;L25)</f>
        <v>0</v>
      </c>
      <c r="N24" s="39">
        <f t="shared" si="6"/>
        <v>0.09827039999999998</v>
      </c>
      <c r="O24" s="40">
        <f>COUNTIF(Vertices[Eigenvector Centrality],"&gt;= "&amp;N24)-COUNTIF(Vertices[Eigenvector Centrality],"&gt;="&amp;N25)</f>
        <v>0</v>
      </c>
      <c r="P24" s="39">
        <f t="shared" si="7"/>
        <v>1.1661335999999993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1.2545454545454544</v>
      </c>
      <c r="I25" s="42">
        <f>COUNTIF(Vertices[Out-Degree],"&gt;= "&amp;H25)-COUNTIF(Vertices[Out-Degree],"&gt;="&amp;H26)</f>
        <v>0</v>
      </c>
      <c r="J25" s="41">
        <f t="shared" si="4"/>
        <v>9.618181818181816</v>
      </c>
      <c r="K25" s="42">
        <f>COUNTIF(Vertices[Betweenness Centrality],"&gt;= "&amp;J25)-COUNTIF(Vertices[Betweenness Centrality],"&gt;="&amp;J26)</f>
        <v>0</v>
      </c>
      <c r="L25" s="41">
        <f t="shared" si="5"/>
        <v>0.06969710909090913</v>
      </c>
      <c r="M25" s="42">
        <f>COUNTIF(Vertices[Closeness Centrality],"&gt;= "&amp;L25)-COUNTIF(Vertices[Closeness Centrality],"&gt;="&amp;L26)</f>
        <v>0</v>
      </c>
      <c r="N25" s="41">
        <f t="shared" si="6"/>
        <v>0.10273723636363634</v>
      </c>
      <c r="O25" s="42">
        <f>COUNTIF(Vertices[Eigenvector Centrality],"&gt;= "&amp;N25)-COUNTIF(Vertices[Eigenvector Centrality],"&gt;="&amp;N26)</f>
        <v>0</v>
      </c>
      <c r="P25" s="41">
        <f t="shared" si="7"/>
        <v>1.198033672727272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1.294118</v>
      </c>
      <c r="D26" s="34">
        <f t="shared" si="1"/>
        <v>0</v>
      </c>
      <c r="E26" s="3">
        <f>COUNTIF(Vertices[Degree],"&gt;= "&amp;D26)-COUNTIF(Vertices[Degree],"&gt;="&amp;D28)</f>
        <v>0</v>
      </c>
      <c r="F26" s="39">
        <f t="shared" si="2"/>
        <v>1.3090909090909089</v>
      </c>
      <c r="G26" s="40">
        <f>COUNTIF(Vertices[In-Degree],"&gt;= "&amp;F26)-COUNTIF(Vertices[In-Degree],"&gt;="&amp;F28)</f>
        <v>0</v>
      </c>
      <c r="H26" s="39">
        <f t="shared" si="3"/>
        <v>1.3090909090909089</v>
      </c>
      <c r="I26" s="40">
        <f>COUNTIF(Vertices[Out-Degree],"&gt;= "&amp;H26)-COUNTIF(Vertices[Out-Degree],"&gt;="&amp;H28)</f>
        <v>0</v>
      </c>
      <c r="J26" s="39">
        <f t="shared" si="4"/>
        <v>10.036363636363633</v>
      </c>
      <c r="K26" s="40">
        <f>COUNTIF(Vertices[Betweenness Centrality],"&gt;= "&amp;J26)-COUNTIF(Vertices[Betweenness Centrality],"&gt;="&amp;J28)</f>
        <v>0</v>
      </c>
      <c r="L26" s="39">
        <f t="shared" si="5"/>
        <v>0.07272741818181823</v>
      </c>
      <c r="M26" s="40">
        <f>COUNTIF(Vertices[Closeness Centrality],"&gt;= "&amp;L26)-COUNTIF(Vertices[Closeness Centrality],"&gt;="&amp;L28)</f>
        <v>0</v>
      </c>
      <c r="N26" s="39">
        <f t="shared" si="6"/>
        <v>0.1072040727272727</v>
      </c>
      <c r="O26" s="40">
        <f>COUNTIF(Vertices[Eigenvector Centrality],"&gt;= "&amp;N26)-COUNTIF(Vertices[Eigenvector Centrality],"&gt;="&amp;N28)</f>
        <v>0</v>
      </c>
      <c r="P26" s="39">
        <f t="shared" si="7"/>
        <v>1.2299337454545447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-3</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-7</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0.125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1.3636363636363633</v>
      </c>
      <c r="I28" s="42">
        <f>COUNTIF(Vertices[Out-Degree],"&gt;= "&amp;H28)-COUNTIF(Vertices[Out-Degree],"&gt;="&amp;H40)</f>
        <v>0</v>
      </c>
      <c r="J28" s="41">
        <f>J26+($J$57-$J$2)/BinDivisor</f>
        <v>10.454545454545451</v>
      </c>
      <c r="K28" s="42">
        <f>COUNTIF(Vertices[Betweenness Centrality],"&gt;= "&amp;J28)-COUNTIF(Vertices[Betweenness Centrality],"&gt;="&amp;J40)</f>
        <v>0</v>
      </c>
      <c r="L28" s="41">
        <f>L26+($L$57-$L$2)/BinDivisor</f>
        <v>0.07575772727272732</v>
      </c>
      <c r="M28" s="42">
        <f>COUNTIF(Vertices[Closeness Centrality],"&gt;= "&amp;L28)-COUNTIF(Vertices[Closeness Centrality],"&gt;="&amp;L40)</f>
        <v>0</v>
      </c>
      <c r="N28" s="41">
        <f>N26+($N$57-$N$2)/BinDivisor</f>
        <v>0.11167090909090906</v>
      </c>
      <c r="O28" s="42">
        <f>COUNTIF(Vertices[Eigenvector Centrality],"&gt;= "&amp;N28)-COUNTIF(Vertices[Eigenvector Centrality],"&gt;="&amp;N40)</f>
        <v>0</v>
      </c>
      <c r="P28" s="41">
        <f>P26+($P$57-$P$2)/BinDivisor</f>
        <v>1.2618338181818174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580</v>
      </c>
      <c r="B29" s="36">
        <v>0.27686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581</v>
      </c>
      <c r="B31" s="36" t="s">
        <v>582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-7</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-7</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1.4181818181818178</v>
      </c>
      <c r="I40" s="40">
        <f>COUNTIF(Vertices[Out-Degree],"&gt;= "&amp;H40)-COUNTIF(Vertices[Out-Degree],"&gt;="&amp;H41)</f>
        <v>0</v>
      </c>
      <c r="J40" s="39">
        <f>J28+($J$57-$J$2)/BinDivisor</f>
        <v>10.87272727272727</v>
      </c>
      <c r="K40" s="40">
        <f>COUNTIF(Vertices[Betweenness Centrality],"&gt;= "&amp;J40)-COUNTIF(Vertices[Betweenness Centrality],"&gt;="&amp;J41)</f>
        <v>0</v>
      </c>
      <c r="L40" s="39">
        <f>L28+($L$57-$L$2)/BinDivisor</f>
        <v>0.07878803636363642</v>
      </c>
      <c r="M40" s="40">
        <f>COUNTIF(Vertices[Closeness Centrality],"&gt;= "&amp;L40)-COUNTIF(Vertices[Closeness Centrality],"&gt;="&amp;L41)</f>
        <v>0</v>
      </c>
      <c r="N40" s="39">
        <f>N28+($N$57-$N$2)/BinDivisor</f>
        <v>0.11613774545454542</v>
      </c>
      <c r="O40" s="40">
        <f>COUNTIF(Vertices[Eigenvector Centrality],"&gt;= "&amp;N40)-COUNTIF(Vertices[Eigenvector Centrality],"&gt;="&amp;N41)</f>
        <v>2</v>
      </c>
      <c r="P40" s="39">
        <f>P28+($P$57-$P$2)/BinDivisor</f>
        <v>1.29373389090909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11.290909090909087</v>
      </c>
      <c r="K41" s="42">
        <f>COUNTIF(Vertices[Betweenness Centrality],"&gt;= "&amp;J41)-COUNTIF(Vertices[Betweenness Centrality],"&gt;="&amp;J42)</f>
        <v>0</v>
      </c>
      <c r="L41" s="41">
        <f aca="true" t="shared" si="14" ref="L41:L56">L40+($L$57-$L$2)/BinDivisor</f>
        <v>0.08181834545454551</v>
      </c>
      <c r="M41" s="42">
        <f>COUNTIF(Vertices[Closeness Centrality],"&gt;= "&amp;L41)-COUNTIF(Vertices[Closeness Centrality],"&gt;="&amp;L42)</f>
        <v>0</v>
      </c>
      <c r="N41" s="41">
        <f aca="true" t="shared" si="15" ref="N41:N56">N40+($N$57-$N$2)/BinDivisor</f>
        <v>0.12060458181818177</v>
      </c>
      <c r="O41" s="42">
        <f>COUNTIF(Vertices[Eigenvector Centrality],"&gt;= "&amp;N41)-COUNTIF(Vertices[Eigenvector Centrality],"&gt;="&amp;N42)</f>
        <v>0</v>
      </c>
      <c r="P41" s="41">
        <f aca="true" t="shared" si="16" ref="P41:P56">P40+($P$57-$P$2)/BinDivisor</f>
        <v>1.3256339636363628</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1.5272727272727267</v>
      </c>
      <c r="I42" s="40">
        <f>COUNTIF(Vertices[Out-Degree],"&gt;= "&amp;H42)-COUNTIF(Vertices[Out-Degree],"&gt;="&amp;H43)</f>
        <v>0</v>
      </c>
      <c r="J42" s="39">
        <f t="shared" si="13"/>
        <v>11.709090909090905</v>
      </c>
      <c r="K42" s="40">
        <f>COUNTIF(Vertices[Betweenness Centrality],"&gt;= "&amp;J42)-COUNTIF(Vertices[Betweenness Centrality],"&gt;="&amp;J43)</f>
        <v>0</v>
      </c>
      <c r="L42" s="39">
        <f t="shared" si="14"/>
        <v>0.08484865454545461</v>
      </c>
      <c r="M42" s="40">
        <f>COUNTIF(Vertices[Closeness Centrality],"&gt;= "&amp;L42)-COUNTIF(Vertices[Closeness Centrality],"&gt;="&amp;L43)</f>
        <v>0</v>
      </c>
      <c r="N42" s="39">
        <f t="shared" si="15"/>
        <v>0.12507141818181813</v>
      </c>
      <c r="O42" s="40">
        <f>COUNTIF(Vertices[Eigenvector Centrality],"&gt;= "&amp;N42)-COUNTIF(Vertices[Eigenvector Centrality],"&gt;="&amp;N43)</f>
        <v>0</v>
      </c>
      <c r="P42" s="39">
        <f t="shared" si="16"/>
        <v>1.3575340363636355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1.5818181818181811</v>
      </c>
      <c r="I43" s="42">
        <f>COUNTIF(Vertices[Out-Degree],"&gt;= "&amp;H43)-COUNTIF(Vertices[Out-Degree],"&gt;="&amp;H44)</f>
        <v>0</v>
      </c>
      <c r="J43" s="41">
        <f t="shared" si="13"/>
        <v>12.127272727272723</v>
      </c>
      <c r="K43" s="42">
        <f>COUNTIF(Vertices[Betweenness Centrality],"&gt;= "&amp;J43)-COUNTIF(Vertices[Betweenness Centrality],"&gt;="&amp;J44)</f>
        <v>0</v>
      </c>
      <c r="L43" s="41">
        <f t="shared" si="14"/>
        <v>0.0878789636363637</v>
      </c>
      <c r="M43" s="42">
        <f>COUNTIF(Vertices[Closeness Centrality],"&gt;= "&amp;L43)-COUNTIF(Vertices[Closeness Centrality],"&gt;="&amp;L44)</f>
        <v>1</v>
      </c>
      <c r="N43" s="41">
        <f t="shared" si="15"/>
        <v>0.1295382545454545</v>
      </c>
      <c r="O43" s="42">
        <f>COUNTIF(Vertices[Eigenvector Centrality],"&gt;= "&amp;N43)-COUNTIF(Vertices[Eigenvector Centrality],"&gt;="&amp;N44)</f>
        <v>0</v>
      </c>
      <c r="P43" s="41">
        <f t="shared" si="16"/>
        <v>1.3894341090909081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1.6363636363636356</v>
      </c>
      <c r="I44" s="40">
        <f>COUNTIF(Vertices[Out-Degree],"&gt;= "&amp;H44)-COUNTIF(Vertices[Out-Degree],"&gt;="&amp;H45)</f>
        <v>0</v>
      </c>
      <c r="J44" s="39">
        <f t="shared" si="13"/>
        <v>12.545454545454541</v>
      </c>
      <c r="K44" s="40">
        <f>COUNTIF(Vertices[Betweenness Centrality],"&gt;= "&amp;J44)-COUNTIF(Vertices[Betweenness Centrality],"&gt;="&amp;J45)</f>
        <v>0</v>
      </c>
      <c r="L44" s="39">
        <f t="shared" si="14"/>
        <v>0.0909092727272728</v>
      </c>
      <c r="M44" s="40">
        <f>COUNTIF(Vertices[Closeness Centrality],"&gt;= "&amp;L44)-COUNTIF(Vertices[Closeness Centrality],"&gt;="&amp;L45)</f>
        <v>0</v>
      </c>
      <c r="N44" s="39">
        <f t="shared" si="15"/>
        <v>0.13400509090909088</v>
      </c>
      <c r="O44" s="40">
        <f>COUNTIF(Vertices[Eigenvector Centrality],"&gt;= "&amp;N44)-COUNTIF(Vertices[Eigenvector Centrality],"&gt;="&amp;N45)</f>
        <v>2</v>
      </c>
      <c r="P44" s="39">
        <f t="shared" si="16"/>
        <v>1.4213341818181808</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1.69090909090909</v>
      </c>
      <c r="I45" s="42">
        <f>COUNTIF(Vertices[Out-Degree],"&gt;= "&amp;H45)-COUNTIF(Vertices[Out-Degree],"&gt;="&amp;H46)</f>
        <v>0</v>
      </c>
      <c r="J45" s="41">
        <f t="shared" si="13"/>
        <v>12.96363636363636</v>
      </c>
      <c r="K45" s="42">
        <f>COUNTIF(Vertices[Betweenness Centrality],"&gt;= "&amp;J45)-COUNTIF(Vertices[Betweenness Centrality],"&gt;="&amp;J46)</f>
        <v>0</v>
      </c>
      <c r="L45" s="41">
        <f t="shared" si="14"/>
        <v>0.09393958181818189</v>
      </c>
      <c r="M45" s="42">
        <f>COUNTIF(Vertices[Closeness Centrality],"&gt;= "&amp;L45)-COUNTIF(Vertices[Closeness Centrality],"&gt;="&amp;L46)</f>
        <v>0</v>
      </c>
      <c r="N45" s="41">
        <f t="shared" si="15"/>
        <v>0.13847192727272725</v>
      </c>
      <c r="O45" s="42">
        <f>COUNTIF(Vertices[Eigenvector Centrality],"&gt;= "&amp;N45)-COUNTIF(Vertices[Eigenvector Centrality],"&gt;="&amp;N46)</f>
        <v>0</v>
      </c>
      <c r="P45" s="41">
        <f t="shared" si="16"/>
        <v>1.4532342545454535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1.7454545454545445</v>
      </c>
      <c r="I46" s="40">
        <f>COUNTIF(Vertices[Out-Degree],"&gt;= "&amp;H46)-COUNTIF(Vertices[Out-Degree],"&gt;="&amp;H47)</f>
        <v>0</v>
      </c>
      <c r="J46" s="39">
        <f t="shared" si="13"/>
        <v>13.381818181818177</v>
      </c>
      <c r="K46" s="40">
        <f>COUNTIF(Vertices[Betweenness Centrality],"&gt;= "&amp;J46)-COUNTIF(Vertices[Betweenness Centrality],"&gt;="&amp;J47)</f>
        <v>0</v>
      </c>
      <c r="L46" s="39">
        <f t="shared" si="14"/>
        <v>0.09696989090909099</v>
      </c>
      <c r="M46" s="40">
        <f>COUNTIF(Vertices[Closeness Centrality],"&gt;= "&amp;L46)-COUNTIF(Vertices[Closeness Centrality],"&gt;="&amp;L47)</f>
        <v>4</v>
      </c>
      <c r="N46" s="39">
        <f t="shared" si="15"/>
        <v>0.14293876363636362</v>
      </c>
      <c r="O46" s="40">
        <f>COUNTIF(Vertices[Eigenvector Centrality],"&gt;= "&amp;N46)-COUNTIF(Vertices[Eigenvector Centrality],"&gt;="&amp;N47)</f>
        <v>0</v>
      </c>
      <c r="P46" s="39">
        <f t="shared" si="16"/>
        <v>1.4851343272727262</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1.799999999999999</v>
      </c>
      <c r="I47" s="42">
        <f>COUNTIF(Vertices[Out-Degree],"&gt;= "&amp;H47)-COUNTIF(Vertices[Out-Degree],"&gt;="&amp;H48)</f>
        <v>0</v>
      </c>
      <c r="J47" s="41">
        <f t="shared" si="13"/>
        <v>13.799999999999995</v>
      </c>
      <c r="K47" s="42">
        <f>COUNTIF(Vertices[Betweenness Centrality],"&gt;= "&amp;J47)-COUNTIF(Vertices[Betweenness Centrality],"&gt;="&amp;J48)</f>
        <v>0</v>
      </c>
      <c r="L47" s="41">
        <f t="shared" si="14"/>
        <v>0.10000020000000008</v>
      </c>
      <c r="M47" s="42">
        <f>COUNTIF(Vertices[Closeness Centrality],"&gt;= "&amp;L47)-COUNTIF(Vertices[Closeness Centrality],"&gt;="&amp;L48)</f>
        <v>0</v>
      </c>
      <c r="N47" s="41">
        <f t="shared" si="15"/>
        <v>0.1474056</v>
      </c>
      <c r="O47" s="42">
        <f>COUNTIF(Vertices[Eigenvector Centrality],"&gt;= "&amp;N47)-COUNTIF(Vertices[Eigenvector Centrality],"&gt;="&amp;N48)</f>
        <v>0</v>
      </c>
      <c r="P47" s="41">
        <f t="shared" si="16"/>
        <v>1.517034399999999</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1.8545454545454534</v>
      </c>
      <c r="I48" s="40">
        <f>COUNTIF(Vertices[Out-Degree],"&gt;= "&amp;H48)-COUNTIF(Vertices[Out-Degree],"&gt;="&amp;H49)</f>
        <v>0</v>
      </c>
      <c r="J48" s="39">
        <f t="shared" si="13"/>
        <v>14.218181818181813</v>
      </c>
      <c r="K48" s="40">
        <f>COUNTIF(Vertices[Betweenness Centrality],"&gt;= "&amp;J48)-COUNTIF(Vertices[Betweenness Centrality],"&gt;="&amp;J49)</f>
        <v>0</v>
      </c>
      <c r="L48" s="39">
        <f t="shared" si="14"/>
        <v>0.10303050909090918</v>
      </c>
      <c r="M48" s="40">
        <f>COUNTIF(Vertices[Closeness Centrality],"&gt;= "&amp;L48)-COUNTIF(Vertices[Closeness Centrality],"&gt;="&amp;L49)</f>
        <v>0</v>
      </c>
      <c r="N48" s="39">
        <f t="shared" si="15"/>
        <v>0.15187243636363637</v>
      </c>
      <c r="O48" s="40">
        <f>COUNTIF(Vertices[Eigenvector Centrality],"&gt;= "&amp;N48)-COUNTIF(Vertices[Eigenvector Centrality],"&gt;="&amp;N49)</f>
        <v>0</v>
      </c>
      <c r="P48" s="39">
        <f t="shared" si="16"/>
        <v>1.5489344727272716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1.9090909090909078</v>
      </c>
      <c r="I49" s="42">
        <f>COUNTIF(Vertices[Out-Degree],"&gt;= "&amp;H49)-COUNTIF(Vertices[Out-Degree],"&gt;="&amp;H50)</f>
        <v>0</v>
      </c>
      <c r="J49" s="41">
        <f t="shared" si="13"/>
        <v>14.636363636363631</v>
      </c>
      <c r="K49" s="42">
        <f>COUNTIF(Vertices[Betweenness Centrality],"&gt;= "&amp;J49)-COUNTIF(Vertices[Betweenness Centrality],"&gt;="&amp;J50)</f>
        <v>0</v>
      </c>
      <c r="L49" s="41">
        <f t="shared" si="14"/>
        <v>0.10606081818181827</v>
      </c>
      <c r="M49" s="42">
        <f>COUNTIF(Vertices[Closeness Centrality],"&gt;= "&amp;L49)-COUNTIF(Vertices[Closeness Centrality],"&gt;="&amp;L50)</f>
        <v>0</v>
      </c>
      <c r="N49" s="41">
        <f t="shared" si="15"/>
        <v>0.15633927272727274</v>
      </c>
      <c r="O49" s="42">
        <f>COUNTIF(Vertices[Eigenvector Centrality],"&gt;= "&amp;N49)-COUNTIF(Vertices[Eigenvector Centrality],"&gt;="&amp;N50)</f>
        <v>0</v>
      </c>
      <c r="P49" s="41">
        <f t="shared" si="16"/>
        <v>1.5808345454545443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1</v>
      </c>
      <c r="H50" s="39">
        <f t="shared" si="12"/>
        <v>1.9636363636363623</v>
      </c>
      <c r="I50" s="40">
        <f>COUNTIF(Vertices[Out-Degree],"&gt;= "&amp;H50)-COUNTIF(Vertices[Out-Degree],"&gt;="&amp;H51)</f>
        <v>3</v>
      </c>
      <c r="J50" s="39">
        <f t="shared" si="13"/>
        <v>15.05454545454545</v>
      </c>
      <c r="K50" s="40">
        <f>COUNTIF(Vertices[Betweenness Centrality],"&gt;= "&amp;J50)-COUNTIF(Vertices[Betweenness Centrality],"&gt;="&amp;J51)</f>
        <v>0</v>
      </c>
      <c r="L50" s="39">
        <f t="shared" si="14"/>
        <v>0.10909112727272736</v>
      </c>
      <c r="M50" s="40">
        <f>COUNTIF(Vertices[Closeness Centrality],"&gt;= "&amp;L50)-COUNTIF(Vertices[Closeness Centrality],"&gt;="&amp;L51)</f>
        <v>1</v>
      </c>
      <c r="N50" s="39">
        <f t="shared" si="15"/>
        <v>0.16080610909090912</v>
      </c>
      <c r="O50" s="40">
        <f>COUNTIF(Vertices[Eigenvector Centrality],"&gt;= "&amp;N50)-COUNTIF(Vertices[Eigenvector Centrality],"&gt;="&amp;N51)</f>
        <v>0</v>
      </c>
      <c r="P50" s="39">
        <f t="shared" si="16"/>
        <v>1.612734618181817</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2.0181818181818167</v>
      </c>
      <c r="I51" s="42">
        <f>COUNTIF(Vertices[Out-Degree],"&gt;= "&amp;H51)-COUNTIF(Vertices[Out-Degree],"&gt;="&amp;H52)</f>
        <v>0</v>
      </c>
      <c r="J51" s="41">
        <f t="shared" si="13"/>
        <v>15.472727272727267</v>
      </c>
      <c r="K51" s="42">
        <f>COUNTIF(Vertices[Betweenness Centrality],"&gt;= "&amp;J51)-COUNTIF(Vertices[Betweenness Centrality],"&gt;="&amp;J52)</f>
        <v>0</v>
      </c>
      <c r="L51" s="41">
        <f t="shared" si="14"/>
        <v>0.11212143636363646</v>
      </c>
      <c r="M51" s="42">
        <f>COUNTIF(Vertices[Closeness Centrality],"&gt;= "&amp;L51)-COUNTIF(Vertices[Closeness Centrality],"&gt;="&amp;L52)</f>
        <v>0</v>
      </c>
      <c r="N51" s="41">
        <f t="shared" si="15"/>
        <v>0.1652729454545455</v>
      </c>
      <c r="O51" s="42">
        <f>COUNTIF(Vertices[Eigenvector Centrality],"&gt;= "&amp;N51)-COUNTIF(Vertices[Eigenvector Centrality],"&gt;="&amp;N52)</f>
        <v>1</v>
      </c>
      <c r="P51" s="41">
        <f t="shared" si="16"/>
        <v>1.6446346909090896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2.0727272727272714</v>
      </c>
      <c r="I52" s="40">
        <f>COUNTIF(Vertices[Out-Degree],"&gt;= "&amp;H52)-COUNTIF(Vertices[Out-Degree],"&gt;="&amp;H53)</f>
        <v>0</v>
      </c>
      <c r="J52" s="39">
        <f t="shared" si="13"/>
        <v>15.890909090909085</v>
      </c>
      <c r="K52" s="40">
        <f>COUNTIF(Vertices[Betweenness Centrality],"&gt;= "&amp;J52)-COUNTIF(Vertices[Betweenness Centrality],"&gt;="&amp;J53)</f>
        <v>0</v>
      </c>
      <c r="L52" s="39">
        <f t="shared" si="14"/>
        <v>0.11515174545454555</v>
      </c>
      <c r="M52" s="40">
        <f>COUNTIF(Vertices[Closeness Centrality],"&gt;= "&amp;L52)-COUNTIF(Vertices[Closeness Centrality],"&gt;="&amp;L53)</f>
        <v>0</v>
      </c>
      <c r="N52" s="39">
        <f t="shared" si="15"/>
        <v>0.16973978181818186</v>
      </c>
      <c r="O52" s="40">
        <f>COUNTIF(Vertices[Eigenvector Centrality],"&gt;= "&amp;N52)-COUNTIF(Vertices[Eigenvector Centrality],"&gt;="&amp;N53)</f>
        <v>0</v>
      </c>
      <c r="P52" s="39">
        <f t="shared" si="16"/>
        <v>1.6765347636363623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2.127272727272726</v>
      </c>
      <c r="I53" s="42">
        <f>COUNTIF(Vertices[Out-Degree],"&gt;= "&amp;H53)-COUNTIF(Vertices[Out-Degree],"&gt;="&amp;H54)</f>
        <v>0</v>
      </c>
      <c r="J53" s="41">
        <f t="shared" si="13"/>
        <v>16.309090909090905</v>
      </c>
      <c r="K53" s="42">
        <f>COUNTIF(Vertices[Betweenness Centrality],"&gt;= "&amp;J53)-COUNTIF(Vertices[Betweenness Centrality],"&gt;="&amp;J54)</f>
        <v>0</v>
      </c>
      <c r="L53" s="41">
        <f t="shared" si="14"/>
        <v>0.11818205454545465</v>
      </c>
      <c r="M53" s="42">
        <f>COUNTIF(Vertices[Closeness Centrality],"&gt;= "&amp;L53)-COUNTIF(Vertices[Closeness Centrality],"&gt;="&amp;L54)</f>
        <v>0</v>
      </c>
      <c r="N53" s="41">
        <f t="shared" si="15"/>
        <v>0.17420661818181823</v>
      </c>
      <c r="O53" s="42">
        <f>COUNTIF(Vertices[Eigenvector Centrality],"&gt;= "&amp;N53)-COUNTIF(Vertices[Eigenvector Centrality],"&gt;="&amp;N54)</f>
        <v>0</v>
      </c>
      <c r="P53" s="41">
        <f t="shared" si="16"/>
        <v>1.708434836363635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2.1818181818181808</v>
      </c>
      <c r="I54" s="40">
        <f>COUNTIF(Vertices[Out-Degree],"&gt;= "&amp;H54)-COUNTIF(Vertices[Out-Degree],"&gt;="&amp;H55)</f>
        <v>0</v>
      </c>
      <c r="J54" s="39">
        <f t="shared" si="13"/>
        <v>16.727272727272723</v>
      </c>
      <c r="K54" s="40">
        <f>COUNTIF(Vertices[Betweenness Centrality],"&gt;= "&amp;J54)-COUNTIF(Vertices[Betweenness Centrality],"&gt;="&amp;J55)</f>
        <v>0</v>
      </c>
      <c r="L54" s="39">
        <f t="shared" si="14"/>
        <v>0.12121236363636374</v>
      </c>
      <c r="M54" s="40">
        <f>COUNTIF(Vertices[Closeness Centrality],"&gt;= "&amp;L54)-COUNTIF(Vertices[Closeness Centrality],"&gt;="&amp;L55)</f>
        <v>0</v>
      </c>
      <c r="N54" s="39">
        <f t="shared" si="15"/>
        <v>0.1786734545454546</v>
      </c>
      <c r="O54" s="40">
        <f>COUNTIF(Vertices[Eigenvector Centrality],"&gt;= "&amp;N54)-COUNTIF(Vertices[Eigenvector Centrality],"&gt;="&amp;N55)</f>
        <v>0</v>
      </c>
      <c r="P54" s="39">
        <f t="shared" si="16"/>
        <v>1.7403349090909077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2.2363636363636354</v>
      </c>
      <c r="I55" s="42">
        <f>COUNTIF(Vertices[Out-Degree],"&gt;= "&amp;H55)-COUNTIF(Vertices[Out-Degree],"&gt;="&amp;H56)</f>
        <v>0</v>
      </c>
      <c r="J55" s="41">
        <f t="shared" si="13"/>
        <v>17.14545454545454</v>
      </c>
      <c r="K55" s="42">
        <f>COUNTIF(Vertices[Betweenness Centrality],"&gt;= "&amp;J55)-COUNTIF(Vertices[Betweenness Centrality],"&gt;="&amp;J56)</f>
        <v>0</v>
      </c>
      <c r="L55" s="41">
        <f t="shared" si="14"/>
        <v>0.12424267272727284</v>
      </c>
      <c r="M55" s="42">
        <f>COUNTIF(Vertices[Closeness Centrality],"&gt;= "&amp;L55)-COUNTIF(Vertices[Closeness Centrality],"&gt;="&amp;L56)</f>
        <v>0</v>
      </c>
      <c r="N55" s="41">
        <f t="shared" si="15"/>
        <v>0.18314029090909098</v>
      </c>
      <c r="O55" s="42">
        <f>COUNTIF(Vertices[Eigenvector Centrality],"&gt;= "&amp;N55)-COUNTIF(Vertices[Eigenvector Centrality],"&gt;="&amp;N56)</f>
        <v>0</v>
      </c>
      <c r="P55" s="41">
        <f t="shared" si="16"/>
        <v>1.7722349818181804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2.29090909090909</v>
      </c>
      <c r="I56" s="40">
        <f>COUNTIF(Vertices[Out-Degree],"&gt;= "&amp;H56)-COUNTIF(Vertices[Out-Degree],"&gt;="&amp;H57)</f>
        <v>0</v>
      </c>
      <c r="J56" s="39">
        <f t="shared" si="13"/>
        <v>17.56363636363636</v>
      </c>
      <c r="K56" s="40">
        <f>COUNTIF(Vertices[Betweenness Centrality],"&gt;= "&amp;J56)-COUNTIF(Vertices[Betweenness Centrality],"&gt;="&amp;J57)</f>
        <v>0</v>
      </c>
      <c r="L56" s="39">
        <f t="shared" si="14"/>
        <v>0.12727298181818192</v>
      </c>
      <c r="M56" s="40">
        <f>COUNTIF(Vertices[Closeness Centrality],"&gt;= "&amp;L56)-COUNTIF(Vertices[Closeness Centrality],"&gt;="&amp;L57)</f>
        <v>0</v>
      </c>
      <c r="N56" s="39">
        <f t="shared" si="15"/>
        <v>0.18760712727272735</v>
      </c>
      <c r="O56" s="40">
        <f>COUNTIF(Vertices[Eigenvector Centrality],"&gt;= "&amp;N56)-COUNTIF(Vertices[Eigenvector Centrality],"&gt;="&amp;N57)</f>
        <v>0</v>
      </c>
      <c r="P56" s="39">
        <f t="shared" si="16"/>
        <v>1.804135054545453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3</v>
      </c>
      <c r="I57" s="44">
        <f>COUNTIF(Vertices[Out-Degree],"&gt;= "&amp;H57)-COUNTIF(Vertices[Out-Degree],"&gt;="&amp;H58)</f>
        <v>1</v>
      </c>
      <c r="J57" s="43">
        <f>MAX(Vertices[Betweenness Centrality])</f>
        <v>23</v>
      </c>
      <c r="K57" s="44">
        <f>COUNTIF(Vertices[Betweenness Centrality],"&gt;= "&amp;J57)-COUNTIF(Vertices[Betweenness Centrality],"&gt;="&amp;J58)</f>
        <v>1</v>
      </c>
      <c r="L57" s="43">
        <f>MAX(Vertices[Closeness Centrality])</f>
        <v>0.166667</v>
      </c>
      <c r="M57" s="44">
        <f>COUNTIF(Vertices[Closeness Centrality],"&gt;= "&amp;L57)-COUNTIF(Vertices[Closeness Centrality],"&gt;="&amp;L58)</f>
        <v>1</v>
      </c>
      <c r="N57" s="43">
        <f>MAX(Vertices[Eigenvector Centrality])</f>
        <v>0.245676</v>
      </c>
      <c r="O57" s="44">
        <f>COUNTIF(Vertices[Eigenvector Centrality],"&gt;= "&amp;N57)-COUNTIF(Vertices[Eigenvector Centrality],"&gt;="&amp;N58)</f>
        <v>1</v>
      </c>
      <c r="P57" s="43">
        <f>MAX(Vertices[PageRank])</f>
        <v>2.218836</v>
      </c>
      <c r="Q57" s="44">
        <f>COUNTIF(Vertices[PageRank],"&gt;= "&amp;P57)-COUNTIF(Vertices[PageRank],"&gt;="&amp;P58)</f>
        <v>1</v>
      </c>
      <c r="R57" s="43">
        <f>MAX(Vertices[Clustering Coefficient])</f>
        <v>0.5</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1.2222222222222223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1.2222222222222223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23</v>
      </c>
    </row>
    <row r="99" spans="1:2" ht="15">
      <c r="A99" s="35" t="s">
        <v>102</v>
      </c>
      <c r="B99" s="49">
        <f>_xlfn.IFERROR(AVERAGE(Vertices[Betweenness Centrality]),NoMetricMessage)</f>
        <v>2.6666666666666665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0.166667</v>
      </c>
    </row>
    <row r="113" spans="1:2" ht="15">
      <c r="A113" s="35" t="s">
        <v>108</v>
      </c>
      <c r="B113" s="49">
        <f>_xlfn.IFERROR(AVERAGE(Vertices[Closeness Centrality]),NoMetricMessage)</f>
        <v>0.08540966666666666</v>
      </c>
    </row>
    <row r="114" spans="1:2" ht="15">
      <c r="A114" s="35" t="s">
        <v>109</v>
      </c>
      <c r="B114" s="49">
        <f>_xlfn.IFERROR(MEDIAN(Vertices[Closeness Centrality]),NoMetricMessage)</f>
        <v>0.1</v>
      </c>
    </row>
    <row r="125" spans="1:2" ht="15">
      <c r="A125" s="35" t="s">
        <v>112</v>
      </c>
      <c r="B125" s="49">
        <f>IF(COUNT(Vertices[Eigenvector Centrality])&gt;0,N2,NoMetricMessage)</f>
        <v>0</v>
      </c>
    </row>
    <row r="126" spans="1:2" ht="15">
      <c r="A126" s="35" t="s">
        <v>113</v>
      </c>
      <c r="B126" s="49">
        <f>IF(COUNT(Vertices[Eigenvector Centrality])&gt;0,N57,NoMetricMessage)</f>
        <v>0.245676</v>
      </c>
    </row>
    <row r="127" spans="1:2" ht="15">
      <c r="A127" s="35" t="s">
        <v>114</v>
      </c>
      <c r="B127" s="49">
        <f>_xlfn.IFERROR(AVERAGE(Vertices[Eigenvector Centrality]),NoMetricMessage)</f>
        <v>0.1111111111111111</v>
      </c>
    </row>
    <row r="128" spans="1:2" ht="15">
      <c r="A128" s="35" t="s">
        <v>115</v>
      </c>
      <c r="B128" s="49">
        <f>_xlfn.IFERROR(MEDIAN(Vertices[Eigenvector Centrality]),NoMetricMessage)</f>
        <v>0.118661</v>
      </c>
    </row>
    <row r="139" spans="1:2" ht="15">
      <c r="A139" s="35" t="s">
        <v>140</v>
      </c>
      <c r="B139" s="49">
        <f>IF(COUNT(Vertices[PageRank])&gt;0,P2,NoMetricMessage)</f>
        <v>0.464332</v>
      </c>
    </row>
    <row r="140" spans="1:2" ht="15">
      <c r="A140" s="35" t="s">
        <v>141</v>
      </c>
      <c r="B140" s="49">
        <f>IF(COUNT(Vertices[PageRank])&gt;0,P57,NoMetricMessage)</f>
        <v>2.218836</v>
      </c>
    </row>
    <row r="141" spans="1:2" ht="15">
      <c r="A141" s="35" t="s">
        <v>142</v>
      </c>
      <c r="B141" s="49">
        <f>_xlfn.IFERROR(AVERAGE(Vertices[PageRank]),NoMetricMessage)</f>
        <v>0.9999391111111111</v>
      </c>
    </row>
    <row r="142" spans="1:2" ht="15">
      <c r="A142" s="35" t="s">
        <v>143</v>
      </c>
      <c r="B142" s="49">
        <f>_xlfn.IFERROR(MEDIAN(Vertices[PageRank]),NoMetricMessage)</f>
        <v>0.807527</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0.27037037037037037</v>
      </c>
    </row>
    <row r="156" spans="1:2" ht="15">
      <c r="A156" s="35" t="s">
        <v>121</v>
      </c>
      <c r="B156"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362</v>
      </c>
      <c r="K7" s="13" t="s">
        <v>363</v>
      </c>
    </row>
    <row r="8" spans="1:11" ht="409.5">
      <c r="A8"/>
      <c r="B8">
        <v>2</v>
      </c>
      <c r="C8">
        <v>2</v>
      </c>
      <c r="D8" t="s">
        <v>61</v>
      </c>
      <c r="E8" t="s">
        <v>61</v>
      </c>
      <c r="H8" t="s">
        <v>73</v>
      </c>
      <c r="J8" t="s">
        <v>364</v>
      </c>
      <c r="K8" s="13" t="s">
        <v>365</v>
      </c>
    </row>
    <row r="9" spans="1:11" ht="409.5">
      <c r="A9"/>
      <c r="B9">
        <v>3</v>
      </c>
      <c r="C9">
        <v>4</v>
      </c>
      <c r="D9" t="s">
        <v>62</v>
      </c>
      <c r="E9" t="s">
        <v>62</v>
      </c>
      <c r="H9" t="s">
        <v>74</v>
      </c>
      <c r="J9" t="s">
        <v>366</v>
      </c>
      <c r="K9" s="13" t="s">
        <v>367</v>
      </c>
    </row>
    <row r="10" spans="1:11" ht="409.5">
      <c r="A10"/>
      <c r="B10">
        <v>4</v>
      </c>
      <c r="D10" t="s">
        <v>63</v>
      </c>
      <c r="E10" t="s">
        <v>63</v>
      </c>
      <c r="H10" t="s">
        <v>75</v>
      </c>
      <c r="J10" t="s">
        <v>368</v>
      </c>
      <c r="K10" s="13" t="s">
        <v>369</v>
      </c>
    </row>
    <row r="11" spans="1:11" ht="15">
      <c r="A11"/>
      <c r="B11">
        <v>5</v>
      </c>
      <c r="D11" t="s">
        <v>46</v>
      </c>
      <c r="E11">
        <v>1</v>
      </c>
      <c r="H11" t="s">
        <v>76</v>
      </c>
      <c r="J11" t="s">
        <v>370</v>
      </c>
      <c r="K11" t="s">
        <v>371</v>
      </c>
    </row>
    <row r="12" spans="1:11" ht="15">
      <c r="A12"/>
      <c r="B12"/>
      <c r="D12" t="s">
        <v>64</v>
      </c>
      <c r="E12">
        <v>2</v>
      </c>
      <c r="H12">
        <v>0</v>
      </c>
      <c r="J12" t="s">
        <v>372</v>
      </c>
      <c r="K12" t="s">
        <v>373</v>
      </c>
    </row>
    <row r="13" spans="1:11" ht="15">
      <c r="A13"/>
      <c r="B13"/>
      <c r="D13">
        <v>1</v>
      </c>
      <c r="E13">
        <v>3</v>
      </c>
      <c r="H13">
        <v>1</v>
      </c>
      <c r="J13" t="s">
        <v>374</v>
      </c>
      <c r="K13" t="s">
        <v>375</v>
      </c>
    </row>
    <row r="14" spans="4:11" ht="15">
      <c r="D14">
        <v>2</v>
      </c>
      <c r="E14">
        <v>4</v>
      </c>
      <c r="H14">
        <v>2</v>
      </c>
      <c r="J14" t="s">
        <v>376</v>
      </c>
      <c r="K14" t="s">
        <v>377</v>
      </c>
    </row>
    <row r="15" spans="4:11" ht="15">
      <c r="D15">
        <v>3</v>
      </c>
      <c r="E15">
        <v>5</v>
      </c>
      <c r="H15">
        <v>3</v>
      </c>
      <c r="J15" t="s">
        <v>378</v>
      </c>
      <c r="K15" t="s">
        <v>379</v>
      </c>
    </row>
    <row r="16" spans="4:11" ht="15">
      <c r="D16">
        <v>4</v>
      </c>
      <c r="E16">
        <v>6</v>
      </c>
      <c r="H16">
        <v>4</v>
      </c>
      <c r="J16" t="s">
        <v>380</v>
      </c>
      <c r="K16" t="s">
        <v>381</v>
      </c>
    </row>
    <row r="17" spans="4:11" ht="15">
      <c r="D17">
        <v>5</v>
      </c>
      <c r="E17">
        <v>7</v>
      </c>
      <c r="H17">
        <v>5</v>
      </c>
      <c r="J17" t="s">
        <v>382</v>
      </c>
      <c r="K17" t="s">
        <v>383</v>
      </c>
    </row>
    <row r="18" spans="4:11" ht="15">
      <c r="D18">
        <v>6</v>
      </c>
      <c r="E18">
        <v>8</v>
      </c>
      <c r="H18">
        <v>6</v>
      </c>
      <c r="J18" t="s">
        <v>384</v>
      </c>
      <c r="K18" t="s">
        <v>385</v>
      </c>
    </row>
    <row r="19" spans="4:11" ht="15">
      <c r="D19">
        <v>7</v>
      </c>
      <c r="E19">
        <v>9</v>
      </c>
      <c r="H19">
        <v>7</v>
      </c>
      <c r="J19" t="s">
        <v>386</v>
      </c>
      <c r="K19" t="s">
        <v>387</v>
      </c>
    </row>
    <row r="20" spans="4:11" ht="15">
      <c r="D20">
        <v>8</v>
      </c>
      <c r="H20">
        <v>8</v>
      </c>
      <c r="J20" t="s">
        <v>388</v>
      </c>
      <c r="K20" t="s">
        <v>389</v>
      </c>
    </row>
    <row r="21" spans="4:11" ht="409.5">
      <c r="D21">
        <v>9</v>
      </c>
      <c r="H21">
        <v>9</v>
      </c>
      <c r="J21" t="s">
        <v>390</v>
      </c>
      <c r="K21" s="13" t="s">
        <v>391</v>
      </c>
    </row>
    <row r="22" spans="4:11" ht="409.5">
      <c r="D22">
        <v>10</v>
      </c>
      <c r="J22" t="s">
        <v>392</v>
      </c>
      <c r="K22" s="13" t="s">
        <v>393</v>
      </c>
    </row>
    <row r="23" spans="4:11" ht="409.5">
      <c r="D23">
        <v>11</v>
      </c>
      <c r="J23" t="s">
        <v>394</v>
      </c>
      <c r="K23" s="13" t="s">
        <v>395</v>
      </c>
    </row>
    <row r="24" spans="10:11" ht="409.5">
      <c r="J24" t="s">
        <v>396</v>
      </c>
      <c r="K24" s="13" t="s">
        <v>605</v>
      </c>
    </row>
    <row r="25" spans="10:11" ht="15">
      <c r="J25" t="s">
        <v>397</v>
      </c>
      <c r="K25" t="b">
        <v>0</v>
      </c>
    </row>
    <row r="26" spans="10:11" ht="15">
      <c r="J26" t="s">
        <v>603</v>
      </c>
      <c r="K26" t="s">
        <v>604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409</v>
      </c>
      <c r="B1" s="13" t="s">
        <v>411</v>
      </c>
      <c r="C1" s="13" t="s">
        <v>412</v>
      </c>
      <c r="D1" s="13" t="s">
        <v>414</v>
      </c>
      <c r="E1" s="13" t="s">
        <v>413</v>
      </c>
      <c r="F1" s="13" t="s">
        <v>416</v>
      </c>
      <c r="G1" s="13" t="s">
        <v>415</v>
      </c>
      <c r="H1" s="13" t="s">
        <v>417</v>
      </c>
    </row>
    <row r="2" spans="1:8" ht="15">
      <c r="A2" s="89" t="s">
        <v>230</v>
      </c>
      <c r="B2" s="85">
        <v>3</v>
      </c>
      <c r="C2" s="89" t="s">
        <v>230</v>
      </c>
      <c r="D2" s="85">
        <v>1</v>
      </c>
      <c r="E2" s="89" t="s">
        <v>229</v>
      </c>
      <c r="F2" s="85">
        <v>2</v>
      </c>
      <c r="G2" s="89" t="s">
        <v>230</v>
      </c>
      <c r="H2" s="85">
        <v>2</v>
      </c>
    </row>
    <row r="3" spans="1:8" ht="15">
      <c r="A3" s="89" t="s">
        <v>229</v>
      </c>
      <c r="B3" s="85">
        <v>3</v>
      </c>
      <c r="C3" s="89" t="s">
        <v>229</v>
      </c>
      <c r="D3" s="85">
        <v>1</v>
      </c>
      <c r="E3" s="85"/>
      <c r="F3" s="85"/>
      <c r="G3" s="89" t="s">
        <v>410</v>
      </c>
      <c r="H3" s="85">
        <v>1</v>
      </c>
    </row>
    <row r="4" spans="1:8" ht="15">
      <c r="A4" s="89" t="s">
        <v>410</v>
      </c>
      <c r="B4" s="85">
        <v>1</v>
      </c>
      <c r="C4" s="85"/>
      <c r="D4" s="85"/>
      <c r="E4" s="85"/>
      <c r="F4" s="85"/>
      <c r="G4" s="85"/>
      <c r="H4" s="85"/>
    </row>
    <row r="7" spans="1:8" ht="15" customHeight="1">
      <c r="A7" s="13" t="s">
        <v>420</v>
      </c>
      <c r="B7" s="13" t="s">
        <v>411</v>
      </c>
      <c r="C7" s="13" t="s">
        <v>422</v>
      </c>
      <c r="D7" s="13" t="s">
        <v>414</v>
      </c>
      <c r="E7" s="13" t="s">
        <v>423</v>
      </c>
      <c r="F7" s="13" t="s">
        <v>416</v>
      </c>
      <c r="G7" s="13" t="s">
        <v>424</v>
      </c>
      <c r="H7" s="13" t="s">
        <v>417</v>
      </c>
    </row>
    <row r="8" spans="1:8" ht="15">
      <c r="A8" s="85" t="s">
        <v>233</v>
      </c>
      <c r="B8" s="85">
        <v>3</v>
      </c>
      <c r="C8" s="85" t="s">
        <v>233</v>
      </c>
      <c r="D8" s="85">
        <v>1</v>
      </c>
      <c r="E8" s="85" t="s">
        <v>232</v>
      </c>
      <c r="F8" s="85">
        <v>2</v>
      </c>
      <c r="G8" s="85" t="s">
        <v>233</v>
      </c>
      <c r="H8" s="85">
        <v>2</v>
      </c>
    </row>
    <row r="9" spans="1:8" ht="15">
      <c r="A9" s="85" t="s">
        <v>232</v>
      </c>
      <c r="B9" s="85">
        <v>3</v>
      </c>
      <c r="C9" s="85" t="s">
        <v>232</v>
      </c>
      <c r="D9" s="85">
        <v>1</v>
      </c>
      <c r="E9" s="85"/>
      <c r="F9" s="85"/>
      <c r="G9" s="85" t="s">
        <v>421</v>
      </c>
      <c r="H9" s="85">
        <v>1</v>
      </c>
    </row>
    <row r="10" spans="1:8" ht="15">
      <c r="A10" s="85" t="s">
        <v>421</v>
      </c>
      <c r="B10" s="85">
        <v>1</v>
      </c>
      <c r="C10" s="85"/>
      <c r="D10" s="85"/>
      <c r="E10" s="85"/>
      <c r="F10" s="85"/>
      <c r="G10" s="85"/>
      <c r="H10" s="85"/>
    </row>
    <row r="13" spans="1:8" ht="15" customHeight="1">
      <c r="A13" s="13" t="s">
        <v>427</v>
      </c>
      <c r="B13" s="13" t="s">
        <v>411</v>
      </c>
      <c r="C13" s="13" t="s">
        <v>438</v>
      </c>
      <c r="D13" s="13" t="s">
        <v>414</v>
      </c>
      <c r="E13" s="13" t="s">
        <v>440</v>
      </c>
      <c r="F13" s="13" t="s">
        <v>416</v>
      </c>
      <c r="G13" s="13" t="s">
        <v>441</v>
      </c>
      <c r="H13" s="13" t="s">
        <v>417</v>
      </c>
    </row>
    <row r="14" spans="1:8" ht="15">
      <c r="A14" s="85" t="s">
        <v>428</v>
      </c>
      <c r="B14" s="85">
        <v>7</v>
      </c>
      <c r="C14" s="85" t="s">
        <v>428</v>
      </c>
      <c r="D14" s="85">
        <v>3</v>
      </c>
      <c r="E14" s="85" t="s">
        <v>428</v>
      </c>
      <c r="F14" s="85">
        <v>2</v>
      </c>
      <c r="G14" s="85" t="s">
        <v>431</v>
      </c>
      <c r="H14" s="85">
        <v>2</v>
      </c>
    </row>
    <row r="15" spans="1:8" ht="15">
      <c r="A15" s="85" t="s">
        <v>429</v>
      </c>
      <c r="B15" s="85">
        <v>6</v>
      </c>
      <c r="C15" s="85" t="s">
        <v>431</v>
      </c>
      <c r="D15" s="85">
        <v>2</v>
      </c>
      <c r="E15" s="85" t="s">
        <v>430</v>
      </c>
      <c r="F15" s="85">
        <v>2</v>
      </c>
      <c r="G15" s="85" t="s">
        <v>428</v>
      </c>
      <c r="H15" s="85">
        <v>2</v>
      </c>
    </row>
    <row r="16" spans="1:8" ht="15">
      <c r="A16" s="85" t="s">
        <v>430</v>
      </c>
      <c r="B16" s="85">
        <v>6</v>
      </c>
      <c r="C16" s="85" t="s">
        <v>429</v>
      </c>
      <c r="D16" s="85">
        <v>2</v>
      </c>
      <c r="E16" s="85" t="s">
        <v>429</v>
      </c>
      <c r="F16" s="85">
        <v>2</v>
      </c>
      <c r="G16" s="85" t="s">
        <v>429</v>
      </c>
      <c r="H16" s="85">
        <v>2</v>
      </c>
    </row>
    <row r="17" spans="1:8" ht="15">
      <c r="A17" s="85" t="s">
        <v>431</v>
      </c>
      <c r="B17" s="85">
        <v>4</v>
      </c>
      <c r="C17" s="85" t="s">
        <v>432</v>
      </c>
      <c r="D17" s="85">
        <v>2</v>
      </c>
      <c r="E17" s="85"/>
      <c r="F17" s="85"/>
      <c r="G17" s="85" t="s">
        <v>432</v>
      </c>
      <c r="H17" s="85">
        <v>2</v>
      </c>
    </row>
    <row r="18" spans="1:8" ht="15">
      <c r="A18" s="85" t="s">
        <v>432</v>
      </c>
      <c r="B18" s="85">
        <v>4</v>
      </c>
      <c r="C18" s="85" t="s">
        <v>433</v>
      </c>
      <c r="D18" s="85">
        <v>2</v>
      </c>
      <c r="E18" s="85"/>
      <c r="F18" s="85"/>
      <c r="G18" s="85" t="s">
        <v>433</v>
      </c>
      <c r="H18" s="85">
        <v>2</v>
      </c>
    </row>
    <row r="19" spans="1:8" ht="15">
      <c r="A19" s="85" t="s">
        <v>433</v>
      </c>
      <c r="B19" s="85">
        <v>4</v>
      </c>
      <c r="C19" s="85" t="s">
        <v>430</v>
      </c>
      <c r="D19" s="85">
        <v>2</v>
      </c>
      <c r="E19" s="85"/>
      <c r="F19" s="85"/>
      <c r="G19" s="85" t="s">
        <v>430</v>
      </c>
      <c r="H19" s="85">
        <v>2</v>
      </c>
    </row>
    <row r="20" spans="1:8" ht="15">
      <c r="A20" s="85" t="s">
        <v>434</v>
      </c>
      <c r="B20" s="85">
        <v>3</v>
      </c>
      <c r="C20" s="85" t="s">
        <v>434</v>
      </c>
      <c r="D20" s="85">
        <v>2</v>
      </c>
      <c r="E20" s="85"/>
      <c r="F20" s="85"/>
      <c r="G20" s="85" t="s">
        <v>436</v>
      </c>
      <c r="H20" s="85">
        <v>1</v>
      </c>
    </row>
    <row r="21" spans="1:8" ht="15">
      <c r="A21" s="85" t="s">
        <v>435</v>
      </c>
      <c r="B21" s="85">
        <v>3</v>
      </c>
      <c r="C21" s="85" t="s">
        <v>435</v>
      </c>
      <c r="D21" s="85">
        <v>2</v>
      </c>
      <c r="E21" s="85"/>
      <c r="F21" s="85"/>
      <c r="G21" s="85" t="s">
        <v>434</v>
      </c>
      <c r="H21" s="85">
        <v>1</v>
      </c>
    </row>
    <row r="22" spans="1:8" ht="15">
      <c r="A22" s="85" t="s">
        <v>436</v>
      </c>
      <c r="B22" s="85">
        <v>1</v>
      </c>
      <c r="C22" s="85" t="s">
        <v>437</v>
      </c>
      <c r="D22" s="85">
        <v>1</v>
      </c>
      <c r="E22" s="85"/>
      <c r="F22" s="85"/>
      <c r="G22" s="85" t="s">
        <v>435</v>
      </c>
      <c r="H22" s="85">
        <v>1</v>
      </c>
    </row>
    <row r="23" spans="1:8" ht="15">
      <c r="A23" s="85" t="s">
        <v>437</v>
      </c>
      <c r="B23" s="85">
        <v>1</v>
      </c>
      <c r="C23" s="85" t="s">
        <v>439</v>
      </c>
      <c r="D23" s="85">
        <v>1</v>
      </c>
      <c r="E23" s="85"/>
      <c r="F23" s="85"/>
      <c r="G23" s="85"/>
      <c r="H23" s="85"/>
    </row>
    <row r="26" spans="1:8" ht="15" customHeight="1">
      <c r="A26" s="13" t="s">
        <v>445</v>
      </c>
      <c r="B26" s="13" t="s">
        <v>411</v>
      </c>
      <c r="C26" s="13" t="s">
        <v>456</v>
      </c>
      <c r="D26" s="13" t="s">
        <v>414</v>
      </c>
      <c r="E26" s="13" t="s">
        <v>464</v>
      </c>
      <c r="F26" s="13" t="s">
        <v>416</v>
      </c>
      <c r="G26" s="13" t="s">
        <v>467</v>
      </c>
      <c r="H26" s="13" t="s">
        <v>417</v>
      </c>
    </row>
    <row r="27" spans="1:8" ht="15">
      <c r="A27" s="91" t="s">
        <v>446</v>
      </c>
      <c r="B27" s="91">
        <v>11</v>
      </c>
      <c r="C27" s="91" t="s">
        <v>451</v>
      </c>
      <c r="D27" s="91">
        <v>3</v>
      </c>
      <c r="E27" s="91" t="s">
        <v>465</v>
      </c>
      <c r="F27" s="91">
        <v>6</v>
      </c>
      <c r="G27" s="91" t="s">
        <v>214</v>
      </c>
      <c r="H27" s="91">
        <v>2</v>
      </c>
    </row>
    <row r="28" spans="1:8" ht="15">
      <c r="A28" s="91" t="s">
        <v>447</v>
      </c>
      <c r="B28" s="91">
        <v>0</v>
      </c>
      <c r="C28" s="91" t="s">
        <v>452</v>
      </c>
      <c r="D28" s="91">
        <v>3</v>
      </c>
      <c r="E28" s="91" t="s">
        <v>455</v>
      </c>
      <c r="F28" s="91">
        <v>4</v>
      </c>
      <c r="G28" s="91" t="s">
        <v>457</v>
      </c>
      <c r="H28" s="91">
        <v>2</v>
      </c>
    </row>
    <row r="29" spans="1:8" ht="15">
      <c r="A29" s="91" t="s">
        <v>448</v>
      </c>
      <c r="B29" s="91">
        <v>0</v>
      </c>
      <c r="C29" s="91" t="s">
        <v>457</v>
      </c>
      <c r="D29" s="91">
        <v>2</v>
      </c>
      <c r="E29" s="91" t="s">
        <v>214</v>
      </c>
      <c r="F29" s="91">
        <v>2</v>
      </c>
      <c r="G29" s="91" t="s">
        <v>458</v>
      </c>
      <c r="H29" s="91">
        <v>2</v>
      </c>
    </row>
    <row r="30" spans="1:8" ht="15">
      <c r="A30" s="91" t="s">
        <v>449</v>
      </c>
      <c r="B30" s="91">
        <v>174</v>
      </c>
      <c r="C30" s="91" t="s">
        <v>458</v>
      </c>
      <c r="D30" s="91">
        <v>2</v>
      </c>
      <c r="E30" s="91" t="s">
        <v>466</v>
      </c>
      <c r="F30" s="91">
        <v>2</v>
      </c>
      <c r="G30" s="91" t="s">
        <v>459</v>
      </c>
      <c r="H30" s="91">
        <v>2</v>
      </c>
    </row>
    <row r="31" spans="1:8" ht="15">
      <c r="A31" s="91" t="s">
        <v>450</v>
      </c>
      <c r="B31" s="91">
        <v>185</v>
      </c>
      <c r="C31" s="91" t="s">
        <v>459</v>
      </c>
      <c r="D31" s="91">
        <v>2</v>
      </c>
      <c r="E31" s="91" t="s">
        <v>451</v>
      </c>
      <c r="F31" s="91">
        <v>2</v>
      </c>
      <c r="G31" s="91" t="s">
        <v>220</v>
      </c>
      <c r="H31" s="91">
        <v>2</v>
      </c>
    </row>
    <row r="32" spans="1:8" ht="15">
      <c r="A32" s="91" t="s">
        <v>451</v>
      </c>
      <c r="B32" s="91">
        <v>7</v>
      </c>
      <c r="C32" s="91" t="s">
        <v>220</v>
      </c>
      <c r="D32" s="91">
        <v>2</v>
      </c>
      <c r="E32" s="91" t="s">
        <v>452</v>
      </c>
      <c r="F32" s="91">
        <v>2</v>
      </c>
      <c r="G32" s="91" t="s">
        <v>460</v>
      </c>
      <c r="H32" s="91">
        <v>2</v>
      </c>
    </row>
    <row r="33" spans="1:8" ht="15">
      <c r="A33" s="91" t="s">
        <v>452</v>
      </c>
      <c r="B33" s="91">
        <v>7</v>
      </c>
      <c r="C33" s="91" t="s">
        <v>460</v>
      </c>
      <c r="D33" s="91">
        <v>2</v>
      </c>
      <c r="E33" s="91" t="s">
        <v>218</v>
      </c>
      <c r="F33" s="91">
        <v>2</v>
      </c>
      <c r="G33" s="91" t="s">
        <v>461</v>
      </c>
      <c r="H33" s="91">
        <v>2</v>
      </c>
    </row>
    <row r="34" spans="1:8" ht="15">
      <c r="A34" s="91" t="s">
        <v>453</v>
      </c>
      <c r="B34" s="91">
        <v>6</v>
      </c>
      <c r="C34" s="91" t="s">
        <v>461</v>
      </c>
      <c r="D34" s="91">
        <v>2</v>
      </c>
      <c r="E34" s="91" t="s">
        <v>454</v>
      </c>
      <c r="F34" s="91">
        <v>2</v>
      </c>
      <c r="G34" s="91" t="s">
        <v>451</v>
      </c>
      <c r="H34" s="91">
        <v>2</v>
      </c>
    </row>
    <row r="35" spans="1:8" ht="15">
      <c r="A35" s="91" t="s">
        <v>454</v>
      </c>
      <c r="B35" s="91">
        <v>6</v>
      </c>
      <c r="C35" s="91" t="s">
        <v>462</v>
      </c>
      <c r="D35" s="91">
        <v>2</v>
      </c>
      <c r="E35" s="91" t="s">
        <v>453</v>
      </c>
      <c r="F35" s="91">
        <v>2</v>
      </c>
      <c r="G35" s="91" t="s">
        <v>462</v>
      </c>
      <c r="H35" s="91">
        <v>2</v>
      </c>
    </row>
    <row r="36" spans="1:8" ht="15">
      <c r="A36" s="91" t="s">
        <v>455</v>
      </c>
      <c r="B36" s="91">
        <v>6</v>
      </c>
      <c r="C36" s="91" t="s">
        <v>463</v>
      </c>
      <c r="D36" s="91">
        <v>2</v>
      </c>
      <c r="E36" s="91"/>
      <c r="F36" s="91"/>
      <c r="G36" s="91" t="s">
        <v>452</v>
      </c>
      <c r="H36" s="91">
        <v>2</v>
      </c>
    </row>
    <row r="39" spans="1:8" ht="15" customHeight="1">
      <c r="A39" s="13" t="s">
        <v>472</v>
      </c>
      <c r="B39" s="13" t="s">
        <v>411</v>
      </c>
      <c r="C39" s="13" t="s">
        <v>483</v>
      </c>
      <c r="D39" s="13" t="s">
        <v>414</v>
      </c>
      <c r="E39" s="13" t="s">
        <v>485</v>
      </c>
      <c r="F39" s="13" t="s">
        <v>416</v>
      </c>
      <c r="G39" s="13" t="s">
        <v>493</v>
      </c>
      <c r="H39" s="13" t="s">
        <v>417</v>
      </c>
    </row>
    <row r="40" spans="1:8" ht="15">
      <c r="A40" s="91" t="s">
        <v>473</v>
      </c>
      <c r="B40" s="91">
        <v>5</v>
      </c>
      <c r="C40" s="91" t="s">
        <v>474</v>
      </c>
      <c r="D40" s="91">
        <v>2</v>
      </c>
      <c r="E40" s="91" t="s">
        <v>473</v>
      </c>
      <c r="F40" s="91">
        <v>5</v>
      </c>
      <c r="G40" s="91" t="s">
        <v>494</v>
      </c>
      <c r="H40" s="91">
        <v>2</v>
      </c>
    </row>
    <row r="41" spans="1:8" ht="15">
      <c r="A41" s="91" t="s">
        <v>474</v>
      </c>
      <c r="B41" s="91">
        <v>4</v>
      </c>
      <c r="C41" s="91" t="s">
        <v>475</v>
      </c>
      <c r="D41" s="91">
        <v>2</v>
      </c>
      <c r="E41" s="91" t="s">
        <v>486</v>
      </c>
      <c r="F41" s="91">
        <v>2</v>
      </c>
      <c r="G41" s="91" t="s">
        <v>474</v>
      </c>
      <c r="H41" s="91">
        <v>2</v>
      </c>
    </row>
    <row r="42" spans="1:8" ht="15">
      <c r="A42" s="91" t="s">
        <v>475</v>
      </c>
      <c r="B42" s="91">
        <v>4</v>
      </c>
      <c r="C42" s="91" t="s">
        <v>476</v>
      </c>
      <c r="D42" s="91">
        <v>2</v>
      </c>
      <c r="E42" s="91" t="s">
        <v>487</v>
      </c>
      <c r="F42" s="91">
        <v>2</v>
      </c>
      <c r="G42" s="91" t="s">
        <v>475</v>
      </c>
      <c r="H42" s="91">
        <v>2</v>
      </c>
    </row>
    <row r="43" spans="1:8" ht="15">
      <c r="A43" s="91" t="s">
        <v>476</v>
      </c>
      <c r="B43" s="91">
        <v>4</v>
      </c>
      <c r="C43" s="91" t="s">
        <v>477</v>
      </c>
      <c r="D43" s="91">
        <v>2</v>
      </c>
      <c r="E43" s="91" t="s">
        <v>488</v>
      </c>
      <c r="F43" s="91">
        <v>2</v>
      </c>
      <c r="G43" s="91" t="s">
        <v>476</v>
      </c>
      <c r="H43" s="91">
        <v>2</v>
      </c>
    </row>
    <row r="44" spans="1:8" ht="15">
      <c r="A44" s="91" t="s">
        <v>477</v>
      </c>
      <c r="B44" s="91">
        <v>4</v>
      </c>
      <c r="C44" s="91" t="s">
        <v>478</v>
      </c>
      <c r="D44" s="91">
        <v>2</v>
      </c>
      <c r="E44" s="91" t="s">
        <v>489</v>
      </c>
      <c r="F44" s="91">
        <v>2</v>
      </c>
      <c r="G44" s="91" t="s">
        <v>477</v>
      </c>
      <c r="H44" s="91">
        <v>2</v>
      </c>
    </row>
    <row r="45" spans="1:8" ht="15">
      <c r="A45" s="91" t="s">
        <v>478</v>
      </c>
      <c r="B45" s="91">
        <v>4</v>
      </c>
      <c r="C45" s="91" t="s">
        <v>479</v>
      </c>
      <c r="D45" s="91">
        <v>2</v>
      </c>
      <c r="E45" s="91" t="s">
        <v>490</v>
      </c>
      <c r="F45" s="91">
        <v>2</v>
      </c>
      <c r="G45" s="91" t="s">
        <v>478</v>
      </c>
      <c r="H45" s="91">
        <v>2</v>
      </c>
    </row>
    <row r="46" spans="1:8" ht="15">
      <c r="A46" s="91" t="s">
        <v>479</v>
      </c>
      <c r="B46" s="91">
        <v>4</v>
      </c>
      <c r="C46" s="91" t="s">
        <v>480</v>
      </c>
      <c r="D46" s="91">
        <v>2</v>
      </c>
      <c r="E46" s="91" t="s">
        <v>491</v>
      </c>
      <c r="F46" s="91">
        <v>2</v>
      </c>
      <c r="G46" s="91" t="s">
        <v>479</v>
      </c>
      <c r="H46" s="91">
        <v>2</v>
      </c>
    </row>
    <row r="47" spans="1:8" ht="15">
      <c r="A47" s="91" t="s">
        <v>480</v>
      </c>
      <c r="B47" s="91">
        <v>4</v>
      </c>
      <c r="C47" s="91" t="s">
        <v>481</v>
      </c>
      <c r="D47" s="91">
        <v>2</v>
      </c>
      <c r="E47" s="91" t="s">
        <v>492</v>
      </c>
      <c r="F47" s="91">
        <v>2</v>
      </c>
      <c r="G47" s="91" t="s">
        <v>480</v>
      </c>
      <c r="H47" s="91">
        <v>2</v>
      </c>
    </row>
    <row r="48" spans="1:8" ht="15">
      <c r="A48" s="91" t="s">
        <v>481</v>
      </c>
      <c r="B48" s="91">
        <v>4</v>
      </c>
      <c r="C48" s="91" t="s">
        <v>482</v>
      </c>
      <c r="D48" s="91">
        <v>2</v>
      </c>
      <c r="E48" s="91"/>
      <c r="F48" s="91"/>
      <c r="G48" s="91" t="s">
        <v>481</v>
      </c>
      <c r="H48" s="91">
        <v>2</v>
      </c>
    </row>
    <row r="49" spans="1:8" ht="15">
      <c r="A49" s="91" t="s">
        <v>482</v>
      </c>
      <c r="B49" s="91">
        <v>4</v>
      </c>
      <c r="C49" s="91" t="s">
        <v>484</v>
      </c>
      <c r="D49" s="91">
        <v>2</v>
      </c>
      <c r="E49" s="91"/>
      <c r="F49" s="91"/>
      <c r="G49" s="91" t="s">
        <v>482</v>
      </c>
      <c r="H49" s="91">
        <v>2</v>
      </c>
    </row>
    <row r="52" spans="1:8" ht="15" customHeight="1">
      <c r="A52" s="85" t="s">
        <v>499</v>
      </c>
      <c r="B52" s="85" t="s">
        <v>411</v>
      </c>
      <c r="C52" s="85" t="s">
        <v>501</v>
      </c>
      <c r="D52" s="85" t="s">
        <v>414</v>
      </c>
      <c r="E52" s="85" t="s">
        <v>502</v>
      </c>
      <c r="F52" s="85" t="s">
        <v>416</v>
      </c>
      <c r="G52" s="85" t="s">
        <v>505</v>
      </c>
      <c r="H52" s="85" t="s">
        <v>417</v>
      </c>
    </row>
    <row r="53" spans="1:8" ht="15">
      <c r="A53" s="85"/>
      <c r="B53" s="85"/>
      <c r="C53" s="85"/>
      <c r="D53" s="85"/>
      <c r="E53" s="85"/>
      <c r="F53" s="85"/>
      <c r="G53" s="85"/>
      <c r="H53" s="85"/>
    </row>
    <row r="55" spans="1:8" ht="15" customHeight="1">
      <c r="A55" s="13" t="s">
        <v>500</v>
      </c>
      <c r="B55" s="13" t="s">
        <v>411</v>
      </c>
      <c r="C55" s="13" t="s">
        <v>503</v>
      </c>
      <c r="D55" s="13" t="s">
        <v>414</v>
      </c>
      <c r="E55" s="13" t="s">
        <v>504</v>
      </c>
      <c r="F55" s="13" t="s">
        <v>416</v>
      </c>
      <c r="G55" s="85" t="s">
        <v>506</v>
      </c>
      <c r="H55" s="85" t="s">
        <v>417</v>
      </c>
    </row>
    <row r="56" spans="1:8" ht="15">
      <c r="A56" s="85" t="s">
        <v>214</v>
      </c>
      <c r="B56" s="85">
        <v>3</v>
      </c>
      <c r="C56" s="85" t="s">
        <v>220</v>
      </c>
      <c r="D56" s="85">
        <v>2</v>
      </c>
      <c r="E56" s="85" t="s">
        <v>214</v>
      </c>
      <c r="F56" s="85">
        <v>2</v>
      </c>
      <c r="G56" s="85"/>
      <c r="H56" s="85"/>
    </row>
    <row r="57" spans="1:8" ht="15">
      <c r="A57" s="85" t="s">
        <v>218</v>
      </c>
      <c r="B57" s="85">
        <v>3</v>
      </c>
      <c r="C57" s="85" t="s">
        <v>214</v>
      </c>
      <c r="D57" s="85">
        <v>1</v>
      </c>
      <c r="E57" s="85" t="s">
        <v>218</v>
      </c>
      <c r="F57" s="85">
        <v>2</v>
      </c>
      <c r="G57" s="85"/>
      <c r="H57" s="85"/>
    </row>
    <row r="58" spans="1:8" ht="15">
      <c r="A58" s="85" t="s">
        <v>220</v>
      </c>
      <c r="B58" s="85">
        <v>2</v>
      </c>
      <c r="C58" s="85" t="s">
        <v>219</v>
      </c>
      <c r="D58" s="85">
        <v>1</v>
      </c>
      <c r="E58" s="85"/>
      <c r="F58" s="85"/>
      <c r="G58" s="85"/>
      <c r="H58" s="85"/>
    </row>
    <row r="59" spans="1:8" ht="15">
      <c r="A59" s="85" t="s">
        <v>219</v>
      </c>
      <c r="B59" s="85">
        <v>1</v>
      </c>
      <c r="C59" s="85" t="s">
        <v>218</v>
      </c>
      <c r="D59" s="85">
        <v>1</v>
      </c>
      <c r="E59" s="85"/>
      <c r="F59" s="85"/>
      <c r="G59" s="85"/>
      <c r="H59" s="85"/>
    </row>
    <row r="62" spans="1:8" ht="15" customHeight="1">
      <c r="A62" s="13" t="s">
        <v>511</v>
      </c>
      <c r="B62" s="13" t="s">
        <v>411</v>
      </c>
      <c r="C62" s="13" t="s">
        <v>512</v>
      </c>
      <c r="D62" s="13" t="s">
        <v>414</v>
      </c>
      <c r="E62" s="13" t="s">
        <v>513</v>
      </c>
      <c r="F62" s="13" t="s">
        <v>416</v>
      </c>
      <c r="G62" s="13" t="s">
        <v>514</v>
      </c>
      <c r="H62" s="13" t="s">
        <v>417</v>
      </c>
    </row>
    <row r="63" spans="1:8" ht="15">
      <c r="A63" s="124" t="s">
        <v>214</v>
      </c>
      <c r="B63" s="85">
        <v>107852</v>
      </c>
      <c r="C63" s="124" t="s">
        <v>214</v>
      </c>
      <c r="D63" s="85">
        <v>107852</v>
      </c>
      <c r="E63" s="124" t="s">
        <v>213</v>
      </c>
      <c r="F63" s="85">
        <v>15634</v>
      </c>
      <c r="G63" s="124" t="s">
        <v>217</v>
      </c>
      <c r="H63" s="85">
        <v>29265</v>
      </c>
    </row>
    <row r="64" spans="1:8" ht="15">
      <c r="A64" s="124" t="s">
        <v>217</v>
      </c>
      <c r="B64" s="85">
        <v>29265</v>
      </c>
      <c r="C64" s="124" t="s">
        <v>219</v>
      </c>
      <c r="D64" s="85">
        <v>16726</v>
      </c>
      <c r="E64" s="124" t="s">
        <v>212</v>
      </c>
      <c r="F64" s="85">
        <v>5136</v>
      </c>
      <c r="G64" s="124" t="s">
        <v>216</v>
      </c>
      <c r="H64" s="85">
        <v>13900</v>
      </c>
    </row>
    <row r="65" spans="1:8" ht="15">
      <c r="A65" s="124" t="s">
        <v>219</v>
      </c>
      <c r="B65" s="85">
        <v>16726</v>
      </c>
      <c r="C65" s="124" t="s">
        <v>215</v>
      </c>
      <c r="D65" s="85">
        <v>9769</v>
      </c>
      <c r="E65" s="124" t="s">
        <v>218</v>
      </c>
      <c r="F65" s="85">
        <v>470</v>
      </c>
      <c r="G65" s="124"/>
      <c r="H65" s="85"/>
    </row>
    <row r="66" spans="1:8" ht="15">
      <c r="A66" s="124" t="s">
        <v>213</v>
      </c>
      <c r="B66" s="85">
        <v>15634</v>
      </c>
      <c r="C66" s="124" t="s">
        <v>220</v>
      </c>
      <c r="D66" s="85">
        <v>4592</v>
      </c>
      <c r="E66" s="124"/>
      <c r="F66" s="85"/>
      <c r="G66" s="124"/>
      <c r="H66" s="85"/>
    </row>
    <row r="67" spans="1:8" ht="15">
      <c r="A67" s="124" t="s">
        <v>216</v>
      </c>
      <c r="B67" s="85">
        <v>13900</v>
      </c>
      <c r="C67" s="124"/>
      <c r="D67" s="85"/>
      <c r="E67" s="124"/>
      <c r="F67" s="85"/>
      <c r="G67" s="124"/>
      <c r="H67" s="85"/>
    </row>
    <row r="68" spans="1:8" ht="15">
      <c r="A68" s="124" t="s">
        <v>215</v>
      </c>
      <c r="B68" s="85">
        <v>9769</v>
      </c>
      <c r="C68" s="124"/>
      <c r="D68" s="85"/>
      <c r="E68" s="124"/>
      <c r="F68" s="85"/>
      <c r="G68" s="124"/>
      <c r="H68" s="85"/>
    </row>
    <row r="69" spans="1:8" ht="15">
      <c r="A69" s="124" t="s">
        <v>212</v>
      </c>
      <c r="B69" s="85">
        <v>5136</v>
      </c>
      <c r="C69" s="124"/>
      <c r="D69" s="85"/>
      <c r="E69" s="124"/>
      <c r="F69" s="85"/>
      <c r="G69" s="124"/>
      <c r="H69" s="85"/>
    </row>
    <row r="70" spans="1:8" ht="15">
      <c r="A70" s="124" t="s">
        <v>220</v>
      </c>
      <c r="B70" s="85">
        <v>4592</v>
      </c>
      <c r="C70" s="124"/>
      <c r="D70" s="85"/>
      <c r="E70" s="124"/>
      <c r="F70" s="85"/>
      <c r="G70" s="124"/>
      <c r="H70" s="85"/>
    </row>
    <row r="71" spans="1:8" ht="15">
      <c r="A71" s="124" t="s">
        <v>218</v>
      </c>
      <c r="B71" s="85">
        <v>470</v>
      </c>
      <c r="C71" s="124"/>
      <c r="D71" s="85"/>
      <c r="E71" s="124"/>
      <c r="F71" s="85"/>
      <c r="G71" s="124"/>
      <c r="H71" s="85"/>
    </row>
  </sheetData>
  <hyperlinks>
    <hyperlink ref="A2" r:id="rId1" display="https://datasciencebowl.com/"/>
    <hyperlink ref="A3" r:id="rId2" display="https://medium.com/omdena/building-ai-for-good-by-the-people-for-the-people-d98ad78b5001?postPublishedType=repub"/>
    <hyperlink ref="A4" r:id="rId3" display="https://twitter.com/KirkDBorne/status/1171060594780360714"/>
    <hyperlink ref="C2" r:id="rId4" display="https://datasciencebowl.com/"/>
    <hyperlink ref="C3" r:id="rId5" display="https://medium.com/omdena/building-ai-for-good-by-the-people-for-the-people-d98ad78b5001?postPublishedType=repub"/>
    <hyperlink ref="E2" r:id="rId6" display="https://medium.com/omdena/building-ai-for-good-by-the-people-for-the-people-d98ad78b5001?postPublishedType=repub"/>
    <hyperlink ref="G2" r:id="rId7" display="https://datasciencebowl.com/"/>
    <hyperlink ref="G3" r:id="rId8" display="https://twitter.com/KirkDBorne/status/1171060594780360714"/>
  </hyperlinks>
  <printOptions/>
  <pageMargins left="0.7" right="0.7" top="0.75" bottom="0.75" header="0.3" footer="0.3"/>
  <pageSetup orientation="portrait" paperSize="9"/>
  <tableParts>
    <tablePart r:id="rId10"/>
    <tablePart r:id="rId16"/>
    <tablePart r:id="rId13"/>
    <tablePart r:id="rId12"/>
    <tablePart r:id="rId11"/>
    <tablePart r:id="rId9"/>
    <tablePart r:id="rId15"/>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539</v>
      </c>
      <c r="B1" s="13" t="s">
        <v>549</v>
      </c>
      <c r="C1" s="13" t="s">
        <v>550</v>
      </c>
      <c r="D1" s="13" t="s">
        <v>144</v>
      </c>
      <c r="E1" s="13" t="s">
        <v>552</v>
      </c>
      <c r="F1" s="13" t="s">
        <v>553</v>
      </c>
      <c r="G1" s="13" t="s">
        <v>554</v>
      </c>
    </row>
    <row r="2" spans="1:7" ht="15">
      <c r="A2" s="85" t="s">
        <v>446</v>
      </c>
      <c r="B2" s="85">
        <v>11</v>
      </c>
      <c r="C2" s="129">
        <v>0.059459459459459456</v>
      </c>
      <c r="D2" s="85" t="s">
        <v>551</v>
      </c>
      <c r="E2" s="85"/>
      <c r="F2" s="85"/>
      <c r="G2" s="85"/>
    </row>
    <row r="3" spans="1:7" ht="15">
      <c r="A3" s="85" t="s">
        <v>447</v>
      </c>
      <c r="B3" s="85">
        <v>0</v>
      </c>
      <c r="C3" s="129">
        <v>0</v>
      </c>
      <c r="D3" s="85" t="s">
        <v>551</v>
      </c>
      <c r="E3" s="85"/>
      <c r="F3" s="85"/>
      <c r="G3" s="85"/>
    </row>
    <row r="4" spans="1:7" ht="15">
      <c r="A4" s="85" t="s">
        <v>448</v>
      </c>
      <c r="B4" s="85">
        <v>0</v>
      </c>
      <c r="C4" s="129">
        <v>0</v>
      </c>
      <c r="D4" s="85" t="s">
        <v>551</v>
      </c>
      <c r="E4" s="85"/>
      <c r="F4" s="85"/>
      <c r="G4" s="85"/>
    </row>
    <row r="5" spans="1:7" ht="15">
      <c r="A5" s="85" t="s">
        <v>449</v>
      </c>
      <c r="B5" s="85">
        <v>174</v>
      </c>
      <c r="C5" s="129">
        <v>0.9405405405405405</v>
      </c>
      <c r="D5" s="85" t="s">
        <v>551</v>
      </c>
      <c r="E5" s="85"/>
      <c r="F5" s="85"/>
      <c r="G5" s="85"/>
    </row>
    <row r="6" spans="1:7" ht="15">
      <c r="A6" s="85" t="s">
        <v>450</v>
      </c>
      <c r="B6" s="85">
        <v>185</v>
      </c>
      <c r="C6" s="129">
        <v>1</v>
      </c>
      <c r="D6" s="85" t="s">
        <v>551</v>
      </c>
      <c r="E6" s="85"/>
      <c r="F6" s="85"/>
      <c r="G6" s="85"/>
    </row>
    <row r="7" spans="1:7" ht="15">
      <c r="A7" s="91" t="s">
        <v>451</v>
      </c>
      <c r="B7" s="91">
        <v>7</v>
      </c>
      <c r="C7" s="130">
        <v>0</v>
      </c>
      <c r="D7" s="91" t="s">
        <v>551</v>
      </c>
      <c r="E7" s="91" t="b">
        <v>0</v>
      </c>
      <c r="F7" s="91" t="b">
        <v>0</v>
      </c>
      <c r="G7" s="91" t="b">
        <v>0</v>
      </c>
    </row>
    <row r="8" spans="1:7" ht="15">
      <c r="A8" s="91" t="s">
        <v>452</v>
      </c>
      <c r="B8" s="91">
        <v>7</v>
      </c>
      <c r="C8" s="130">
        <v>0</v>
      </c>
      <c r="D8" s="91" t="s">
        <v>551</v>
      </c>
      <c r="E8" s="91" t="b">
        <v>1</v>
      </c>
      <c r="F8" s="91" t="b">
        <v>0</v>
      </c>
      <c r="G8" s="91" t="b">
        <v>0</v>
      </c>
    </row>
    <row r="9" spans="1:7" ht="15">
      <c r="A9" s="91" t="s">
        <v>453</v>
      </c>
      <c r="B9" s="91">
        <v>6</v>
      </c>
      <c r="C9" s="130">
        <v>0.003187942363362534</v>
      </c>
      <c r="D9" s="91" t="s">
        <v>551</v>
      </c>
      <c r="E9" s="91" t="b">
        <v>0</v>
      </c>
      <c r="F9" s="91" t="b">
        <v>0</v>
      </c>
      <c r="G9" s="91" t="b">
        <v>0</v>
      </c>
    </row>
    <row r="10" spans="1:7" ht="15">
      <c r="A10" s="91" t="s">
        <v>454</v>
      </c>
      <c r="B10" s="91">
        <v>6</v>
      </c>
      <c r="C10" s="130">
        <v>0.003187942363362534</v>
      </c>
      <c r="D10" s="91" t="s">
        <v>551</v>
      </c>
      <c r="E10" s="91" t="b">
        <v>0</v>
      </c>
      <c r="F10" s="91" t="b">
        <v>0</v>
      </c>
      <c r="G10" s="91" t="b">
        <v>0</v>
      </c>
    </row>
    <row r="11" spans="1:7" ht="15">
      <c r="A11" s="91" t="s">
        <v>455</v>
      </c>
      <c r="B11" s="91">
        <v>6</v>
      </c>
      <c r="C11" s="130">
        <v>0.017522704061647354</v>
      </c>
      <c r="D11" s="91" t="s">
        <v>551</v>
      </c>
      <c r="E11" s="91" t="b">
        <v>0</v>
      </c>
      <c r="F11" s="91" t="b">
        <v>0</v>
      </c>
      <c r="G11" s="91" t="b">
        <v>0</v>
      </c>
    </row>
    <row r="12" spans="1:7" ht="15">
      <c r="A12" s="91" t="s">
        <v>465</v>
      </c>
      <c r="B12" s="91">
        <v>6</v>
      </c>
      <c r="C12" s="130">
        <v>0.040242763810202704</v>
      </c>
      <c r="D12" s="91" t="s">
        <v>551</v>
      </c>
      <c r="E12" s="91" t="b">
        <v>0</v>
      </c>
      <c r="F12" s="91" t="b">
        <v>0</v>
      </c>
      <c r="G12" s="91" t="b">
        <v>0</v>
      </c>
    </row>
    <row r="13" spans="1:7" ht="15">
      <c r="A13" s="91" t="s">
        <v>214</v>
      </c>
      <c r="B13" s="91">
        <v>5</v>
      </c>
      <c r="C13" s="130">
        <v>0.005798731574533254</v>
      </c>
      <c r="D13" s="91" t="s">
        <v>551</v>
      </c>
      <c r="E13" s="91" t="b">
        <v>0</v>
      </c>
      <c r="F13" s="91" t="b">
        <v>0</v>
      </c>
      <c r="G13" s="91" t="b">
        <v>0</v>
      </c>
    </row>
    <row r="14" spans="1:7" ht="15">
      <c r="A14" s="91" t="s">
        <v>457</v>
      </c>
      <c r="B14" s="91">
        <v>4</v>
      </c>
      <c r="C14" s="130">
        <v>0.007715493609088712</v>
      </c>
      <c r="D14" s="91" t="s">
        <v>551</v>
      </c>
      <c r="E14" s="91" t="b">
        <v>0</v>
      </c>
      <c r="F14" s="91" t="b">
        <v>0</v>
      </c>
      <c r="G14" s="91" t="b">
        <v>0</v>
      </c>
    </row>
    <row r="15" spans="1:7" ht="15">
      <c r="A15" s="91" t="s">
        <v>458</v>
      </c>
      <c r="B15" s="91">
        <v>4</v>
      </c>
      <c r="C15" s="130">
        <v>0.007715493609088712</v>
      </c>
      <c r="D15" s="91" t="s">
        <v>551</v>
      </c>
      <c r="E15" s="91" t="b">
        <v>0</v>
      </c>
      <c r="F15" s="91" t="b">
        <v>0</v>
      </c>
      <c r="G15" s="91" t="b">
        <v>0</v>
      </c>
    </row>
    <row r="16" spans="1:7" ht="15">
      <c r="A16" s="91" t="s">
        <v>459</v>
      </c>
      <c r="B16" s="91">
        <v>4</v>
      </c>
      <c r="C16" s="130">
        <v>0.007715493609088712</v>
      </c>
      <c r="D16" s="91" t="s">
        <v>551</v>
      </c>
      <c r="E16" s="91" t="b">
        <v>0</v>
      </c>
      <c r="F16" s="91" t="b">
        <v>0</v>
      </c>
      <c r="G16" s="91" t="b">
        <v>0</v>
      </c>
    </row>
    <row r="17" spans="1:7" ht="15">
      <c r="A17" s="91" t="s">
        <v>220</v>
      </c>
      <c r="B17" s="91">
        <v>4</v>
      </c>
      <c r="C17" s="130">
        <v>0.007715493609088712</v>
      </c>
      <c r="D17" s="91" t="s">
        <v>551</v>
      </c>
      <c r="E17" s="91" t="b">
        <v>0</v>
      </c>
      <c r="F17" s="91" t="b">
        <v>0</v>
      </c>
      <c r="G17" s="91" t="b">
        <v>0</v>
      </c>
    </row>
    <row r="18" spans="1:7" ht="15">
      <c r="A18" s="91" t="s">
        <v>460</v>
      </c>
      <c r="B18" s="91">
        <v>4</v>
      </c>
      <c r="C18" s="130">
        <v>0.007715493609088712</v>
      </c>
      <c r="D18" s="91" t="s">
        <v>551</v>
      </c>
      <c r="E18" s="91" t="b">
        <v>0</v>
      </c>
      <c r="F18" s="91" t="b">
        <v>0</v>
      </c>
      <c r="G18" s="91" t="b">
        <v>0</v>
      </c>
    </row>
    <row r="19" spans="1:7" ht="15">
      <c r="A19" s="91" t="s">
        <v>461</v>
      </c>
      <c r="B19" s="91">
        <v>4</v>
      </c>
      <c r="C19" s="130">
        <v>0.007715493609088712</v>
      </c>
      <c r="D19" s="91" t="s">
        <v>551</v>
      </c>
      <c r="E19" s="91" t="b">
        <v>0</v>
      </c>
      <c r="F19" s="91" t="b">
        <v>0</v>
      </c>
      <c r="G19" s="91" t="b">
        <v>0</v>
      </c>
    </row>
    <row r="20" spans="1:7" ht="15">
      <c r="A20" s="91" t="s">
        <v>462</v>
      </c>
      <c r="B20" s="91">
        <v>4</v>
      </c>
      <c r="C20" s="130">
        <v>0.007715493609088712</v>
      </c>
      <c r="D20" s="91" t="s">
        <v>551</v>
      </c>
      <c r="E20" s="91" t="b">
        <v>0</v>
      </c>
      <c r="F20" s="91" t="b">
        <v>0</v>
      </c>
      <c r="G20" s="91" t="b">
        <v>0</v>
      </c>
    </row>
    <row r="21" spans="1:7" ht="15">
      <c r="A21" s="91" t="s">
        <v>463</v>
      </c>
      <c r="B21" s="91">
        <v>4</v>
      </c>
      <c r="C21" s="130">
        <v>0.007715493609088712</v>
      </c>
      <c r="D21" s="91" t="s">
        <v>551</v>
      </c>
      <c r="E21" s="91" t="b">
        <v>0</v>
      </c>
      <c r="F21" s="91" t="b">
        <v>0</v>
      </c>
      <c r="G21" s="91" t="b">
        <v>0</v>
      </c>
    </row>
    <row r="22" spans="1:7" ht="15">
      <c r="A22" s="91" t="s">
        <v>540</v>
      </c>
      <c r="B22" s="91">
        <v>4</v>
      </c>
      <c r="C22" s="130">
        <v>0.007715493609088712</v>
      </c>
      <c r="D22" s="91" t="s">
        <v>551</v>
      </c>
      <c r="E22" s="91" t="b">
        <v>0</v>
      </c>
      <c r="F22" s="91" t="b">
        <v>0</v>
      </c>
      <c r="G22" s="91" t="b">
        <v>0</v>
      </c>
    </row>
    <row r="23" spans="1:7" ht="15">
      <c r="A23" s="91" t="s">
        <v>541</v>
      </c>
      <c r="B23" s="91">
        <v>4</v>
      </c>
      <c r="C23" s="130">
        <v>0.007715493609088712</v>
      </c>
      <c r="D23" s="91" t="s">
        <v>551</v>
      </c>
      <c r="E23" s="91" t="b">
        <v>0</v>
      </c>
      <c r="F23" s="91" t="b">
        <v>0</v>
      </c>
      <c r="G23" s="91" t="b">
        <v>0</v>
      </c>
    </row>
    <row r="24" spans="1:7" ht="15">
      <c r="A24" s="91" t="s">
        <v>542</v>
      </c>
      <c r="B24" s="91">
        <v>4</v>
      </c>
      <c r="C24" s="130">
        <v>0.007715493609088712</v>
      </c>
      <c r="D24" s="91" t="s">
        <v>551</v>
      </c>
      <c r="E24" s="91" t="b">
        <v>1</v>
      </c>
      <c r="F24" s="91" t="b">
        <v>0</v>
      </c>
      <c r="G24" s="91" t="b">
        <v>0</v>
      </c>
    </row>
    <row r="25" spans="1:7" ht="15">
      <c r="A25" s="91" t="s">
        <v>543</v>
      </c>
      <c r="B25" s="91">
        <v>4</v>
      </c>
      <c r="C25" s="130">
        <v>0.007715493609088712</v>
      </c>
      <c r="D25" s="91" t="s">
        <v>551</v>
      </c>
      <c r="E25" s="91" t="b">
        <v>0</v>
      </c>
      <c r="F25" s="91" t="b">
        <v>0</v>
      </c>
      <c r="G25" s="91" t="b">
        <v>0</v>
      </c>
    </row>
    <row r="26" spans="1:7" ht="15">
      <c r="A26" s="91" t="s">
        <v>544</v>
      </c>
      <c r="B26" s="91">
        <v>4</v>
      </c>
      <c r="C26" s="130">
        <v>0.007715493609088712</v>
      </c>
      <c r="D26" s="91" t="s">
        <v>551</v>
      </c>
      <c r="E26" s="91" t="b">
        <v>0</v>
      </c>
      <c r="F26" s="91" t="b">
        <v>0</v>
      </c>
      <c r="G26" s="91" t="b">
        <v>0</v>
      </c>
    </row>
    <row r="27" spans="1:7" ht="15">
      <c r="A27" s="91" t="s">
        <v>545</v>
      </c>
      <c r="B27" s="91">
        <v>3</v>
      </c>
      <c r="C27" s="130">
        <v>0.008761352030823677</v>
      </c>
      <c r="D27" s="91" t="s">
        <v>551</v>
      </c>
      <c r="E27" s="91" t="b">
        <v>0</v>
      </c>
      <c r="F27" s="91" t="b">
        <v>0</v>
      </c>
      <c r="G27" s="91" t="b">
        <v>0</v>
      </c>
    </row>
    <row r="28" spans="1:7" ht="15">
      <c r="A28" s="91" t="s">
        <v>219</v>
      </c>
      <c r="B28" s="91">
        <v>3</v>
      </c>
      <c r="C28" s="130">
        <v>0.008761352030823677</v>
      </c>
      <c r="D28" s="91" t="s">
        <v>551</v>
      </c>
      <c r="E28" s="91" t="b">
        <v>0</v>
      </c>
      <c r="F28" s="91" t="b">
        <v>0</v>
      </c>
      <c r="G28" s="91" t="b">
        <v>0</v>
      </c>
    </row>
    <row r="29" spans="1:7" ht="15">
      <c r="A29" s="91" t="s">
        <v>546</v>
      </c>
      <c r="B29" s="91">
        <v>3</v>
      </c>
      <c r="C29" s="130">
        <v>0.008761352030823677</v>
      </c>
      <c r="D29" s="91" t="s">
        <v>551</v>
      </c>
      <c r="E29" s="91" t="b">
        <v>0</v>
      </c>
      <c r="F29" s="91" t="b">
        <v>0</v>
      </c>
      <c r="G29" s="91" t="b">
        <v>0</v>
      </c>
    </row>
    <row r="30" spans="1:7" ht="15">
      <c r="A30" s="91" t="s">
        <v>547</v>
      </c>
      <c r="B30" s="91">
        <v>3</v>
      </c>
      <c r="C30" s="130">
        <v>0.008761352030823677</v>
      </c>
      <c r="D30" s="91" t="s">
        <v>551</v>
      </c>
      <c r="E30" s="91" t="b">
        <v>0</v>
      </c>
      <c r="F30" s="91" t="b">
        <v>0</v>
      </c>
      <c r="G30" s="91" t="b">
        <v>0</v>
      </c>
    </row>
    <row r="31" spans="1:7" ht="15">
      <c r="A31" s="91" t="s">
        <v>548</v>
      </c>
      <c r="B31" s="91">
        <v>3</v>
      </c>
      <c r="C31" s="130">
        <v>0.008761352030823677</v>
      </c>
      <c r="D31" s="91" t="s">
        <v>551</v>
      </c>
      <c r="E31" s="91" t="b">
        <v>0</v>
      </c>
      <c r="F31" s="91" t="b">
        <v>0</v>
      </c>
      <c r="G31" s="91" t="b">
        <v>0</v>
      </c>
    </row>
    <row r="32" spans="1:7" ht="15">
      <c r="A32" s="91" t="s">
        <v>466</v>
      </c>
      <c r="B32" s="91">
        <v>3</v>
      </c>
      <c r="C32" s="130">
        <v>0.008761352030823677</v>
      </c>
      <c r="D32" s="91" t="s">
        <v>551</v>
      </c>
      <c r="E32" s="91" t="b">
        <v>0</v>
      </c>
      <c r="F32" s="91" t="b">
        <v>0</v>
      </c>
      <c r="G32" s="91" t="b">
        <v>0</v>
      </c>
    </row>
    <row r="33" spans="1:7" ht="15">
      <c r="A33" s="91" t="s">
        <v>218</v>
      </c>
      <c r="B33" s="91">
        <v>3</v>
      </c>
      <c r="C33" s="130">
        <v>0.008761352030823677</v>
      </c>
      <c r="D33" s="91" t="s">
        <v>551</v>
      </c>
      <c r="E33" s="91" t="b">
        <v>0</v>
      </c>
      <c r="F33" s="91" t="b">
        <v>0</v>
      </c>
      <c r="G33" s="91" t="b">
        <v>0</v>
      </c>
    </row>
    <row r="34" spans="1:7" ht="15">
      <c r="A34" s="91" t="s">
        <v>451</v>
      </c>
      <c r="B34" s="91">
        <v>3</v>
      </c>
      <c r="C34" s="130">
        <v>0</v>
      </c>
      <c r="D34" s="91" t="s">
        <v>399</v>
      </c>
      <c r="E34" s="91" t="b">
        <v>0</v>
      </c>
      <c r="F34" s="91" t="b">
        <v>0</v>
      </c>
      <c r="G34" s="91" t="b">
        <v>0</v>
      </c>
    </row>
    <row r="35" spans="1:7" ht="15">
      <c r="A35" s="91" t="s">
        <v>452</v>
      </c>
      <c r="B35" s="91">
        <v>3</v>
      </c>
      <c r="C35" s="130">
        <v>0</v>
      </c>
      <c r="D35" s="91" t="s">
        <v>399</v>
      </c>
      <c r="E35" s="91" t="b">
        <v>1</v>
      </c>
      <c r="F35" s="91" t="b">
        <v>0</v>
      </c>
      <c r="G35" s="91" t="b">
        <v>0</v>
      </c>
    </row>
    <row r="36" spans="1:7" ht="15">
      <c r="A36" s="91" t="s">
        <v>457</v>
      </c>
      <c r="B36" s="91">
        <v>2</v>
      </c>
      <c r="C36" s="130">
        <v>0.006644953171912499</v>
      </c>
      <c r="D36" s="91" t="s">
        <v>399</v>
      </c>
      <c r="E36" s="91" t="b">
        <v>0</v>
      </c>
      <c r="F36" s="91" t="b">
        <v>0</v>
      </c>
      <c r="G36" s="91" t="b">
        <v>0</v>
      </c>
    </row>
    <row r="37" spans="1:7" ht="15">
      <c r="A37" s="91" t="s">
        <v>458</v>
      </c>
      <c r="B37" s="91">
        <v>2</v>
      </c>
      <c r="C37" s="130">
        <v>0.006644953171912499</v>
      </c>
      <c r="D37" s="91" t="s">
        <v>399</v>
      </c>
      <c r="E37" s="91" t="b">
        <v>0</v>
      </c>
      <c r="F37" s="91" t="b">
        <v>0</v>
      </c>
      <c r="G37" s="91" t="b">
        <v>0</v>
      </c>
    </row>
    <row r="38" spans="1:7" ht="15">
      <c r="A38" s="91" t="s">
        <v>459</v>
      </c>
      <c r="B38" s="91">
        <v>2</v>
      </c>
      <c r="C38" s="130">
        <v>0.006644953171912499</v>
      </c>
      <c r="D38" s="91" t="s">
        <v>399</v>
      </c>
      <c r="E38" s="91" t="b">
        <v>0</v>
      </c>
      <c r="F38" s="91" t="b">
        <v>0</v>
      </c>
      <c r="G38" s="91" t="b">
        <v>0</v>
      </c>
    </row>
    <row r="39" spans="1:7" ht="15">
      <c r="A39" s="91" t="s">
        <v>220</v>
      </c>
      <c r="B39" s="91">
        <v>2</v>
      </c>
      <c r="C39" s="130">
        <v>0.006644953171912499</v>
      </c>
      <c r="D39" s="91" t="s">
        <v>399</v>
      </c>
      <c r="E39" s="91" t="b">
        <v>0</v>
      </c>
      <c r="F39" s="91" t="b">
        <v>0</v>
      </c>
      <c r="G39" s="91" t="b">
        <v>0</v>
      </c>
    </row>
    <row r="40" spans="1:7" ht="15">
      <c r="A40" s="91" t="s">
        <v>460</v>
      </c>
      <c r="B40" s="91">
        <v>2</v>
      </c>
      <c r="C40" s="130">
        <v>0.006644953171912499</v>
      </c>
      <c r="D40" s="91" t="s">
        <v>399</v>
      </c>
      <c r="E40" s="91" t="b">
        <v>0</v>
      </c>
      <c r="F40" s="91" t="b">
        <v>0</v>
      </c>
      <c r="G40" s="91" t="b">
        <v>0</v>
      </c>
    </row>
    <row r="41" spans="1:7" ht="15">
      <c r="A41" s="91" t="s">
        <v>461</v>
      </c>
      <c r="B41" s="91">
        <v>2</v>
      </c>
      <c r="C41" s="130">
        <v>0.006644953171912499</v>
      </c>
      <c r="D41" s="91" t="s">
        <v>399</v>
      </c>
      <c r="E41" s="91" t="b">
        <v>0</v>
      </c>
      <c r="F41" s="91" t="b">
        <v>0</v>
      </c>
      <c r="G41" s="91" t="b">
        <v>0</v>
      </c>
    </row>
    <row r="42" spans="1:7" ht="15">
      <c r="A42" s="91" t="s">
        <v>462</v>
      </c>
      <c r="B42" s="91">
        <v>2</v>
      </c>
      <c r="C42" s="130">
        <v>0.006644953171912499</v>
      </c>
      <c r="D42" s="91" t="s">
        <v>399</v>
      </c>
      <c r="E42" s="91" t="b">
        <v>0</v>
      </c>
      <c r="F42" s="91" t="b">
        <v>0</v>
      </c>
      <c r="G42" s="91" t="b">
        <v>0</v>
      </c>
    </row>
    <row r="43" spans="1:7" ht="15">
      <c r="A43" s="91" t="s">
        <v>463</v>
      </c>
      <c r="B43" s="91">
        <v>2</v>
      </c>
      <c r="C43" s="130">
        <v>0.006644953171912499</v>
      </c>
      <c r="D43" s="91" t="s">
        <v>399</v>
      </c>
      <c r="E43" s="91" t="b">
        <v>0</v>
      </c>
      <c r="F43" s="91" t="b">
        <v>0</v>
      </c>
      <c r="G43" s="91" t="b">
        <v>0</v>
      </c>
    </row>
    <row r="44" spans="1:7" ht="15">
      <c r="A44" s="91" t="s">
        <v>540</v>
      </c>
      <c r="B44" s="91">
        <v>2</v>
      </c>
      <c r="C44" s="130">
        <v>0.006644953171912499</v>
      </c>
      <c r="D44" s="91" t="s">
        <v>399</v>
      </c>
      <c r="E44" s="91" t="b">
        <v>0</v>
      </c>
      <c r="F44" s="91" t="b">
        <v>0</v>
      </c>
      <c r="G44" s="91" t="b">
        <v>0</v>
      </c>
    </row>
    <row r="45" spans="1:7" ht="15">
      <c r="A45" s="91" t="s">
        <v>541</v>
      </c>
      <c r="B45" s="91">
        <v>2</v>
      </c>
      <c r="C45" s="130">
        <v>0.006644953171912499</v>
      </c>
      <c r="D45" s="91" t="s">
        <v>399</v>
      </c>
      <c r="E45" s="91" t="b">
        <v>0</v>
      </c>
      <c r="F45" s="91" t="b">
        <v>0</v>
      </c>
      <c r="G45" s="91" t="b">
        <v>0</v>
      </c>
    </row>
    <row r="46" spans="1:7" ht="15">
      <c r="A46" s="91" t="s">
        <v>542</v>
      </c>
      <c r="B46" s="91">
        <v>2</v>
      </c>
      <c r="C46" s="130">
        <v>0.006644953171912499</v>
      </c>
      <c r="D46" s="91" t="s">
        <v>399</v>
      </c>
      <c r="E46" s="91" t="b">
        <v>1</v>
      </c>
      <c r="F46" s="91" t="b">
        <v>0</v>
      </c>
      <c r="G46" s="91" t="b">
        <v>0</v>
      </c>
    </row>
    <row r="47" spans="1:7" ht="15">
      <c r="A47" s="91" t="s">
        <v>453</v>
      </c>
      <c r="B47" s="91">
        <v>2</v>
      </c>
      <c r="C47" s="130">
        <v>0.006644953171912499</v>
      </c>
      <c r="D47" s="91" t="s">
        <v>399</v>
      </c>
      <c r="E47" s="91" t="b">
        <v>0</v>
      </c>
      <c r="F47" s="91" t="b">
        <v>0</v>
      </c>
      <c r="G47" s="91" t="b">
        <v>0</v>
      </c>
    </row>
    <row r="48" spans="1:7" ht="15">
      <c r="A48" s="91" t="s">
        <v>543</v>
      </c>
      <c r="B48" s="91">
        <v>2</v>
      </c>
      <c r="C48" s="130">
        <v>0.006644953171912499</v>
      </c>
      <c r="D48" s="91" t="s">
        <v>399</v>
      </c>
      <c r="E48" s="91" t="b">
        <v>0</v>
      </c>
      <c r="F48" s="91" t="b">
        <v>0</v>
      </c>
      <c r="G48" s="91" t="b">
        <v>0</v>
      </c>
    </row>
    <row r="49" spans="1:7" ht="15">
      <c r="A49" s="91" t="s">
        <v>544</v>
      </c>
      <c r="B49" s="91">
        <v>2</v>
      </c>
      <c r="C49" s="130">
        <v>0.006644953171912499</v>
      </c>
      <c r="D49" s="91" t="s">
        <v>399</v>
      </c>
      <c r="E49" s="91" t="b">
        <v>0</v>
      </c>
      <c r="F49" s="91" t="b">
        <v>0</v>
      </c>
      <c r="G49" s="91" t="b">
        <v>0</v>
      </c>
    </row>
    <row r="50" spans="1:7" ht="15">
      <c r="A50" s="91" t="s">
        <v>454</v>
      </c>
      <c r="B50" s="91">
        <v>2</v>
      </c>
      <c r="C50" s="130">
        <v>0.006644953171912499</v>
      </c>
      <c r="D50" s="91" t="s">
        <v>399</v>
      </c>
      <c r="E50" s="91" t="b">
        <v>0</v>
      </c>
      <c r="F50" s="91" t="b">
        <v>0</v>
      </c>
      <c r="G50" s="91" t="b">
        <v>0</v>
      </c>
    </row>
    <row r="51" spans="1:7" ht="15">
      <c r="A51" s="91" t="s">
        <v>547</v>
      </c>
      <c r="B51" s="91">
        <v>2</v>
      </c>
      <c r="C51" s="130">
        <v>0.006644953171912499</v>
      </c>
      <c r="D51" s="91" t="s">
        <v>399</v>
      </c>
      <c r="E51" s="91" t="b">
        <v>0</v>
      </c>
      <c r="F51" s="91" t="b">
        <v>0</v>
      </c>
      <c r="G51" s="91" t="b">
        <v>0</v>
      </c>
    </row>
    <row r="52" spans="1:7" ht="15">
      <c r="A52" s="91" t="s">
        <v>548</v>
      </c>
      <c r="B52" s="91">
        <v>2</v>
      </c>
      <c r="C52" s="130">
        <v>0.006644953171912499</v>
      </c>
      <c r="D52" s="91" t="s">
        <v>399</v>
      </c>
      <c r="E52" s="91" t="b">
        <v>0</v>
      </c>
      <c r="F52" s="91" t="b">
        <v>0</v>
      </c>
      <c r="G52" s="91" t="b">
        <v>0</v>
      </c>
    </row>
    <row r="53" spans="1:7" ht="15">
      <c r="A53" s="91" t="s">
        <v>455</v>
      </c>
      <c r="B53" s="91">
        <v>2</v>
      </c>
      <c r="C53" s="130">
        <v>0.01800457564979858</v>
      </c>
      <c r="D53" s="91" t="s">
        <v>399</v>
      </c>
      <c r="E53" s="91" t="b">
        <v>0</v>
      </c>
      <c r="F53" s="91" t="b">
        <v>0</v>
      </c>
      <c r="G53" s="91" t="b">
        <v>0</v>
      </c>
    </row>
    <row r="54" spans="1:7" ht="15">
      <c r="A54" s="91" t="s">
        <v>465</v>
      </c>
      <c r="B54" s="91">
        <v>6</v>
      </c>
      <c r="C54" s="130">
        <v>0.06946846053784182</v>
      </c>
      <c r="D54" s="91" t="s">
        <v>400</v>
      </c>
      <c r="E54" s="91" t="b">
        <v>0</v>
      </c>
      <c r="F54" s="91" t="b">
        <v>0</v>
      </c>
      <c r="G54" s="91" t="b">
        <v>0</v>
      </c>
    </row>
    <row r="55" spans="1:7" ht="15">
      <c r="A55" s="91" t="s">
        <v>455</v>
      </c>
      <c r="B55" s="91">
        <v>4</v>
      </c>
      <c r="C55" s="130">
        <v>0</v>
      </c>
      <c r="D55" s="91" t="s">
        <v>400</v>
      </c>
      <c r="E55" s="91" t="b">
        <v>0</v>
      </c>
      <c r="F55" s="91" t="b">
        <v>0</v>
      </c>
      <c r="G55" s="91" t="b">
        <v>0</v>
      </c>
    </row>
    <row r="56" spans="1:7" ht="15">
      <c r="A56" s="91" t="s">
        <v>214</v>
      </c>
      <c r="B56" s="91">
        <v>2</v>
      </c>
      <c r="C56" s="130">
        <v>0</v>
      </c>
      <c r="D56" s="91" t="s">
        <v>400</v>
      </c>
      <c r="E56" s="91" t="b">
        <v>0</v>
      </c>
      <c r="F56" s="91" t="b">
        <v>0</v>
      </c>
      <c r="G56" s="91" t="b">
        <v>0</v>
      </c>
    </row>
    <row r="57" spans="1:7" ht="15">
      <c r="A57" s="91" t="s">
        <v>466</v>
      </c>
      <c r="B57" s="91">
        <v>2</v>
      </c>
      <c r="C57" s="130">
        <v>0</v>
      </c>
      <c r="D57" s="91" t="s">
        <v>400</v>
      </c>
      <c r="E57" s="91" t="b">
        <v>0</v>
      </c>
      <c r="F57" s="91" t="b">
        <v>0</v>
      </c>
      <c r="G57" s="91" t="b">
        <v>0</v>
      </c>
    </row>
    <row r="58" spans="1:7" ht="15">
      <c r="A58" s="91" t="s">
        <v>451</v>
      </c>
      <c r="B58" s="91">
        <v>2</v>
      </c>
      <c r="C58" s="130">
        <v>0</v>
      </c>
      <c r="D58" s="91" t="s">
        <v>400</v>
      </c>
      <c r="E58" s="91" t="b">
        <v>0</v>
      </c>
      <c r="F58" s="91" t="b">
        <v>0</v>
      </c>
      <c r="G58" s="91" t="b">
        <v>0</v>
      </c>
    </row>
    <row r="59" spans="1:7" ht="15">
      <c r="A59" s="91" t="s">
        <v>452</v>
      </c>
      <c r="B59" s="91">
        <v>2</v>
      </c>
      <c r="C59" s="130">
        <v>0</v>
      </c>
      <c r="D59" s="91" t="s">
        <v>400</v>
      </c>
      <c r="E59" s="91" t="b">
        <v>1</v>
      </c>
      <c r="F59" s="91" t="b">
        <v>0</v>
      </c>
      <c r="G59" s="91" t="b">
        <v>0</v>
      </c>
    </row>
    <row r="60" spans="1:7" ht="15">
      <c r="A60" s="91" t="s">
        <v>218</v>
      </c>
      <c r="B60" s="91">
        <v>2</v>
      </c>
      <c r="C60" s="130">
        <v>0</v>
      </c>
      <c r="D60" s="91" t="s">
        <v>400</v>
      </c>
      <c r="E60" s="91" t="b">
        <v>0</v>
      </c>
      <c r="F60" s="91" t="b">
        <v>0</v>
      </c>
      <c r="G60" s="91" t="b">
        <v>0</v>
      </c>
    </row>
    <row r="61" spans="1:7" ht="15">
      <c r="A61" s="91" t="s">
        <v>454</v>
      </c>
      <c r="B61" s="91">
        <v>2</v>
      </c>
      <c r="C61" s="130">
        <v>0</v>
      </c>
      <c r="D61" s="91" t="s">
        <v>400</v>
      </c>
      <c r="E61" s="91" t="b">
        <v>0</v>
      </c>
      <c r="F61" s="91" t="b">
        <v>0</v>
      </c>
      <c r="G61" s="91" t="b">
        <v>0</v>
      </c>
    </row>
    <row r="62" spans="1:7" ht="15">
      <c r="A62" s="91" t="s">
        <v>453</v>
      </c>
      <c r="B62" s="91">
        <v>2</v>
      </c>
      <c r="C62" s="130">
        <v>0</v>
      </c>
      <c r="D62" s="91" t="s">
        <v>400</v>
      </c>
      <c r="E62" s="91" t="b">
        <v>0</v>
      </c>
      <c r="F62" s="91" t="b">
        <v>0</v>
      </c>
      <c r="G62" s="91" t="b">
        <v>0</v>
      </c>
    </row>
    <row r="63" spans="1:7" ht="15">
      <c r="A63" s="91" t="s">
        <v>214</v>
      </c>
      <c r="B63" s="91">
        <v>2</v>
      </c>
      <c r="C63" s="130">
        <v>0</v>
      </c>
      <c r="D63" s="91" t="s">
        <v>401</v>
      </c>
      <c r="E63" s="91" t="b">
        <v>0</v>
      </c>
      <c r="F63" s="91" t="b">
        <v>0</v>
      </c>
      <c r="G63" s="91" t="b">
        <v>0</v>
      </c>
    </row>
    <row r="64" spans="1:7" ht="15">
      <c r="A64" s="91" t="s">
        <v>457</v>
      </c>
      <c r="B64" s="91">
        <v>2</v>
      </c>
      <c r="C64" s="130">
        <v>0</v>
      </c>
      <c r="D64" s="91" t="s">
        <v>401</v>
      </c>
      <c r="E64" s="91" t="b">
        <v>0</v>
      </c>
      <c r="F64" s="91" t="b">
        <v>0</v>
      </c>
      <c r="G64" s="91" t="b">
        <v>0</v>
      </c>
    </row>
    <row r="65" spans="1:7" ht="15">
      <c r="A65" s="91" t="s">
        <v>458</v>
      </c>
      <c r="B65" s="91">
        <v>2</v>
      </c>
      <c r="C65" s="130">
        <v>0</v>
      </c>
      <c r="D65" s="91" t="s">
        <v>401</v>
      </c>
      <c r="E65" s="91" t="b">
        <v>0</v>
      </c>
      <c r="F65" s="91" t="b">
        <v>0</v>
      </c>
      <c r="G65" s="91" t="b">
        <v>0</v>
      </c>
    </row>
    <row r="66" spans="1:7" ht="15">
      <c r="A66" s="91" t="s">
        <v>459</v>
      </c>
      <c r="B66" s="91">
        <v>2</v>
      </c>
      <c r="C66" s="130">
        <v>0</v>
      </c>
      <c r="D66" s="91" t="s">
        <v>401</v>
      </c>
      <c r="E66" s="91" t="b">
        <v>0</v>
      </c>
      <c r="F66" s="91" t="b">
        <v>0</v>
      </c>
      <c r="G66" s="91" t="b">
        <v>0</v>
      </c>
    </row>
    <row r="67" spans="1:7" ht="15">
      <c r="A67" s="91" t="s">
        <v>220</v>
      </c>
      <c r="B67" s="91">
        <v>2</v>
      </c>
      <c r="C67" s="130">
        <v>0</v>
      </c>
      <c r="D67" s="91" t="s">
        <v>401</v>
      </c>
      <c r="E67" s="91" t="b">
        <v>0</v>
      </c>
      <c r="F67" s="91" t="b">
        <v>0</v>
      </c>
      <c r="G67" s="91" t="b">
        <v>0</v>
      </c>
    </row>
    <row r="68" spans="1:7" ht="15">
      <c r="A68" s="91" t="s">
        <v>460</v>
      </c>
      <c r="B68" s="91">
        <v>2</v>
      </c>
      <c r="C68" s="130">
        <v>0</v>
      </c>
      <c r="D68" s="91" t="s">
        <v>401</v>
      </c>
      <c r="E68" s="91" t="b">
        <v>0</v>
      </c>
      <c r="F68" s="91" t="b">
        <v>0</v>
      </c>
      <c r="G68" s="91" t="b">
        <v>0</v>
      </c>
    </row>
    <row r="69" spans="1:7" ht="15">
      <c r="A69" s="91" t="s">
        <v>461</v>
      </c>
      <c r="B69" s="91">
        <v>2</v>
      </c>
      <c r="C69" s="130">
        <v>0</v>
      </c>
      <c r="D69" s="91" t="s">
        <v>401</v>
      </c>
      <c r="E69" s="91" t="b">
        <v>0</v>
      </c>
      <c r="F69" s="91" t="b">
        <v>0</v>
      </c>
      <c r="G69" s="91" t="b">
        <v>0</v>
      </c>
    </row>
    <row r="70" spans="1:7" ht="15">
      <c r="A70" s="91" t="s">
        <v>451</v>
      </c>
      <c r="B70" s="91">
        <v>2</v>
      </c>
      <c r="C70" s="130">
        <v>0</v>
      </c>
      <c r="D70" s="91" t="s">
        <v>401</v>
      </c>
      <c r="E70" s="91" t="b">
        <v>0</v>
      </c>
      <c r="F70" s="91" t="b">
        <v>0</v>
      </c>
      <c r="G70" s="91" t="b">
        <v>0</v>
      </c>
    </row>
    <row r="71" spans="1:7" ht="15">
      <c r="A71" s="91" t="s">
        <v>462</v>
      </c>
      <c r="B71" s="91">
        <v>2</v>
      </c>
      <c r="C71" s="130">
        <v>0</v>
      </c>
      <c r="D71" s="91" t="s">
        <v>401</v>
      </c>
      <c r="E71" s="91" t="b">
        <v>0</v>
      </c>
      <c r="F71" s="91" t="b">
        <v>0</v>
      </c>
      <c r="G71" s="91" t="b">
        <v>0</v>
      </c>
    </row>
    <row r="72" spans="1:7" ht="15">
      <c r="A72" s="91" t="s">
        <v>452</v>
      </c>
      <c r="B72" s="91">
        <v>2</v>
      </c>
      <c r="C72" s="130">
        <v>0</v>
      </c>
      <c r="D72" s="91" t="s">
        <v>401</v>
      </c>
      <c r="E72" s="91" t="b">
        <v>1</v>
      </c>
      <c r="F72" s="91" t="b">
        <v>0</v>
      </c>
      <c r="G72" s="91" t="b">
        <v>0</v>
      </c>
    </row>
    <row r="73" spans="1:7" ht="15">
      <c r="A73" s="91" t="s">
        <v>463</v>
      </c>
      <c r="B73" s="91">
        <v>2</v>
      </c>
      <c r="C73" s="130">
        <v>0</v>
      </c>
      <c r="D73" s="91" t="s">
        <v>401</v>
      </c>
      <c r="E73" s="91" t="b">
        <v>0</v>
      </c>
      <c r="F73" s="91" t="b">
        <v>0</v>
      </c>
      <c r="G73" s="91" t="b">
        <v>0</v>
      </c>
    </row>
    <row r="74" spans="1:7" ht="15">
      <c r="A74" s="91" t="s">
        <v>540</v>
      </c>
      <c r="B74" s="91">
        <v>2</v>
      </c>
      <c r="C74" s="130">
        <v>0</v>
      </c>
      <c r="D74" s="91" t="s">
        <v>401</v>
      </c>
      <c r="E74" s="91" t="b">
        <v>0</v>
      </c>
      <c r="F74" s="91" t="b">
        <v>0</v>
      </c>
      <c r="G74" s="91" t="b">
        <v>0</v>
      </c>
    </row>
    <row r="75" spans="1:7" ht="15">
      <c r="A75" s="91" t="s">
        <v>541</v>
      </c>
      <c r="B75" s="91">
        <v>2</v>
      </c>
      <c r="C75" s="130">
        <v>0</v>
      </c>
      <c r="D75" s="91" t="s">
        <v>401</v>
      </c>
      <c r="E75" s="91" t="b">
        <v>0</v>
      </c>
      <c r="F75" s="91" t="b">
        <v>0</v>
      </c>
      <c r="G75" s="91" t="b">
        <v>0</v>
      </c>
    </row>
    <row r="76" spans="1:7" ht="15">
      <c r="A76" s="91" t="s">
        <v>542</v>
      </c>
      <c r="B76" s="91">
        <v>2</v>
      </c>
      <c r="C76" s="130">
        <v>0</v>
      </c>
      <c r="D76" s="91" t="s">
        <v>401</v>
      </c>
      <c r="E76" s="91" t="b">
        <v>1</v>
      </c>
      <c r="F76" s="91" t="b">
        <v>0</v>
      </c>
      <c r="G76" s="91" t="b">
        <v>0</v>
      </c>
    </row>
    <row r="77" spans="1:7" ht="15">
      <c r="A77" s="91" t="s">
        <v>545</v>
      </c>
      <c r="B77" s="91">
        <v>2</v>
      </c>
      <c r="C77" s="130">
        <v>0</v>
      </c>
      <c r="D77" s="91" t="s">
        <v>401</v>
      </c>
      <c r="E77" s="91" t="b">
        <v>0</v>
      </c>
      <c r="F77" s="91" t="b">
        <v>0</v>
      </c>
      <c r="G77" s="91" t="b">
        <v>0</v>
      </c>
    </row>
    <row r="78" spans="1:7" ht="15">
      <c r="A78" s="91" t="s">
        <v>219</v>
      </c>
      <c r="B78" s="91">
        <v>2</v>
      </c>
      <c r="C78" s="130">
        <v>0</v>
      </c>
      <c r="D78" s="91" t="s">
        <v>401</v>
      </c>
      <c r="E78" s="91" t="b">
        <v>0</v>
      </c>
      <c r="F78" s="91" t="b">
        <v>0</v>
      </c>
      <c r="G78" s="91" t="b">
        <v>0</v>
      </c>
    </row>
    <row r="79" spans="1:7" ht="15">
      <c r="A79" s="91" t="s">
        <v>453</v>
      </c>
      <c r="B79" s="91">
        <v>2</v>
      </c>
      <c r="C79" s="130">
        <v>0</v>
      </c>
      <c r="D79" s="91" t="s">
        <v>401</v>
      </c>
      <c r="E79" s="91" t="b">
        <v>0</v>
      </c>
      <c r="F79" s="91" t="b">
        <v>0</v>
      </c>
      <c r="G79" s="91" t="b">
        <v>0</v>
      </c>
    </row>
    <row r="80" spans="1:7" ht="15">
      <c r="A80" s="91" t="s">
        <v>543</v>
      </c>
      <c r="B80" s="91">
        <v>2</v>
      </c>
      <c r="C80" s="130">
        <v>0</v>
      </c>
      <c r="D80" s="91" t="s">
        <v>401</v>
      </c>
      <c r="E80" s="91" t="b">
        <v>0</v>
      </c>
      <c r="F80" s="91" t="b">
        <v>0</v>
      </c>
      <c r="G80" s="91" t="b">
        <v>0</v>
      </c>
    </row>
    <row r="81" spans="1:7" ht="15">
      <c r="A81" s="91" t="s">
        <v>546</v>
      </c>
      <c r="B81" s="91">
        <v>2</v>
      </c>
      <c r="C81" s="130">
        <v>0</v>
      </c>
      <c r="D81" s="91" t="s">
        <v>401</v>
      </c>
      <c r="E81" s="91" t="b">
        <v>0</v>
      </c>
      <c r="F81" s="91" t="b">
        <v>0</v>
      </c>
      <c r="G81" s="91" t="b">
        <v>0</v>
      </c>
    </row>
    <row r="82" spans="1:7" ht="15">
      <c r="A82" s="91" t="s">
        <v>544</v>
      </c>
      <c r="B82" s="91">
        <v>2</v>
      </c>
      <c r="C82" s="130">
        <v>0</v>
      </c>
      <c r="D82" s="91" t="s">
        <v>401</v>
      </c>
      <c r="E82" s="91" t="b">
        <v>0</v>
      </c>
      <c r="F82" s="91" t="b">
        <v>0</v>
      </c>
      <c r="G82" s="91" t="b">
        <v>0</v>
      </c>
    </row>
    <row r="83" spans="1:7" ht="15">
      <c r="A83" s="91" t="s">
        <v>454</v>
      </c>
      <c r="B83" s="91">
        <v>2</v>
      </c>
      <c r="C83" s="130">
        <v>0</v>
      </c>
      <c r="D83" s="91" t="s">
        <v>401</v>
      </c>
      <c r="E83" s="91" t="b">
        <v>0</v>
      </c>
      <c r="F83" s="91" t="b">
        <v>0</v>
      </c>
      <c r="G8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2019-09-17T23:09:47Z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