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<sst xmlns="http://schemas.openxmlformats.org/spreadsheetml/2006/main" count="3844" uniqueCount="949">
  <si>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</si>
  <si>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</si>
  <si>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</si>
  <si>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</si>
  <si>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</si>
  <si>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</si>
  <si>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</si>
  <si>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</si>
  <si>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</si>
  <si>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</si>
  <si>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</si>
  <si>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</si>
  <si>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</si>
  <si>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</si>
  <si>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</si>
  <si>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</si>
  <si>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</si>
  <si>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</si>
  <si>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</si>
  <si>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</si>
  <si>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</si>
  <si>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</si>
  <si>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</si>
  <si>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</si>
  <si>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</si>
  <si>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</si>
  <si>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</si>
  <si>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</si>
  <si>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</si>
  <si>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</si>
  <si>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</si>
  <si>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</si>
  <si>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</si>
  <si>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</si>
  <si>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</si>
  <si>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</si>
  <si>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</si>
  <si>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</si>
  <si>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</si>
  <si>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</si>
  <si>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</si>
  <si>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</si>
  <si>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</si>
  <si>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</si>
  <si>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</si>
  <si>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</si>
  <si>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</si>
  <si>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</si>
  <si>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</si>
  <si>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</si>
  <si>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</si>
  <si>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</si>
  <si>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</si>
  <si>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</si>
  <si>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</si>
  <si>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</si>
  <si>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</si>
  <si>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</si>
  <si>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</si>
  <si>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</si>
  <si>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</si>
  <si>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</si>
  <si>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</si>
  <si>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</si>
  <si>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</si>
  <si>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</si>
  <si>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</si>
  <si>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</si>
  <si>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</si>
  <si>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</si>
  <si>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</si>
  <si>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</si>
  <si>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</si>
  <si>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</si>
  <si>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</si>
  <si>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</si>
  <si>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</si>
  <si>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</si>
  <si>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</si>
  <si>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</si>
  <si>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</si>
  <si>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</si>
  <si>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</si>
  <si>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</si>
  <si>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</si>
  <si>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</si>
  <si>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</si>
  <si>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</si>
  <si>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</si>
  <si>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</si>
  <si>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</si>
  <si>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</si>
  <si>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</si>
  <si>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</si>
  <si>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</si>
  <si>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</si>
  <si>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</si>
  <si>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</si>
  <si>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</si>
  <si>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</si>
  <si>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</si>
  <si>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</si>
  <si>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</si>
  <si>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</si>
  <si>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</si>
  <si>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</si>
  <si>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</si>
  <si>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</si>
  <si>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</si>
  <si>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</si>
  <si>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</si>
  <si>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</si>
  <si>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</si>
  <si>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</si>
  <si>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</si>
  <si>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</si>
  <si>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</si>
  <si>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</si>
  <si>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</si>
  <si>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</si>
  <si>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</si>
  <si>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</si>
  <si>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</si>
  <si>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</si>
  <si>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</si>
  <si>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</si>
  <si>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</si>
  <si>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</si>
  <si>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</si>
  <si>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</si>
  <si>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</si>
  <si>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</si>
  <si>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</si>
  <si>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</si>
  <si>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</si>
  <si>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</si>
  <si>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</si>
  <si>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</si>
  <si>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</si>
  <si>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</si>
  <si>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</si>
  <si>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</si>
  <si>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</si>
  <si>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</si>
  <si>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</si>
  <si>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</si>
  <si>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</si>
  <si>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</si>
  <si>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</si>
  <si>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</si>
  <si>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</si>
  <si>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</si>
  <si>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</si>
  <si>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</si>
  <si>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</si>
  <si>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</si>
  <si>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</si>
  <si>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</si>
  <si>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</si>
  <si>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</si>
  <si>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</si>
  <si>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</si>
  <si>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</si>
  <si>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</si>
  <si>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</si>
  <si>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</si>
  <si>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</si>
  <si>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</si>
  <si>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</si>
  <si>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</si>
  <si>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</si>
  <si>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</si>
  <si>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</si>
  <si>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</si>
  <si>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</si>
  <si>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</si>
  <si>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</si>
  <si>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</si>
  <si>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</si>
  <si>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</si>
  <si>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</si>
  <si>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</si>
  <si>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</si>
  <si>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</si>
  <si>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</si>
  <si>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</si>
  <si>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</si>
  <si>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</si>
  <si>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</si>
  <si>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</si>
  <si>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</si>
  <si>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</si>
  <si>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</si>
  <si>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</si>
  <si>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</si>
  <si>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</si>
  <si>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</si>
  <si>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</si>
  <si>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</si>
  <si>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</si>
  <si>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</si>
  <si>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</si>
  <si>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</si>
  <si>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</si>
  <si>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</si>
  <si>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</si>
  <si>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</si>
  <si>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</si>
  <si>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</si>
  <si>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</si>
  <si>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</si>
  <si>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</si>
  <si>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</si>
  <si>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</si>
  <si>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assoaphpp</t>
  </si>
  <si>
    <t>n_karasiewicz</t>
  </si>
  <si>
    <t>isalebaupain</t>
  </si>
  <si>
    <t>jmlesstartups</t>
  </si>
  <si>
    <t>gagparis</t>
  </si>
  <si>
    <t>aubertmh</t>
  </si>
  <si>
    <t>mysmartjarvis</t>
  </si>
  <si>
    <t>semoulin</t>
  </si>
  <si>
    <t>knb_unit4</t>
  </si>
  <si>
    <t>alrobert__</t>
  </si>
  <si>
    <t>lndm1</t>
  </si>
  <si>
    <t>cartajeanpaul</t>
  </si>
  <si>
    <t>e_tonomy</t>
  </si>
  <si>
    <t>hautsdeseinefr</t>
  </si>
  <si>
    <t>les_yvelines</t>
  </si>
  <si>
    <t>les_mureaux</t>
  </si>
  <si>
    <t>sichr1212</t>
  </si>
  <si>
    <t>katiamirochni</t>
  </si>
  <si>
    <t>etonomy</t>
  </si>
  <si>
    <t>cugpseo</t>
  </si>
  <si>
    <t>ybertoncini</t>
  </si>
  <si>
    <t>Mentions</t>
  </si>
  <si>
    <t>Retweet</t>
  </si>
  <si>
    <t>Replies to</t>
  </si>
  <si>
    <t>Heureux d’être partenaires du salon @E_Tonomy  les 9 et 10 octobre prochains. Un RDV incontournable sur l’ #innovation au service de l’ #autonomie et du #handicap où l’ APHPP organisera deux ateliers sur l’ #accessibilité , alors, inscrivez vous !
https://t.co/oA2PAMXxGT https://t.co/vvPm4QaIkS</t>
  </si>
  <si>
    <t>Le salon E-Tonomy 2019, 1er salon dédié aux #innovations pour l’#autonomie des #personnesagees et du #handicap aura lieu dans un mois ! Inscrivez-vous gratuitement ici : https://t.co/LbEUF9d5ll. #Etonomy https://t.co/jiCNY21I78</t>
  </si>
  <si>
    <t>La #startup du jour est Salon E-Tonomy : https://t.co/4JSoVlVZfg #startup https://t.co/kazmFd98pR</t>
  </si>
  <si>
    <t>Salon E-Tonomy https://t.co/2SBULS8dUl</t>
  </si>
  <si>
    <t>Les 9-10 oct. se tiendra @Les_Mureaux la 3e édition du salon #ETonomy le RDV des acteurs de l’innovation sociale au service des personnes âgées ou atteintes d’un handicap. Ouvert au grand public, le salon est soutenu par @Les_Yvelines/@hautsdeseinefr
➡️ https://t.co/pvebFn9uoR https://t.co/ICTLQLAsnd</t>
  </si>
  <si>
    <t>#Autonomie Rendez-vous les 9-10/10 pour la 3e édition E-Tonomy  ! 
1er en son genre en France, @Etonomy est un salon dédié aux solutions innovantes pour l'autonomie des #personnesâgées et des personnes en situation de #handicap. 
Réservez votre venue https://t.co/e0u1rrHCAC https://t.co/iwkkoyaMW5</t>
  </si>
  <si>
    <t>#SavetheDate L'innovation sociale au service de l'autonomie les 9-10/10.
Ouvert au public, @E_Tonomy est le rdv des acteurs de l’innovation sociale et technologique au service de l’autonomie des #personnesâgées ou atteintes d’un #handicap
➡️ https://t.co/Qz3tuW8Vrd https://t.co/B5EigHaxju</t>
  </si>
  <si>
    <t>E-TONOMY 3video d'annonce #etonomy @E_Tonomy @ybertoncini @CUGPSEO @Les_Mureaux #lesmureaux https://t.co/Bz6FEcpSJU</t>
  </si>
  <si>
    <t>@E_Tonomy Un petit salon qui devient grand, dans lequel tout le monde trouve sa place.
Nous vous y attendons avec grand plaisir.</t>
  </si>
  <si>
    <t>E-Tonomy 3 et le lancement du Social Lab E-Tonomy by Invie
Plus d'informations sur ce salon de l'autonomie et de la technologie @E_Tonomy @Les_Mureaux #envie #etonomy2019 #conférences #technologie #salon @Les_Yvelines 
https://t.co/URH0jUE7Pt https://t.co/ifS5Sef96z</t>
  </si>
  <si>
    <t>Rendez-vous les 9 et 10 octobre ! https://t.co/gesGNwpX06</t>
  </si>
  <si>
    <t>https://www.eventbrite.fr/e/billets-e-tonomy-2019-67009131115</t>
  </si>
  <si>
    <t>https://www.jaimelesstartups.fr/news/salon-e-tonomy-les-9-et-10-octobre-2019/</t>
  </si>
  <si>
    <t>https://twitter.com/E_Tonomy/status/1172429664666521600</t>
  </si>
  <si>
    <t>http://les-nouvelles-des-mureaux.com/spip.php?article2384</t>
  </si>
  <si>
    <t>http://e-tonomy.fr/</t>
  </si>
  <si>
    <t>https://www.yvelines-infos.fr/dossiers/le-salon-e-tonomy-rendez-vous-phare-de-linnovation-sociale/</t>
  </si>
  <si>
    <t>https://www.hauts-de-seine.fr/actualite/social-sante/e-tonomy-le-salon-pour-decouvrir-toute-les-innovations-autour-de-lautonomie-3644/</t>
  </si>
  <si>
    <t>http://e-tonomy.fr</t>
  </si>
  <si>
    <t>https://twitter.com/Les_Yvelines/status/1172062533806690305</t>
  </si>
  <si>
    <t>eventbrite.fr</t>
  </si>
  <si>
    <t>jaimelesstartups.fr</t>
  </si>
  <si>
    <t>twitter.com</t>
  </si>
  <si>
    <t>les-nouvelles-des-mureaux.com</t>
  </si>
  <si>
    <t>e-tonomy.fr</t>
  </si>
  <si>
    <t>yvelines-infos.fr</t>
  </si>
  <si>
    <t>hauts-de-seine.fr</t>
  </si>
  <si>
    <t>innovation autonomie handicap accessibilité</t>
  </si>
  <si>
    <t>innovation</t>
  </si>
  <si>
    <t>innovations autonomie personnesagees handicap</t>
  </si>
  <si>
    <t>startup startup</t>
  </si>
  <si>
    <t>autonomie</t>
  </si>
  <si>
    <t>savethedate</t>
  </si>
  <si>
    <t>etonomy lesmureaux</t>
  </si>
  <si>
    <t>envie etonomy2019 conférences technologie salon</t>
  </si>
  <si>
    <t>autonomie personnesâgées handicap</t>
  </si>
  <si>
    <t>savethedate personnesâgées handicap</t>
  </si>
  <si>
    <t>innovations autonomie personnesagees handicap etonomy</t>
  </si>
  <si>
    <t>https://pbs.twimg.com/media/EDyiM4jXUAAjLag.jpg</t>
  </si>
  <si>
    <t>https://pbs.twimg.com/media/EEGgnGeXUAAAR4K.jpg</t>
  </si>
  <si>
    <t>https://pbs.twimg.com/media/EEHhd6UUwAEK97D.jpg</t>
  </si>
  <si>
    <t>https://pbs.twimg.com/media/EEWu-6KXoAEe1zh.jpg</t>
  </si>
  <si>
    <t>https://pbs.twimg.com/ext_tw_video_thumb/1172062404714401792/pu/img/bJUZuT37KKL9J8IH.jpg</t>
  </si>
  <si>
    <t>https://pbs.twimg.com/media/EEBrvyvXYAAnRLy.jpg</t>
  </si>
  <si>
    <t>http://pbs.twimg.com/profile_images/778289775707119616/mIBKNbJY_normal.jpg</t>
  </si>
  <si>
    <t>http://pbs.twimg.com/profile_images/580362487951937536/QblaHczo_normal.jpg</t>
  </si>
  <si>
    <t>http://pbs.twimg.com/profile_images/195941802/Image5_normal.jpg</t>
  </si>
  <si>
    <t>http://pbs.twimg.com/profile_images/3069577117/3505292f39e31a4661c1a53eeba5b513_normal.jpeg</t>
  </si>
  <si>
    <t>http://pbs.twimg.com/profile_images/945387788672827393/t7sii3xJ_normal.jpg</t>
  </si>
  <si>
    <t>http://pbs.twimg.com/profile_images/624195824138997761/iCWXqJvs_normal.jpg</t>
  </si>
  <si>
    <t>http://pbs.twimg.com/profile_images/1090636563862745090/LfBlL2QS_normal.jpg</t>
  </si>
  <si>
    <t>http://pbs.twimg.com/profile_images/1046038465094340608/pD8H6UYc_normal.jpg</t>
  </si>
  <si>
    <t>http://pbs.twimg.com/profile_images/459665059199737856/uR6CKnmE_normal.jpeg</t>
  </si>
  <si>
    <t>http://pbs.twimg.com/profile_images/908218072309420032/_SyubVG1_normal.jpg</t>
  </si>
  <si>
    <t>http://pbs.twimg.com/profile_images/876890856111972352/dhmll3Kl_normal.jpg</t>
  </si>
  <si>
    <t>http://pbs.twimg.com/profile_images/1078667391805079552/qEb4NF9P_normal.jpg</t>
  </si>
  <si>
    <t>http://pbs.twimg.com/profile_images/2811320065/de1da9f711c0f3350f55a7ed5403f512_normal.jpeg</t>
  </si>
  <si>
    <t>http://abs.twimg.com/sticky/default_profile_images/default_profile_normal.png</t>
  </si>
  <si>
    <t>14:58:55</t>
  </si>
  <si>
    <t>05:01:55</t>
  </si>
  <si>
    <t>19:53:17</t>
  </si>
  <si>
    <t>12:04:21</t>
  </si>
  <si>
    <t>13:33:25</t>
  </si>
  <si>
    <t>08:26:57</t>
  </si>
  <si>
    <t>13:51:31</t>
  </si>
  <si>
    <t>17:04:20</t>
  </si>
  <si>
    <t>21:08:34</t>
  </si>
  <si>
    <t>13:12:37</t>
  </si>
  <si>
    <t>14:26:10</t>
  </si>
  <si>
    <t>15:32:12</t>
  </si>
  <si>
    <t>15:53:00</t>
  </si>
  <si>
    <t>16:47:43</t>
  </si>
  <si>
    <t>16:53:39</t>
  </si>
  <si>
    <t>15:48:36</t>
  </si>
  <si>
    <t>16:55:58</t>
  </si>
  <si>
    <t>08:20:58</t>
  </si>
  <si>
    <t>13:00:00</t>
  </si>
  <si>
    <t>19:42:26</t>
  </si>
  <si>
    <t>11:00:03</t>
  </si>
  <si>
    <t>20:33:38</t>
  </si>
  <si>
    <t>21:26:40</t>
  </si>
  <si>
    <t>13:34:55</t>
  </si>
  <si>
    <t>08:39:49</t>
  </si>
  <si>
    <t>19:42:57</t>
  </si>
  <si>
    <t>11:34:23</t>
  </si>
  <si>
    <t>https://twitter.com/assoaphpp/status/1169988352294211589</t>
  </si>
  <si>
    <t>https://twitter.com/n_karasiewicz/status/1170925278580891648</t>
  </si>
  <si>
    <t>https://twitter.com/isalebaupain/status/1171149599131787265</t>
  </si>
  <si>
    <t>https://twitter.com/jmlesstartups/status/1171393974906609664</t>
  </si>
  <si>
    <t>https://twitter.com/gagparis/status/1171416386993872896</t>
  </si>
  <si>
    <t>https://twitter.com/aubertmh/status/1172064038802677760</t>
  </si>
  <si>
    <t>https://twitter.com/mysmartjarvis/status/1172145718611435521</t>
  </si>
  <si>
    <t>https://twitter.com/semoulin/status/1172194245052108800</t>
  </si>
  <si>
    <t>https://twitter.com/knb_unit4/status/1172255704381558788</t>
  </si>
  <si>
    <t>https://twitter.com/alrobert__/status/1172860703897772033</t>
  </si>
  <si>
    <t>https://twitter.com/lndm1/status/1172879216658014208</t>
  </si>
  <si>
    <t>https://twitter.com/cartajeanpaul/status/1171083892159369228</t>
  </si>
  <si>
    <t>https://twitter.com/e_tonomy/status/1171089128986951680</t>
  </si>
  <si>
    <t>https://twitter.com/lndm1/status/1171465287088033793</t>
  </si>
  <si>
    <t>https://twitter.com/e_tonomy/status/1171829165487734785</t>
  </si>
  <si>
    <t>https://twitter.com/hautsdeseinefr/status/1171450408159465474</t>
  </si>
  <si>
    <t>https://twitter.com/e_tonomy/status/1171829748076548099</t>
  </si>
  <si>
    <t>https://twitter.com/les_yvelines/status/1172062533806690305</t>
  </si>
  <si>
    <t>https://twitter.com/hautsdeseinefr/status/1172857529048735745</t>
  </si>
  <si>
    <t>https://twitter.com/e_tonomy/status/1172958807661715459</t>
  </si>
  <si>
    <t>https://twitter.com/les_mureaux/status/1172102568241258499</t>
  </si>
  <si>
    <t>https://twitter.com/les_mureaux/status/1172971691586273280</t>
  </si>
  <si>
    <t>https://twitter.com/sichr1212/status/1172985038444605445</t>
  </si>
  <si>
    <t>https://twitter.com/e_tonomy/status/1171054377982922753</t>
  </si>
  <si>
    <t>https://twitter.com/e_tonomy/status/1172429664666521600</t>
  </si>
  <si>
    <t>https://twitter.com/e_tonomy/status/1172958935168540673</t>
  </si>
  <si>
    <t>https://twitter.com/katiamirochni/status/1173198372301357057</t>
  </si>
  <si>
    <t>1169988352294211589</t>
  </si>
  <si>
    <t>1170925278580891648</t>
  </si>
  <si>
    <t>1171149599131787265</t>
  </si>
  <si>
    <t>1171393974906609664</t>
  </si>
  <si>
    <t>1171416386993872896</t>
  </si>
  <si>
    <t>1172064038802677760</t>
  </si>
  <si>
    <t>1172145718611435521</t>
  </si>
  <si>
    <t>1172194245052108800</t>
  </si>
  <si>
    <t>1172255704381558788</t>
  </si>
  <si>
    <t>1172860703897772033</t>
  </si>
  <si>
    <t>1172879216658014208</t>
  </si>
  <si>
    <t>1171083892159369228</t>
  </si>
  <si>
    <t>1171089128986951680</t>
  </si>
  <si>
    <t>1171465287088033793</t>
  </si>
  <si>
    <t>1171829165487734785</t>
  </si>
  <si>
    <t>1171450408159465474</t>
  </si>
  <si>
    <t>1171829748076548099</t>
  </si>
  <si>
    <t>1172062533806690305</t>
  </si>
  <si>
    <t>1172857529048735745</t>
  </si>
  <si>
    <t>1172958807661715459</t>
  </si>
  <si>
    <t>1172102568241258499</t>
  </si>
  <si>
    <t>1172971691586273280</t>
  </si>
  <si>
    <t>1172985038444605445</t>
  </si>
  <si>
    <t>1171054377982922753</t>
  </si>
  <si>
    <t>1172429664666521600</t>
  </si>
  <si>
    <t>1172958935168540673</t>
  </si>
  <si>
    <t>1173198372301357057</t>
  </si>
  <si>
    <t/>
  </si>
  <si>
    <t>876820661922136064</t>
  </si>
  <si>
    <t>fr</t>
  </si>
  <si>
    <t>in</t>
  </si>
  <si>
    <t>it</t>
  </si>
  <si>
    <t>Twitter for iPhone</t>
  </si>
  <si>
    <t>Twitter for Android</t>
  </si>
  <si>
    <t>jaimelesstartups</t>
  </si>
  <si>
    <t>Twitter Web Client</t>
  </si>
  <si>
    <t>Twitter Web App</t>
  </si>
  <si>
    <t>Bt Rt Hshtg Innovation</t>
  </si>
  <si>
    <t>Twitter Media Studio</t>
  </si>
  <si>
    <t>1.6549498,48.9689238 
1.701874,48.9689238 
1.701874,48.9962485 
1.6549498,48.9962485</t>
  </si>
  <si>
    <t>France</t>
  </si>
  <si>
    <t>FR</t>
  </si>
  <si>
    <t>Buchelay, France</t>
  </si>
  <si>
    <t>5a404630458cad9e</t>
  </si>
  <si>
    <t>Buchelay</t>
  </si>
  <si>
    <t>city</t>
  </si>
  <si>
    <t>https://api.twitter.com/1.1/geo/id/5a404630458cad9e.json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</si>
  <si>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</si>
  <si>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</si>
  <si>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</si>
  <si>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</si>
  <si>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</si>
  <si>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</si>
  <si>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</si>
  <si>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</si>
  <si>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</si>
  <si>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</si>
  <si>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</si>
  <si>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</si>
  <si>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</si>
  <si>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</si>
  <si>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</si>
  <si>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</si>
  <si>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</si>
  <si>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</si>
  <si>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</si>
  <si>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</si>
  <si>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</si>
  <si>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AssociationHandicap</t>
  </si>
  <si>
    <t>E-Tonomy</t>
  </si>
  <si>
    <t>Nicolas Karasiewicz</t>
  </si>
  <si>
    <t>Isabelle Lebaupain</t>
  </si>
  <si>
    <t>j'❤️les startups</t>
  </si>
  <si>
    <t>georges-antoine gary</t>
  </si>
  <si>
    <t>Marie-Hélène Aubert</t>
  </si>
  <si>
    <t>Les Yvelines</t>
  </si>
  <si>
    <t>hauts-de-seine</t>
  </si>
  <si>
    <t>Ville des Mureaux</t>
  </si>
  <si>
    <t>Jarvis</t>
  </si>
  <si>
    <t>Simon Zenz</t>
  </si>
  <si>
    <t>Semoنlin Jean-Marc</t>
  </si>
  <si>
    <t>Karima NACER BEY</t>
  </si>
  <si>
    <t>Alain Robert</t>
  </si>
  <si>
    <t>LNDM Seine&amp;Vexin</t>
  </si>
  <si>
    <t>GPS&amp;O</t>
  </si>
  <si>
    <t>Yves Bertoncini</t>
  </si>
  <si>
    <t>Carta Jean-Paul</t>
  </si>
  <si>
    <t>Sichr</t>
  </si>
  <si>
    <t>Mirochnitchenko</t>
  </si>
  <si>
    <t>Association pour la Prise en compte du Handicap dans les politiques Publiques et Privées</t>
  </si>
  <si>
    <t>Le salon de l'innovation pour l'autonomie des personnes âgées/en situation de handicap
A France-based event showcasing solutions for Aged and Disabled #Etonomy</t>
  </si>
  <si>
    <t>"Moi, je ne perds jamais ; soit je gagne, soit j'apprends." Participant #TFC16, fondateur de @Tyresias_ES</t>
  </si>
  <si>
    <t>PopSpirit est une agence conseil en communication, RP et médias sociaux (Paris). #Conseil #RP #Art #Culture #communication #tourisme #food #musique #RSE #DD #CM</t>
  </si>
  <si>
    <t>Du Business Model au CSS, les #startups c'est bon ! faites comme nous, mangez en !</t>
  </si>
  <si>
    <t>28 years as PR agent...  ESN, Security, Mobility, BYOD&amp;MDM, e-commerce, e-marketing, B2B&amp;B2C, Robot &amp; IA, IoT, father, ... what else?</t>
  </si>
  <si>
    <t>Conseillère départementale Yvelines (Versailles 2). Vice présidente à l'autonomie. Adjointe au Maire de Jouy-en-Josas. Présidente @AMEyvelines #education</t>
  </si>
  <si>
    <t>Compte officiel du Conseil départemental des Yvelines. Suivez l'actualité du Département #Yvelines #CD78 #JaimeMon78 
Instagram : https://t.co/wP88wE9VhE</t>
  </si>
  <si>
    <t>Compte twitter officiel du Département des Hauts-de-Seine. Actualité départementale et informations #hautsdeseine #CD92 #DepartementUtile #JaimeMonDepartement</t>
  </si>
  <si>
    <t>Twitter officiel #LesMureaux. Suivez l'actualité de votre ville, sa vie municipale. Retrouvez-nous aussi sur Facebook : https://t.co/cCNPwv3vMW</t>
  </si>
  <si>
    <t>Bonjour, je suis Jarvis, votre majordome _xD83E__xDD35__xD83C__xDFFC_</t>
  </si>
  <si>
    <t>SOLIDARITE Insertion &amp; Humanitaire @LaGerbe @CollectifASAH #conspirateursPositifs @MureauxTourisme #ligue_des_optimistes #Zebre</t>
  </si>
  <si>
    <t>Consultante SI Enseignement Supérieur &amp; Finance chez Unit4  #EnsSup #HigherEd #SIS #ERP #PGI #U4SM #Unit4 #U4F
Présidente d'ELANFORME.
https://t.co/szEXrzMa6C</t>
  </si>
  <si>
    <t>@total  #Innovation
Je tweete (peu) et je retweete (beaucoup) autour de l'innovation.</t>
  </si>
  <si>
    <t>Site d'actualités sur les Mureaux et Seine&amp;Vexin #lesmureaux #gpseo #gpso #LNDM #webtele2r @CUGPSEO @les_mureaux</t>
  </si>
  <si>
    <t>Communauté urbaine Grand Paris Seine &amp; Oise, la plus importante de France avec 73 communes 408 000 habitants.</t>
  </si>
  <si>
    <t>Citizen of France &amp; Europe, Consultant on European affairs &amp; « visiting Professor », Président @MouvEuropeen_Fr, Vice-President @EMInternational</t>
  </si>
  <si>
    <t>Stockage-Livraisons en 24H des e-commerces - Publicité animée sur écrans géants. Sameday pour toute autre livraison</t>
  </si>
  <si>
    <t>Ile-de-France, France</t>
  </si>
  <si>
    <t>Faches-Thumesnil, France</t>
  </si>
  <si>
    <t>Paris</t>
  </si>
  <si>
    <t>paris</t>
  </si>
  <si>
    <t>Jouy en Josas</t>
  </si>
  <si>
    <t>Yvelines, Ile-de-France</t>
  </si>
  <si>
    <t>Nanterre, Hauts-de-Seine</t>
  </si>
  <si>
    <t>Les Mureaux (Yvelines)</t>
  </si>
  <si>
    <t>Les Mureaux</t>
  </si>
  <si>
    <t>Elancourt, France</t>
  </si>
  <si>
    <t>Paris, France</t>
  </si>
  <si>
    <t>Les Mureaux, Ile-de-France</t>
  </si>
  <si>
    <t>Europe</t>
  </si>
  <si>
    <t>https://t.co/2nN0J1wQ0y</t>
  </si>
  <si>
    <t>https://t.co/hS89Y6fR4L</t>
  </si>
  <si>
    <t>https://t.co/jWgl1fm0wb</t>
  </si>
  <si>
    <t>https://t.co/6YN8n7x6zV</t>
  </si>
  <si>
    <t>http://t.co/kDlefzv07G</t>
  </si>
  <si>
    <t>http://t.co/YYXxkAhcqT</t>
  </si>
  <si>
    <t>https://t.co/FYSYf35NSL</t>
  </si>
  <si>
    <t>http://t.co/yZ31FNzlm0</t>
  </si>
  <si>
    <t>https://t.co/XEyyP0YNPw</t>
  </si>
  <si>
    <t>https://t.co/HZlwW6ddo6</t>
  </si>
  <si>
    <t>https://t.co/cVhDqSHQZU</t>
  </si>
  <si>
    <t>http://t.co/t6YxwSC2q6</t>
  </si>
  <si>
    <t>https://t.co/WaNassOVTa</t>
  </si>
  <si>
    <t>https://t.co/TCQO4AC01j</t>
  </si>
  <si>
    <t>https://t.co/shN468hYRm</t>
  </si>
  <si>
    <t>https://pbs.twimg.com/profile_banners/909335421536129024/1520688722</t>
  </si>
  <si>
    <t>https://pbs.twimg.com/profile_banners/876820661922136064/1568709699</t>
  </si>
  <si>
    <t>https://pbs.twimg.com/profile_banners/718674682321510400/1529315381</t>
  </si>
  <si>
    <t>https://pbs.twimg.com/profile_banners/110792411/1476282484</t>
  </si>
  <si>
    <t>https://pbs.twimg.com/profile_banners/36627992/1496397277</t>
  </si>
  <si>
    <t>https://pbs.twimg.com/profile_banners/273943115/1444993919</t>
  </si>
  <si>
    <t>https://pbs.twimg.com/profile_banners/274003410/1567502190</t>
  </si>
  <si>
    <t>https://pbs.twimg.com/profile_banners/138457022/1561992558</t>
  </si>
  <si>
    <t>https://pbs.twimg.com/profile_banners/116054885/1499855435</t>
  </si>
  <si>
    <t>https://pbs.twimg.com/profile_banners/929293138715463681/1522581539</t>
  </si>
  <si>
    <t>https://pbs.twimg.com/profile_banners/97937525/1437460708</t>
  </si>
  <si>
    <t>https://pbs.twimg.com/profile_banners/932901064516558848/1511858138</t>
  </si>
  <si>
    <t>https://pbs.twimg.com/profile_banners/1006678777/1398427707</t>
  </si>
  <si>
    <t>https://pbs.twimg.com/profile_banners/916316762630746112/1567155574</t>
  </si>
  <si>
    <t>https://pbs.twimg.com/profile_banners/472335341/1504335542</t>
  </si>
  <si>
    <t>https://pbs.twimg.com/profile_banners/499043926/1376860965</t>
  </si>
  <si>
    <t>http://abs.twimg.com/images/themes/theme1/bg.png</t>
  </si>
  <si>
    <t>http://abs.twimg.com/images/themes/theme17/bg.gif</t>
  </si>
  <si>
    <t>http://abs.twimg.com/images/themes/theme14/bg.gif</t>
  </si>
  <si>
    <t>http://abs.twimg.com/images/themes/theme4/bg.gif</t>
  </si>
  <si>
    <t>http://abs.twimg.com/images/themes/theme18/bg.gif</t>
  </si>
  <si>
    <t>http://pbs.twimg.com/profile_images/944291386848923649/CSwS0wfP_normal.jpg</t>
  </si>
  <si>
    <t>http://pbs.twimg.com/profile_images/696362013476446208/xtA8_oh5_normal.jpg</t>
  </si>
  <si>
    <t>http://pbs.twimg.com/profile_images/1088443442831724549/DZYc8Fd9_normal.jpg</t>
  </si>
  <si>
    <t>http://pbs.twimg.com/profile_images/979342239406096384/0i0knghW_normal.jpg</t>
  </si>
  <si>
    <t>http://pbs.twimg.com/profile_images/916319517327941632/3gnj-l1A_normal.jpg</t>
  </si>
  <si>
    <t>http://pbs.twimg.com/profile_images/903873978984529920/kXsbpblF_normal.jpg</t>
  </si>
  <si>
    <t>Open Twitter Page for This Person</t>
  </si>
  <si>
    <t>https://twitter.com/assoaphpp</t>
  </si>
  <si>
    <t>https://twitter.com/e_tonomy</t>
  </si>
  <si>
    <t>https://twitter.com/n_karasiewicz</t>
  </si>
  <si>
    <t>https://twitter.com/isalebaupain</t>
  </si>
  <si>
    <t>https://twitter.com/jmlesstartups</t>
  </si>
  <si>
    <t>https://twitter.com/gagparis</t>
  </si>
  <si>
    <t>https://twitter.com/aubertmh</t>
  </si>
  <si>
    <t>https://twitter.com/les_yvelines</t>
  </si>
  <si>
    <t>https://twitter.com/hautsdeseinefr</t>
  </si>
  <si>
    <t>https://twitter.com/les_mureaux</t>
  </si>
  <si>
    <t>https://twitter.com/mysmartjarvis</t>
  </si>
  <si>
    <t>https://twitter.com/etonomy</t>
  </si>
  <si>
    <t>https://twitter.com/semoulin</t>
  </si>
  <si>
    <t>https://twitter.com/knb_unit4</t>
  </si>
  <si>
    <t>https://twitter.com/alrobert__</t>
  </si>
  <si>
    <t>https://twitter.com/lndm1</t>
  </si>
  <si>
    <t>https://twitter.com/cugpseo</t>
  </si>
  <si>
    <t>https://twitter.com/ybertoncini</t>
  </si>
  <si>
    <t>https://twitter.com/cartajeanpaul</t>
  </si>
  <si>
    <t>https://twitter.com/sichr1212</t>
  </si>
  <si>
    <t>https://twitter.com/katiamirochni</t>
  </si>
  <si>
    <t>assoaphpp
Heureux d’être partenaires du salon
@E_Tonomy les 9 et 10 octobre prochains.
Un RDV incontournable sur l’ #innovation
au service de l’ #autonomie et
du #handicap où l’ APHPP organisera
deux ateliers sur l’ #accessibilité
, alors, inscrivez vous ! https://t.co/oA2PAMXxGT
https://t.co/vvPm4QaIkS</t>
  </si>
  <si>
    <t>e_tonomy
Le salon E-Tonomy 2019, 1er salon
dédié aux #innovations pour l’#autonomie
des #personnesagees et du #handicap
aura lieu dans un mois ! Inscrivez-vous
gratuitement ici : https://t.co/LbEUF9d5ll.
#Etonomy https://t.co/jiCNY21I78</t>
  </si>
  <si>
    <t>n_karasiewicz
Heureux d’être partenaires du salon
@E_Tonomy les 9 et 10 octobre prochains.
Un RDV incontournable sur l’ #innovation
au service de l’ #autonomie et
du #handicap où l’ APHPP organisera
deux ateliers sur l’ #accessibilité
, alors, inscrivez vous ! https://t.co/oA2PAMXxGT
https://t.co/vvPm4QaIkS</t>
  </si>
  <si>
    <t>isalebaupain
Le salon E-Tonomy 2019, 1er salon
dédié aux #innovations pour l’#autonomie
des #personnesagees et du #handicap
aura lieu dans un mois ! Inscrivez-vous
gratuitement ici : https://t.co/LbEUF9d5ll.
#Etonomy https://t.co/jiCNY21I78</t>
  </si>
  <si>
    <t>jmlesstartups
La #startup du jour est Salon E-Tonomy
: https://t.co/4JSoVlVZfg #startup
https://t.co/kazmFd98pR</t>
  </si>
  <si>
    <t>gagparis
Salon E-Tonomy https://t.co/2SBULS8dUl</t>
  </si>
  <si>
    <t>aubertmh
Les 9-10 oct. se tiendra @Les_Mureaux
la 3e édition du salon #ETonomy
le RDV des acteurs de l’innovation
sociale au service des personnes
âgées ou atteintes d’un handicap.
Ouvert au grand public, le salon
est soutenu par @Les_Yvelines/@hautsdeseinefr
➡️ https://t.co/pvebFn9uoR https://t.co/ICTLQLAsnd</t>
  </si>
  <si>
    <t>les_yvelines
Les 9-10 oct. se tiendra @Les_Mureaux
la 3e édition du salon #ETonomy
le RDV des acteurs de l’innovation
sociale au service des personnes
âgées ou atteintes d’un handicap.
Ouvert au grand public, le salon
est soutenu par @Les_Yvelines/@hautsdeseinefr
➡️ https://t.co/pvebFn9uoR https://t.co/ICTLQLAsnd</t>
  </si>
  <si>
    <t>hautsdeseinefr
#SavetheDate L'innovation sociale
au service de l'autonomie les 9-10/10.
Ouvert au public, @E_Tonomy est
le rdv des acteurs de l’innovation
sociale et technologique au service
de l’autonomie des #personnesâgées
ou atteintes d’un #handicap ➡️
https://t.co/Qz3tuW8Vrd https://t.co/B5EigHaxju</t>
  </si>
  <si>
    <t>les_mureaux
Le salon E-Tonomy 2019, 1er salon
dédié aux #innovations pour l’#autonomie
des #personnesagees et du #handicap
aura lieu dans un mois ! Inscrivez-vous
gratuitement ici : https://t.co/LbEUF9d5ll.
#Etonomy https://t.co/jiCNY21I78</t>
  </si>
  <si>
    <t>mysmartjarvis
#Autonomie Rendez-vous les 9-10/10
pour la 3e édition E-Tonomy ! 1er
en son genre en France, @Etonomy
est un salon dédié aux solutions
innovantes pour l'autonomie des
#personnesâgées et des personnes
en situation de #handicap. Réservez
votre venue https://t.co/e0u1rrHCAC
https://t.co/iwkkoyaMW5</t>
  </si>
  <si>
    <t xml:space="preserve">etonomy
</t>
  </si>
  <si>
    <t>semoulin
Les 9-10 oct. se tiendra @Les_Mureaux
la 3e édition du salon #ETonomy
le RDV des acteurs de l’innovation
sociale au service des personnes
âgées ou atteintes d’un handicap.
Ouvert au grand public, le salon
est soutenu par @Les_Yvelines/@hautsdeseinefr
➡️ https://t.co/pvebFn9uoR https://t.co/ICTLQLAsnd</t>
  </si>
  <si>
    <t>knb_unit4
Les 9-10 oct. se tiendra @Les_Mureaux
la 3e édition du salon #ETonomy
le RDV des acteurs de l’innovation
sociale au service des personnes
âgées ou atteintes d’un handicap.
Ouvert au grand public, le salon
est soutenu par @Les_Yvelines/@hautsdeseinefr
➡️ https://t.co/pvebFn9uoR https://t.co/ICTLQLAsnd</t>
  </si>
  <si>
    <t>alrobert__
#SavetheDate L'innovation sociale
au service de l'autonomie les 9-10/10.
Ouvert au public, @E_Tonomy est
le rdv des acteurs de l’innovation
sociale et technologique au service
de l’autonomie des #personnesâgées
ou atteintes d’un #handicap ➡️
https://t.co/Qz3tuW8Vrd https://t.co/B5EigHaxju</t>
  </si>
  <si>
    <t>lndm1
E-TONOMY 3video d'annonce #etonomy
@E_Tonomy @ybertoncini @CUGPSEO
@Les_Mureaux #lesmureaux https://t.co/Bz6FEcpSJU</t>
  </si>
  <si>
    <t xml:space="preserve">cugpseo
</t>
  </si>
  <si>
    <t xml:space="preserve">ybertoncini
</t>
  </si>
  <si>
    <t>cartajeanpaul
@E_Tonomy Un petit salon qui devient
grand, dans lequel tout le monde
trouve sa place. Nous vous y attendons
avec grand plaisir.</t>
  </si>
  <si>
    <t>sichr1212
Le salon E-Tonomy 2019, 1er salon
dédié aux #innovations pour l’#autonomie
des #personnesagees et du #handicap
aura lieu dans un mois ! Inscrivez-vous
gratuitement ici : https://t.co/LbEUF9d5ll.
#Etonomy https://t.co/jiCNY21I78</t>
  </si>
  <si>
    <t>katiamirochni
Le salon E-Tonomy 2019, 1er salon
dédié aux #innovations pour l’#autonomie
des #personnesagees et du #handicap
aura lieu dans un mois ! Inscrivez-vous
gratuitement ici : https://t.co/LbEUF9d5ll.
#Etonomy https://t.co/jiCNY21I78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</si>
  <si>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</si>
  <si>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</si>
  <si>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</si>
  <si>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</si>
  <si>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</si>
  <si>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</si>
  <si>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</si>
  <si>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</si>
  <si>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</si>
  <si>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</si>
  <si>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</si>
  <si>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</si>
  <si>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</si>
  <si>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</si>
  <si>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</si>
  <si>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</si>
  <si>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</si>
  <si>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</si>
  <si>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</si>
  <si>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</si>
  <si>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</si>
  <si>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</si>
  <si>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</si>
  <si>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</si>
  <si>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</si>
  <si>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</si>
  <si>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</si>
  <si>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</si>
  <si>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</si>
  <si>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</si>
  <si>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</si>
  <si>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</si>
  <si>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</si>
  <si>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</si>
  <si>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</si>
  <si>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</si>
  <si>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</si>
  <si>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</si>
  <si>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</si>
  <si>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</si>
  <si>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</si>
  <si>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</si>
  <si>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</si>
  <si>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</si>
  <si>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</si>
  <si>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</si>
  <si>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</si>
  <si>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</si>
  <si>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</si>
  <si>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</si>
  <si>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</si>
  <si>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</si>
  <si>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</si>
  <si>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</si>
  <si>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</si>
  <si>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</si>
  <si>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</si>
  <si>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</si>
  <si>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</si>
  <si>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</si>
  <si>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</si>
  <si>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</si>
  <si>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</si>
  <si>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</si>
  <si>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</si>
  <si>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</si>
  <si>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http://e-tonomy.fr https://twitter.com/Les_Yvelines/status/1172062533806690305 https://www.eventbrite.fr/e/billets-e-tonomy-2019-67009131115</t>
  </si>
  <si>
    <t>http://e-tonomy.fr/ https://www.hauts-de-seine.fr/actualite/social-sante/e-tonomy-le-salon-pour-decouvrir-toute-les-innovations-autour-de-lautonomie-3644/</t>
  </si>
  <si>
    <t>https://twitter.com/E_Tonomy/status/1172429664666521600 http://les-nouvelles-des-mureaux.com/spip.php?article2384</t>
  </si>
  <si>
    <t>Top Domains in Tweet in Entire Graph</t>
  </si>
  <si>
    <t>Top Domains in Tweet in G1</t>
  </si>
  <si>
    <t>Top Domains in Tweet in G2</t>
  </si>
  <si>
    <t>Top Domains in Tweet in G3</t>
  </si>
  <si>
    <t>Top Domains in Tweet in G4</t>
  </si>
  <si>
    <t>Top Domains in Tweet in G5</t>
  </si>
  <si>
    <t>Top Domains in Tweet</t>
  </si>
  <si>
    <t>e-tonomy.fr twitter.com eventbrite.fr</t>
  </si>
  <si>
    <t>e-tonomy.fr hauts-de-seine.fr</t>
  </si>
  <si>
    <t>twitter.com les-nouvelles-des-mureaux.com</t>
  </si>
  <si>
    <t>Top Hashtags in Tweet in Entire Graph</t>
  </si>
  <si>
    <t>handicap</t>
  </si>
  <si>
    <t>innovations</t>
  </si>
  <si>
    <t>personnesagees</t>
  </si>
  <si>
    <t>personnesâgées</t>
  </si>
  <si>
    <t>startup</t>
  </si>
  <si>
    <t>lesmureaux</t>
  </si>
  <si>
    <t>Top Hashtags in Tweet in G1</t>
  </si>
  <si>
    <t>accessibilité</t>
  </si>
  <si>
    <t>Top Hashtags in Tweet in G2</t>
  </si>
  <si>
    <t>Top Hashtags in Tweet in G3</t>
  </si>
  <si>
    <t>Top Hashtags in Tweet in G4</t>
  </si>
  <si>
    <t>envie</t>
  </si>
  <si>
    <t>etonomy2019</t>
  </si>
  <si>
    <t>conférences</t>
  </si>
  <si>
    <t>technologie</t>
  </si>
  <si>
    <t>salon</t>
  </si>
  <si>
    <t>Top Hashtags in Tweet in G5</t>
  </si>
  <si>
    <t>Top Hashtags in Tweet</t>
  </si>
  <si>
    <t>autonomie handicap innovations personnesagees innovation etonomy savethedate accessibilité</t>
  </si>
  <si>
    <t>etonomy innovations autonomie personnesagees handicap</t>
  </si>
  <si>
    <t>savethedate autonomie personnesâgées handicap</t>
  </si>
  <si>
    <t>etonomy lesmureaux envie etonomy2019 conférences technologie salon</t>
  </si>
  <si>
    <t>Top Words in Tweet in Entire Graph</t>
  </si>
  <si>
    <t>Words in Sentiment List#1: Positive</t>
  </si>
  <si>
    <t>Words in Sentiment List#2: Negative</t>
  </si>
  <si>
    <t>Words in Sentiment List#3: Angry/Violent</t>
  </si>
  <si>
    <t>Non-categorized Words</t>
  </si>
  <si>
    <t>Total Words</t>
  </si>
  <si>
    <t>des</t>
  </si>
  <si>
    <t>l</t>
  </si>
  <si>
    <t>et</t>
  </si>
  <si>
    <t>au</t>
  </si>
  <si>
    <t>Top Words in Tweet in G1</t>
  </si>
  <si>
    <t>vous</t>
  </si>
  <si>
    <t>#handicap</t>
  </si>
  <si>
    <t>e</t>
  </si>
  <si>
    <t>tonomy</t>
  </si>
  <si>
    <t>#autonomie</t>
  </si>
  <si>
    <t>pour</t>
  </si>
  <si>
    <t>Top Words in Tweet in G2</t>
  </si>
  <si>
    <t>#etonomy</t>
  </si>
  <si>
    <t>les</t>
  </si>
  <si>
    <t>9</t>
  </si>
  <si>
    <t>10</t>
  </si>
  <si>
    <t>oct</t>
  </si>
  <si>
    <t>tiendra</t>
  </si>
  <si>
    <t>Top Words in Tweet in G3</t>
  </si>
  <si>
    <t>sociale</t>
  </si>
  <si>
    <t>service</t>
  </si>
  <si>
    <t>l'autonomie</t>
  </si>
  <si>
    <t>est</t>
  </si>
  <si>
    <t>Top Words in Tweet in G4</t>
  </si>
  <si>
    <t>Top Words in Tweet in G5</t>
  </si>
  <si>
    <t>#startup</t>
  </si>
  <si>
    <t>Top Words in Tweet</t>
  </si>
  <si>
    <t>salon l et vous des #handicap e tonomy #autonomie pour</t>
  </si>
  <si>
    <t>salon des au l #etonomy les 9 10 oct tiendra</t>
  </si>
  <si>
    <t>10 des au sociale service l'autonomie les 9 est l</t>
  </si>
  <si>
    <t>e tonomy e_tonomy les_mureaux et</t>
  </si>
  <si>
    <t>#startup salon e tonomy</t>
  </si>
  <si>
    <t>Top Word Pairs in Tweet in Entire Graph</t>
  </si>
  <si>
    <t>e,tonomy</t>
  </si>
  <si>
    <t>les,9</t>
  </si>
  <si>
    <t>au,service</t>
  </si>
  <si>
    <t>9,10</t>
  </si>
  <si>
    <t>salon,dédié</t>
  </si>
  <si>
    <t>dédié,aux</t>
  </si>
  <si>
    <t>salon,e</t>
  </si>
  <si>
    <t>l,#autonomie</t>
  </si>
  <si>
    <t>et,#handicap</t>
  </si>
  <si>
    <t>inscrivez,vous</t>
  </si>
  <si>
    <t>Top Word Pairs in Tweet in G1</t>
  </si>
  <si>
    <t>tonomy,2019</t>
  </si>
  <si>
    <t>2019,1er</t>
  </si>
  <si>
    <t>1er,salon</t>
  </si>
  <si>
    <t>Top Word Pairs in Tweet in G2</t>
  </si>
  <si>
    <t>10,oct</t>
  </si>
  <si>
    <t>oct,tiendra</t>
  </si>
  <si>
    <t>tiendra,les_mureaux</t>
  </si>
  <si>
    <t>les_mureaux,3e</t>
  </si>
  <si>
    <t>3e,édition</t>
  </si>
  <si>
    <t>édition,salon</t>
  </si>
  <si>
    <t>salon,#etonomy</t>
  </si>
  <si>
    <t>#etonomy,rdv</t>
  </si>
  <si>
    <t>Top Word Pairs in Tweet in G3</t>
  </si>
  <si>
    <t>10,10</t>
  </si>
  <si>
    <t>des,#personnesâgées</t>
  </si>
  <si>
    <t>#savethedate,l'innovation</t>
  </si>
  <si>
    <t>l'innovation,sociale</t>
  </si>
  <si>
    <t>sociale,au</t>
  </si>
  <si>
    <t>service,l'autonomie</t>
  </si>
  <si>
    <t>l'autonomie,les</t>
  </si>
  <si>
    <t>Top Word Pairs in Tweet in G4</t>
  </si>
  <si>
    <t>Top Word Pairs in Tweet in G5</t>
  </si>
  <si>
    <t>Top Word Pairs in Tweet</t>
  </si>
  <si>
    <t>e,tonomy  l,#autonomie  et,#handicap  inscrivez,vous  salon,dédié  dédié,aux  salon,e  tonomy,2019  2019,1er  1er,salon</t>
  </si>
  <si>
    <t>les,9  9,10  10,oct  oct,tiendra  tiendra,les_mureaux  les_mureaux,3e  3e,édition  édition,salon  salon,#etonomy  #etonomy,rdv</t>
  </si>
  <si>
    <t>au,service  les,9  9,10  10,10  des,#personnesâgées  #savethedate,l'innovation  l'innovation,sociale  sociale,au  service,l'autonomie  l'autonomie,les</t>
  </si>
  <si>
    <t>salon,e  e,tonomy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</si>
  <si>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</si>
  <si>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</si>
  <si>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</si>
  <si>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</si>
  <si>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</si>
  <si>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</si>
  <si>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</si>
  <si>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</si>
  <si>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</si>
  <si>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</si>
  <si>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</si>
  <si>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</si>
  <si>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</si>
  <si>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</si>
  <si>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e_tonomy etonomy les_mureaux les_yvelines</t>
  </si>
  <si>
    <t>les_mureaux les_yvelines hautsdeseinefr</t>
  </si>
  <si>
    <t>e_tonomy etonomy</t>
  </si>
  <si>
    <t>e_tonomy les_mureaux ybertoncini cugpseo les_yvelines</t>
  </si>
  <si>
    <t>Top Tweeters in Entire Graph</t>
  </si>
  <si>
    <t>Top Tweeters in G1</t>
  </si>
  <si>
    <t>Top Tweeters in G2</t>
  </si>
  <si>
    <t>Top Tweeters in G3</t>
  </si>
  <si>
    <t>Top Tweeters in G4</t>
  </si>
  <si>
    <t>Top Tweeters in G5</t>
  </si>
  <si>
    <t>Top Tweeters</t>
  </si>
  <si>
    <t>n_karasiewicz sichr1212 assoaphpp e_tonomy isalebaupain cartajeanpaul katiamirochni</t>
  </si>
  <si>
    <t>les_yvelines semoulin knb_unit4 aubertmh les_mureaux</t>
  </si>
  <si>
    <t>alrobert__ hautsdeseinefr mysmartjarvis etonomy</t>
  </si>
  <si>
    <t>ybertoncini lndm1 cugpseo</t>
  </si>
  <si>
    <t>jmlesstartups gagparis</t>
  </si>
  <si>
    <t>Top URLs in Tweet by Count</t>
  </si>
  <si>
    <t>https://twitter.com/Les_Yvelines/status/1172062533806690305 http://e-tonomy.fr</t>
  </si>
  <si>
    <t>Top URLs in Tweet by Salience</t>
  </si>
  <si>
    <t>Top Domains in Tweet by Count</t>
  </si>
  <si>
    <t>twitter.com e-tonomy.fr</t>
  </si>
  <si>
    <t>Top Domains in Tweet by Salience</t>
  </si>
  <si>
    <t>Top Hashtags in Tweet by Count</t>
  </si>
  <si>
    <t>autonomie innovations personnesagees handicap savethedate etonomy</t>
  </si>
  <si>
    <t>personnesâgées handicap autonomie savethedate</t>
  </si>
  <si>
    <t>Top Hashtags in Tweet by Salience</t>
  </si>
  <si>
    <t>innovations personnesagees handicap savethedate etonomy autonomie</t>
  </si>
  <si>
    <t>autonomie savethedate personnesâgées handicap</t>
  </si>
  <si>
    <t>Top Words in Tweet by Count</t>
  </si>
  <si>
    <t>l du et sur heureux d être partenaires salon e_tonomy</t>
  </si>
  <si>
    <t>salon et de des un le vous e tonomy 10</t>
  </si>
  <si>
    <t>salon le e tonomy 2019 1er dédié aux #innovations pour</t>
  </si>
  <si>
    <t>#startup la du jour est salon e tonomy</t>
  </si>
  <si>
    <t>salon e tonomy</t>
  </si>
  <si>
    <t>salon le des au les 9 10 oct se tiendra</t>
  </si>
  <si>
    <t>10 des de en au les 9 pour est un</t>
  </si>
  <si>
    <t>salon le des l du un #etonomy au e tonomy</t>
  </si>
  <si>
    <t>en 10 pour des #autonomie rendez vous les 9 la</t>
  </si>
  <si>
    <t>au de sociale service 10 des l #savethedate l'innovation l'autonomie</t>
  </si>
  <si>
    <t>e tonomy e_tonomy les_mureaux et de 3video d'annonce #etonomy ybertoncini</t>
  </si>
  <si>
    <t>grand e_tonomy un petit salon qui devient dans lequel tout</t>
  </si>
  <si>
    <t>Top Words in Tweet by Salience</t>
  </si>
  <si>
    <t>en au de 10 grand sociale service pour l des</t>
  </si>
  <si>
    <t>en au pour sociale service l #autonomie rendez vous la</t>
  </si>
  <si>
    <t>au e tonomy 2019 1er dédié aux #innovations pour #autonomie</t>
  </si>
  <si>
    <t>et de 3video d'annonce #etonomy ybertoncini cugpseo #lesmureaux 3 le</t>
  </si>
  <si>
    <t>Top Word Pairs in Tweet by Count</t>
  </si>
  <si>
    <t>sur,l  heureux,d  d,être  être,partenaires  partenaires,du  du,salon  salon,e_tonomy  e_tonomy,les  les,9  9,et</t>
  </si>
  <si>
    <t>e,tonomy  les,9  salon,dédié  dédié,aux  de,l'autonomie  rendez,vous  vous,les  9,10  10,10  des,#personnesâgées</t>
  </si>
  <si>
    <t>le,salon  salon,e  e,tonomy  tonomy,2019  2019,1er  1er,salon  salon,dédié  dédié,aux  aux,#innovations  #innovations,pour</t>
  </si>
  <si>
    <t>la,#startup  #startup,du  du,jour  jour,est  est,salon  salon,e  e,tonomy  tonomy,#startup</t>
  </si>
  <si>
    <t>les,9  9,10  10,oct  oct,se  se,tiendra  tiendra,les_mureaux  les_mureaux,la  la,3e  3e,édition  édition,du</t>
  </si>
  <si>
    <t>les,9  9,10  10,10  des,#personnesâgées  au,service  service,de  de,l  #autonomie,rendez  rendez,vous  vous,les</t>
  </si>
  <si>
    <t>#autonomie,rendez  rendez,vous  vous,les  les,9  9,10  10,10  10,pour  pour,la  la,3e  3e,édition</t>
  </si>
  <si>
    <t>au,service  service,de  de,l  #savethedate,l'innovation  l'innovation,sociale  sociale,au  de,l'autonomie  l'autonomie,les  les,9  9,10</t>
  </si>
  <si>
    <t>e,tonomy  tonomy,3video  3video,d'annonce  d'annonce,#etonomy  #etonomy,e_tonomy  e_tonomy,ybertoncini  ybertoncini,cugpseo  cugpseo,les_mureaux  les_mureaux,#lesmureaux  tonomy,3</t>
  </si>
  <si>
    <t>e_tonomy,un  un,petit  petit,salon  salon,qui  qui,devient  devient,grand  grand,dans  dans,lequel  lequel,tout  tout,le</t>
  </si>
  <si>
    <t>Top Word Pairs in Tweet by Salience</t>
  </si>
  <si>
    <t>au,service  service,de  de,l  e,tonomy  les,9  salon,dédié  dédié,aux  de,l'autonomie  rendez,vous  vous,les</t>
  </si>
  <si>
    <t>au,service  service,de  de,l  #autonomie,rendez  rendez,vous  vous,les  10,pour  pour,la  la,3e  3e,édition</t>
  </si>
  <si>
    <t>salon,e  e,tonomy  tonomy,2019  2019,1er  1er,salon  salon,dédié  dédié,aux  aux,#innovations  #innovations,pour  pour,l</t>
  </si>
  <si>
    <t>tonomy,3video  3video,d'annonce  d'annonce,#etonomy  #etonomy,e_tonomy  e_tonomy,ybertoncini  ybertoncini,cugpseo  cugpseo,les_mureaux  les_mureaux,#lesmureaux  tonomy,3  3,et</t>
  </si>
  <si>
    <t>Word</t>
  </si>
  <si>
    <t>rdv</t>
  </si>
  <si>
    <t>d</t>
  </si>
  <si>
    <t>1er</t>
  </si>
  <si>
    <t>dédié</t>
  </si>
  <si>
    <t>aux</t>
  </si>
  <si>
    <t>grand</t>
  </si>
  <si>
    <t>dans</t>
  </si>
  <si>
    <t>inscrivez</t>
  </si>
  <si>
    <t>ouvert</t>
  </si>
  <si>
    <t>public</t>
  </si>
  <si>
    <t>acteurs</t>
  </si>
  <si>
    <t>ou</t>
  </si>
  <si>
    <t>atteintes</t>
  </si>
  <si>
    <t>3e</t>
  </si>
  <si>
    <t>édition</t>
  </si>
  <si>
    <t>personnes</t>
  </si>
  <si>
    <t>2019</t>
  </si>
  <si>
    <t>#innovations</t>
  </si>
  <si>
    <t>#personnesagees</t>
  </si>
  <si>
    <t>aura</t>
  </si>
  <si>
    <t>lieu</t>
  </si>
  <si>
    <t>mois</t>
  </si>
  <si>
    <t>gratuitement</t>
  </si>
  <si>
    <t>ici</t>
  </si>
  <si>
    <t>sur</t>
  </si>
  <si>
    <t>#personnesâgées</t>
  </si>
  <si>
    <t>âgées</t>
  </si>
  <si>
    <t>soutenu</t>
  </si>
  <si>
    <t>par</t>
  </si>
  <si>
    <t>rendez</t>
  </si>
  <si>
    <t>#savethedate</t>
  </si>
  <si>
    <t>l'innovation</t>
  </si>
  <si>
    <t>technologique</t>
  </si>
  <si>
    <t>genre</t>
  </si>
  <si>
    <t>france</t>
  </si>
  <si>
    <t>solutions</t>
  </si>
  <si>
    <t>innovantes</t>
  </si>
  <si>
    <t>situation</t>
  </si>
  <si>
    <t>réservez</t>
  </si>
  <si>
    <t>votre</t>
  </si>
  <si>
    <t>venue</t>
  </si>
  <si>
    <t>octobre</t>
  </si>
  <si>
    <t>petit</t>
  </si>
  <si>
    <t>qui</t>
  </si>
  <si>
    <t>devient</t>
  </si>
  <si>
    <t>lequel</t>
  </si>
  <si>
    <t>tout</t>
  </si>
  <si>
    <t>monde</t>
  </si>
  <si>
    <t>trouve</t>
  </si>
  <si>
    <t>sa</t>
  </si>
  <si>
    <t>place</t>
  </si>
  <si>
    <t>nous</t>
  </si>
  <si>
    <t>attendons</t>
  </si>
  <si>
    <t>avec</t>
  </si>
  <si>
    <t>plaisir</t>
  </si>
  <si>
    <t>3</t>
  </si>
  <si>
    <t>lancement</t>
  </si>
  <si>
    <t>social</t>
  </si>
  <si>
    <t>lab</t>
  </si>
  <si>
    <t>invie</t>
  </si>
  <si>
    <t>plus</t>
  </si>
  <si>
    <t>d'informations</t>
  </si>
  <si>
    <t>ce</t>
  </si>
  <si>
    <t>#envie</t>
  </si>
  <si>
    <t>#etonomy2019</t>
  </si>
  <si>
    <t>#conférences</t>
  </si>
  <si>
    <t>#technologie</t>
  </si>
  <si>
    <t>#salon</t>
  </si>
  <si>
    <t>heureux</t>
  </si>
  <si>
    <t>être</t>
  </si>
  <si>
    <t>partenaires</t>
  </si>
  <si>
    <t>prochains</t>
  </si>
  <si>
    <t>incontournable</t>
  </si>
  <si>
    <t>#innovation</t>
  </si>
  <si>
    <t>où</t>
  </si>
  <si>
    <t>aphpp</t>
  </si>
  <si>
    <t>organisera</t>
  </si>
  <si>
    <t>deux</t>
  </si>
  <si>
    <t>ateliers</t>
  </si>
  <si>
    <t>#accessibilité</t>
  </si>
  <si>
    <t>alors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</si>
  <si>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</si>
  <si>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</si>
  <si>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</si>
  <si>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</si>
  <si>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</si>
  <si>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</si>
  <si>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</si>
  <si>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</si>
  <si>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</si>
  <si>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</si>
  <si>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</si>
  <si>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</si>
  <si>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</si>
  <si>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</si>
  <si>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</si>
  <si>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</si>
  <si>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</si>
  <si>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</si>
  <si>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</si>
  <si>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</si>
  <si>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</si>
  <si>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</si>
  <si>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</si>
  <si>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</si>
  <si>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</si>
  <si>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</si>
  <si>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</si>
  <si>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</si>
  <si>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</si>
  <si>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</si>
  <si>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</si>
  <si>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</si>
  <si>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</si>
  <si>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</si>
  <si>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</si>
  <si>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</si>
  <si>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</si>
  <si>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</si>
  <si>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</si>
  <si>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</si>
  <si>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</si>
  <si>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</si>
  <si>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</si>
  <si>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</si>
  <si>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</si>
  <si>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</si>
  <si>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</si>
  <si>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Red</t>
  </si>
  <si>
    <t>G1: salon l et vous des #handicap e tonomy #autonomie pour</t>
  </si>
  <si>
    <t>G2: salon des au l #etonomy les 9 10 oct tiendra</t>
  </si>
  <si>
    <t>G3: 10 des au sociale service l'autonomie les 9 est l</t>
  </si>
  <si>
    <t>G4: e tonomy e_tonomy les_mureaux et</t>
  </si>
  <si>
    <t>G5: #startup salon e tonomy</t>
  </si>
  <si>
    <t>Autofill Workbook Results</t>
  </si>
  <si>
    <t>Edge Weight▓1▓2▓0▓True▓Green▓Red▓▓Edge Weight▓1▓1▓0▓3▓10▓False▓Edge Weight▓1▓2▓0▓32▓6▓False▓▓0▓0▓0▓True▓Black▓Black▓▓Followers▓3▓3149▓0▓162▓1000▓False▓Followers▓3▓15214▓0▓100▓70▓False▓▓0▓0▓0▓0▓0▓False▓▓0▓0▓0▓0▓0▓False</t>
  </si>
  <si>
    <t>Subgraph</t>
  </si>
  <si>
    <t>GraphSource░TwitterSearch▓GraphTerm░#e-tonomy▓ImportDescription░The graph represents a network of 21 Twitter users whose recent tweets contained "#e-tonomy", or who were replied to or mentioned in those tweets, taken from a data set limited to a maximum of 18,000 tweets.  The network was obtained from Twitter on Tuesday, 17 September 2019 at 19:29 UTC.
The tweets in the network were tweeted over the 5-day, 9-hour, 24-minute period from Monday, 09 September 2019 at 05:01 UTC to Saturday, 14 September 2019 at 14:26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</si>
</sst>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6"/>
      <tableStyleElement type="headerRow" dxfId="355"/>
    </tableStyle>
    <tableStyle name="NodeXL Table" pivot="0" count="1">
      <tableStyleElement type="headerRow" dxfId="35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058297"/>
        <c:axId val="45524674"/>
      </c:barChart>
      <c:catAx>
        <c:axId val="50582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524674"/>
        <c:crosses val="autoZero"/>
        <c:auto val="1"/>
        <c:lblOffset val="100"/>
        <c:noMultiLvlLbl val="0"/>
      </c:catAx>
      <c:valAx>
        <c:axId val="45524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8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7068883"/>
        <c:axId val="63619948"/>
      </c:barChart>
      <c:catAx>
        <c:axId val="70688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619948"/>
        <c:crosses val="autoZero"/>
        <c:auto val="1"/>
        <c:lblOffset val="100"/>
        <c:noMultiLvlLbl val="0"/>
      </c:catAx>
      <c:valAx>
        <c:axId val="63619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68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5708621"/>
        <c:axId val="52942134"/>
      </c:barChart>
      <c:catAx>
        <c:axId val="357086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942134"/>
        <c:crosses val="autoZero"/>
        <c:auto val="1"/>
        <c:lblOffset val="100"/>
        <c:noMultiLvlLbl val="0"/>
      </c:catAx>
      <c:valAx>
        <c:axId val="52942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08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717159"/>
        <c:axId val="60454432"/>
      </c:barChart>
      <c:catAx>
        <c:axId val="67171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454432"/>
        <c:crosses val="autoZero"/>
        <c:auto val="1"/>
        <c:lblOffset val="100"/>
        <c:noMultiLvlLbl val="0"/>
      </c:catAx>
      <c:valAx>
        <c:axId val="60454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17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7218977"/>
        <c:axId val="64970794"/>
      </c:barChart>
      <c:catAx>
        <c:axId val="72189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970794"/>
        <c:crosses val="autoZero"/>
        <c:auto val="1"/>
        <c:lblOffset val="100"/>
        <c:noMultiLvlLbl val="0"/>
      </c:catAx>
      <c:valAx>
        <c:axId val="64970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18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7866235"/>
        <c:axId val="28142932"/>
      </c:barChart>
      <c:catAx>
        <c:axId val="478662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142932"/>
        <c:crosses val="autoZero"/>
        <c:auto val="1"/>
        <c:lblOffset val="100"/>
        <c:noMultiLvlLbl val="0"/>
      </c:catAx>
      <c:valAx>
        <c:axId val="28142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66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1959797"/>
        <c:axId val="64984990"/>
      </c:barChart>
      <c:catAx>
        <c:axId val="519597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984990"/>
        <c:crosses val="autoZero"/>
        <c:auto val="1"/>
        <c:lblOffset val="100"/>
        <c:noMultiLvlLbl val="0"/>
      </c:catAx>
      <c:valAx>
        <c:axId val="64984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597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7993999"/>
        <c:axId val="29292808"/>
      </c:barChart>
      <c:catAx>
        <c:axId val="479939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292808"/>
        <c:crosses val="autoZero"/>
        <c:auto val="1"/>
        <c:lblOffset val="100"/>
        <c:noMultiLvlLbl val="0"/>
      </c:catAx>
      <c:valAx>
        <c:axId val="29292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93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2308681"/>
        <c:axId val="23907218"/>
      </c:barChart>
      <c:catAx>
        <c:axId val="62308681"/>
        <c:scaling>
          <c:orientation val="minMax"/>
        </c:scaling>
        <c:axPos val="b"/>
        <c:delete val="1"/>
        <c:majorTickMark val="out"/>
        <c:minorTickMark val="none"/>
        <c:tickLblPos val="none"/>
        <c:crossAx val="23907218"/>
        <c:crosses val="autoZero"/>
        <c:auto val="1"/>
        <c:lblOffset val="100"/>
        <c:noMultiLvlLbl val="0"/>
      </c:catAx>
      <c:valAx>
        <c:axId val="23907218"/>
        <c:scaling>
          <c:orientation val="minMax"/>
        </c:scaling>
        <c:axPos val="l"/>
        <c:delete val="1"/>
        <c:majorTickMark val="out"/>
        <c:minorTickMark val="none"/>
        <c:tickLblPos val="none"/>
        <c:crossAx val="623086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assoaphp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e_tonom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n_karasiewic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isalebaupai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jmlesstartup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gagpari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aubertmh"/>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les_yvelin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hautsdeseinef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les_mureaux"/>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mysmartjarvi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etonom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semouli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knb_unit4"/>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alrobert__"/>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lndm1"/>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cugpseo"/>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ybertoncin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cartajeanpau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sichr1212"/>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katiamirochni"/>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2" totalsRowShown="0" headerRowDxfId="353" dataDxfId="352">
  <autoFilter ref="A2:BN52"/>
  <tableColumns count="66">
    <tableColumn id="1" name="Vertex 1" dataDxfId="351"/>
    <tableColumn id="2" name="Vertex 2" dataDxfId="350"/>
    <tableColumn id="3" name="Color" dataDxfId="349"/>
    <tableColumn id="4" name="Width" dataDxfId="348"/>
    <tableColumn id="11" name="Style" dataDxfId="347"/>
    <tableColumn id="5" name="Opacity" dataDxfId="346"/>
    <tableColumn id="6" name="Visibility" dataDxfId="345"/>
    <tableColumn id="10" name="Label" dataDxfId="344"/>
    <tableColumn id="12" name="Label Text Color" dataDxfId="343"/>
    <tableColumn id="13" name="Label Font Size" dataDxfId="342"/>
    <tableColumn id="14" name="Reciprocated?" dataDxfId="207"/>
    <tableColumn id="7" name="ID" dataDxfId="341"/>
    <tableColumn id="9" name="Dynamic Filter" dataDxfId="340"/>
    <tableColumn id="8" name="Add Your Own Columns Here" dataDxfId="339"/>
    <tableColumn id="15" name="Relationship" dataDxfId="338"/>
    <tableColumn id="16" name="Relationship Date (UTC)" dataDxfId="337"/>
    <tableColumn id="17" name="Tweet" dataDxfId="336"/>
    <tableColumn id="18" name="URLs in Tweet" dataDxfId="335"/>
    <tableColumn id="19" name="Domains in Tweet" dataDxfId="334"/>
    <tableColumn id="20" name="Hashtags in Tweet" dataDxfId="333"/>
    <tableColumn id="21" name="Media in Tweet" dataDxfId="332"/>
    <tableColumn id="22" name="Tweet Image File" dataDxfId="331"/>
    <tableColumn id="23" name="Tweet Date (UTC)" dataDxfId="330"/>
    <tableColumn id="24" name="Date" dataDxfId="329"/>
    <tableColumn id="25" name="Time" dataDxfId="328"/>
    <tableColumn id="26" name="Twitter Page for Tweet" dataDxfId="327"/>
    <tableColumn id="27" name="Latitude" dataDxfId="326"/>
    <tableColumn id="28" name="Longitude" dataDxfId="325"/>
    <tableColumn id="29" name="Imported ID" dataDxfId="324"/>
    <tableColumn id="30" name="In-Reply-To Tweet ID" dataDxfId="323"/>
    <tableColumn id="31" name="Favorited" dataDxfId="322"/>
    <tableColumn id="32" name="Favorite Count" dataDxfId="321"/>
    <tableColumn id="33" name="In-Reply-To User ID" dataDxfId="320"/>
    <tableColumn id="34" name="Is Quote Status" dataDxfId="319"/>
    <tableColumn id="35" name="Language" dataDxfId="318"/>
    <tableColumn id="36" name="Possibly Sensitive" dataDxfId="317"/>
    <tableColumn id="37" name="Quoted Status ID" dataDxfId="316"/>
    <tableColumn id="38" name="Retweeted" dataDxfId="315"/>
    <tableColumn id="39" name="Retweet Count" dataDxfId="314"/>
    <tableColumn id="40" name="Retweet ID" dataDxfId="313"/>
    <tableColumn id="41" name="Source" dataDxfId="312"/>
    <tableColumn id="42" name="Truncated" dataDxfId="311"/>
    <tableColumn id="43" name="Unified Twitter ID" dataDxfId="310"/>
    <tableColumn id="44" name="Imported Tweet Type" dataDxfId="309"/>
    <tableColumn id="45" name="Added By Extended Analysis" dataDxfId="308"/>
    <tableColumn id="46" name="Corrected By Extended Analysis" dataDxfId="307"/>
    <tableColumn id="47" name="Place Bounding Box" dataDxfId="306"/>
    <tableColumn id="48" name="Place Country" dataDxfId="305"/>
    <tableColumn id="49" name="Place Country Code" dataDxfId="304"/>
    <tableColumn id="50" name="Place Full Name" dataDxfId="303"/>
    <tableColumn id="51" name="Place ID" dataDxfId="302"/>
    <tableColumn id="52" name="Place Name" dataDxfId="301"/>
    <tableColumn id="53" name="Place Type" dataDxfId="300"/>
    <tableColumn id="54" name="Place URL" dataDxfId="299"/>
    <tableColumn id="55" name="Edge Weight"/>
    <tableColumn id="56" name="Vertex 1 Group" dataDxfId="22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L10" totalsRowShown="0" headerRowDxfId="206" dataDxfId="205">
  <autoFilter ref="A1:L10"/>
  <tableColumns count="12">
    <tableColumn id="1" name="Top URLs in Tweet in Entire Graph" dataDxfId="204"/>
    <tableColumn id="2" name="Entire Graph Count" dataDxfId="203"/>
    <tableColumn id="3" name="Top URLs in Tweet in G1" dataDxfId="202"/>
    <tableColumn id="4" name="G1 Count" dataDxfId="201"/>
    <tableColumn id="5" name="Top URLs in Tweet in G2" dataDxfId="200"/>
    <tableColumn id="6" name="G2 Count" dataDxfId="199"/>
    <tableColumn id="7" name="Top URLs in Tweet in G3" dataDxfId="198"/>
    <tableColumn id="8" name="G3 Count" dataDxfId="197"/>
    <tableColumn id="9" name="Top URLs in Tweet in G4" dataDxfId="196"/>
    <tableColumn id="10" name="G4 Count" dataDxfId="195"/>
    <tableColumn id="11" name="Top URLs in Tweet in G5" dataDxfId="194"/>
    <tableColumn id="12" name="G5 Count" dataDxfId="1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3:L20" totalsRowShown="0" headerRowDxfId="191" dataDxfId="190">
  <autoFilter ref="A13:L20"/>
  <tableColumns count="12">
    <tableColumn id="1" name="Top Domains in Tweet in Entire Graph" dataDxfId="189"/>
    <tableColumn id="2" name="Entire Graph Count" dataDxfId="188"/>
    <tableColumn id="3" name="Top Domains in Tweet in G1" dataDxfId="187"/>
    <tableColumn id="4" name="G1 Count" dataDxfId="186"/>
    <tableColumn id="5" name="Top Domains in Tweet in G2" dataDxfId="185"/>
    <tableColumn id="6" name="G2 Count" dataDxfId="184"/>
    <tableColumn id="7" name="Top Domains in Tweet in G3" dataDxfId="183"/>
    <tableColumn id="8" name="G3 Count" dataDxfId="182"/>
    <tableColumn id="9" name="Top Domains in Tweet in G4" dataDxfId="181"/>
    <tableColumn id="10" name="G4 Count" dataDxfId="180"/>
    <tableColumn id="11" name="Top Domains in Tweet in G5" dataDxfId="179"/>
    <tableColumn id="12" name="G5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3:L33" totalsRowShown="0" headerRowDxfId="176" dataDxfId="175">
  <autoFilter ref="A23:L33"/>
  <tableColumns count="12">
    <tableColumn id="1" name="Top Hashtags in Tweet in Entire Graph" dataDxfId="174"/>
    <tableColumn id="2" name="Entire Graph Count" dataDxfId="173"/>
    <tableColumn id="3" name="Top Hashtags in Tweet in G1" dataDxfId="172"/>
    <tableColumn id="4" name="G1 Count" dataDxfId="171"/>
    <tableColumn id="5" name="Top Hashtags in Tweet in G2" dataDxfId="170"/>
    <tableColumn id="6" name="G2 Count" dataDxfId="169"/>
    <tableColumn id="7" name="Top Hashtags in Tweet in G3" dataDxfId="168"/>
    <tableColumn id="8" name="G3 Count" dataDxfId="167"/>
    <tableColumn id="9" name="Top Hashtags in Tweet in G4" dataDxfId="166"/>
    <tableColumn id="10" name="G4 Count" dataDxfId="165"/>
    <tableColumn id="11" name="Top Hashtags in Tweet in G5" dataDxfId="164"/>
    <tableColumn id="12" name="G5 Count" dataDxfId="16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6:L46" totalsRowShown="0" headerRowDxfId="161" dataDxfId="160">
  <autoFilter ref="A36:L46"/>
  <tableColumns count="1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9:L59" totalsRowShown="0" headerRowDxfId="146" dataDxfId="145">
  <autoFilter ref="A49:L59"/>
  <tableColumns count="12">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2:L63" totalsRowShown="0" headerRowDxfId="131" dataDxfId="130">
  <autoFilter ref="A62:L63"/>
  <tableColumns count="12">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09"/>
    <tableColumn id="11" name="Top Replied-To in G5" dataDxfId="108"/>
    <tableColumn id="12" name="G5 Count" dataDxfId="10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6:L73" totalsRowShown="0" headerRowDxfId="128" dataDxfId="127">
  <autoFilter ref="A66:L73"/>
  <tableColumns count="12">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1"/>
    <tableColumn id="9" name="Top Mentioned in G4" dataDxfId="110"/>
    <tableColumn id="10" name="G4 Count" dataDxfId="106"/>
    <tableColumn id="11" name="Top Mentioned in G5" dataDxfId="105"/>
    <tableColumn id="12" name="G5 Count" dataDxfId="10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6:L86" totalsRowShown="0" headerRowDxfId="101" dataDxfId="100">
  <autoFilter ref="A76:L86"/>
  <tableColumns count="1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273" totalsRowShown="0" headerRowDxfId="76" dataDxfId="75">
  <autoFilter ref="A1:G273"/>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 totalsRowShown="0" headerRowDxfId="298" dataDxfId="297">
  <autoFilter ref="A2:BT23"/>
  <tableColumns count="72">
    <tableColumn id="1" name="Vertex" dataDxfId="296"/>
    <tableColumn id="72" name="Subgraph"/>
    <tableColumn id="2" name="Color" dataDxfId="295"/>
    <tableColumn id="5" name="Shape" dataDxfId="294"/>
    <tableColumn id="6" name="Size" dataDxfId="293"/>
    <tableColumn id="4" name="Opacity" dataDxfId="292"/>
    <tableColumn id="7" name="Image File" dataDxfId="291"/>
    <tableColumn id="3" name="Visibility" dataDxfId="290"/>
    <tableColumn id="10" name="Label" dataDxfId="289"/>
    <tableColumn id="16" name="Label Fill Color" dataDxfId="288"/>
    <tableColumn id="9" name="Label Position" dataDxfId="287"/>
    <tableColumn id="8" name="Tooltip" dataDxfId="286"/>
    <tableColumn id="18" name="Layout Order" dataDxfId="285"/>
    <tableColumn id="13" name="X" dataDxfId="284"/>
    <tableColumn id="14" name="Y" dataDxfId="283"/>
    <tableColumn id="12" name="Locked?" dataDxfId="282"/>
    <tableColumn id="19" name="Polar R" dataDxfId="281"/>
    <tableColumn id="20" name="Polar Angle" dataDxfId="28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79"/>
    <tableColumn id="28" name="Dynamic Filter" dataDxfId="278"/>
    <tableColumn id="17" name="Add Your Own Columns Here" dataDxfId="277"/>
    <tableColumn id="30" name="Name" dataDxfId="276"/>
    <tableColumn id="31" name="Followed" dataDxfId="275"/>
    <tableColumn id="32" name="Followers" dataDxfId="274"/>
    <tableColumn id="33" name="Tweets" dataDxfId="273"/>
    <tableColumn id="34" name="Favorites" dataDxfId="272"/>
    <tableColumn id="35" name="Time Zone UTC Offset (Seconds)" dataDxfId="271"/>
    <tableColumn id="36" name="Description" dataDxfId="270"/>
    <tableColumn id="37" name="Location" dataDxfId="269"/>
    <tableColumn id="38" name="Web" dataDxfId="268"/>
    <tableColumn id="39" name="Time Zone" dataDxfId="267"/>
    <tableColumn id="40" name="Joined Twitter Date (UTC)" dataDxfId="266"/>
    <tableColumn id="41" name="Profile Banner Url" dataDxfId="265"/>
    <tableColumn id="42" name="Default Profile" dataDxfId="264"/>
    <tableColumn id="43" name="Default Profile Image" dataDxfId="263"/>
    <tableColumn id="44" name="Geo Enabled" dataDxfId="262"/>
    <tableColumn id="45" name="Language" dataDxfId="261"/>
    <tableColumn id="46" name="Listed Count" dataDxfId="260"/>
    <tableColumn id="47" name="Profile Background Image Url" dataDxfId="259"/>
    <tableColumn id="48" name="Verified" dataDxfId="258"/>
    <tableColumn id="49" name="Custom Menu Item Text" dataDxfId="257"/>
    <tableColumn id="50" name="Custom Menu Item Action" dataDxfId="256"/>
    <tableColumn id="51" name="Tweeted Search Term?" dataDxfId="22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44" totalsRowShown="0" headerRowDxfId="67" dataDxfId="66">
  <autoFilter ref="A1:L344"/>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5" totalsRowShown="0" headerRowDxfId="23" dataDxfId="22">
  <autoFilter ref="A2:C15"/>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255">
  <autoFilter ref="A2:AO7"/>
  <tableColumns count="41">
    <tableColumn id="1" name="Group" dataDxfId="230"/>
    <tableColumn id="2" name="Vertex Color" dataDxfId="229"/>
    <tableColumn id="3" name="Vertex Shape" dataDxfId="227"/>
    <tableColumn id="22" name="Visibility" dataDxfId="228"/>
    <tableColumn id="4" name="Collapsed?"/>
    <tableColumn id="18" name="Label" dataDxfId="254"/>
    <tableColumn id="20" name="Collapsed X"/>
    <tableColumn id="21" name="Collapsed Y"/>
    <tableColumn id="6" name="ID" dataDxfId="253"/>
    <tableColumn id="19" name="Collapsed Properties" dataDxfId="221"/>
    <tableColumn id="5" name="Vertices" dataDxfId="220"/>
    <tableColumn id="7" name="Unique Edges" dataDxfId="219"/>
    <tableColumn id="8" name="Edges With Duplicates" dataDxfId="218"/>
    <tableColumn id="9" name="Total Edges" dataDxfId="217"/>
    <tableColumn id="10" name="Self-Loops" dataDxfId="216"/>
    <tableColumn id="24" name="Reciprocated Vertex Pair Ratio" dataDxfId="215"/>
    <tableColumn id="25" name="Reciprocated Edge Ratio" dataDxfId="214"/>
    <tableColumn id="11" name="Connected Components" dataDxfId="213"/>
    <tableColumn id="12" name="Single-Vertex Connected Components" dataDxfId="212"/>
    <tableColumn id="13" name="Maximum Vertices in a Connected Component" dataDxfId="211"/>
    <tableColumn id="14" name="Maximum Edges in a Connected Component" dataDxfId="210"/>
    <tableColumn id="15" name="Maximum Geodesic Distance (Diameter)" dataDxfId="209"/>
    <tableColumn id="16" name="Average Geodesic Distance" dataDxfId="208"/>
    <tableColumn id="17" name="Graph Density" dataDxfId="192"/>
    <tableColumn id="23" name="Top URLs in Tweet" dataDxfId="177"/>
    <tableColumn id="26" name="Top Domains in Tweet" dataDxfId="162"/>
    <tableColumn id="27" name="Top Hashtags in Tweet" dataDxfId="147"/>
    <tableColumn id="28" name="Top Words in Tweet" dataDxfId="132"/>
    <tableColumn id="29" name="Top Word Pairs in Tweet" dataDxfId="103"/>
    <tableColumn id="30" name="Top Replied-To in Tweet" dataDxfId="10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252" dataDxfId="251">
  <autoFilter ref="A1:C22"/>
  <tableColumns count="3">
    <tableColumn id="1" name="Group" dataDxfId="226"/>
    <tableColumn id="2" name="Vertex" dataDxfId="225"/>
    <tableColumn id="3" name="Vertex ID" dataDxfId="22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0"/>
    <tableColumn id="2" name="Degree Frequency" dataDxfId="249">
      <calculatedColumnFormula>COUNTIF(Vertices[Degree], "&gt;= " &amp; D2) - COUNTIF(Vertices[Degree], "&gt;=" &amp; D3)</calculatedColumnFormula>
    </tableColumn>
    <tableColumn id="3" name="In-Degree Bin" dataDxfId="248"/>
    <tableColumn id="4" name="In-Degree Frequency" dataDxfId="247">
      <calculatedColumnFormula>COUNTIF(Vertices[In-Degree], "&gt;= " &amp; F2) - COUNTIF(Vertices[In-Degree], "&gt;=" &amp; F3)</calculatedColumnFormula>
    </tableColumn>
    <tableColumn id="5" name="Out-Degree Bin" dataDxfId="246"/>
    <tableColumn id="6" name="Out-Degree Frequency" dataDxfId="245">
      <calculatedColumnFormula>COUNTIF(Vertices[Out-Degree], "&gt;= " &amp; H2) - COUNTIF(Vertices[Out-Degree], "&gt;=" &amp; H3)</calculatedColumnFormula>
    </tableColumn>
    <tableColumn id="7" name="Betweenness Centrality Bin" dataDxfId="244"/>
    <tableColumn id="8" name="Betweenness Centrality Frequency" dataDxfId="243">
      <calculatedColumnFormula>COUNTIF(Vertices[Betweenness Centrality], "&gt;= " &amp; J2) - COUNTIF(Vertices[Betweenness Centrality], "&gt;=" &amp; J3)</calculatedColumnFormula>
    </tableColumn>
    <tableColumn id="9" name="Closeness Centrality Bin" dataDxfId="242"/>
    <tableColumn id="10" name="Closeness Centrality Frequency" dataDxfId="241">
      <calculatedColumnFormula>COUNTIF(Vertices[Closeness Centrality], "&gt;= " &amp; L2) - COUNTIF(Vertices[Closeness Centrality], "&gt;=" &amp; L3)</calculatedColumnFormula>
    </tableColumn>
    <tableColumn id="11" name="Eigenvector Centrality Bin" dataDxfId="240"/>
    <tableColumn id="12" name="Eigenvector Centrality Frequency" dataDxfId="239">
      <calculatedColumnFormula>COUNTIF(Vertices[Eigenvector Centrality], "&gt;= " &amp; N2) - COUNTIF(Vertices[Eigenvector Centrality], "&gt;=" &amp; N3)</calculatedColumnFormula>
    </tableColumn>
    <tableColumn id="18" name="PageRank Bin" dataDxfId="238"/>
    <tableColumn id="17" name="PageRank Frequency" dataDxfId="237">
      <calculatedColumnFormula>COUNTIF(Vertices[Eigenvector Centrality], "&gt;= " &amp; P2) - COUNTIF(Vertices[Eigenvector Centrality], "&gt;=" &amp; P3)</calculatedColumnFormula>
    </tableColumn>
    <tableColumn id="13" name="Clustering Coefficient Bin" dataDxfId="236"/>
    <tableColumn id="14" name="Clustering Coefficient Frequency" dataDxfId="235">
      <calculatedColumnFormula>COUNTIF(Vertices[Clustering Coefficient], "&gt;= " &amp; R2) - COUNTIF(Vertices[Clustering Coefficient], "&gt;=" &amp; R3)</calculatedColumnFormula>
    </tableColumn>
    <tableColumn id="15" name="Dynamic Filter Bin" dataDxfId="234"/>
    <tableColumn id="16" name="Dynamic Filter Frequency" dataDxfId="23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ventbrite.fr/e/billets-e-tonomy-2019-67009131115" TargetMode="External" /><Relationship Id="rId2" Type="http://schemas.openxmlformats.org/officeDocument/2006/relationships/hyperlink" Target="https://www.jaimelesstartups.fr/news/salon-e-tonomy-les-9-et-10-octobre-2019/" TargetMode="External" /><Relationship Id="rId3" Type="http://schemas.openxmlformats.org/officeDocument/2006/relationships/hyperlink" Target="https://www.jaimelesstartups.fr/news/salon-e-tonomy-les-9-et-10-octobre-2019/" TargetMode="External" /><Relationship Id="rId4" Type="http://schemas.openxmlformats.org/officeDocument/2006/relationships/hyperlink" Target="https://twitter.com/E_Tonomy/status/1172429664666521600" TargetMode="External" /><Relationship Id="rId5" Type="http://schemas.openxmlformats.org/officeDocument/2006/relationships/hyperlink" Target="https://twitter.com/E_Tonomy/status/1172429664666521600" TargetMode="External" /><Relationship Id="rId6" Type="http://schemas.openxmlformats.org/officeDocument/2006/relationships/hyperlink" Target="http://les-nouvelles-des-mureaux.com/spip.php?article2384" TargetMode="External" /><Relationship Id="rId7" Type="http://schemas.openxmlformats.org/officeDocument/2006/relationships/hyperlink" Target="http://les-nouvelles-des-mureaux.com/spip.php?article2384" TargetMode="External" /><Relationship Id="rId8" Type="http://schemas.openxmlformats.org/officeDocument/2006/relationships/hyperlink" Target="http://les-nouvelles-des-mureaux.com/spip.php?article2384" TargetMode="External" /><Relationship Id="rId9" Type="http://schemas.openxmlformats.org/officeDocument/2006/relationships/hyperlink" Target="https://twitter.com/E_Tonomy/status/1172429664666521600" TargetMode="External" /><Relationship Id="rId10" Type="http://schemas.openxmlformats.org/officeDocument/2006/relationships/hyperlink" Target="https://twitter.com/E_Tonomy/status/1172429664666521600" TargetMode="External" /><Relationship Id="rId11" Type="http://schemas.openxmlformats.org/officeDocument/2006/relationships/hyperlink" Target="http://e-tonomy.fr/" TargetMode="External" /><Relationship Id="rId12" Type="http://schemas.openxmlformats.org/officeDocument/2006/relationships/hyperlink" Target="https://www.yvelines-infos.fr/dossiers/le-salon-e-tonomy-rendez-vous-phare-de-linnovation-sociale/" TargetMode="External" /><Relationship Id="rId13" Type="http://schemas.openxmlformats.org/officeDocument/2006/relationships/hyperlink" Target="https://www.hauts-de-seine.fr/actualite/social-sante/e-tonomy-le-salon-pour-decouvrir-toute-les-innovations-autour-de-lautonomie-3644/" TargetMode="External" /><Relationship Id="rId14" Type="http://schemas.openxmlformats.org/officeDocument/2006/relationships/hyperlink" Target="https://www.yvelines-infos.fr/dossiers/le-salon-e-tonomy-rendez-vous-phare-de-linnovation-sociale/" TargetMode="External" /><Relationship Id="rId15" Type="http://schemas.openxmlformats.org/officeDocument/2006/relationships/hyperlink" Target="http://e-tonomy.fr/" TargetMode="External" /><Relationship Id="rId16" Type="http://schemas.openxmlformats.org/officeDocument/2006/relationships/hyperlink" Target="https://twitter.com/Les_Yvelines/status/1172062533806690305" TargetMode="External" /><Relationship Id="rId17" Type="http://schemas.openxmlformats.org/officeDocument/2006/relationships/hyperlink" Target="https://pbs.twimg.com/media/EDyiM4jXUAAjLag.jpg" TargetMode="External" /><Relationship Id="rId18" Type="http://schemas.openxmlformats.org/officeDocument/2006/relationships/hyperlink" Target="https://pbs.twimg.com/media/EEGgnGeXUAAAR4K.jpg" TargetMode="External" /><Relationship Id="rId19" Type="http://schemas.openxmlformats.org/officeDocument/2006/relationships/hyperlink" Target="https://pbs.twimg.com/media/EEHhd6UUwAEK97D.jpg" TargetMode="External" /><Relationship Id="rId20" Type="http://schemas.openxmlformats.org/officeDocument/2006/relationships/hyperlink" Target="https://pbs.twimg.com/media/EEHhd6UUwAEK97D.jpg" TargetMode="External" /><Relationship Id="rId21" Type="http://schemas.openxmlformats.org/officeDocument/2006/relationships/hyperlink" Target="https://pbs.twimg.com/media/EEHhd6UUwAEK97D.jpg" TargetMode="External" /><Relationship Id="rId22" Type="http://schemas.openxmlformats.org/officeDocument/2006/relationships/hyperlink" Target="https://pbs.twimg.com/media/EEWu-6KXoAEe1zh.jpg" TargetMode="External" /><Relationship Id="rId23" Type="http://schemas.openxmlformats.org/officeDocument/2006/relationships/hyperlink" Target="https://pbs.twimg.com/ext_tw_video_thumb/1172062404714401792/pu/img/bJUZuT37KKL9J8IH.jpg" TargetMode="External" /><Relationship Id="rId24" Type="http://schemas.openxmlformats.org/officeDocument/2006/relationships/hyperlink" Target="https://pbs.twimg.com/media/EEWu-6KXoAEe1zh.jpg" TargetMode="External" /><Relationship Id="rId25" Type="http://schemas.openxmlformats.org/officeDocument/2006/relationships/hyperlink" Target="https://pbs.twimg.com/ext_tw_video_thumb/1172062404714401792/pu/img/bJUZuT37KKL9J8IH.jpg" TargetMode="External" /><Relationship Id="rId26" Type="http://schemas.openxmlformats.org/officeDocument/2006/relationships/hyperlink" Target="https://pbs.twimg.com/media/EEBrvyvXYAAnRLy.jpg" TargetMode="External" /><Relationship Id="rId27" Type="http://schemas.openxmlformats.org/officeDocument/2006/relationships/hyperlink" Target="https://pbs.twimg.com/media/EDyiM4jXUAAjLag.jpg" TargetMode="External" /><Relationship Id="rId28" Type="http://schemas.openxmlformats.org/officeDocument/2006/relationships/hyperlink" Target="http://pbs.twimg.com/profile_images/778289775707119616/mIBKNbJY_normal.jpg" TargetMode="External" /><Relationship Id="rId29" Type="http://schemas.openxmlformats.org/officeDocument/2006/relationships/hyperlink" Target="http://pbs.twimg.com/profile_images/778289775707119616/mIBKNbJY_normal.jpg" TargetMode="External" /><Relationship Id="rId30" Type="http://schemas.openxmlformats.org/officeDocument/2006/relationships/hyperlink" Target="http://pbs.twimg.com/profile_images/580362487951937536/QblaHczo_normal.jpg" TargetMode="External" /><Relationship Id="rId31" Type="http://schemas.openxmlformats.org/officeDocument/2006/relationships/hyperlink" Target="https://pbs.twimg.com/media/EEGgnGeXUAAAR4K.jpg" TargetMode="External" /><Relationship Id="rId32" Type="http://schemas.openxmlformats.org/officeDocument/2006/relationships/hyperlink" Target="http://pbs.twimg.com/profile_images/195941802/Image5_normal.jpg" TargetMode="External" /><Relationship Id="rId33" Type="http://schemas.openxmlformats.org/officeDocument/2006/relationships/hyperlink" Target="http://pbs.twimg.com/profile_images/3069577117/3505292f39e31a4661c1a53eeba5b513_normal.jpeg" TargetMode="External" /><Relationship Id="rId34" Type="http://schemas.openxmlformats.org/officeDocument/2006/relationships/hyperlink" Target="http://pbs.twimg.com/profile_images/3069577117/3505292f39e31a4661c1a53eeba5b513_normal.jpeg" TargetMode="External" /><Relationship Id="rId35" Type="http://schemas.openxmlformats.org/officeDocument/2006/relationships/hyperlink" Target="http://pbs.twimg.com/profile_images/3069577117/3505292f39e31a4661c1a53eeba5b513_normal.jpeg" TargetMode="External" /><Relationship Id="rId36" Type="http://schemas.openxmlformats.org/officeDocument/2006/relationships/hyperlink" Target="http://pbs.twimg.com/profile_images/3069577117/3505292f39e31a4661c1a53eeba5b513_normal.jpeg" TargetMode="External" /><Relationship Id="rId37" Type="http://schemas.openxmlformats.org/officeDocument/2006/relationships/hyperlink" Target="http://pbs.twimg.com/profile_images/945387788672827393/t7sii3xJ_normal.jpg" TargetMode="External" /><Relationship Id="rId38" Type="http://schemas.openxmlformats.org/officeDocument/2006/relationships/hyperlink" Target="http://pbs.twimg.com/profile_images/945387788672827393/t7sii3xJ_normal.jpg" TargetMode="External" /><Relationship Id="rId39" Type="http://schemas.openxmlformats.org/officeDocument/2006/relationships/hyperlink" Target="http://pbs.twimg.com/profile_images/624195824138997761/iCWXqJvs_normal.jpg" TargetMode="External" /><Relationship Id="rId40" Type="http://schemas.openxmlformats.org/officeDocument/2006/relationships/hyperlink" Target="http://pbs.twimg.com/profile_images/624195824138997761/iCWXqJvs_normal.jpg" TargetMode="External" /><Relationship Id="rId41" Type="http://schemas.openxmlformats.org/officeDocument/2006/relationships/hyperlink" Target="http://pbs.twimg.com/profile_images/624195824138997761/iCWXqJvs_normal.jpg" TargetMode="External" /><Relationship Id="rId42" Type="http://schemas.openxmlformats.org/officeDocument/2006/relationships/hyperlink" Target="http://pbs.twimg.com/profile_images/624195824138997761/iCWXqJvs_normal.jpg" TargetMode="External" /><Relationship Id="rId43" Type="http://schemas.openxmlformats.org/officeDocument/2006/relationships/hyperlink" Target="http://pbs.twimg.com/profile_images/1090636563862745090/LfBlL2QS_normal.jpg" TargetMode="External" /><Relationship Id="rId44" Type="http://schemas.openxmlformats.org/officeDocument/2006/relationships/hyperlink" Target="http://pbs.twimg.com/profile_images/1090636563862745090/LfBlL2QS_normal.jpg" TargetMode="External" /><Relationship Id="rId45" Type="http://schemas.openxmlformats.org/officeDocument/2006/relationships/hyperlink" Target="http://pbs.twimg.com/profile_images/1090636563862745090/LfBlL2QS_normal.jpg" TargetMode="External" /><Relationship Id="rId46" Type="http://schemas.openxmlformats.org/officeDocument/2006/relationships/hyperlink" Target="http://pbs.twimg.com/profile_images/1090636563862745090/LfBlL2QS_normal.jpg" TargetMode="External" /><Relationship Id="rId47" Type="http://schemas.openxmlformats.org/officeDocument/2006/relationships/hyperlink" Target="http://pbs.twimg.com/profile_images/1046038465094340608/pD8H6UYc_normal.jpg" TargetMode="External" /><Relationship Id="rId48" Type="http://schemas.openxmlformats.org/officeDocument/2006/relationships/hyperlink" Target="http://pbs.twimg.com/profile_images/1046038465094340608/pD8H6UYc_normal.jpg" TargetMode="External" /><Relationship Id="rId49" Type="http://schemas.openxmlformats.org/officeDocument/2006/relationships/hyperlink" Target="http://pbs.twimg.com/profile_images/459665059199737856/uR6CKnmE_normal.jpeg" TargetMode="External" /><Relationship Id="rId50" Type="http://schemas.openxmlformats.org/officeDocument/2006/relationships/hyperlink" Target="http://pbs.twimg.com/profile_images/459665059199737856/uR6CKnmE_normal.jpeg" TargetMode="External" /><Relationship Id="rId51" Type="http://schemas.openxmlformats.org/officeDocument/2006/relationships/hyperlink" Target="http://pbs.twimg.com/profile_images/908218072309420032/_SyubVG1_normal.jpg" TargetMode="External" /><Relationship Id="rId52" Type="http://schemas.openxmlformats.org/officeDocument/2006/relationships/hyperlink" Target="http://pbs.twimg.com/profile_images/876890856111972352/dhmll3Kl_normal.jpg" TargetMode="External" /><Relationship Id="rId53" Type="http://schemas.openxmlformats.org/officeDocument/2006/relationships/hyperlink" Target="https://pbs.twimg.com/media/EEHhd6UUwAEK97D.jpg" TargetMode="External" /><Relationship Id="rId54" Type="http://schemas.openxmlformats.org/officeDocument/2006/relationships/hyperlink" Target="https://pbs.twimg.com/media/EEHhd6UUwAEK97D.jpg" TargetMode="External" /><Relationship Id="rId55" Type="http://schemas.openxmlformats.org/officeDocument/2006/relationships/hyperlink" Target="https://pbs.twimg.com/media/EEHhd6UUwAEK97D.jpg" TargetMode="External" /><Relationship Id="rId56" Type="http://schemas.openxmlformats.org/officeDocument/2006/relationships/hyperlink" Target="http://pbs.twimg.com/profile_images/459665059199737856/uR6CKnmE_normal.jpeg" TargetMode="External" /><Relationship Id="rId57" Type="http://schemas.openxmlformats.org/officeDocument/2006/relationships/hyperlink" Target="http://pbs.twimg.com/profile_images/459665059199737856/uR6CKnmE_normal.jpeg" TargetMode="External" /><Relationship Id="rId58" Type="http://schemas.openxmlformats.org/officeDocument/2006/relationships/hyperlink" Target="http://pbs.twimg.com/profile_images/876890856111972352/dhmll3Kl_normal.jpg" TargetMode="External" /><Relationship Id="rId59" Type="http://schemas.openxmlformats.org/officeDocument/2006/relationships/hyperlink" Target="https://pbs.twimg.com/media/EEWu-6KXoAEe1zh.jpg" TargetMode="External" /><Relationship Id="rId60" Type="http://schemas.openxmlformats.org/officeDocument/2006/relationships/hyperlink" Target="http://pbs.twimg.com/profile_images/876890856111972352/dhmll3Kl_normal.jpg" TargetMode="External" /><Relationship Id="rId61" Type="http://schemas.openxmlformats.org/officeDocument/2006/relationships/hyperlink" Target="https://pbs.twimg.com/ext_tw_video_thumb/1172062404714401792/pu/img/bJUZuT37KKL9J8IH.jpg" TargetMode="External" /><Relationship Id="rId62" Type="http://schemas.openxmlformats.org/officeDocument/2006/relationships/hyperlink" Target="https://pbs.twimg.com/media/EEWu-6KXoAEe1zh.jpg" TargetMode="External" /><Relationship Id="rId63" Type="http://schemas.openxmlformats.org/officeDocument/2006/relationships/hyperlink" Target="http://pbs.twimg.com/profile_images/876890856111972352/dhmll3Kl_normal.jpg" TargetMode="External" /><Relationship Id="rId64" Type="http://schemas.openxmlformats.org/officeDocument/2006/relationships/hyperlink" Target="http://pbs.twimg.com/profile_images/876890856111972352/dhmll3Kl_normal.jpg" TargetMode="External" /><Relationship Id="rId65" Type="http://schemas.openxmlformats.org/officeDocument/2006/relationships/hyperlink" Target="http://pbs.twimg.com/profile_images/1078667391805079552/qEb4NF9P_normal.jpg" TargetMode="External" /><Relationship Id="rId66" Type="http://schemas.openxmlformats.org/officeDocument/2006/relationships/hyperlink" Target="https://pbs.twimg.com/ext_tw_video_thumb/1172062404714401792/pu/img/bJUZuT37KKL9J8IH.jpg" TargetMode="External" /><Relationship Id="rId67" Type="http://schemas.openxmlformats.org/officeDocument/2006/relationships/hyperlink" Target="http://pbs.twimg.com/profile_images/876890856111972352/dhmll3Kl_normal.jpg" TargetMode="External" /><Relationship Id="rId68" Type="http://schemas.openxmlformats.org/officeDocument/2006/relationships/hyperlink" Target="http://pbs.twimg.com/profile_images/1078667391805079552/qEb4NF9P_normal.jpg" TargetMode="External" /><Relationship Id="rId69" Type="http://schemas.openxmlformats.org/officeDocument/2006/relationships/hyperlink" Target="http://pbs.twimg.com/profile_images/1078667391805079552/qEb4NF9P_normal.jpg" TargetMode="External" /><Relationship Id="rId70" Type="http://schemas.openxmlformats.org/officeDocument/2006/relationships/hyperlink" Target="http://pbs.twimg.com/profile_images/876890856111972352/dhmll3Kl_normal.jpg" TargetMode="External" /><Relationship Id="rId71" Type="http://schemas.openxmlformats.org/officeDocument/2006/relationships/hyperlink" Target="http://pbs.twimg.com/profile_images/1078667391805079552/qEb4NF9P_normal.jpg" TargetMode="External" /><Relationship Id="rId72" Type="http://schemas.openxmlformats.org/officeDocument/2006/relationships/hyperlink" Target="http://pbs.twimg.com/profile_images/2811320065/de1da9f711c0f3350f55a7ed5403f512_normal.jpeg" TargetMode="External" /><Relationship Id="rId73" Type="http://schemas.openxmlformats.org/officeDocument/2006/relationships/hyperlink" Target="https://pbs.twimg.com/media/EEBrvyvXYAAnRLy.jpg" TargetMode="External" /><Relationship Id="rId74" Type="http://schemas.openxmlformats.org/officeDocument/2006/relationships/hyperlink" Target="http://pbs.twimg.com/profile_images/876890856111972352/dhmll3Kl_normal.jpg" TargetMode="External" /><Relationship Id="rId75" Type="http://schemas.openxmlformats.org/officeDocument/2006/relationships/hyperlink" Target="http://pbs.twimg.com/profile_images/876890856111972352/dhmll3Kl_normal.jpg" TargetMode="External" /><Relationship Id="rId76" Type="http://schemas.openxmlformats.org/officeDocument/2006/relationships/hyperlink" Target="http://abs.twimg.com/sticky/default_profile_images/default_profile_normal.png" TargetMode="External" /><Relationship Id="rId77" Type="http://schemas.openxmlformats.org/officeDocument/2006/relationships/hyperlink" Target="https://twitter.com/assoaphpp/status/1169988352294211589" TargetMode="External" /><Relationship Id="rId78" Type="http://schemas.openxmlformats.org/officeDocument/2006/relationships/hyperlink" Target="https://twitter.com/n_karasiewicz/status/1170925278580891648" TargetMode="External" /><Relationship Id="rId79" Type="http://schemas.openxmlformats.org/officeDocument/2006/relationships/hyperlink" Target="https://twitter.com/n_karasiewicz/status/1170925278580891648" TargetMode="External" /><Relationship Id="rId80" Type="http://schemas.openxmlformats.org/officeDocument/2006/relationships/hyperlink" Target="https://twitter.com/isalebaupain/status/1171149599131787265" TargetMode="External" /><Relationship Id="rId81" Type="http://schemas.openxmlformats.org/officeDocument/2006/relationships/hyperlink" Target="https://twitter.com/jmlesstartups/status/1171393974906609664" TargetMode="External" /><Relationship Id="rId82" Type="http://schemas.openxmlformats.org/officeDocument/2006/relationships/hyperlink" Target="https://twitter.com/gagparis/status/1171416386993872896" TargetMode="External" /><Relationship Id="rId83" Type="http://schemas.openxmlformats.org/officeDocument/2006/relationships/hyperlink" Target="https://twitter.com/aubertmh/status/1172064038802677760" TargetMode="External" /><Relationship Id="rId84" Type="http://schemas.openxmlformats.org/officeDocument/2006/relationships/hyperlink" Target="https://twitter.com/aubertmh/status/1172064038802677760" TargetMode="External" /><Relationship Id="rId85" Type="http://schemas.openxmlformats.org/officeDocument/2006/relationships/hyperlink" Target="https://twitter.com/aubertmh/status/1172064038802677760" TargetMode="External" /><Relationship Id="rId86" Type="http://schemas.openxmlformats.org/officeDocument/2006/relationships/hyperlink" Target="https://twitter.com/aubertmh/status/1172064038802677760" TargetMode="External" /><Relationship Id="rId87" Type="http://schemas.openxmlformats.org/officeDocument/2006/relationships/hyperlink" Target="https://twitter.com/mysmartjarvis/status/1172145718611435521" TargetMode="External" /><Relationship Id="rId88" Type="http://schemas.openxmlformats.org/officeDocument/2006/relationships/hyperlink" Target="https://twitter.com/mysmartjarvis/status/1172145718611435521" TargetMode="External" /><Relationship Id="rId89" Type="http://schemas.openxmlformats.org/officeDocument/2006/relationships/hyperlink" Target="https://twitter.com/semoulin/status/1172194245052108800" TargetMode="External" /><Relationship Id="rId90" Type="http://schemas.openxmlformats.org/officeDocument/2006/relationships/hyperlink" Target="https://twitter.com/semoulin/status/1172194245052108800" TargetMode="External" /><Relationship Id="rId91" Type="http://schemas.openxmlformats.org/officeDocument/2006/relationships/hyperlink" Target="https://twitter.com/semoulin/status/1172194245052108800" TargetMode="External" /><Relationship Id="rId92" Type="http://schemas.openxmlformats.org/officeDocument/2006/relationships/hyperlink" Target="https://twitter.com/semoulin/status/1172194245052108800" TargetMode="External" /><Relationship Id="rId93" Type="http://schemas.openxmlformats.org/officeDocument/2006/relationships/hyperlink" Target="https://twitter.com/knb_unit4/status/1172255704381558788" TargetMode="External" /><Relationship Id="rId94" Type="http://schemas.openxmlformats.org/officeDocument/2006/relationships/hyperlink" Target="https://twitter.com/knb_unit4/status/1172255704381558788" TargetMode="External" /><Relationship Id="rId95" Type="http://schemas.openxmlformats.org/officeDocument/2006/relationships/hyperlink" Target="https://twitter.com/knb_unit4/status/1172255704381558788" TargetMode="External" /><Relationship Id="rId96" Type="http://schemas.openxmlformats.org/officeDocument/2006/relationships/hyperlink" Target="https://twitter.com/knb_unit4/status/1172255704381558788" TargetMode="External" /><Relationship Id="rId97" Type="http://schemas.openxmlformats.org/officeDocument/2006/relationships/hyperlink" Target="https://twitter.com/alrobert__/status/1172860703897772033" TargetMode="External" /><Relationship Id="rId98" Type="http://schemas.openxmlformats.org/officeDocument/2006/relationships/hyperlink" Target="https://twitter.com/alrobert__/status/1172860703897772033" TargetMode="External" /><Relationship Id="rId99" Type="http://schemas.openxmlformats.org/officeDocument/2006/relationships/hyperlink" Target="https://twitter.com/lndm1/status/1172879216658014208" TargetMode="External" /><Relationship Id="rId100" Type="http://schemas.openxmlformats.org/officeDocument/2006/relationships/hyperlink" Target="https://twitter.com/lndm1/status/1172879216658014208" TargetMode="External" /><Relationship Id="rId101" Type="http://schemas.openxmlformats.org/officeDocument/2006/relationships/hyperlink" Target="https://twitter.com/cartajeanpaul/status/1171083892159369228" TargetMode="External" /><Relationship Id="rId102" Type="http://schemas.openxmlformats.org/officeDocument/2006/relationships/hyperlink" Target="https://twitter.com/e_tonomy/status/1171089128986951680" TargetMode="External" /><Relationship Id="rId103" Type="http://schemas.openxmlformats.org/officeDocument/2006/relationships/hyperlink" Target="https://twitter.com/lndm1/status/1171465287088033793" TargetMode="External" /><Relationship Id="rId104" Type="http://schemas.openxmlformats.org/officeDocument/2006/relationships/hyperlink" Target="https://twitter.com/lndm1/status/1171465287088033793" TargetMode="External" /><Relationship Id="rId105" Type="http://schemas.openxmlformats.org/officeDocument/2006/relationships/hyperlink" Target="https://twitter.com/lndm1/status/1171465287088033793" TargetMode="External" /><Relationship Id="rId106" Type="http://schemas.openxmlformats.org/officeDocument/2006/relationships/hyperlink" Target="https://twitter.com/lndm1/status/1172879216658014208" TargetMode="External" /><Relationship Id="rId107" Type="http://schemas.openxmlformats.org/officeDocument/2006/relationships/hyperlink" Target="https://twitter.com/lndm1/status/1172879216658014208" TargetMode="External" /><Relationship Id="rId108" Type="http://schemas.openxmlformats.org/officeDocument/2006/relationships/hyperlink" Target="https://twitter.com/e_tonomy/status/1171829165487734785" TargetMode="External" /><Relationship Id="rId109" Type="http://schemas.openxmlformats.org/officeDocument/2006/relationships/hyperlink" Target="https://twitter.com/hautsdeseinefr/status/1171450408159465474" TargetMode="External" /><Relationship Id="rId110" Type="http://schemas.openxmlformats.org/officeDocument/2006/relationships/hyperlink" Target="https://twitter.com/e_tonomy/status/1171829748076548099" TargetMode="External" /><Relationship Id="rId111" Type="http://schemas.openxmlformats.org/officeDocument/2006/relationships/hyperlink" Target="https://twitter.com/les_yvelines/status/1172062533806690305" TargetMode="External" /><Relationship Id="rId112" Type="http://schemas.openxmlformats.org/officeDocument/2006/relationships/hyperlink" Target="https://twitter.com/hautsdeseinefr/status/1172857529048735745" TargetMode="External" /><Relationship Id="rId113" Type="http://schemas.openxmlformats.org/officeDocument/2006/relationships/hyperlink" Target="https://twitter.com/e_tonomy/status/1171829748076548099" TargetMode="External" /><Relationship Id="rId114" Type="http://schemas.openxmlformats.org/officeDocument/2006/relationships/hyperlink" Target="https://twitter.com/e_tonomy/status/1172958807661715459" TargetMode="External" /><Relationship Id="rId115" Type="http://schemas.openxmlformats.org/officeDocument/2006/relationships/hyperlink" Target="https://twitter.com/les_mureaux/status/1172102568241258499" TargetMode="External" /><Relationship Id="rId116" Type="http://schemas.openxmlformats.org/officeDocument/2006/relationships/hyperlink" Target="https://twitter.com/les_yvelines/status/1172062533806690305" TargetMode="External" /><Relationship Id="rId117" Type="http://schemas.openxmlformats.org/officeDocument/2006/relationships/hyperlink" Target="https://twitter.com/e_tonomy/status/1171829165487734785" TargetMode="External" /><Relationship Id="rId118" Type="http://schemas.openxmlformats.org/officeDocument/2006/relationships/hyperlink" Target="https://twitter.com/les_mureaux/status/1172102568241258499" TargetMode="External" /><Relationship Id="rId119" Type="http://schemas.openxmlformats.org/officeDocument/2006/relationships/hyperlink" Target="https://twitter.com/les_mureaux/status/1172102568241258499" TargetMode="External" /><Relationship Id="rId120" Type="http://schemas.openxmlformats.org/officeDocument/2006/relationships/hyperlink" Target="https://twitter.com/e_tonomy/status/1171829165487734785" TargetMode="External" /><Relationship Id="rId121" Type="http://schemas.openxmlformats.org/officeDocument/2006/relationships/hyperlink" Target="https://twitter.com/les_mureaux/status/1172971691586273280" TargetMode="External" /><Relationship Id="rId122" Type="http://schemas.openxmlformats.org/officeDocument/2006/relationships/hyperlink" Target="https://twitter.com/sichr1212/status/1172985038444605445" TargetMode="External" /><Relationship Id="rId123" Type="http://schemas.openxmlformats.org/officeDocument/2006/relationships/hyperlink" Target="https://twitter.com/e_tonomy/status/1171054377982922753" TargetMode="External" /><Relationship Id="rId124" Type="http://schemas.openxmlformats.org/officeDocument/2006/relationships/hyperlink" Target="https://twitter.com/e_tonomy/status/1172429664666521600" TargetMode="External" /><Relationship Id="rId125" Type="http://schemas.openxmlformats.org/officeDocument/2006/relationships/hyperlink" Target="https://twitter.com/e_tonomy/status/1172958935168540673" TargetMode="External" /><Relationship Id="rId126" Type="http://schemas.openxmlformats.org/officeDocument/2006/relationships/hyperlink" Target="https://twitter.com/katiamirochni/status/1173198372301357057" TargetMode="External" /><Relationship Id="rId127" Type="http://schemas.openxmlformats.org/officeDocument/2006/relationships/hyperlink" Target="https://api.twitter.com/1.1/geo/id/5a404630458cad9e.json" TargetMode="External" /><Relationship Id="rId128" Type="http://schemas.openxmlformats.org/officeDocument/2006/relationships/comments" Target="../comments1.xml" /><Relationship Id="rId129" Type="http://schemas.openxmlformats.org/officeDocument/2006/relationships/vmlDrawing" Target="../drawings/vmlDrawing1.vml" /><Relationship Id="rId130" Type="http://schemas.openxmlformats.org/officeDocument/2006/relationships/table" Target="../tables/table1.xml" /><Relationship Id="rId13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2nN0J1wQ0y" TargetMode="External" /><Relationship Id="rId2" Type="http://schemas.openxmlformats.org/officeDocument/2006/relationships/hyperlink" Target="https://t.co/hS89Y6fR4L" TargetMode="External" /><Relationship Id="rId3" Type="http://schemas.openxmlformats.org/officeDocument/2006/relationships/hyperlink" Target="https://t.co/jWgl1fm0wb" TargetMode="External" /><Relationship Id="rId4" Type="http://schemas.openxmlformats.org/officeDocument/2006/relationships/hyperlink" Target="https://t.co/6YN8n7x6zV" TargetMode="External" /><Relationship Id="rId5" Type="http://schemas.openxmlformats.org/officeDocument/2006/relationships/hyperlink" Target="http://t.co/kDlefzv07G" TargetMode="External" /><Relationship Id="rId6" Type="http://schemas.openxmlformats.org/officeDocument/2006/relationships/hyperlink" Target="http://t.co/YYXxkAhcqT" TargetMode="External" /><Relationship Id="rId7" Type="http://schemas.openxmlformats.org/officeDocument/2006/relationships/hyperlink" Target="https://t.co/FYSYf35NSL" TargetMode="External" /><Relationship Id="rId8" Type="http://schemas.openxmlformats.org/officeDocument/2006/relationships/hyperlink" Target="http://t.co/yZ31FNzlm0" TargetMode="External" /><Relationship Id="rId9" Type="http://schemas.openxmlformats.org/officeDocument/2006/relationships/hyperlink" Target="https://t.co/XEyyP0YNPw" TargetMode="External" /><Relationship Id="rId10" Type="http://schemas.openxmlformats.org/officeDocument/2006/relationships/hyperlink" Target="https://t.co/HZlwW6ddo6" TargetMode="External" /><Relationship Id="rId11" Type="http://schemas.openxmlformats.org/officeDocument/2006/relationships/hyperlink" Target="https://t.co/cVhDqSHQZU" TargetMode="External" /><Relationship Id="rId12" Type="http://schemas.openxmlformats.org/officeDocument/2006/relationships/hyperlink" Target="http://t.co/t6YxwSC2q6" TargetMode="External" /><Relationship Id="rId13" Type="http://schemas.openxmlformats.org/officeDocument/2006/relationships/hyperlink" Target="https://t.co/WaNassOVTa" TargetMode="External" /><Relationship Id="rId14" Type="http://schemas.openxmlformats.org/officeDocument/2006/relationships/hyperlink" Target="https://t.co/TCQO4AC01j" TargetMode="External" /><Relationship Id="rId15" Type="http://schemas.openxmlformats.org/officeDocument/2006/relationships/hyperlink" Target="https://t.co/shN468hYRm" TargetMode="External" /><Relationship Id="rId16" Type="http://schemas.openxmlformats.org/officeDocument/2006/relationships/hyperlink" Target="https://pbs.twimg.com/profile_banners/909335421536129024/1520688722" TargetMode="External" /><Relationship Id="rId17" Type="http://schemas.openxmlformats.org/officeDocument/2006/relationships/hyperlink" Target="https://pbs.twimg.com/profile_banners/876820661922136064/1568709699" TargetMode="External" /><Relationship Id="rId18" Type="http://schemas.openxmlformats.org/officeDocument/2006/relationships/hyperlink" Target="https://pbs.twimg.com/profile_banners/718674682321510400/1529315381" TargetMode="External" /><Relationship Id="rId19" Type="http://schemas.openxmlformats.org/officeDocument/2006/relationships/hyperlink" Target="https://pbs.twimg.com/profile_banners/110792411/1476282484" TargetMode="External" /><Relationship Id="rId20" Type="http://schemas.openxmlformats.org/officeDocument/2006/relationships/hyperlink" Target="https://pbs.twimg.com/profile_banners/36627992/1496397277" TargetMode="External" /><Relationship Id="rId21" Type="http://schemas.openxmlformats.org/officeDocument/2006/relationships/hyperlink" Target="https://pbs.twimg.com/profile_banners/273943115/1444993919" TargetMode="External" /><Relationship Id="rId22" Type="http://schemas.openxmlformats.org/officeDocument/2006/relationships/hyperlink" Target="https://pbs.twimg.com/profile_banners/274003410/1567502190" TargetMode="External" /><Relationship Id="rId23" Type="http://schemas.openxmlformats.org/officeDocument/2006/relationships/hyperlink" Target="https://pbs.twimg.com/profile_banners/138457022/1561992558" TargetMode="External" /><Relationship Id="rId24" Type="http://schemas.openxmlformats.org/officeDocument/2006/relationships/hyperlink" Target="https://pbs.twimg.com/profile_banners/116054885/1499855435" TargetMode="External" /><Relationship Id="rId25" Type="http://schemas.openxmlformats.org/officeDocument/2006/relationships/hyperlink" Target="https://pbs.twimg.com/profile_banners/929293138715463681/1522581539" TargetMode="External" /><Relationship Id="rId26" Type="http://schemas.openxmlformats.org/officeDocument/2006/relationships/hyperlink" Target="https://pbs.twimg.com/profile_banners/97937525/1437460708" TargetMode="External" /><Relationship Id="rId27" Type="http://schemas.openxmlformats.org/officeDocument/2006/relationships/hyperlink" Target="https://pbs.twimg.com/profile_banners/932901064516558848/1511858138" TargetMode="External" /><Relationship Id="rId28" Type="http://schemas.openxmlformats.org/officeDocument/2006/relationships/hyperlink" Target="https://pbs.twimg.com/profile_banners/1006678777/1398427707" TargetMode="External" /><Relationship Id="rId29" Type="http://schemas.openxmlformats.org/officeDocument/2006/relationships/hyperlink" Target="https://pbs.twimg.com/profile_banners/916316762630746112/1567155574" TargetMode="External" /><Relationship Id="rId30" Type="http://schemas.openxmlformats.org/officeDocument/2006/relationships/hyperlink" Target="https://pbs.twimg.com/profile_banners/472335341/1504335542" TargetMode="External" /><Relationship Id="rId31" Type="http://schemas.openxmlformats.org/officeDocument/2006/relationships/hyperlink" Target="https://pbs.twimg.com/profile_banners/499043926/1376860965"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7/bg.gif"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4/bg.gif" TargetMode="External" /><Relationship Id="rId39" Type="http://schemas.openxmlformats.org/officeDocument/2006/relationships/hyperlink" Target="http://abs.twimg.com/images/themes/theme4/bg.gif"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8/bg.gif"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pbs.twimg.com/profile_images/944291386848923649/CSwS0wfP_normal.jpg" TargetMode="External" /><Relationship Id="rId49" Type="http://schemas.openxmlformats.org/officeDocument/2006/relationships/hyperlink" Target="http://pbs.twimg.com/profile_images/876890856111972352/dhmll3Kl_normal.jpg" TargetMode="External" /><Relationship Id="rId50" Type="http://schemas.openxmlformats.org/officeDocument/2006/relationships/hyperlink" Target="http://pbs.twimg.com/profile_images/778289775707119616/mIBKNbJY_normal.jpg" TargetMode="External" /><Relationship Id="rId51" Type="http://schemas.openxmlformats.org/officeDocument/2006/relationships/hyperlink" Target="http://pbs.twimg.com/profile_images/580362487951937536/QblaHczo_normal.jpg" TargetMode="External" /><Relationship Id="rId52" Type="http://schemas.openxmlformats.org/officeDocument/2006/relationships/hyperlink" Target="http://pbs.twimg.com/profile_images/696362013476446208/xtA8_oh5_normal.jpg" TargetMode="External" /><Relationship Id="rId53" Type="http://schemas.openxmlformats.org/officeDocument/2006/relationships/hyperlink" Target="http://pbs.twimg.com/profile_images/195941802/Image5_normal.jpg" TargetMode="External" /><Relationship Id="rId54" Type="http://schemas.openxmlformats.org/officeDocument/2006/relationships/hyperlink" Target="http://pbs.twimg.com/profile_images/3069577117/3505292f39e31a4661c1a53eeba5b513_normal.jpeg" TargetMode="External" /><Relationship Id="rId55" Type="http://schemas.openxmlformats.org/officeDocument/2006/relationships/hyperlink" Target="http://pbs.twimg.com/profile_images/1088443442831724549/DZYc8Fd9_normal.jpg" TargetMode="External" /><Relationship Id="rId56" Type="http://schemas.openxmlformats.org/officeDocument/2006/relationships/hyperlink" Target="http://pbs.twimg.com/profile_images/979342239406096384/0i0knghW_normal.jpg" TargetMode="External" /><Relationship Id="rId57" Type="http://schemas.openxmlformats.org/officeDocument/2006/relationships/hyperlink" Target="http://pbs.twimg.com/profile_images/1078667391805079552/qEb4NF9P_normal.jpg" TargetMode="External" /><Relationship Id="rId58" Type="http://schemas.openxmlformats.org/officeDocument/2006/relationships/hyperlink" Target="http://pbs.twimg.com/profile_images/945387788672827393/t7sii3xJ_normal.jpg" TargetMode="External" /><Relationship Id="rId59" Type="http://schemas.openxmlformats.org/officeDocument/2006/relationships/hyperlink" Target="http://abs.twimg.com/sticky/default_profile_images/default_profile_normal.png" TargetMode="External" /><Relationship Id="rId60" Type="http://schemas.openxmlformats.org/officeDocument/2006/relationships/hyperlink" Target="http://pbs.twimg.com/profile_images/624195824138997761/iCWXqJvs_normal.jpg" TargetMode="External" /><Relationship Id="rId61" Type="http://schemas.openxmlformats.org/officeDocument/2006/relationships/hyperlink" Target="http://pbs.twimg.com/profile_images/1090636563862745090/LfBlL2QS_normal.jpg" TargetMode="External" /><Relationship Id="rId62" Type="http://schemas.openxmlformats.org/officeDocument/2006/relationships/hyperlink" Target="http://pbs.twimg.com/profile_images/1046038465094340608/pD8H6UYc_normal.jpg" TargetMode="External" /><Relationship Id="rId63" Type="http://schemas.openxmlformats.org/officeDocument/2006/relationships/hyperlink" Target="http://pbs.twimg.com/profile_images/459665059199737856/uR6CKnmE_normal.jpeg" TargetMode="External" /><Relationship Id="rId64" Type="http://schemas.openxmlformats.org/officeDocument/2006/relationships/hyperlink" Target="http://pbs.twimg.com/profile_images/916319517327941632/3gnj-l1A_normal.jpg" TargetMode="External" /><Relationship Id="rId65" Type="http://schemas.openxmlformats.org/officeDocument/2006/relationships/hyperlink" Target="http://pbs.twimg.com/profile_images/903873978984529920/kXsbpblF_normal.jpg" TargetMode="External" /><Relationship Id="rId66" Type="http://schemas.openxmlformats.org/officeDocument/2006/relationships/hyperlink" Target="http://pbs.twimg.com/profile_images/908218072309420032/_SyubVG1_normal.jpg" TargetMode="External" /><Relationship Id="rId67" Type="http://schemas.openxmlformats.org/officeDocument/2006/relationships/hyperlink" Target="http://pbs.twimg.com/profile_images/2811320065/de1da9f711c0f3350f55a7ed5403f512_normal.jpeg" TargetMode="External" /><Relationship Id="rId68" Type="http://schemas.openxmlformats.org/officeDocument/2006/relationships/hyperlink" Target="http://abs.twimg.com/sticky/default_profile_images/default_profile_normal.png" TargetMode="External" /><Relationship Id="rId69" Type="http://schemas.openxmlformats.org/officeDocument/2006/relationships/hyperlink" Target="https://twitter.com/assoaphpp" TargetMode="External" /><Relationship Id="rId70" Type="http://schemas.openxmlformats.org/officeDocument/2006/relationships/hyperlink" Target="https://twitter.com/e_tonomy" TargetMode="External" /><Relationship Id="rId71" Type="http://schemas.openxmlformats.org/officeDocument/2006/relationships/hyperlink" Target="https://twitter.com/n_karasiewicz" TargetMode="External" /><Relationship Id="rId72" Type="http://schemas.openxmlformats.org/officeDocument/2006/relationships/hyperlink" Target="https://twitter.com/isalebaupain" TargetMode="External" /><Relationship Id="rId73" Type="http://schemas.openxmlformats.org/officeDocument/2006/relationships/hyperlink" Target="https://twitter.com/jmlesstartups" TargetMode="External" /><Relationship Id="rId74" Type="http://schemas.openxmlformats.org/officeDocument/2006/relationships/hyperlink" Target="https://twitter.com/gagparis" TargetMode="External" /><Relationship Id="rId75" Type="http://schemas.openxmlformats.org/officeDocument/2006/relationships/hyperlink" Target="https://twitter.com/aubertmh" TargetMode="External" /><Relationship Id="rId76" Type="http://schemas.openxmlformats.org/officeDocument/2006/relationships/hyperlink" Target="https://twitter.com/les_yvelines" TargetMode="External" /><Relationship Id="rId77" Type="http://schemas.openxmlformats.org/officeDocument/2006/relationships/hyperlink" Target="https://twitter.com/hautsdeseinefr" TargetMode="External" /><Relationship Id="rId78" Type="http://schemas.openxmlformats.org/officeDocument/2006/relationships/hyperlink" Target="https://twitter.com/les_mureaux" TargetMode="External" /><Relationship Id="rId79" Type="http://schemas.openxmlformats.org/officeDocument/2006/relationships/hyperlink" Target="https://twitter.com/mysmartjarvis" TargetMode="External" /><Relationship Id="rId80" Type="http://schemas.openxmlformats.org/officeDocument/2006/relationships/hyperlink" Target="https://twitter.com/etonomy" TargetMode="External" /><Relationship Id="rId81" Type="http://schemas.openxmlformats.org/officeDocument/2006/relationships/hyperlink" Target="https://twitter.com/semoulin" TargetMode="External" /><Relationship Id="rId82" Type="http://schemas.openxmlformats.org/officeDocument/2006/relationships/hyperlink" Target="https://twitter.com/knb_unit4" TargetMode="External" /><Relationship Id="rId83" Type="http://schemas.openxmlformats.org/officeDocument/2006/relationships/hyperlink" Target="https://twitter.com/alrobert__" TargetMode="External" /><Relationship Id="rId84" Type="http://schemas.openxmlformats.org/officeDocument/2006/relationships/hyperlink" Target="https://twitter.com/lndm1" TargetMode="External" /><Relationship Id="rId85" Type="http://schemas.openxmlformats.org/officeDocument/2006/relationships/hyperlink" Target="https://twitter.com/cugpseo" TargetMode="External" /><Relationship Id="rId86" Type="http://schemas.openxmlformats.org/officeDocument/2006/relationships/hyperlink" Target="https://twitter.com/ybertoncini" TargetMode="External" /><Relationship Id="rId87" Type="http://schemas.openxmlformats.org/officeDocument/2006/relationships/hyperlink" Target="https://twitter.com/cartajeanpaul" TargetMode="External" /><Relationship Id="rId88" Type="http://schemas.openxmlformats.org/officeDocument/2006/relationships/hyperlink" Target="https://twitter.com/sichr1212" TargetMode="External" /><Relationship Id="rId89" Type="http://schemas.openxmlformats.org/officeDocument/2006/relationships/hyperlink" Target="https://twitter.com/katiamirochni" TargetMode="External" /><Relationship Id="rId90" Type="http://schemas.openxmlformats.org/officeDocument/2006/relationships/comments" Target="../comments2.xml" /><Relationship Id="rId91" Type="http://schemas.openxmlformats.org/officeDocument/2006/relationships/vmlDrawing" Target="../drawings/vmlDrawing2.vml" /><Relationship Id="rId92" Type="http://schemas.openxmlformats.org/officeDocument/2006/relationships/table" Target="../tables/table2.xml" /><Relationship Id="rId93" Type="http://schemas.openxmlformats.org/officeDocument/2006/relationships/drawing" Target="../drawings/drawing1.xml" /><Relationship Id="rId9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jaimelesstartups.fr/news/salon-e-tonomy-les-9-et-10-octobre-2019/" TargetMode="External" /><Relationship Id="rId2" Type="http://schemas.openxmlformats.org/officeDocument/2006/relationships/hyperlink" Target="https://twitter.com/E_Tonomy/status/1172429664666521600" TargetMode="External" /><Relationship Id="rId3" Type="http://schemas.openxmlformats.org/officeDocument/2006/relationships/hyperlink" Target="http://les-nouvelles-des-mureaux.com/spip.php?article2384" TargetMode="External" /><Relationship Id="rId4" Type="http://schemas.openxmlformats.org/officeDocument/2006/relationships/hyperlink" Target="http://e-tonomy.fr/" TargetMode="External" /><Relationship Id="rId5" Type="http://schemas.openxmlformats.org/officeDocument/2006/relationships/hyperlink" Target="https://www.yvelines-infos.fr/dossiers/le-salon-e-tonomy-rendez-vous-phare-de-linnovation-sociale/" TargetMode="External" /><Relationship Id="rId6" Type="http://schemas.openxmlformats.org/officeDocument/2006/relationships/hyperlink" Target="https://www.hauts-de-seine.fr/actualite/social-sante/e-tonomy-le-salon-pour-decouvrir-toute-les-innovations-autour-de-lautonomie-3644/" TargetMode="External" /><Relationship Id="rId7" Type="http://schemas.openxmlformats.org/officeDocument/2006/relationships/hyperlink" Target="https://twitter.com/Les_Yvelines/status/1172062533806690305" TargetMode="External" /><Relationship Id="rId8" Type="http://schemas.openxmlformats.org/officeDocument/2006/relationships/hyperlink" Target="http://e-tonomy.fr/" TargetMode="External" /><Relationship Id="rId9" Type="http://schemas.openxmlformats.org/officeDocument/2006/relationships/hyperlink" Target="https://www.eventbrite.fr/e/billets-e-tonomy-2019-67009131115" TargetMode="External" /><Relationship Id="rId10" Type="http://schemas.openxmlformats.org/officeDocument/2006/relationships/hyperlink" Target="http://e-tonomy.fr/" TargetMode="External" /><Relationship Id="rId11" Type="http://schemas.openxmlformats.org/officeDocument/2006/relationships/hyperlink" Target="https://twitter.com/Les_Yvelines/status/1172062533806690305" TargetMode="External" /><Relationship Id="rId12" Type="http://schemas.openxmlformats.org/officeDocument/2006/relationships/hyperlink" Target="https://www.eventbrite.fr/e/billets-e-tonomy-2019-67009131115" TargetMode="External" /><Relationship Id="rId13" Type="http://schemas.openxmlformats.org/officeDocument/2006/relationships/hyperlink" Target="https://www.yvelines-infos.fr/dossiers/le-salon-e-tonomy-rendez-vous-phare-de-linnovation-sociale/" TargetMode="External" /><Relationship Id="rId14" Type="http://schemas.openxmlformats.org/officeDocument/2006/relationships/hyperlink" Target="http://e-tonomy.fr/" TargetMode="External" /><Relationship Id="rId15" Type="http://schemas.openxmlformats.org/officeDocument/2006/relationships/hyperlink" Target="https://www.hauts-de-seine.fr/actualite/social-sante/e-tonomy-le-salon-pour-decouvrir-toute-les-innovations-autour-de-lautonomie-3644/" TargetMode="External" /><Relationship Id="rId16" Type="http://schemas.openxmlformats.org/officeDocument/2006/relationships/hyperlink" Target="https://twitter.com/E_Tonomy/status/1172429664666521600" TargetMode="External" /><Relationship Id="rId17" Type="http://schemas.openxmlformats.org/officeDocument/2006/relationships/hyperlink" Target="http://les-nouvelles-des-mureaux.com/spip.php?article2384" TargetMode="External" /><Relationship Id="rId18" Type="http://schemas.openxmlformats.org/officeDocument/2006/relationships/hyperlink" Target="https://www.jaimelesstartups.fr/news/salon-e-tonomy-les-9-et-10-octobre-2019/" TargetMode="External" /><Relationship Id="rId19" Type="http://schemas.openxmlformats.org/officeDocument/2006/relationships/table" Target="../tables/table11.xml" /><Relationship Id="rId20" Type="http://schemas.openxmlformats.org/officeDocument/2006/relationships/table" Target="../tables/table12.xml" /><Relationship Id="rId21" Type="http://schemas.openxmlformats.org/officeDocument/2006/relationships/table" Target="../tables/table13.xml" /><Relationship Id="rId22" Type="http://schemas.openxmlformats.org/officeDocument/2006/relationships/table" Target="../tables/table14.xml" /><Relationship Id="rId23" Type="http://schemas.openxmlformats.org/officeDocument/2006/relationships/table" Target="../tables/table15.xml" /><Relationship Id="rId24" Type="http://schemas.openxmlformats.org/officeDocument/2006/relationships/table" Target="../tables/table16.xml" /><Relationship Id="rId25" Type="http://schemas.openxmlformats.org/officeDocument/2006/relationships/table" Target="../tables/table17.xml" /><Relationship Id="rId2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593</v>
      </c>
      <c r="BD2" s="13" t="s">
        <v>605</v>
      </c>
      <c r="BE2" s="13" t="s">
        <v>606</v>
      </c>
      <c r="BF2" s="67" t="s">
        <v>907</v>
      </c>
      <c r="BG2" s="67" t="s">
        <v>908</v>
      </c>
      <c r="BH2" s="67" t="s">
        <v>909</v>
      </c>
      <c r="BI2" s="67" t="s">
        <v>910</v>
      </c>
      <c r="BJ2" s="67" t="s">
        <v>911</v>
      </c>
      <c r="BK2" s="67" t="s">
        <v>912</v>
      </c>
      <c r="BL2" s="67" t="s">
        <v>913</v>
      </c>
      <c r="BM2" s="67" t="s">
        <v>914</v>
      </c>
      <c r="BN2" s="67" t="s">
        <v>915</v>
      </c>
    </row>
    <row r="3" spans="1:66" ht="15" customHeight="1">
      <c r="A3" s="84" t="s">
        <v>214</v>
      </c>
      <c r="B3" s="84" t="s">
        <v>226</v>
      </c>
      <c r="C3" s="53" t="s">
        <v>938</v>
      </c>
      <c r="D3" s="54">
        <v>3</v>
      </c>
      <c r="E3" s="65" t="s">
        <v>132</v>
      </c>
      <c r="F3" s="55">
        <v>32</v>
      </c>
      <c r="G3" s="53"/>
      <c r="H3" s="57"/>
      <c r="I3" s="56"/>
      <c r="J3" s="56"/>
      <c r="K3" s="36" t="s">
        <v>65</v>
      </c>
      <c r="L3" s="62">
        <v>3</v>
      </c>
      <c r="M3" s="62"/>
      <c r="N3" s="63"/>
      <c r="O3" s="85" t="s">
        <v>235</v>
      </c>
      <c r="P3" s="87">
        <v>43714.624247685184</v>
      </c>
      <c r="Q3" s="85" t="s">
        <v>238</v>
      </c>
      <c r="R3" s="89" t="s">
        <v>249</v>
      </c>
      <c r="S3" s="85" t="s">
        <v>258</v>
      </c>
      <c r="T3" s="85" t="s">
        <v>265</v>
      </c>
      <c r="U3" s="89" t="s">
        <v>276</v>
      </c>
      <c r="V3" s="89" t="s">
        <v>276</v>
      </c>
      <c r="W3" s="87">
        <v>43714.624247685184</v>
      </c>
      <c r="X3" s="91">
        <v>43714</v>
      </c>
      <c r="Y3" s="93" t="s">
        <v>296</v>
      </c>
      <c r="Z3" s="89" t="s">
        <v>323</v>
      </c>
      <c r="AA3" s="85"/>
      <c r="AB3" s="85"/>
      <c r="AC3" s="93" t="s">
        <v>350</v>
      </c>
      <c r="AD3" s="85"/>
      <c r="AE3" s="85" t="b">
        <v>0</v>
      </c>
      <c r="AF3" s="85">
        <v>5</v>
      </c>
      <c r="AG3" s="93" t="s">
        <v>377</v>
      </c>
      <c r="AH3" s="85" t="b">
        <v>0</v>
      </c>
      <c r="AI3" s="85" t="s">
        <v>379</v>
      </c>
      <c r="AJ3" s="85"/>
      <c r="AK3" s="93" t="s">
        <v>377</v>
      </c>
      <c r="AL3" s="85" t="b">
        <v>0</v>
      </c>
      <c r="AM3" s="85">
        <v>4</v>
      </c>
      <c r="AN3" s="93" t="s">
        <v>377</v>
      </c>
      <c r="AO3" s="85" t="s">
        <v>382</v>
      </c>
      <c r="AP3" s="85" t="b">
        <v>0</v>
      </c>
      <c r="AQ3" s="93" t="s">
        <v>350</v>
      </c>
      <c r="AR3" s="85" t="s">
        <v>236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v>1</v>
      </c>
      <c r="BG3" s="52">
        <v>2.5641025641025643</v>
      </c>
      <c r="BH3" s="51">
        <v>0</v>
      </c>
      <c r="BI3" s="52">
        <v>0</v>
      </c>
      <c r="BJ3" s="51">
        <v>0</v>
      </c>
      <c r="BK3" s="52">
        <v>0</v>
      </c>
      <c r="BL3" s="51">
        <v>38</v>
      </c>
      <c r="BM3" s="52">
        <v>97.43589743589743</v>
      </c>
      <c r="BN3" s="51">
        <v>39</v>
      </c>
    </row>
    <row r="4" spans="1:66" ht="15" customHeight="1">
      <c r="A4" s="84" t="s">
        <v>215</v>
      </c>
      <c r="B4" s="84" t="s">
        <v>214</v>
      </c>
      <c r="C4" s="53" t="s">
        <v>938</v>
      </c>
      <c r="D4" s="54">
        <v>3</v>
      </c>
      <c r="E4" s="65" t="s">
        <v>132</v>
      </c>
      <c r="F4" s="55">
        <v>32</v>
      </c>
      <c r="G4" s="53"/>
      <c r="H4" s="57"/>
      <c r="I4" s="56"/>
      <c r="J4" s="56"/>
      <c r="K4" s="36" t="s">
        <v>65</v>
      </c>
      <c r="L4" s="83">
        <v>4</v>
      </c>
      <c r="M4" s="83"/>
      <c r="N4" s="63"/>
      <c r="O4" s="86" t="s">
        <v>236</v>
      </c>
      <c r="P4" s="88">
        <v>43717.20966435185</v>
      </c>
      <c r="Q4" s="86" t="s">
        <v>238</v>
      </c>
      <c r="R4" s="86"/>
      <c r="S4" s="86"/>
      <c r="T4" s="86" t="s">
        <v>266</v>
      </c>
      <c r="U4" s="86"/>
      <c r="V4" s="90" t="s">
        <v>282</v>
      </c>
      <c r="W4" s="88">
        <v>43717.20966435185</v>
      </c>
      <c r="X4" s="92">
        <v>43717</v>
      </c>
      <c r="Y4" s="94" t="s">
        <v>297</v>
      </c>
      <c r="Z4" s="90" t="s">
        <v>324</v>
      </c>
      <c r="AA4" s="86"/>
      <c r="AB4" s="86"/>
      <c r="AC4" s="94" t="s">
        <v>351</v>
      </c>
      <c r="AD4" s="86"/>
      <c r="AE4" s="86" t="b">
        <v>0</v>
      </c>
      <c r="AF4" s="86">
        <v>0</v>
      </c>
      <c r="AG4" s="94" t="s">
        <v>377</v>
      </c>
      <c r="AH4" s="86" t="b">
        <v>0</v>
      </c>
      <c r="AI4" s="86" t="s">
        <v>379</v>
      </c>
      <c r="AJ4" s="86"/>
      <c r="AK4" s="94" t="s">
        <v>377</v>
      </c>
      <c r="AL4" s="86" t="b">
        <v>0</v>
      </c>
      <c r="AM4" s="86">
        <v>4</v>
      </c>
      <c r="AN4" s="94" t="s">
        <v>350</v>
      </c>
      <c r="AO4" s="86" t="s">
        <v>382</v>
      </c>
      <c r="AP4" s="86" t="b">
        <v>0</v>
      </c>
      <c r="AQ4" s="94" t="s">
        <v>350</v>
      </c>
      <c r="AR4" s="86" t="s">
        <v>176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c r="BG4" s="52"/>
      <c r="BH4" s="51"/>
      <c r="BI4" s="52"/>
      <c r="BJ4" s="51"/>
      <c r="BK4" s="52"/>
      <c r="BL4" s="51"/>
      <c r="BM4" s="52"/>
      <c r="BN4" s="51"/>
    </row>
    <row r="5" spans="1:66" ht="15">
      <c r="A5" s="84" t="s">
        <v>215</v>
      </c>
      <c r="B5" s="84" t="s">
        <v>226</v>
      </c>
      <c r="C5" s="53" t="s">
        <v>938</v>
      </c>
      <c r="D5" s="54">
        <v>3</v>
      </c>
      <c r="E5" s="65" t="s">
        <v>132</v>
      </c>
      <c r="F5" s="55">
        <v>32</v>
      </c>
      <c r="G5" s="53"/>
      <c r="H5" s="57"/>
      <c r="I5" s="56"/>
      <c r="J5" s="56"/>
      <c r="K5" s="36" t="s">
        <v>65</v>
      </c>
      <c r="L5" s="83">
        <v>5</v>
      </c>
      <c r="M5" s="83"/>
      <c r="N5" s="63"/>
      <c r="O5" s="86" t="s">
        <v>235</v>
      </c>
      <c r="P5" s="88">
        <v>43717.20966435185</v>
      </c>
      <c r="Q5" s="86" t="s">
        <v>238</v>
      </c>
      <c r="R5" s="86"/>
      <c r="S5" s="86"/>
      <c r="T5" s="86" t="s">
        <v>266</v>
      </c>
      <c r="U5" s="86"/>
      <c r="V5" s="90" t="s">
        <v>282</v>
      </c>
      <c r="W5" s="88">
        <v>43717.20966435185</v>
      </c>
      <c r="X5" s="92">
        <v>43717</v>
      </c>
      <c r="Y5" s="94" t="s">
        <v>297</v>
      </c>
      <c r="Z5" s="90" t="s">
        <v>324</v>
      </c>
      <c r="AA5" s="86"/>
      <c r="AB5" s="86"/>
      <c r="AC5" s="94" t="s">
        <v>351</v>
      </c>
      <c r="AD5" s="86"/>
      <c r="AE5" s="86" t="b">
        <v>0</v>
      </c>
      <c r="AF5" s="86">
        <v>0</v>
      </c>
      <c r="AG5" s="94" t="s">
        <v>377</v>
      </c>
      <c r="AH5" s="86" t="b">
        <v>0</v>
      </c>
      <c r="AI5" s="86" t="s">
        <v>379</v>
      </c>
      <c r="AJ5" s="86"/>
      <c r="AK5" s="94" t="s">
        <v>377</v>
      </c>
      <c r="AL5" s="86" t="b">
        <v>0</v>
      </c>
      <c r="AM5" s="86">
        <v>4</v>
      </c>
      <c r="AN5" s="94" t="s">
        <v>350</v>
      </c>
      <c r="AO5" s="86" t="s">
        <v>382</v>
      </c>
      <c r="AP5" s="86" t="b">
        <v>0</v>
      </c>
      <c r="AQ5" s="94" t="s">
        <v>350</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v>1</v>
      </c>
      <c r="BG5" s="52">
        <v>2.5641025641025643</v>
      </c>
      <c r="BH5" s="51">
        <v>0</v>
      </c>
      <c r="BI5" s="52">
        <v>0</v>
      </c>
      <c r="BJ5" s="51">
        <v>0</v>
      </c>
      <c r="BK5" s="52">
        <v>0</v>
      </c>
      <c r="BL5" s="51">
        <v>38</v>
      </c>
      <c r="BM5" s="52">
        <v>97.43589743589743</v>
      </c>
      <c r="BN5" s="51">
        <v>39</v>
      </c>
    </row>
    <row r="6" spans="1:66" ht="15">
      <c r="A6" s="84" t="s">
        <v>216</v>
      </c>
      <c r="B6" s="84" t="s">
        <v>226</v>
      </c>
      <c r="C6" s="53" t="s">
        <v>938</v>
      </c>
      <c r="D6" s="54">
        <v>3</v>
      </c>
      <c r="E6" s="65" t="s">
        <v>132</v>
      </c>
      <c r="F6" s="55">
        <v>32</v>
      </c>
      <c r="G6" s="53"/>
      <c r="H6" s="57"/>
      <c r="I6" s="56"/>
      <c r="J6" s="56"/>
      <c r="K6" s="36" t="s">
        <v>65</v>
      </c>
      <c r="L6" s="83">
        <v>6</v>
      </c>
      <c r="M6" s="83"/>
      <c r="N6" s="63"/>
      <c r="O6" s="86" t="s">
        <v>236</v>
      </c>
      <c r="P6" s="88">
        <v>43717.828668981485</v>
      </c>
      <c r="Q6" s="86" t="s">
        <v>239</v>
      </c>
      <c r="R6" s="86"/>
      <c r="S6" s="86"/>
      <c r="T6" s="86" t="s">
        <v>267</v>
      </c>
      <c r="U6" s="86"/>
      <c r="V6" s="90" t="s">
        <v>283</v>
      </c>
      <c r="W6" s="88">
        <v>43717.828668981485</v>
      </c>
      <c r="X6" s="92">
        <v>43717</v>
      </c>
      <c r="Y6" s="94" t="s">
        <v>298</v>
      </c>
      <c r="Z6" s="90" t="s">
        <v>325</v>
      </c>
      <c r="AA6" s="86"/>
      <c r="AB6" s="86"/>
      <c r="AC6" s="94" t="s">
        <v>352</v>
      </c>
      <c r="AD6" s="86"/>
      <c r="AE6" s="86" t="b">
        <v>0</v>
      </c>
      <c r="AF6" s="86">
        <v>0</v>
      </c>
      <c r="AG6" s="94" t="s">
        <v>377</v>
      </c>
      <c r="AH6" s="86" t="b">
        <v>0</v>
      </c>
      <c r="AI6" s="86" t="s">
        <v>379</v>
      </c>
      <c r="AJ6" s="86"/>
      <c r="AK6" s="94" t="s">
        <v>377</v>
      </c>
      <c r="AL6" s="86" t="b">
        <v>0</v>
      </c>
      <c r="AM6" s="86">
        <v>5</v>
      </c>
      <c r="AN6" s="94" t="s">
        <v>373</v>
      </c>
      <c r="AO6" s="86" t="s">
        <v>383</v>
      </c>
      <c r="AP6" s="86" t="b">
        <v>0</v>
      </c>
      <c r="AQ6" s="94" t="s">
        <v>373</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0</v>
      </c>
      <c r="BG6" s="52">
        <v>0</v>
      </c>
      <c r="BH6" s="51">
        <v>0</v>
      </c>
      <c r="BI6" s="52">
        <v>0</v>
      </c>
      <c r="BJ6" s="51">
        <v>0</v>
      </c>
      <c r="BK6" s="52">
        <v>0</v>
      </c>
      <c r="BL6" s="51">
        <v>28</v>
      </c>
      <c r="BM6" s="52">
        <v>100</v>
      </c>
      <c r="BN6" s="51">
        <v>28</v>
      </c>
    </row>
    <row r="7" spans="1:66" ht="15">
      <c r="A7" s="84" t="s">
        <v>217</v>
      </c>
      <c r="B7" s="84" t="s">
        <v>217</v>
      </c>
      <c r="C7" s="53" t="s">
        <v>938</v>
      </c>
      <c r="D7" s="54">
        <v>3</v>
      </c>
      <c r="E7" s="65" t="s">
        <v>132</v>
      </c>
      <c r="F7" s="55">
        <v>32</v>
      </c>
      <c r="G7" s="53"/>
      <c r="H7" s="57"/>
      <c r="I7" s="56"/>
      <c r="J7" s="56"/>
      <c r="K7" s="36" t="s">
        <v>65</v>
      </c>
      <c r="L7" s="83">
        <v>7</v>
      </c>
      <c r="M7" s="83"/>
      <c r="N7" s="63"/>
      <c r="O7" s="86" t="s">
        <v>176</v>
      </c>
      <c r="P7" s="88">
        <v>43718.503020833334</v>
      </c>
      <c r="Q7" s="86" t="s">
        <v>240</v>
      </c>
      <c r="R7" s="90" t="s">
        <v>250</v>
      </c>
      <c r="S7" s="86" t="s">
        <v>259</v>
      </c>
      <c r="T7" s="86" t="s">
        <v>268</v>
      </c>
      <c r="U7" s="90" t="s">
        <v>277</v>
      </c>
      <c r="V7" s="90" t="s">
        <v>277</v>
      </c>
      <c r="W7" s="88">
        <v>43718.503020833334</v>
      </c>
      <c r="X7" s="92">
        <v>43718</v>
      </c>
      <c r="Y7" s="94" t="s">
        <v>299</v>
      </c>
      <c r="Z7" s="90" t="s">
        <v>326</v>
      </c>
      <c r="AA7" s="86"/>
      <c r="AB7" s="86"/>
      <c r="AC7" s="94" t="s">
        <v>353</v>
      </c>
      <c r="AD7" s="86"/>
      <c r="AE7" s="86" t="b">
        <v>0</v>
      </c>
      <c r="AF7" s="86">
        <v>4</v>
      </c>
      <c r="AG7" s="94" t="s">
        <v>377</v>
      </c>
      <c r="AH7" s="86" t="b">
        <v>0</v>
      </c>
      <c r="AI7" s="86" t="s">
        <v>379</v>
      </c>
      <c r="AJ7" s="86"/>
      <c r="AK7" s="94" t="s">
        <v>377</v>
      </c>
      <c r="AL7" s="86" t="b">
        <v>0</v>
      </c>
      <c r="AM7" s="86">
        <v>0</v>
      </c>
      <c r="AN7" s="94" t="s">
        <v>377</v>
      </c>
      <c r="AO7" s="86" t="s">
        <v>384</v>
      </c>
      <c r="AP7" s="86" t="b">
        <v>0</v>
      </c>
      <c r="AQ7" s="94" t="s">
        <v>353</v>
      </c>
      <c r="AR7" s="86" t="s">
        <v>176</v>
      </c>
      <c r="AS7" s="86">
        <v>0</v>
      </c>
      <c r="AT7" s="86">
        <v>0</v>
      </c>
      <c r="AU7" s="86"/>
      <c r="AV7" s="86"/>
      <c r="AW7" s="86"/>
      <c r="AX7" s="86"/>
      <c r="AY7" s="86"/>
      <c r="AZ7" s="86"/>
      <c r="BA7" s="86"/>
      <c r="BB7" s="86"/>
      <c r="BC7">
        <v>1</v>
      </c>
      <c r="BD7" s="85" t="str">
        <f>REPLACE(INDEX(GroupVertices[Group],MATCH(Edges[[#This Row],[Vertex 1]],GroupVertices[Vertex],0)),1,1,"")</f>
        <v>5</v>
      </c>
      <c r="BE7" s="85" t="str">
        <f>REPLACE(INDEX(GroupVertices[Group],MATCH(Edges[[#This Row],[Vertex 2]],GroupVertices[Vertex],0)),1,1,"")</f>
        <v>5</v>
      </c>
      <c r="BF7" s="51">
        <v>0</v>
      </c>
      <c r="BG7" s="52">
        <v>0</v>
      </c>
      <c r="BH7" s="51">
        <v>0</v>
      </c>
      <c r="BI7" s="52">
        <v>0</v>
      </c>
      <c r="BJ7" s="51">
        <v>0</v>
      </c>
      <c r="BK7" s="52">
        <v>0</v>
      </c>
      <c r="BL7" s="51">
        <v>9</v>
      </c>
      <c r="BM7" s="52">
        <v>100</v>
      </c>
      <c r="BN7" s="51">
        <v>9</v>
      </c>
    </row>
    <row r="8" spans="1:66" ht="15">
      <c r="A8" s="84" t="s">
        <v>218</v>
      </c>
      <c r="B8" s="84" t="s">
        <v>218</v>
      </c>
      <c r="C8" s="53" t="s">
        <v>938</v>
      </c>
      <c r="D8" s="54">
        <v>3</v>
      </c>
      <c r="E8" s="65" t="s">
        <v>132</v>
      </c>
      <c r="F8" s="55">
        <v>32</v>
      </c>
      <c r="G8" s="53"/>
      <c r="H8" s="57"/>
      <c r="I8" s="56"/>
      <c r="J8" s="56"/>
      <c r="K8" s="36" t="s">
        <v>65</v>
      </c>
      <c r="L8" s="83">
        <v>8</v>
      </c>
      <c r="M8" s="83"/>
      <c r="N8" s="63"/>
      <c r="O8" s="86" t="s">
        <v>176</v>
      </c>
      <c r="P8" s="88">
        <v>43718.56487268519</v>
      </c>
      <c r="Q8" s="86" t="s">
        <v>241</v>
      </c>
      <c r="R8" s="90" t="s">
        <v>250</v>
      </c>
      <c r="S8" s="86" t="s">
        <v>259</v>
      </c>
      <c r="T8" s="86"/>
      <c r="U8" s="86"/>
      <c r="V8" s="90" t="s">
        <v>284</v>
      </c>
      <c r="W8" s="88">
        <v>43718.56487268519</v>
      </c>
      <c r="X8" s="92">
        <v>43718</v>
      </c>
      <c r="Y8" s="94" t="s">
        <v>300</v>
      </c>
      <c r="Z8" s="90" t="s">
        <v>327</v>
      </c>
      <c r="AA8" s="86"/>
      <c r="AB8" s="86"/>
      <c r="AC8" s="94" t="s">
        <v>354</v>
      </c>
      <c r="AD8" s="86"/>
      <c r="AE8" s="86" t="b">
        <v>0</v>
      </c>
      <c r="AF8" s="86">
        <v>0</v>
      </c>
      <c r="AG8" s="94" t="s">
        <v>377</v>
      </c>
      <c r="AH8" s="86" t="b">
        <v>0</v>
      </c>
      <c r="AI8" s="86" t="s">
        <v>380</v>
      </c>
      <c r="AJ8" s="86"/>
      <c r="AK8" s="94" t="s">
        <v>377</v>
      </c>
      <c r="AL8" s="86" t="b">
        <v>0</v>
      </c>
      <c r="AM8" s="86">
        <v>0</v>
      </c>
      <c r="AN8" s="94" t="s">
        <v>377</v>
      </c>
      <c r="AO8" s="86" t="s">
        <v>385</v>
      </c>
      <c r="AP8" s="86" t="b">
        <v>0</v>
      </c>
      <c r="AQ8" s="94" t="s">
        <v>354</v>
      </c>
      <c r="AR8" s="86" t="s">
        <v>176</v>
      </c>
      <c r="AS8" s="86">
        <v>0</v>
      </c>
      <c r="AT8" s="86">
        <v>0</v>
      </c>
      <c r="AU8" s="86"/>
      <c r="AV8" s="86"/>
      <c r="AW8" s="86"/>
      <c r="AX8" s="86"/>
      <c r="AY8" s="86"/>
      <c r="AZ8" s="86"/>
      <c r="BA8" s="86"/>
      <c r="BB8" s="86"/>
      <c r="BC8">
        <v>1</v>
      </c>
      <c r="BD8" s="85" t="str">
        <f>REPLACE(INDEX(GroupVertices[Group],MATCH(Edges[[#This Row],[Vertex 1]],GroupVertices[Vertex],0)),1,1,"")</f>
        <v>5</v>
      </c>
      <c r="BE8" s="85" t="str">
        <f>REPLACE(INDEX(GroupVertices[Group],MATCH(Edges[[#This Row],[Vertex 2]],GroupVertices[Vertex],0)),1,1,"")</f>
        <v>5</v>
      </c>
      <c r="BF8" s="51">
        <v>0</v>
      </c>
      <c r="BG8" s="52">
        <v>0</v>
      </c>
      <c r="BH8" s="51">
        <v>0</v>
      </c>
      <c r="BI8" s="52">
        <v>0</v>
      </c>
      <c r="BJ8" s="51">
        <v>0</v>
      </c>
      <c r="BK8" s="52">
        <v>0</v>
      </c>
      <c r="BL8" s="51">
        <v>3</v>
      </c>
      <c r="BM8" s="52">
        <v>100</v>
      </c>
      <c r="BN8" s="51">
        <v>3</v>
      </c>
    </row>
    <row r="9" spans="1:66" ht="15">
      <c r="A9" s="84" t="s">
        <v>219</v>
      </c>
      <c r="B9" s="84" t="s">
        <v>228</v>
      </c>
      <c r="C9" s="53" t="s">
        <v>938</v>
      </c>
      <c r="D9" s="54">
        <v>3</v>
      </c>
      <c r="E9" s="65" t="s">
        <v>132</v>
      </c>
      <c r="F9" s="55">
        <v>32</v>
      </c>
      <c r="G9" s="53"/>
      <c r="H9" s="57"/>
      <c r="I9" s="56"/>
      <c r="J9" s="56"/>
      <c r="K9" s="36" t="s">
        <v>65</v>
      </c>
      <c r="L9" s="83">
        <v>9</v>
      </c>
      <c r="M9" s="83"/>
      <c r="N9" s="63"/>
      <c r="O9" s="86" t="s">
        <v>236</v>
      </c>
      <c r="P9" s="88">
        <v>43720.35204861111</v>
      </c>
      <c r="Q9" s="86" t="s">
        <v>242</v>
      </c>
      <c r="R9" s="86"/>
      <c r="S9" s="86"/>
      <c r="T9" s="86" t="s">
        <v>232</v>
      </c>
      <c r="U9" s="86"/>
      <c r="V9" s="90" t="s">
        <v>285</v>
      </c>
      <c r="W9" s="88">
        <v>43720.35204861111</v>
      </c>
      <c r="X9" s="92">
        <v>43720</v>
      </c>
      <c r="Y9" s="94" t="s">
        <v>301</v>
      </c>
      <c r="Z9" s="90" t="s">
        <v>328</v>
      </c>
      <c r="AA9" s="86"/>
      <c r="AB9" s="86"/>
      <c r="AC9" s="94" t="s">
        <v>355</v>
      </c>
      <c r="AD9" s="86"/>
      <c r="AE9" s="86" t="b">
        <v>0</v>
      </c>
      <c r="AF9" s="86">
        <v>0</v>
      </c>
      <c r="AG9" s="94" t="s">
        <v>377</v>
      </c>
      <c r="AH9" s="86" t="b">
        <v>0</v>
      </c>
      <c r="AI9" s="86" t="s">
        <v>379</v>
      </c>
      <c r="AJ9" s="86"/>
      <c r="AK9" s="94" t="s">
        <v>377</v>
      </c>
      <c r="AL9" s="86" t="b">
        <v>0</v>
      </c>
      <c r="AM9" s="86">
        <v>4</v>
      </c>
      <c r="AN9" s="94" t="s">
        <v>367</v>
      </c>
      <c r="AO9" s="86" t="s">
        <v>382</v>
      </c>
      <c r="AP9" s="86" t="b">
        <v>0</v>
      </c>
      <c r="AQ9" s="94" t="s">
        <v>367</v>
      </c>
      <c r="AR9" s="86" t="s">
        <v>176</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2</v>
      </c>
      <c r="BF9" s="51"/>
      <c r="BG9" s="52"/>
      <c r="BH9" s="51"/>
      <c r="BI9" s="52"/>
      <c r="BJ9" s="51"/>
      <c r="BK9" s="52"/>
      <c r="BL9" s="51"/>
      <c r="BM9" s="52"/>
      <c r="BN9" s="51"/>
    </row>
    <row r="10" spans="1:66" ht="15">
      <c r="A10" s="84" t="s">
        <v>219</v>
      </c>
      <c r="B10" s="84" t="s">
        <v>227</v>
      </c>
      <c r="C10" s="53" t="s">
        <v>938</v>
      </c>
      <c r="D10" s="54">
        <v>3</v>
      </c>
      <c r="E10" s="65" t="s">
        <v>132</v>
      </c>
      <c r="F10" s="55">
        <v>32</v>
      </c>
      <c r="G10" s="53"/>
      <c r="H10" s="57"/>
      <c r="I10" s="56"/>
      <c r="J10" s="56"/>
      <c r="K10" s="36" t="s">
        <v>65</v>
      </c>
      <c r="L10" s="83">
        <v>10</v>
      </c>
      <c r="M10" s="83"/>
      <c r="N10" s="63"/>
      <c r="O10" s="86" t="s">
        <v>235</v>
      </c>
      <c r="P10" s="88">
        <v>43720.35204861111</v>
      </c>
      <c r="Q10" s="86" t="s">
        <v>242</v>
      </c>
      <c r="R10" s="86"/>
      <c r="S10" s="86"/>
      <c r="T10" s="86" t="s">
        <v>232</v>
      </c>
      <c r="U10" s="86"/>
      <c r="V10" s="90" t="s">
        <v>285</v>
      </c>
      <c r="W10" s="88">
        <v>43720.35204861111</v>
      </c>
      <c r="X10" s="92">
        <v>43720</v>
      </c>
      <c r="Y10" s="94" t="s">
        <v>301</v>
      </c>
      <c r="Z10" s="90" t="s">
        <v>328</v>
      </c>
      <c r="AA10" s="86"/>
      <c r="AB10" s="86"/>
      <c r="AC10" s="94" t="s">
        <v>355</v>
      </c>
      <c r="AD10" s="86"/>
      <c r="AE10" s="86" t="b">
        <v>0</v>
      </c>
      <c r="AF10" s="86">
        <v>0</v>
      </c>
      <c r="AG10" s="94" t="s">
        <v>377</v>
      </c>
      <c r="AH10" s="86" t="b">
        <v>0</v>
      </c>
      <c r="AI10" s="86" t="s">
        <v>379</v>
      </c>
      <c r="AJ10" s="86"/>
      <c r="AK10" s="94" t="s">
        <v>377</v>
      </c>
      <c r="AL10" s="86" t="b">
        <v>0</v>
      </c>
      <c r="AM10" s="86">
        <v>4</v>
      </c>
      <c r="AN10" s="94" t="s">
        <v>367</v>
      </c>
      <c r="AO10" s="86" t="s">
        <v>382</v>
      </c>
      <c r="AP10" s="86" t="b">
        <v>0</v>
      </c>
      <c r="AQ10" s="94" t="s">
        <v>367</v>
      </c>
      <c r="AR10" s="86" t="s">
        <v>176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3</v>
      </c>
      <c r="BF10" s="51"/>
      <c r="BG10" s="52"/>
      <c r="BH10" s="51"/>
      <c r="BI10" s="52"/>
      <c r="BJ10" s="51"/>
      <c r="BK10" s="52"/>
      <c r="BL10" s="51"/>
      <c r="BM10" s="52"/>
      <c r="BN10" s="51"/>
    </row>
    <row r="11" spans="1:66" ht="15">
      <c r="A11" s="84" t="s">
        <v>219</v>
      </c>
      <c r="B11" s="84" t="s">
        <v>228</v>
      </c>
      <c r="C11" s="53" t="s">
        <v>938</v>
      </c>
      <c r="D11" s="54">
        <v>3</v>
      </c>
      <c r="E11" s="65" t="s">
        <v>132</v>
      </c>
      <c r="F11" s="55">
        <v>32</v>
      </c>
      <c r="G11" s="53"/>
      <c r="H11" s="57"/>
      <c r="I11" s="56"/>
      <c r="J11" s="56"/>
      <c r="K11" s="36" t="s">
        <v>65</v>
      </c>
      <c r="L11" s="83">
        <v>11</v>
      </c>
      <c r="M11" s="83"/>
      <c r="N11" s="63"/>
      <c r="O11" s="86" t="s">
        <v>235</v>
      </c>
      <c r="P11" s="88">
        <v>43720.35204861111</v>
      </c>
      <c r="Q11" s="86" t="s">
        <v>242</v>
      </c>
      <c r="R11" s="86"/>
      <c r="S11" s="86"/>
      <c r="T11" s="86" t="s">
        <v>232</v>
      </c>
      <c r="U11" s="86"/>
      <c r="V11" s="90" t="s">
        <v>285</v>
      </c>
      <c r="W11" s="88">
        <v>43720.35204861111</v>
      </c>
      <c r="X11" s="92">
        <v>43720</v>
      </c>
      <c r="Y11" s="94" t="s">
        <v>301</v>
      </c>
      <c r="Z11" s="90" t="s">
        <v>328</v>
      </c>
      <c r="AA11" s="86"/>
      <c r="AB11" s="86"/>
      <c r="AC11" s="94" t="s">
        <v>355</v>
      </c>
      <c r="AD11" s="86"/>
      <c r="AE11" s="86" t="b">
        <v>0</v>
      </c>
      <c r="AF11" s="86">
        <v>0</v>
      </c>
      <c r="AG11" s="94" t="s">
        <v>377</v>
      </c>
      <c r="AH11" s="86" t="b">
        <v>0</v>
      </c>
      <c r="AI11" s="86" t="s">
        <v>379</v>
      </c>
      <c r="AJ11" s="86"/>
      <c r="AK11" s="94" t="s">
        <v>377</v>
      </c>
      <c r="AL11" s="86" t="b">
        <v>0</v>
      </c>
      <c r="AM11" s="86">
        <v>4</v>
      </c>
      <c r="AN11" s="94" t="s">
        <v>367</v>
      </c>
      <c r="AO11" s="86" t="s">
        <v>382</v>
      </c>
      <c r="AP11" s="86" t="b">
        <v>0</v>
      </c>
      <c r="AQ11" s="94" t="s">
        <v>367</v>
      </c>
      <c r="AR11" s="86" t="s">
        <v>176</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2</v>
      </c>
      <c r="BF11" s="51"/>
      <c r="BG11" s="52"/>
      <c r="BH11" s="51"/>
      <c r="BI11" s="52"/>
      <c r="BJ11" s="51"/>
      <c r="BK11" s="52"/>
      <c r="BL11" s="51"/>
      <c r="BM11" s="52"/>
      <c r="BN11" s="51"/>
    </row>
    <row r="12" spans="1:66" ht="15">
      <c r="A12" s="84" t="s">
        <v>219</v>
      </c>
      <c r="B12" s="84" t="s">
        <v>229</v>
      </c>
      <c r="C12" s="53" t="s">
        <v>938</v>
      </c>
      <c r="D12" s="54">
        <v>3</v>
      </c>
      <c r="E12" s="65" t="s">
        <v>132</v>
      </c>
      <c r="F12" s="55">
        <v>32</v>
      </c>
      <c r="G12" s="53"/>
      <c r="H12" s="57"/>
      <c r="I12" s="56"/>
      <c r="J12" s="56"/>
      <c r="K12" s="36" t="s">
        <v>65</v>
      </c>
      <c r="L12" s="83">
        <v>12</v>
      </c>
      <c r="M12" s="83"/>
      <c r="N12" s="63"/>
      <c r="O12" s="86" t="s">
        <v>235</v>
      </c>
      <c r="P12" s="88">
        <v>43720.35204861111</v>
      </c>
      <c r="Q12" s="86" t="s">
        <v>242</v>
      </c>
      <c r="R12" s="86"/>
      <c r="S12" s="86"/>
      <c r="T12" s="86" t="s">
        <v>232</v>
      </c>
      <c r="U12" s="86"/>
      <c r="V12" s="90" t="s">
        <v>285</v>
      </c>
      <c r="W12" s="88">
        <v>43720.35204861111</v>
      </c>
      <c r="X12" s="92">
        <v>43720</v>
      </c>
      <c r="Y12" s="94" t="s">
        <v>301</v>
      </c>
      <c r="Z12" s="90" t="s">
        <v>328</v>
      </c>
      <c r="AA12" s="86"/>
      <c r="AB12" s="86"/>
      <c r="AC12" s="94" t="s">
        <v>355</v>
      </c>
      <c r="AD12" s="86"/>
      <c r="AE12" s="86" t="b">
        <v>0</v>
      </c>
      <c r="AF12" s="86">
        <v>0</v>
      </c>
      <c r="AG12" s="94" t="s">
        <v>377</v>
      </c>
      <c r="AH12" s="86" t="b">
        <v>0</v>
      </c>
      <c r="AI12" s="86" t="s">
        <v>379</v>
      </c>
      <c r="AJ12" s="86"/>
      <c r="AK12" s="94" t="s">
        <v>377</v>
      </c>
      <c r="AL12" s="86" t="b">
        <v>0</v>
      </c>
      <c r="AM12" s="86">
        <v>4</v>
      </c>
      <c r="AN12" s="94" t="s">
        <v>367</v>
      </c>
      <c r="AO12" s="86" t="s">
        <v>382</v>
      </c>
      <c r="AP12" s="86" t="b">
        <v>0</v>
      </c>
      <c r="AQ12" s="94" t="s">
        <v>367</v>
      </c>
      <c r="AR12" s="86" t="s">
        <v>176</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2</v>
      </c>
      <c r="BF12" s="51">
        <v>2</v>
      </c>
      <c r="BG12" s="52">
        <v>4.761904761904762</v>
      </c>
      <c r="BH12" s="51">
        <v>0</v>
      </c>
      <c r="BI12" s="52">
        <v>0</v>
      </c>
      <c r="BJ12" s="51">
        <v>0</v>
      </c>
      <c r="BK12" s="52">
        <v>0</v>
      </c>
      <c r="BL12" s="51">
        <v>40</v>
      </c>
      <c r="BM12" s="52">
        <v>95.23809523809524</v>
      </c>
      <c r="BN12" s="51">
        <v>42</v>
      </c>
    </row>
    <row r="13" spans="1:66" ht="15">
      <c r="A13" s="84" t="s">
        <v>220</v>
      </c>
      <c r="B13" s="84" t="s">
        <v>227</v>
      </c>
      <c r="C13" s="53" t="s">
        <v>938</v>
      </c>
      <c r="D13" s="54">
        <v>3</v>
      </c>
      <c r="E13" s="65" t="s">
        <v>132</v>
      </c>
      <c r="F13" s="55">
        <v>32</v>
      </c>
      <c r="G13" s="53"/>
      <c r="H13" s="57"/>
      <c r="I13" s="56"/>
      <c r="J13" s="56"/>
      <c r="K13" s="36" t="s">
        <v>65</v>
      </c>
      <c r="L13" s="83">
        <v>13</v>
      </c>
      <c r="M13" s="83"/>
      <c r="N13" s="63"/>
      <c r="O13" s="86" t="s">
        <v>236</v>
      </c>
      <c r="P13" s="88">
        <v>43720.57744212963</v>
      </c>
      <c r="Q13" s="86" t="s">
        <v>243</v>
      </c>
      <c r="R13" s="86"/>
      <c r="S13" s="86"/>
      <c r="T13" s="86" t="s">
        <v>269</v>
      </c>
      <c r="U13" s="86"/>
      <c r="V13" s="90" t="s">
        <v>286</v>
      </c>
      <c r="W13" s="88">
        <v>43720.57744212963</v>
      </c>
      <c r="X13" s="92">
        <v>43720</v>
      </c>
      <c r="Y13" s="94" t="s">
        <v>302</v>
      </c>
      <c r="Z13" s="90" t="s">
        <v>329</v>
      </c>
      <c r="AA13" s="86"/>
      <c r="AB13" s="86"/>
      <c r="AC13" s="94" t="s">
        <v>356</v>
      </c>
      <c r="AD13" s="86"/>
      <c r="AE13" s="86" t="b">
        <v>0</v>
      </c>
      <c r="AF13" s="86">
        <v>0</v>
      </c>
      <c r="AG13" s="94" t="s">
        <v>377</v>
      </c>
      <c r="AH13" s="86" t="b">
        <v>0</v>
      </c>
      <c r="AI13" s="86" t="s">
        <v>379</v>
      </c>
      <c r="AJ13" s="86"/>
      <c r="AK13" s="94" t="s">
        <v>377</v>
      </c>
      <c r="AL13" s="86" t="b">
        <v>0</v>
      </c>
      <c r="AM13" s="86">
        <v>2</v>
      </c>
      <c r="AN13" s="94" t="s">
        <v>365</v>
      </c>
      <c r="AO13" s="86" t="s">
        <v>382</v>
      </c>
      <c r="AP13" s="86" t="b">
        <v>0</v>
      </c>
      <c r="AQ13" s="94" t="s">
        <v>365</v>
      </c>
      <c r="AR13" s="86" t="s">
        <v>176</v>
      </c>
      <c r="AS13" s="86">
        <v>0</v>
      </c>
      <c r="AT13" s="86">
        <v>0</v>
      </c>
      <c r="AU13" s="86"/>
      <c r="AV13" s="86"/>
      <c r="AW13" s="86"/>
      <c r="AX13" s="86"/>
      <c r="AY13" s="86"/>
      <c r="AZ13" s="86"/>
      <c r="BA13" s="86"/>
      <c r="BB13" s="86"/>
      <c r="BC13">
        <v>1</v>
      </c>
      <c r="BD13" s="85" t="str">
        <f>REPLACE(INDEX(GroupVertices[Group],MATCH(Edges[[#This Row],[Vertex 1]],GroupVertices[Vertex],0)),1,1,"")</f>
        <v>3</v>
      </c>
      <c r="BE13" s="85" t="str">
        <f>REPLACE(INDEX(GroupVertices[Group],MATCH(Edges[[#This Row],[Vertex 2]],GroupVertices[Vertex],0)),1,1,"")</f>
        <v>3</v>
      </c>
      <c r="BF13" s="51"/>
      <c r="BG13" s="52"/>
      <c r="BH13" s="51"/>
      <c r="BI13" s="52"/>
      <c r="BJ13" s="51"/>
      <c r="BK13" s="52"/>
      <c r="BL13" s="51"/>
      <c r="BM13" s="52"/>
      <c r="BN13" s="51"/>
    </row>
    <row r="14" spans="1:66" ht="15">
      <c r="A14" s="84" t="s">
        <v>220</v>
      </c>
      <c r="B14" s="84" t="s">
        <v>232</v>
      </c>
      <c r="C14" s="53" t="s">
        <v>938</v>
      </c>
      <c r="D14" s="54">
        <v>3</v>
      </c>
      <c r="E14" s="65" t="s">
        <v>132</v>
      </c>
      <c r="F14" s="55">
        <v>32</v>
      </c>
      <c r="G14" s="53"/>
      <c r="H14" s="57"/>
      <c r="I14" s="56"/>
      <c r="J14" s="56"/>
      <c r="K14" s="36" t="s">
        <v>65</v>
      </c>
      <c r="L14" s="83">
        <v>14</v>
      </c>
      <c r="M14" s="83"/>
      <c r="N14" s="63"/>
      <c r="O14" s="86" t="s">
        <v>235</v>
      </c>
      <c r="P14" s="88">
        <v>43720.57744212963</v>
      </c>
      <c r="Q14" s="86" t="s">
        <v>243</v>
      </c>
      <c r="R14" s="86"/>
      <c r="S14" s="86"/>
      <c r="T14" s="86" t="s">
        <v>269</v>
      </c>
      <c r="U14" s="86"/>
      <c r="V14" s="90" t="s">
        <v>286</v>
      </c>
      <c r="W14" s="88">
        <v>43720.57744212963</v>
      </c>
      <c r="X14" s="92">
        <v>43720</v>
      </c>
      <c r="Y14" s="94" t="s">
        <v>302</v>
      </c>
      <c r="Z14" s="90" t="s">
        <v>329</v>
      </c>
      <c r="AA14" s="86"/>
      <c r="AB14" s="86"/>
      <c r="AC14" s="94" t="s">
        <v>356</v>
      </c>
      <c r="AD14" s="86"/>
      <c r="AE14" s="86" t="b">
        <v>0</v>
      </c>
      <c r="AF14" s="86">
        <v>0</v>
      </c>
      <c r="AG14" s="94" t="s">
        <v>377</v>
      </c>
      <c r="AH14" s="86" t="b">
        <v>0</v>
      </c>
      <c r="AI14" s="86" t="s">
        <v>379</v>
      </c>
      <c r="AJ14" s="86"/>
      <c r="AK14" s="94" t="s">
        <v>377</v>
      </c>
      <c r="AL14" s="86" t="b">
        <v>0</v>
      </c>
      <c r="AM14" s="86">
        <v>2</v>
      </c>
      <c r="AN14" s="94" t="s">
        <v>365</v>
      </c>
      <c r="AO14" s="86" t="s">
        <v>382</v>
      </c>
      <c r="AP14" s="86" t="b">
        <v>0</v>
      </c>
      <c r="AQ14" s="94" t="s">
        <v>365</v>
      </c>
      <c r="AR14" s="86" t="s">
        <v>176</v>
      </c>
      <c r="AS14" s="86">
        <v>0</v>
      </c>
      <c r="AT14" s="86">
        <v>0</v>
      </c>
      <c r="AU14" s="86"/>
      <c r="AV14" s="86"/>
      <c r="AW14" s="86"/>
      <c r="AX14" s="86"/>
      <c r="AY14" s="86"/>
      <c r="AZ14" s="86"/>
      <c r="BA14" s="86"/>
      <c r="BB14" s="86"/>
      <c r="BC14">
        <v>1</v>
      </c>
      <c r="BD14" s="85" t="str">
        <f>REPLACE(INDEX(GroupVertices[Group],MATCH(Edges[[#This Row],[Vertex 1]],GroupVertices[Vertex],0)),1,1,"")</f>
        <v>3</v>
      </c>
      <c r="BE14" s="85" t="str">
        <f>REPLACE(INDEX(GroupVertices[Group],MATCH(Edges[[#This Row],[Vertex 2]],GroupVertices[Vertex],0)),1,1,"")</f>
        <v>3</v>
      </c>
      <c r="BF14" s="51">
        <v>0</v>
      </c>
      <c r="BG14" s="52">
        <v>0</v>
      </c>
      <c r="BH14" s="51">
        <v>0</v>
      </c>
      <c r="BI14" s="52">
        <v>0</v>
      </c>
      <c r="BJ14" s="51">
        <v>0</v>
      </c>
      <c r="BK14" s="52">
        <v>0</v>
      </c>
      <c r="BL14" s="51">
        <v>41</v>
      </c>
      <c r="BM14" s="52">
        <v>100</v>
      </c>
      <c r="BN14" s="51">
        <v>41</v>
      </c>
    </row>
    <row r="15" spans="1:66" ht="15">
      <c r="A15" s="84" t="s">
        <v>221</v>
      </c>
      <c r="B15" s="84" t="s">
        <v>228</v>
      </c>
      <c r="C15" s="53" t="s">
        <v>938</v>
      </c>
      <c r="D15" s="54">
        <v>3</v>
      </c>
      <c r="E15" s="65" t="s">
        <v>132</v>
      </c>
      <c r="F15" s="55">
        <v>32</v>
      </c>
      <c r="G15" s="53"/>
      <c r="H15" s="57"/>
      <c r="I15" s="56"/>
      <c r="J15" s="56"/>
      <c r="K15" s="36" t="s">
        <v>65</v>
      </c>
      <c r="L15" s="83">
        <v>15</v>
      </c>
      <c r="M15" s="83"/>
      <c r="N15" s="63"/>
      <c r="O15" s="86" t="s">
        <v>236</v>
      </c>
      <c r="P15" s="88">
        <v>43720.71134259259</v>
      </c>
      <c r="Q15" s="86" t="s">
        <v>242</v>
      </c>
      <c r="R15" s="86"/>
      <c r="S15" s="86"/>
      <c r="T15" s="86" t="s">
        <v>232</v>
      </c>
      <c r="U15" s="86"/>
      <c r="V15" s="90" t="s">
        <v>287</v>
      </c>
      <c r="W15" s="88">
        <v>43720.71134259259</v>
      </c>
      <c r="X15" s="92">
        <v>43720</v>
      </c>
      <c r="Y15" s="94" t="s">
        <v>303</v>
      </c>
      <c r="Z15" s="90" t="s">
        <v>330</v>
      </c>
      <c r="AA15" s="86"/>
      <c r="AB15" s="86"/>
      <c r="AC15" s="94" t="s">
        <v>357</v>
      </c>
      <c r="AD15" s="86"/>
      <c r="AE15" s="86" t="b">
        <v>0</v>
      </c>
      <c r="AF15" s="86">
        <v>0</v>
      </c>
      <c r="AG15" s="94" t="s">
        <v>377</v>
      </c>
      <c r="AH15" s="86" t="b">
        <v>0</v>
      </c>
      <c r="AI15" s="86" t="s">
        <v>379</v>
      </c>
      <c r="AJ15" s="86"/>
      <c r="AK15" s="94" t="s">
        <v>377</v>
      </c>
      <c r="AL15" s="86" t="b">
        <v>0</v>
      </c>
      <c r="AM15" s="86">
        <v>4</v>
      </c>
      <c r="AN15" s="94" t="s">
        <v>367</v>
      </c>
      <c r="AO15" s="86" t="s">
        <v>383</v>
      </c>
      <c r="AP15" s="86" t="b">
        <v>0</v>
      </c>
      <c r="AQ15" s="94" t="s">
        <v>367</v>
      </c>
      <c r="AR15" s="86" t="s">
        <v>176</v>
      </c>
      <c r="AS15" s="86">
        <v>0</v>
      </c>
      <c r="AT15" s="86">
        <v>0</v>
      </c>
      <c r="AU15" s="86"/>
      <c r="AV15" s="86"/>
      <c r="AW15" s="86"/>
      <c r="AX15" s="86"/>
      <c r="AY15" s="86"/>
      <c r="AZ15" s="86"/>
      <c r="BA15" s="86"/>
      <c r="BB15" s="86"/>
      <c r="BC15">
        <v>1</v>
      </c>
      <c r="BD15" s="85" t="str">
        <f>REPLACE(INDEX(GroupVertices[Group],MATCH(Edges[[#This Row],[Vertex 1]],GroupVertices[Vertex],0)),1,1,"")</f>
        <v>2</v>
      </c>
      <c r="BE15" s="85" t="str">
        <f>REPLACE(INDEX(GroupVertices[Group],MATCH(Edges[[#This Row],[Vertex 2]],GroupVertices[Vertex],0)),1,1,"")</f>
        <v>2</v>
      </c>
      <c r="BF15" s="51"/>
      <c r="BG15" s="52"/>
      <c r="BH15" s="51"/>
      <c r="BI15" s="52"/>
      <c r="BJ15" s="51"/>
      <c r="BK15" s="52"/>
      <c r="BL15" s="51"/>
      <c r="BM15" s="52"/>
      <c r="BN15" s="51"/>
    </row>
    <row r="16" spans="1:66" ht="15">
      <c r="A16" s="84" t="s">
        <v>221</v>
      </c>
      <c r="B16" s="84" t="s">
        <v>227</v>
      </c>
      <c r="C16" s="53" t="s">
        <v>938</v>
      </c>
      <c r="D16" s="54">
        <v>3</v>
      </c>
      <c r="E16" s="65" t="s">
        <v>132</v>
      </c>
      <c r="F16" s="55">
        <v>32</v>
      </c>
      <c r="G16" s="53"/>
      <c r="H16" s="57"/>
      <c r="I16" s="56"/>
      <c r="J16" s="56"/>
      <c r="K16" s="36" t="s">
        <v>65</v>
      </c>
      <c r="L16" s="83">
        <v>16</v>
      </c>
      <c r="M16" s="83"/>
      <c r="N16" s="63"/>
      <c r="O16" s="86" t="s">
        <v>235</v>
      </c>
      <c r="P16" s="88">
        <v>43720.71134259259</v>
      </c>
      <c r="Q16" s="86" t="s">
        <v>242</v>
      </c>
      <c r="R16" s="86"/>
      <c r="S16" s="86"/>
      <c r="T16" s="86" t="s">
        <v>232</v>
      </c>
      <c r="U16" s="86"/>
      <c r="V16" s="90" t="s">
        <v>287</v>
      </c>
      <c r="W16" s="88">
        <v>43720.71134259259</v>
      </c>
      <c r="X16" s="92">
        <v>43720</v>
      </c>
      <c r="Y16" s="94" t="s">
        <v>303</v>
      </c>
      <c r="Z16" s="90" t="s">
        <v>330</v>
      </c>
      <c r="AA16" s="86"/>
      <c r="AB16" s="86"/>
      <c r="AC16" s="94" t="s">
        <v>357</v>
      </c>
      <c r="AD16" s="86"/>
      <c r="AE16" s="86" t="b">
        <v>0</v>
      </c>
      <c r="AF16" s="86">
        <v>0</v>
      </c>
      <c r="AG16" s="94" t="s">
        <v>377</v>
      </c>
      <c r="AH16" s="86" t="b">
        <v>0</v>
      </c>
      <c r="AI16" s="86" t="s">
        <v>379</v>
      </c>
      <c r="AJ16" s="86"/>
      <c r="AK16" s="94" t="s">
        <v>377</v>
      </c>
      <c r="AL16" s="86" t="b">
        <v>0</v>
      </c>
      <c r="AM16" s="86">
        <v>4</v>
      </c>
      <c r="AN16" s="94" t="s">
        <v>367</v>
      </c>
      <c r="AO16" s="86" t="s">
        <v>383</v>
      </c>
      <c r="AP16" s="86" t="b">
        <v>0</v>
      </c>
      <c r="AQ16" s="94" t="s">
        <v>367</v>
      </c>
      <c r="AR16" s="86" t="s">
        <v>176</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3</v>
      </c>
      <c r="BF16" s="51"/>
      <c r="BG16" s="52"/>
      <c r="BH16" s="51"/>
      <c r="BI16" s="52"/>
      <c r="BJ16" s="51"/>
      <c r="BK16" s="52"/>
      <c r="BL16" s="51"/>
      <c r="BM16" s="52"/>
      <c r="BN16" s="51"/>
    </row>
    <row r="17" spans="1:66" ht="15">
      <c r="A17" s="84" t="s">
        <v>221</v>
      </c>
      <c r="B17" s="84" t="s">
        <v>228</v>
      </c>
      <c r="C17" s="53" t="s">
        <v>938</v>
      </c>
      <c r="D17" s="54">
        <v>3</v>
      </c>
      <c r="E17" s="65" t="s">
        <v>132</v>
      </c>
      <c r="F17" s="55">
        <v>32</v>
      </c>
      <c r="G17" s="53"/>
      <c r="H17" s="57"/>
      <c r="I17" s="56"/>
      <c r="J17" s="56"/>
      <c r="K17" s="36" t="s">
        <v>65</v>
      </c>
      <c r="L17" s="83">
        <v>17</v>
      </c>
      <c r="M17" s="83"/>
      <c r="N17" s="63"/>
      <c r="O17" s="86" t="s">
        <v>235</v>
      </c>
      <c r="P17" s="88">
        <v>43720.71134259259</v>
      </c>
      <c r="Q17" s="86" t="s">
        <v>242</v>
      </c>
      <c r="R17" s="86"/>
      <c r="S17" s="86"/>
      <c r="T17" s="86" t="s">
        <v>232</v>
      </c>
      <c r="U17" s="86"/>
      <c r="V17" s="90" t="s">
        <v>287</v>
      </c>
      <c r="W17" s="88">
        <v>43720.71134259259</v>
      </c>
      <c r="X17" s="92">
        <v>43720</v>
      </c>
      <c r="Y17" s="94" t="s">
        <v>303</v>
      </c>
      <c r="Z17" s="90" t="s">
        <v>330</v>
      </c>
      <c r="AA17" s="86"/>
      <c r="AB17" s="86"/>
      <c r="AC17" s="94" t="s">
        <v>357</v>
      </c>
      <c r="AD17" s="86"/>
      <c r="AE17" s="86" t="b">
        <v>0</v>
      </c>
      <c r="AF17" s="86">
        <v>0</v>
      </c>
      <c r="AG17" s="94" t="s">
        <v>377</v>
      </c>
      <c r="AH17" s="86" t="b">
        <v>0</v>
      </c>
      <c r="AI17" s="86" t="s">
        <v>379</v>
      </c>
      <c r="AJ17" s="86"/>
      <c r="AK17" s="94" t="s">
        <v>377</v>
      </c>
      <c r="AL17" s="86" t="b">
        <v>0</v>
      </c>
      <c r="AM17" s="86">
        <v>4</v>
      </c>
      <c r="AN17" s="94" t="s">
        <v>367</v>
      </c>
      <c r="AO17" s="86" t="s">
        <v>383</v>
      </c>
      <c r="AP17" s="86" t="b">
        <v>0</v>
      </c>
      <c r="AQ17" s="94" t="s">
        <v>367</v>
      </c>
      <c r="AR17" s="86" t="s">
        <v>176</v>
      </c>
      <c r="AS17" s="86">
        <v>0</v>
      </c>
      <c r="AT17" s="86">
        <v>0</v>
      </c>
      <c r="AU17" s="86"/>
      <c r="AV17" s="86"/>
      <c r="AW17" s="86"/>
      <c r="AX17" s="86"/>
      <c r="AY17" s="86"/>
      <c r="AZ17" s="86"/>
      <c r="BA17" s="86"/>
      <c r="BB17" s="86"/>
      <c r="BC17">
        <v>1</v>
      </c>
      <c r="BD17" s="85" t="str">
        <f>REPLACE(INDEX(GroupVertices[Group],MATCH(Edges[[#This Row],[Vertex 1]],GroupVertices[Vertex],0)),1,1,"")</f>
        <v>2</v>
      </c>
      <c r="BE17" s="85" t="str">
        <f>REPLACE(INDEX(GroupVertices[Group],MATCH(Edges[[#This Row],[Vertex 2]],GroupVertices[Vertex],0)),1,1,"")</f>
        <v>2</v>
      </c>
      <c r="BF17" s="51"/>
      <c r="BG17" s="52"/>
      <c r="BH17" s="51"/>
      <c r="BI17" s="52"/>
      <c r="BJ17" s="51"/>
      <c r="BK17" s="52"/>
      <c r="BL17" s="51"/>
      <c r="BM17" s="52"/>
      <c r="BN17" s="51"/>
    </row>
    <row r="18" spans="1:66" ht="15">
      <c r="A18" s="84" t="s">
        <v>221</v>
      </c>
      <c r="B18" s="84" t="s">
        <v>229</v>
      </c>
      <c r="C18" s="53" t="s">
        <v>938</v>
      </c>
      <c r="D18" s="54">
        <v>3</v>
      </c>
      <c r="E18" s="65" t="s">
        <v>132</v>
      </c>
      <c r="F18" s="55">
        <v>32</v>
      </c>
      <c r="G18" s="53"/>
      <c r="H18" s="57"/>
      <c r="I18" s="56"/>
      <c r="J18" s="56"/>
      <c r="K18" s="36" t="s">
        <v>65</v>
      </c>
      <c r="L18" s="83">
        <v>18</v>
      </c>
      <c r="M18" s="83"/>
      <c r="N18" s="63"/>
      <c r="O18" s="86" t="s">
        <v>235</v>
      </c>
      <c r="P18" s="88">
        <v>43720.71134259259</v>
      </c>
      <c r="Q18" s="86" t="s">
        <v>242</v>
      </c>
      <c r="R18" s="86"/>
      <c r="S18" s="86"/>
      <c r="T18" s="86" t="s">
        <v>232</v>
      </c>
      <c r="U18" s="86"/>
      <c r="V18" s="90" t="s">
        <v>287</v>
      </c>
      <c r="W18" s="88">
        <v>43720.71134259259</v>
      </c>
      <c r="X18" s="92">
        <v>43720</v>
      </c>
      <c r="Y18" s="94" t="s">
        <v>303</v>
      </c>
      <c r="Z18" s="90" t="s">
        <v>330</v>
      </c>
      <c r="AA18" s="86"/>
      <c r="AB18" s="86"/>
      <c r="AC18" s="94" t="s">
        <v>357</v>
      </c>
      <c r="AD18" s="86"/>
      <c r="AE18" s="86" t="b">
        <v>0</v>
      </c>
      <c r="AF18" s="86">
        <v>0</v>
      </c>
      <c r="AG18" s="94" t="s">
        <v>377</v>
      </c>
      <c r="AH18" s="86" t="b">
        <v>0</v>
      </c>
      <c r="AI18" s="86" t="s">
        <v>379</v>
      </c>
      <c r="AJ18" s="86"/>
      <c r="AK18" s="94" t="s">
        <v>377</v>
      </c>
      <c r="AL18" s="86" t="b">
        <v>0</v>
      </c>
      <c r="AM18" s="86">
        <v>4</v>
      </c>
      <c r="AN18" s="94" t="s">
        <v>367</v>
      </c>
      <c r="AO18" s="86" t="s">
        <v>383</v>
      </c>
      <c r="AP18" s="86" t="b">
        <v>0</v>
      </c>
      <c r="AQ18" s="94" t="s">
        <v>367</v>
      </c>
      <c r="AR18" s="86" t="s">
        <v>176</v>
      </c>
      <c r="AS18" s="86">
        <v>0</v>
      </c>
      <c r="AT18" s="86">
        <v>0</v>
      </c>
      <c r="AU18" s="86"/>
      <c r="AV18" s="86"/>
      <c r="AW18" s="86"/>
      <c r="AX18" s="86"/>
      <c r="AY18" s="86"/>
      <c r="AZ18" s="86"/>
      <c r="BA18" s="86"/>
      <c r="BB18" s="86"/>
      <c r="BC18">
        <v>1</v>
      </c>
      <c r="BD18" s="85" t="str">
        <f>REPLACE(INDEX(GroupVertices[Group],MATCH(Edges[[#This Row],[Vertex 1]],GroupVertices[Vertex],0)),1,1,"")</f>
        <v>2</v>
      </c>
      <c r="BE18" s="85" t="str">
        <f>REPLACE(INDEX(GroupVertices[Group],MATCH(Edges[[#This Row],[Vertex 2]],GroupVertices[Vertex],0)),1,1,"")</f>
        <v>2</v>
      </c>
      <c r="BF18" s="51">
        <v>2</v>
      </c>
      <c r="BG18" s="52">
        <v>4.761904761904762</v>
      </c>
      <c r="BH18" s="51">
        <v>0</v>
      </c>
      <c r="BI18" s="52">
        <v>0</v>
      </c>
      <c r="BJ18" s="51">
        <v>0</v>
      </c>
      <c r="BK18" s="52">
        <v>0</v>
      </c>
      <c r="BL18" s="51">
        <v>40</v>
      </c>
      <c r="BM18" s="52">
        <v>95.23809523809524</v>
      </c>
      <c r="BN18" s="51">
        <v>42</v>
      </c>
    </row>
    <row r="19" spans="1:66" ht="15">
      <c r="A19" s="84" t="s">
        <v>222</v>
      </c>
      <c r="B19" s="84" t="s">
        <v>228</v>
      </c>
      <c r="C19" s="53" t="s">
        <v>938</v>
      </c>
      <c r="D19" s="54">
        <v>3</v>
      </c>
      <c r="E19" s="65" t="s">
        <v>132</v>
      </c>
      <c r="F19" s="55">
        <v>32</v>
      </c>
      <c r="G19" s="53"/>
      <c r="H19" s="57"/>
      <c r="I19" s="56"/>
      <c r="J19" s="56"/>
      <c r="K19" s="36" t="s">
        <v>65</v>
      </c>
      <c r="L19" s="83">
        <v>19</v>
      </c>
      <c r="M19" s="83"/>
      <c r="N19" s="63"/>
      <c r="O19" s="86" t="s">
        <v>236</v>
      </c>
      <c r="P19" s="88">
        <v>43720.880949074075</v>
      </c>
      <c r="Q19" s="86" t="s">
        <v>242</v>
      </c>
      <c r="R19" s="86"/>
      <c r="S19" s="86"/>
      <c r="T19" s="86" t="s">
        <v>232</v>
      </c>
      <c r="U19" s="86"/>
      <c r="V19" s="90" t="s">
        <v>288</v>
      </c>
      <c r="W19" s="88">
        <v>43720.880949074075</v>
      </c>
      <c r="X19" s="92">
        <v>43720</v>
      </c>
      <c r="Y19" s="94" t="s">
        <v>304</v>
      </c>
      <c r="Z19" s="90" t="s">
        <v>331</v>
      </c>
      <c r="AA19" s="86"/>
      <c r="AB19" s="86"/>
      <c r="AC19" s="94" t="s">
        <v>358</v>
      </c>
      <c r="AD19" s="86"/>
      <c r="AE19" s="86" t="b">
        <v>0</v>
      </c>
      <c r="AF19" s="86">
        <v>0</v>
      </c>
      <c r="AG19" s="94" t="s">
        <v>377</v>
      </c>
      <c r="AH19" s="86" t="b">
        <v>0</v>
      </c>
      <c r="AI19" s="86" t="s">
        <v>379</v>
      </c>
      <c r="AJ19" s="86"/>
      <c r="AK19" s="94" t="s">
        <v>377</v>
      </c>
      <c r="AL19" s="86" t="b">
        <v>0</v>
      </c>
      <c r="AM19" s="86">
        <v>4</v>
      </c>
      <c r="AN19" s="94" t="s">
        <v>367</v>
      </c>
      <c r="AO19" s="86" t="s">
        <v>386</v>
      </c>
      <c r="AP19" s="86" t="b">
        <v>0</v>
      </c>
      <c r="AQ19" s="94" t="s">
        <v>367</v>
      </c>
      <c r="AR19" s="86" t="s">
        <v>176</v>
      </c>
      <c r="AS19" s="86">
        <v>0</v>
      </c>
      <c r="AT19" s="86">
        <v>0</v>
      </c>
      <c r="AU19" s="86"/>
      <c r="AV19" s="86"/>
      <c r="AW19" s="86"/>
      <c r="AX19" s="86"/>
      <c r="AY19" s="86"/>
      <c r="AZ19" s="86"/>
      <c r="BA19" s="86"/>
      <c r="BB19" s="86"/>
      <c r="BC19">
        <v>1</v>
      </c>
      <c r="BD19" s="85" t="str">
        <f>REPLACE(INDEX(GroupVertices[Group],MATCH(Edges[[#This Row],[Vertex 1]],GroupVertices[Vertex],0)),1,1,"")</f>
        <v>2</v>
      </c>
      <c r="BE19" s="85" t="str">
        <f>REPLACE(INDEX(GroupVertices[Group],MATCH(Edges[[#This Row],[Vertex 2]],GroupVertices[Vertex],0)),1,1,"")</f>
        <v>2</v>
      </c>
      <c r="BF19" s="51"/>
      <c r="BG19" s="52"/>
      <c r="BH19" s="51"/>
      <c r="BI19" s="52"/>
      <c r="BJ19" s="51"/>
      <c r="BK19" s="52"/>
      <c r="BL19" s="51"/>
      <c r="BM19" s="52"/>
      <c r="BN19" s="51"/>
    </row>
    <row r="20" spans="1:66" ht="15">
      <c r="A20" s="84" t="s">
        <v>222</v>
      </c>
      <c r="B20" s="84" t="s">
        <v>227</v>
      </c>
      <c r="C20" s="53" t="s">
        <v>938</v>
      </c>
      <c r="D20" s="54">
        <v>3</v>
      </c>
      <c r="E20" s="65" t="s">
        <v>132</v>
      </c>
      <c r="F20" s="55">
        <v>32</v>
      </c>
      <c r="G20" s="53"/>
      <c r="H20" s="57"/>
      <c r="I20" s="56"/>
      <c r="J20" s="56"/>
      <c r="K20" s="36" t="s">
        <v>65</v>
      </c>
      <c r="L20" s="83">
        <v>20</v>
      </c>
      <c r="M20" s="83"/>
      <c r="N20" s="63"/>
      <c r="O20" s="86" t="s">
        <v>235</v>
      </c>
      <c r="P20" s="88">
        <v>43720.880949074075</v>
      </c>
      <c r="Q20" s="86" t="s">
        <v>242</v>
      </c>
      <c r="R20" s="86"/>
      <c r="S20" s="86"/>
      <c r="T20" s="86" t="s">
        <v>232</v>
      </c>
      <c r="U20" s="86"/>
      <c r="V20" s="90" t="s">
        <v>288</v>
      </c>
      <c r="W20" s="88">
        <v>43720.880949074075</v>
      </c>
      <c r="X20" s="92">
        <v>43720</v>
      </c>
      <c r="Y20" s="94" t="s">
        <v>304</v>
      </c>
      <c r="Z20" s="90" t="s">
        <v>331</v>
      </c>
      <c r="AA20" s="86"/>
      <c r="AB20" s="86"/>
      <c r="AC20" s="94" t="s">
        <v>358</v>
      </c>
      <c r="AD20" s="86"/>
      <c r="AE20" s="86" t="b">
        <v>0</v>
      </c>
      <c r="AF20" s="86">
        <v>0</v>
      </c>
      <c r="AG20" s="94" t="s">
        <v>377</v>
      </c>
      <c r="AH20" s="86" t="b">
        <v>0</v>
      </c>
      <c r="AI20" s="86" t="s">
        <v>379</v>
      </c>
      <c r="AJ20" s="86"/>
      <c r="AK20" s="94" t="s">
        <v>377</v>
      </c>
      <c r="AL20" s="86" t="b">
        <v>0</v>
      </c>
      <c r="AM20" s="86">
        <v>4</v>
      </c>
      <c r="AN20" s="94" t="s">
        <v>367</v>
      </c>
      <c r="AO20" s="86" t="s">
        <v>386</v>
      </c>
      <c r="AP20" s="86" t="b">
        <v>0</v>
      </c>
      <c r="AQ20" s="94" t="s">
        <v>367</v>
      </c>
      <c r="AR20" s="86" t="s">
        <v>176</v>
      </c>
      <c r="AS20" s="86">
        <v>0</v>
      </c>
      <c r="AT20" s="86">
        <v>0</v>
      </c>
      <c r="AU20" s="86"/>
      <c r="AV20" s="86"/>
      <c r="AW20" s="86"/>
      <c r="AX20" s="86"/>
      <c r="AY20" s="86"/>
      <c r="AZ20" s="86"/>
      <c r="BA20" s="86"/>
      <c r="BB20" s="86"/>
      <c r="BC20">
        <v>1</v>
      </c>
      <c r="BD20" s="85" t="str">
        <f>REPLACE(INDEX(GroupVertices[Group],MATCH(Edges[[#This Row],[Vertex 1]],GroupVertices[Vertex],0)),1,1,"")</f>
        <v>2</v>
      </c>
      <c r="BE20" s="85" t="str">
        <f>REPLACE(INDEX(GroupVertices[Group],MATCH(Edges[[#This Row],[Vertex 2]],GroupVertices[Vertex],0)),1,1,"")</f>
        <v>3</v>
      </c>
      <c r="BF20" s="51"/>
      <c r="BG20" s="52"/>
      <c r="BH20" s="51"/>
      <c r="BI20" s="52"/>
      <c r="BJ20" s="51"/>
      <c r="BK20" s="52"/>
      <c r="BL20" s="51"/>
      <c r="BM20" s="52"/>
      <c r="BN20" s="51"/>
    </row>
    <row r="21" spans="1:66" ht="15">
      <c r="A21" s="84" t="s">
        <v>222</v>
      </c>
      <c r="B21" s="84" t="s">
        <v>228</v>
      </c>
      <c r="C21" s="53" t="s">
        <v>938</v>
      </c>
      <c r="D21" s="54">
        <v>3</v>
      </c>
      <c r="E21" s="65" t="s">
        <v>132</v>
      </c>
      <c r="F21" s="55">
        <v>32</v>
      </c>
      <c r="G21" s="53"/>
      <c r="H21" s="57"/>
      <c r="I21" s="56"/>
      <c r="J21" s="56"/>
      <c r="K21" s="36" t="s">
        <v>65</v>
      </c>
      <c r="L21" s="83">
        <v>21</v>
      </c>
      <c r="M21" s="83"/>
      <c r="N21" s="63"/>
      <c r="O21" s="86" t="s">
        <v>235</v>
      </c>
      <c r="P21" s="88">
        <v>43720.880949074075</v>
      </c>
      <c r="Q21" s="86" t="s">
        <v>242</v>
      </c>
      <c r="R21" s="86"/>
      <c r="S21" s="86"/>
      <c r="T21" s="86" t="s">
        <v>232</v>
      </c>
      <c r="U21" s="86"/>
      <c r="V21" s="90" t="s">
        <v>288</v>
      </c>
      <c r="W21" s="88">
        <v>43720.880949074075</v>
      </c>
      <c r="X21" s="92">
        <v>43720</v>
      </c>
      <c r="Y21" s="94" t="s">
        <v>304</v>
      </c>
      <c r="Z21" s="90" t="s">
        <v>331</v>
      </c>
      <c r="AA21" s="86"/>
      <c r="AB21" s="86"/>
      <c r="AC21" s="94" t="s">
        <v>358</v>
      </c>
      <c r="AD21" s="86"/>
      <c r="AE21" s="86" t="b">
        <v>0</v>
      </c>
      <c r="AF21" s="86">
        <v>0</v>
      </c>
      <c r="AG21" s="94" t="s">
        <v>377</v>
      </c>
      <c r="AH21" s="86" t="b">
        <v>0</v>
      </c>
      <c r="AI21" s="86" t="s">
        <v>379</v>
      </c>
      <c r="AJ21" s="86"/>
      <c r="AK21" s="94" t="s">
        <v>377</v>
      </c>
      <c r="AL21" s="86" t="b">
        <v>0</v>
      </c>
      <c r="AM21" s="86">
        <v>4</v>
      </c>
      <c r="AN21" s="94" t="s">
        <v>367</v>
      </c>
      <c r="AO21" s="86" t="s">
        <v>386</v>
      </c>
      <c r="AP21" s="86" t="b">
        <v>0</v>
      </c>
      <c r="AQ21" s="94" t="s">
        <v>367</v>
      </c>
      <c r="AR21" s="86" t="s">
        <v>176</v>
      </c>
      <c r="AS21" s="86">
        <v>0</v>
      </c>
      <c r="AT21" s="86">
        <v>0</v>
      </c>
      <c r="AU21" s="86"/>
      <c r="AV21" s="86"/>
      <c r="AW21" s="86"/>
      <c r="AX21" s="86"/>
      <c r="AY21" s="86"/>
      <c r="AZ21" s="86"/>
      <c r="BA21" s="86"/>
      <c r="BB21" s="86"/>
      <c r="BC21">
        <v>1</v>
      </c>
      <c r="BD21" s="85" t="str">
        <f>REPLACE(INDEX(GroupVertices[Group],MATCH(Edges[[#This Row],[Vertex 1]],GroupVertices[Vertex],0)),1,1,"")</f>
        <v>2</v>
      </c>
      <c r="BE21" s="85" t="str">
        <f>REPLACE(INDEX(GroupVertices[Group],MATCH(Edges[[#This Row],[Vertex 2]],GroupVertices[Vertex],0)),1,1,"")</f>
        <v>2</v>
      </c>
      <c r="BF21" s="51"/>
      <c r="BG21" s="52"/>
      <c r="BH21" s="51"/>
      <c r="BI21" s="52"/>
      <c r="BJ21" s="51"/>
      <c r="BK21" s="52"/>
      <c r="BL21" s="51"/>
      <c r="BM21" s="52"/>
      <c r="BN21" s="51"/>
    </row>
    <row r="22" spans="1:66" ht="15">
      <c r="A22" s="84" t="s">
        <v>222</v>
      </c>
      <c r="B22" s="84" t="s">
        <v>229</v>
      </c>
      <c r="C22" s="53" t="s">
        <v>938</v>
      </c>
      <c r="D22" s="54">
        <v>3</v>
      </c>
      <c r="E22" s="65" t="s">
        <v>132</v>
      </c>
      <c r="F22" s="55">
        <v>32</v>
      </c>
      <c r="G22" s="53"/>
      <c r="H22" s="57"/>
      <c r="I22" s="56"/>
      <c r="J22" s="56"/>
      <c r="K22" s="36" t="s">
        <v>65</v>
      </c>
      <c r="L22" s="83">
        <v>22</v>
      </c>
      <c r="M22" s="83"/>
      <c r="N22" s="63"/>
      <c r="O22" s="86" t="s">
        <v>235</v>
      </c>
      <c r="P22" s="88">
        <v>43720.880949074075</v>
      </c>
      <c r="Q22" s="86" t="s">
        <v>242</v>
      </c>
      <c r="R22" s="86"/>
      <c r="S22" s="86"/>
      <c r="T22" s="86" t="s">
        <v>232</v>
      </c>
      <c r="U22" s="86"/>
      <c r="V22" s="90" t="s">
        <v>288</v>
      </c>
      <c r="W22" s="88">
        <v>43720.880949074075</v>
      </c>
      <c r="X22" s="92">
        <v>43720</v>
      </c>
      <c r="Y22" s="94" t="s">
        <v>304</v>
      </c>
      <c r="Z22" s="90" t="s">
        <v>331</v>
      </c>
      <c r="AA22" s="86"/>
      <c r="AB22" s="86"/>
      <c r="AC22" s="94" t="s">
        <v>358</v>
      </c>
      <c r="AD22" s="86"/>
      <c r="AE22" s="86" t="b">
        <v>0</v>
      </c>
      <c r="AF22" s="86">
        <v>0</v>
      </c>
      <c r="AG22" s="94" t="s">
        <v>377</v>
      </c>
      <c r="AH22" s="86" t="b">
        <v>0</v>
      </c>
      <c r="AI22" s="86" t="s">
        <v>379</v>
      </c>
      <c r="AJ22" s="86"/>
      <c r="AK22" s="94" t="s">
        <v>377</v>
      </c>
      <c r="AL22" s="86" t="b">
        <v>0</v>
      </c>
      <c r="AM22" s="86">
        <v>4</v>
      </c>
      <c r="AN22" s="94" t="s">
        <v>367</v>
      </c>
      <c r="AO22" s="86" t="s">
        <v>386</v>
      </c>
      <c r="AP22" s="86" t="b">
        <v>0</v>
      </c>
      <c r="AQ22" s="94" t="s">
        <v>367</v>
      </c>
      <c r="AR22" s="86" t="s">
        <v>176</v>
      </c>
      <c r="AS22" s="86">
        <v>0</v>
      </c>
      <c r="AT22" s="86">
        <v>0</v>
      </c>
      <c r="AU22" s="86"/>
      <c r="AV22" s="86"/>
      <c r="AW22" s="86"/>
      <c r="AX22" s="86"/>
      <c r="AY22" s="86"/>
      <c r="AZ22" s="86"/>
      <c r="BA22" s="86"/>
      <c r="BB22" s="86"/>
      <c r="BC22">
        <v>1</v>
      </c>
      <c r="BD22" s="85" t="str">
        <f>REPLACE(INDEX(GroupVertices[Group],MATCH(Edges[[#This Row],[Vertex 1]],GroupVertices[Vertex],0)),1,1,"")</f>
        <v>2</v>
      </c>
      <c r="BE22" s="85" t="str">
        <f>REPLACE(INDEX(GroupVertices[Group],MATCH(Edges[[#This Row],[Vertex 2]],GroupVertices[Vertex],0)),1,1,"")</f>
        <v>2</v>
      </c>
      <c r="BF22" s="51">
        <v>2</v>
      </c>
      <c r="BG22" s="52">
        <v>4.761904761904762</v>
      </c>
      <c r="BH22" s="51">
        <v>0</v>
      </c>
      <c r="BI22" s="52">
        <v>0</v>
      </c>
      <c r="BJ22" s="51">
        <v>0</v>
      </c>
      <c r="BK22" s="52">
        <v>0</v>
      </c>
      <c r="BL22" s="51">
        <v>40</v>
      </c>
      <c r="BM22" s="52">
        <v>95.23809523809524</v>
      </c>
      <c r="BN22" s="51">
        <v>42</v>
      </c>
    </row>
    <row r="23" spans="1:66" ht="15">
      <c r="A23" s="84" t="s">
        <v>223</v>
      </c>
      <c r="B23" s="84" t="s">
        <v>227</v>
      </c>
      <c r="C23" s="53" t="s">
        <v>938</v>
      </c>
      <c r="D23" s="54">
        <v>3</v>
      </c>
      <c r="E23" s="65" t="s">
        <v>132</v>
      </c>
      <c r="F23" s="55">
        <v>32</v>
      </c>
      <c r="G23" s="53"/>
      <c r="H23" s="57"/>
      <c r="I23" s="56"/>
      <c r="J23" s="56"/>
      <c r="K23" s="36" t="s">
        <v>65</v>
      </c>
      <c r="L23" s="83">
        <v>23</v>
      </c>
      <c r="M23" s="83"/>
      <c r="N23" s="63"/>
      <c r="O23" s="86" t="s">
        <v>236</v>
      </c>
      <c r="P23" s="88">
        <v>43722.55042824074</v>
      </c>
      <c r="Q23" s="86" t="s">
        <v>244</v>
      </c>
      <c r="R23" s="86"/>
      <c r="S23" s="86"/>
      <c r="T23" s="86" t="s">
        <v>270</v>
      </c>
      <c r="U23" s="86"/>
      <c r="V23" s="90" t="s">
        <v>289</v>
      </c>
      <c r="W23" s="88">
        <v>43722.55042824074</v>
      </c>
      <c r="X23" s="92">
        <v>43722</v>
      </c>
      <c r="Y23" s="94" t="s">
        <v>305</v>
      </c>
      <c r="Z23" s="90" t="s">
        <v>332</v>
      </c>
      <c r="AA23" s="86"/>
      <c r="AB23" s="86"/>
      <c r="AC23" s="94" t="s">
        <v>359</v>
      </c>
      <c r="AD23" s="86"/>
      <c r="AE23" s="86" t="b">
        <v>0</v>
      </c>
      <c r="AF23" s="86">
        <v>0</v>
      </c>
      <c r="AG23" s="94" t="s">
        <v>377</v>
      </c>
      <c r="AH23" s="86" t="b">
        <v>0</v>
      </c>
      <c r="AI23" s="86" t="s">
        <v>379</v>
      </c>
      <c r="AJ23" s="86"/>
      <c r="AK23" s="94" t="s">
        <v>377</v>
      </c>
      <c r="AL23" s="86" t="b">
        <v>0</v>
      </c>
      <c r="AM23" s="86">
        <v>2</v>
      </c>
      <c r="AN23" s="94" t="s">
        <v>368</v>
      </c>
      <c r="AO23" s="86" t="s">
        <v>387</v>
      </c>
      <c r="AP23" s="86" t="b">
        <v>0</v>
      </c>
      <c r="AQ23" s="94" t="s">
        <v>368</v>
      </c>
      <c r="AR23" s="86" t="s">
        <v>176</v>
      </c>
      <c r="AS23" s="86">
        <v>0</v>
      </c>
      <c r="AT23" s="86">
        <v>0</v>
      </c>
      <c r="AU23" s="86"/>
      <c r="AV23" s="86"/>
      <c r="AW23" s="86"/>
      <c r="AX23" s="86"/>
      <c r="AY23" s="86"/>
      <c r="AZ23" s="86"/>
      <c r="BA23" s="86"/>
      <c r="BB23" s="86"/>
      <c r="BC23">
        <v>1</v>
      </c>
      <c r="BD23" s="85" t="str">
        <f>REPLACE(INDEX(GroupVertices[Group],MATCH(Edges[[#This Row],[Vertex 1]],GroupVertices[Vertex],0)),1,1,"")</f>
        <v>3</v>
      </c>
      <c r="BE23" s="85" t="str">
        <f>REPLACE(INDEX(GroupVertices[Group],MATCH(Edges[[#This Row],[Vertex 2]],GroupVertices[Vertex],0)),1,1,"")</f>
        <v>3</v>
      </c>
      <c r="BF23" s="51"/>
      <c r="BG23" s="52"/>
      <c r="BH23" s="51"/>
      <c r="BI23" s="52"/>
      <c r="BJ23" s="51"/>
      <c r="BK23" s="52"/>
      <c r="BL23" s="51"/>
      <c r="BM23" s="52"/>
      <c r="BN23" s="51"/>
    </row>
    <row r="24" spans="1:66" ht="15">
      <c r="A24" s="84" t="s">
        <v>223</v>
      </c>
      <c r="B24" s="84" t="s">
        <v>226</v>
      </c>
      <c r="C24" s="53" t="s">
        <v>938</v>
      </c>
      <c r="D24" s="54">
        <v>3</v>
      </c>
      <c r="E24" s="65" t="s">
        <v>132</v>
      </c>
      <c r="F24" s="55">
        <v>32</v>
      </c>
      <c r="G24" s="53"/>
      <c r="H24" s="57"/>
      <c r="I24" s="56"/>
      <c r="J24" s="56"/>
      <c r="K24" s="36" t="s">
        <v>65</v>
      </c>
      <c r="L24" s="83">
        <v>24</v>
      </c>
      <c r="M24" s="83"/>
      <c r="N24" s="63"/>
      <c r="O24" s="86" t="s">
        <v>235</v>
      </c>
      <c r="P24" s="88">
        <v>43722.55042824074</v>
      </c>
      <c r="Q24" s="86" t="s">
        <v>244</v>
      </c>
      <c r="R24" s="86"/>
      <c r="S24" s="86"/>
      <c r="T24" s="86" t="s">
        <v>270</v>
      </c>
      <c r="U24" s="86"/>
      <c r="V24" s="90" t="s">
        <v>289</v>
      </c>
      <c r="W24" s="88">
        <v>43722.55042824074</v>
      </c>
      <c r="X24" s="92">
        <v>43722</v>
      </c>
      <c r="Y24" s="94" t="s">
        <v>305</v>
      </c>
      <c r="Z24" s="90" t="s">
        <v>332</v>
      </c>
      <c r="AA24" s="86"/>
      <c r="AB24" s="86"/>
      <c r="AC24" s="94" t="s">
        <v>359</v>
      </c>
      <c r="AD24" s="86"/>
      <c r="AE24" s="86" t="b">
        <v>0</v>
      </c>
      <c r="AF24" s="86">
        <v>0</v>
      </c>
      <c r="AG24" s="94" t="s">
        <v>377</v>
      </c>
      <c r="AH24" s="86" t="b">
        <v>0</v>
      </c>
      <c r="AI24" s="86" t="s">
        <v>379</v>
      </c>
      <c r="AJ24" s="86"/>
      <c r="AK24" s="94" t="s">
        <v>377</v>
      </c>
      <c r="AL24" s="86" t="b">
        <v>0</v>
      </c>
      <c r="AM24" s="86">
        <v>2</v>
      </c>
      <c r="AN24" s="94" t="s">
        <v>368</v>
      </c>
      <c r="AO24" s="86" t="s">
        <v>387</v>
      </c>
      <c r="AP24" s="86" t="b">
        <v>0</v>
      </c>
      <c r="AQ24" s="94" t="s">
        <v>368</v>
      </c>
      <c r="AR24" s="86" t="s">
        <v>176</v>
      </c>
      <c r="AS24" s="86">
        <v>0</v>
      </c>
      <c r="AT24" s="86">
        <v>0</v>
      </c>
      <c r="AU24" s="86"/>
      <c r="AV24" s="86"/>
      <c r="AW24" s="86"/>
      <c r="AX24" s="86"/>
      <c r="AY24" s="86"/>
      <c r="AZ24" s="86"/>
      <c r="BA24" s="86"/>
      <c r="BB24" s="86"/>
      <c r="BC24">
        <v>1</v>
      </c>
      <c r="BD24" s="85" t="str">
        <f>REPLACE(INDEX(GroupVertices[Group],MATCH(Edges[[#This Row],[Vertex 1]],GroupVertices[Vertex],0)),1,1,"")</f>
        <v>3</v>
      </c>
      <c r="BE24" s="85" t="str">
        <f>REPLACE(INDEX(GroupVertices[Group],MATCH(Edges[[#This Row],[Vertex 2]],GroupVertices[Vertex],0)),1,1,"")</f>
        <v>1</v>
      </c>
      <c r="BF24" s="51">
        <v>1</v>
      </c>
      <c r="BG24" s="52">
        <v>2.6315789473684212</v>
      </c>
      <c r="BH24" s="51">
        <v>0</v>
      </c>
      <c r="BI24" s="52">
        <v>0</v>
      </c>
      <c r="BJ24" s="51">
        <v>0</v>
      </c>
      <c r="BK24" s="52">
        <v>0</v>
      </c>
      <c r="BL24" s="51">
        <v>37</v>
      </c>
      <c r="BM24" s="52">
        <v>97.36842105263158</v>
      </c>
      <c r="BN24" s="51">
        <v>38</v>
      </c>
    </row>
    <row r="25" spans="1:66" ht="15">
      <c r="A25" s="84" t="s">
        <v>224</v>
      </c>
      <c r="B25" s="84" t="s">
        <v>233</v>
      </c>
      <c r="C25" s="53" t="s">
        <v>938</v>
      </c>
      <c r="D25" s="54">
        <v>3</v>
      </c>
      <c r="E25" s="65" t="s">
        <v>132</v>
      </c>
      <c r="F25" s="55">
        <v>32</v>
      </c>
      <c r="G25" s="53"/>
      <c r="H25" s="57"/>
      <c r="I25" s="56"/>
      <c r="J25" s="56"/>
      <c r="K25" s="36" t="s">
        <v>65</v>
      </c>
      <c r="L25" s="83">
        <v>25</v>
      </c>
      <c r="M25" s="83"/>
      <c r="N25" s="63"/>
      <c r="O25" s="86" t="s">
        <v>235</v>
      </c>
      <c r="P25" s="88">
        <v>43722.60150462963</v>
      </c>
      <c r="Q25" s="86" t="s">
        <v>245</v>
      </c>
      <c r="R25" s="90" t="s">
        <v>251</v>
      </c>
      <c r="S25" s="86" t="s">
        <v>260</v>
      </c>
      <c r="T25" s="86" t="s">
        <v>271</v>
      </c>
      <c r="U25" s="86"/>
      <c r="V25" s="90" t="s">
        <v>290</v>
      </c>
      <c r="W25" s="88">
        <v>43722.60150462963</v>
      </c>
      <c r="X25" s="92">
        <v>43722</v>
      </c>
      <c r="Y25" s="94" t="s">
        <v>306</v>
      </c>
      <c r="Z25" s="90" t="s">
        <v>333</v>
      </c>
      <c r="AA25" s="86"/>
      <c r="AB25" s="86"/>
      <c r="AC25" s="94" t="s">
        <v>360</v>
      </c>
      <c r="AD25" s="86"/>
      <c r="AE25" s="86" t="b">
        <v>0</v>
      </c>
      <c r="AF25" s="86">
        <v>1</v>
      </c>
      <c r="AG25" s="94" t="s">
        <v>377</v>
      </c>
      <c r="AH25" s="86" t="b">
        <v>1</v>
      </c>
      <c r="AI25" s="86" t="s">
        <v>381</v>
      </c>
      <c r="AJ25" s="86"/>
      <c r="AK25" s="94" t="s">
        <v>374</v>
      </c>
      <c r="AL25" s="86" t="b">
        <v>0</v>
      </c>
      <c r="AM25" s="86">
        <v>0</v>
      </c>
      <c r="AN25" s="94" t="s">
        <v>377</v>
      </c>
      <c r="AO25" s="86" t="s">
        <v>383</v>
      </c>
      <c r="AP25" s="86" t="b">
        <v>0</v>
      </c>
      <c r="AQ25" s="94" t="s">
        <v>360</v>
      </c>
      <c r="AR25" s="86" t="s">
        <v>176</v>
      </c>
      <c r="AS25" s="86">
        <v>0</v>
      </c>
      <c r="AT25" s="86">
        <v>0</v>
      </c>
      <c r="AU25" s="86"/>
      <c r="AV25" s="86"/>
      <c r="AW25" s="86"/>
      <c r="AX25" s="86"/>
      <c r="AY25" s="86"/>
      <c r="AZ25" s="86"/>
      <c r="BA25" s="86"/>
      <c r="BB25" s="86"/>
      <c r="BC25">
        <v>1</v>
      </c>
      <c r="BD25" s="85" t="str">
        <f>REPLACE(INDEX(GroupVertices[Group],MATCH(Edges[[#This Row],[Vertex 1]],GroupVertices[Vertex],0)),1,1,"")</f>
        <v>4</v>
      </c>
      <c r="BE25" s="85" t="str">
        <f>REPLACE(INDEX(GroupVertices[Group],MATCH(Edges[[#This Row],[Vertex 2]],GroupVertices[Vertex],0)),1,1,"")</f>
        <v>4</v>
      </c>
      <c r="BF25" s="51"/>
      <c r="BG25" s="52"/>
      <c r="BH25" s="51"/>
      <c r="BI25" s="52"/>
      <c r="BJ25" s="51"/>
      <c r="BK25" s="52"/>
      <c r="BL25" s="51"/>
      <c r="BM25" s="52"/>
      <c r="BN25" s="51"/>
    </row>
    <row r="26" spans="1:66" ht="15">
      <c r="A26" s="84" t="s">
        <v>224</v>
      </c>
      <c r="B26" s="84" t="s">
        <v>234</v>
      </c>
      <c r="C26" s="53" t="s">
        <v>938</v>
      </c>
      <c r="D26" s="54">
        <v>3</v>
      </c>
      <c r="E26" s="65" t="s">
        <v>132</v>
      </c>
      <c r="F26" s="55">
        <v>32</v>
      </c>
      <c r="G26" s="53"/>
      <c r="H26" s="57"/>
      <c r="I26" s="56"/>
      <c r="J26" s="56"/>
      <c r="K26" s="36" t="s">
        <v>65</v>
      </c>
      <c r="L26" s="83">
        <v>26</v>
      </c>
      <c r="M26" s="83"/>
      <c r="N26" s="63"/>
      <c r="O26" s="86" t="s">
        <v>235</v>
      </c>
      <c r="P26" s="88">
        <v>43722.60150462963</v>
      </c>
      <c r="Q26" s="86" t="s">
        <v>245</v>
      </c>
      <c r="R26" s="90" t="s">
        <v>251</v>
      </c>
      <c r="S26" s="86" t="s">
        <v>260</v>
      </c>
      <c r="T26" s="86" t="s">
        <v>271</v>
      </c>
      <c r="U26" s="86"/>
      <c r="V26" s="90" t="s">
        <v>290</v>
      </c>
      <c r="W26" s="88">
        <v>43722.60150462963</v>
      </c>
      <c r="X26" s="92">
        <v>43722</v>
      </c>
      <c r="Y26" s="94" t="s">
        <v>306</v>
      </c>
      <c r="Z26" s="90" t="s">
        <v>333</v>
      </c>
      <c r="AA26" s="86"/>
      <c r="AB26" s="86"/>
      <c r="AC26" s="94" t="s">
        <v>360</v>
      </c>
      <c r="AD26" s="86"/>
      <c r="AE26" s="86" t="b">
        <v>0</v>
      </c>
      <c r="AF26" s="86">
        <v>1</v>
      </c>
      <c r="AG26" s="94" t="s">
        <v>377</v>
      </c>
      <c r="AH26" s="86" t="b">
        <v>1</v>
      </c>
      <c r="AI26" s="86" t="s">
        <v>381</v>
      </c>
      <c r="AJ26" s="86"/>
      <c r="AK26" s="94" t="s">
        <v>374</v>
      </c>
      <c r="AL26" s="86" t="b">
        <v>0</v>
      </c>
      <c r="AM26" s="86">
        <v>0</v>
      </c>
      <c r="AN26" s="94" t="s">
        <v>377</v>
      </c>
      <c r="AO26" s="86" t="s">
        <v>383</v>
      </c>
      <c r="AP26" s="86" t="b">
        <v>0</v>
      </c>
      <c r="AQ26" s="94" t="s">
        <v>360</v>
      </c>
      <c r="AR26" s="86" t="s">
        <v>176</v>
      </c>
      <c r="AS26" s="86">
        <v>0</v>
      </c>
      <c r="AT26" s="86">
        <v>0</v>
      </c>
      <c r="AU26" s="86"/>
      <c r="AV26" s="86"/>
      <c r="AW26" s="86"/>
      <c r="AX26" s="86"/>
      <c r="AY26" s="86"/>
      <c r="AZ26" s="86"/>
      <c r="BA26" s="86"/>
      <c r="BB26" s="86"/>
      <c r="BC26">
        <v>1</v>
      </c>
      <c r="BD26" s="85" t="str">
        <f>REPLACE(INDEX(GroupVertices[Group],MATCH(Edges[[#This Row],[Vertex 1]],GroupVertices[Vertex],0)),1,1,"")</f>
        <v>4</v>
      </c>
      <c r="BE26" s="85" t="str">
        <f>REPLACE(INDEX(GroupVertices[Group],MATCH(Edges[[#This Row],[Vertex 2]],GroupVertices[Vertex],0)),1,1,"")</f>
        <v>4</v>
      </c>
      <c r="BF26" s="51">
        <v>0</v>
      </c>
      <c r="BG26" s="52">
        <v>0</v>
      </c>
      <c r="BH26" s="51">
        <v>0</v>
      </c>
      <c r="BI26" s="52">
        <v>0</v>
      </c>
      <c r="BJ26" s="51">
        <v>0</v>
      </c>
      <c r="BK26" s="52">
        <v>0</v>
      </c>
      <c r="BL26" s="51">
        <v>10</v>
      </c>
      <c r="BM26" s="52">
        <v>100</v>
      </c>
      <c r="BN26" s="51">
        <v>10</v>
      </c>
    </row>
    <row r="27" spans="1:66" ht="15">
      <c r="A27" s="84" t="s">
        <v>225</v>
      </c>
      <c r="B27" s="84" t="s">
        <v>226</v>
      </c>
      <c r="C27" s="53" t="s">
        <v>938</v>
      </c>
      <c r="D27" s="54">
        <v>3</v>
      </c>
      <c r="E27" s="65" t="s">
        <v>132</v>
      </c>
      <c r="F27" s="55">
        <v>32</v>
      </c>
      <c r="G27" s="53"/>
      <c r="H27" s="57"/>
      <c r="I27" s="56"/>
      <c r="J27" s="56"/>
      <c r="K27" s="36" t="s">
        <v>66</v>
      </c>
      <c r="L27" s="83">
        <v>27</v>
      </c>
      <c r="M27" s="83"/>
      <c r="N27" s="63"/>
      <c r="O27" s="86" t="s">
        <v>237</v>
      </c>
      <c r="P27" s="88">
        <v>43717.647361111114</v>
      </c>
      <c r="Q27" s="86" t="s">
        <v>246</v>
      </c>
      <c r="R27" s="86"/>
      <c r="S27" s="86"/>
      <c r="T27" s="86"/>
      <c r="U27" s="86"/>
      <c r="V27" s="90" t="s">
        <v>291</v>
      </c>
      <c r="W27" s="88">
        <v>43717.647361111114</v>
      </c>
      <c r="X27" s="92">
        <v>43717</v>
      </c>
      <c r="Y27" s="94" t="s">
        <v>307</v>
      </c>
      <c r="Z27" s="90" t="s">
        <v>334</v>
      </c>
      <c r="AA27" s="86"/>
      <c r="AB27" s="86"/>
      <c r="AC27" s="94" t="s">
        <v>361</v>
      </c>
      <c r="AD27" s="86"/>
      <c r="AE27" s="86" t="b">
        <v>0</v>
      </c>
      <c r="AF27" s="86">
        <v>2</v>
      </c>
      <c r="AG27" s="94" t="s">
        <v>378</v>
      </c>
      <c r="AH27" s="86" t="b">
        <v>0</v>
      </c>
      <c r="AI27" s="86" t="s">
        <v>379</v>
      </c>
      <c r="AJ27" s="86"/>
      <c r="AK27" s="94" t="s">
        <v>377</v>
      </c>
      <c r="AL27" s="86" t="b">
        <v>0</v>
      </c>
      <c r="AM27" s="86">
        <v>1</v>
      </c>
      <c r="AN27" s="94" t="s">
        <v>377</v>
      </c>
      <c r="AO27" s="86" t="s">
        <v>382</v>
      </c>
      <c r="AP27" s="86" t="b">
        <v>0</v>
      </c>
      <c r="AQ27" s="94" t="s">
        <v>361</v>
      </c>
      <c r="AR27" s="86" t="s">
        <v>176</v>
      </c>
      <c r="AS27" s="86">
        <v>0</v>
      </c>
      <c r="AT27" s="86">
        <v>0</v>
      </c>
      <c r="AU27" s="86" t="s">
        <v>389</v>
      </c>
      <c r="AV27" s="86" t="s">
        <v>390</v>
      </c>
      <c r="AW27" s="86" t="s">
        <v>391</v>
      </c>
      <c r="AX27" s="86" t="s">
        <v>392</v>
      </c>
      <c r="AY27" s="86" t="s">
        <v>393</v>
      </c>
      <c r="AZ27" s="86" t="s">
        <v>394</v>
      </c>
      <c r="BA27" s="86" t="s">
        <v>395</v>
      </c>
      <c r="BB27" s="90" t="s">
        <v>396</v>
      </c>
      <c r="BC27">
        <v>1</v>
      </c>
      <c r="BD27" s="85" t="str">
        <f>REPLACE(INDEX(GroupVertices[Group],MATCH(Edges[[#This Row],[Vertex 1]],GroupVertices[Vertex],0)),1,1,"")</f>
        <v>1</v>
      </c>
      <c r="BE27" s="85" t="str">
        <f>REPLACE(INDEX(GroupVertices[Group],MATCH(Edges[[#This Row],[Vertex 2]],GroupVertices[Vertex],0)),1,1,"")</f>
        <v>1</v>
      </c>
      <c r="BF27" s="51">
        <v>2</v>
      </c>
      <c r="BG27" s="52">
        <v>9.090909090909092</v>
      </c>
      <c r="BH27" s="51">
        <v>1</v>
      </c>
      <c r="BI27" s="52">
        <v>4.545454545454546</v>
      </c>
      <c r="BJ27" s="51">
        <v>0</v>
      </c>
      <c r="BK27" s="52">
        <v>0</v>
      </c>
      <c r="BL27" s="51">
        <v>19</v>
      </c>
      <c r="BM27" s="52">
        <v>86.36363636363636</v>
      </c>
      <c r="BN27" s="51">
        <v>22</v>
      </c>
    </row>
    <row r="28" spans="1:66" ht="15">
      <c r="A28" s="84" t="s">
        <v>226</v>
      </c>
      <c r="B28" s="84" t="s">
        <v>225</v>
      </c>
      <c r="C28" s="53" t="s">
        <v>938</v>
      </c>
      <c r="D28" s="54">
        <v>3</v>
      </c>
      <c r="E28" s="65" t="s">
        <v>132</v>
      </c>
      <c r="F28" s="55">
        <v>32</v>
      </c>
      <c r="G28" s="53"/>
      <c r="H28" s="57"/>
      <c r="I28" s="56"/>
      <c r="J28" s="56"/>
      <c r="K28" s="36" t="s">
        <v>66</v>
      </c>
      <c r="L28" s="83">
        <v>28</v>
      </c>
      <c r="M28" s="83"/>
      <c r="N28" s="63"/>
      <c r="O28" s="86" t="s">
        <v>236</v>
      </c>
      <c r="P28" s="88">
        <v>43717.66180555556</v>
      </c>
      <c r="Q28" s="86" t="s">
        <v>246</v>
      </c>
      <c r="R28" s="86"/>
      <c r="S28" s="86"/>
      <c r="T28" s="86"/>
      <c r="U28" s="86"/>
      <c r="V28" s="90" t="s">
        <v>292</v>
      </c>
      <c r="W28" s="88">
        <v>43717.66180555556</v>
      </c>
      <c r="X28" s="92">
        <v>43717</v>
      </c>
      <c r="Y28" s="94" t="s">
        <v>308</v>
      </c>
      <c r="Z28" s="90" t="s">
        <v>335</v>
      </c>
      <c r="AA28" s="86"/>
      <c r="AB28" s="86"/>
      <c r="AC28" s="94" t="s">
        <v>362</v>
      </c>
      <c r="AD28" s="86"/>
      <c r="AE28" s="86" t="b">
        <v>0</v>
      </c>
      <c r="AF28" s="86">
        <v>0</v>
      </c>
      <c r="AG28" s="94" t="s">
        <v>377</v>
      </c>
      <c r="AH28" s="86" t="b">
        <v>0</v>
      </c>
      <c r="AI28" s="86" t="s">
        <v>379</v>
      </c>
      <c r="AJ28" s="86"/>
      <c r="AK28" s="94" t="s">
        <v>377</v>
      </c>
      <c r="AL28" s="86" t="b">
        <v>0</v>
      </c>
      <c r="AM28" s="86">
        <v>1</v>
      </c>
      <c r="AN28" s="94" t="s">
        <v>361</v>
      </c>
      <c r="AO28" s="86" t="s">
        <v>386</v>
      </c>
      <c r="AP28" s="86" t="b">
        <v>0</v>
      </c>
      <c r="AQ28" s="94" t="s">
        <v>361</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v>2</v>
      </c>
      <c r="BG28" s="52">
        <v>9.090909090909092</v>
      </c>
      <c r="BH28" s="51">
        <v>1</v>
      </c>
      <c r="BI28" s="52">
        <v>4.545454545454546</v>
      </c>
      <c r="BJ28" s="51">
        <v>0</v>
      </c>
      <c r="BK28" s="52">
        <v>0</v>
      </c>
      <c r="BL28" s="51">
        <v>19</v>
      </c>
      <c r="BM28" s="52">
        <v>86.36363636363636</v>
      </c>
      <c r="BN28" s="51">
        <v>22</v>
      </c>
    </row>
    <row r="29" spans="1:66" ht="15">
      <c r="A29" s="84" t="s">
        <v>224</v>
      </c>
      <c r="B29" s="84" t="s">
        <v>228</v>
      </c>
      <c r="C29" s="53" t="s">
        <v>938</v>
      </c>
      <c r="D29" s="54">
        <v>3</v>
      </c>
      <c r="E29" s="65" t="s">
        <v>132</v>
      </c>
      <c r="F29" s="55">
        <v>32</v>
      </c>
      <c r="G29" s="53"/>
      <c r="H29" s="57"/>
      <c r="I29" s="56"/>
      <c r="J29" s="56"/>
      <c r="K29" s="36" t="s">
        <v>65</v>
      </c>
      <c r="L29" s="83">
        <v>29</v>
      </c>
      <c r="M29" s="83"/>
      <c r="N29" s="63"/>
      <c r="O29" s="86" t="s">
        <v>235</v>
      </c>
      <c r="P29" s="88">
        <v>43718.69980324074</v>
      </c>
      <c r="Q29" s="86" t="s">
        <v>247</v>
      </c>
      <c r="R29" s="90" t="s">
        <v>252</v>
      </c>
      <c r="S29" s="86" t="s">
        <v>261</v>
      </c>
      <c r="T29" s="86" t="s">
        <v>272</v>
      </c>
      <c r="U29" s="90" t="s">
        <v>278</v>
      </c>
      <c r="V29" s="90" t="s">
        <v>278</v>
      </c>
      <c r="W29" s="88">
        <v>43718.69980324074</v>
      </c>
      <c r="X29" s="92">
        <v>43718</v>
      </c>
      <c r="Y29" s="94" t="s">
        <v>309</v>
      </c>
      <c r="Z29" s="90" t="s">
        <v>336</v>
      </c>
      <c r="AA29" s="86"/>
      <c r="AB29" s="86"/>
      <c r="AC29" s="94" t="s">
        <v>363</v>
      </c>
      <c r="AD29" s="86"/>
      <c r="AE29" s="86" t="b">
        <v>0</v>
      </c>
      <c r="AF29" s="86">
        <v>1</v>
      </c>
      <c r="AG29" s="94" t="s">
        <v>377</v>
      </c>
      <c r="AH29" s="86" t="b">
        <v>0</v>
      </c>
      <c r="AI29" s="86" t="s">
        <v>379</v>
      </c>
      <c r="AJ29" s="86"/>
      <c r="AK29" s="94" t="s">
        <v>377</v>
      </c>
      <c r="AL29" s="86" t="b">
        <v>0</v>
      </c>
      <c r="AM29" s="86">
        <v>1</v>
      </c>
      <c r="AN29" s="94" t="s">
        <v>377</v>
      </c>
      <c r="AO29" s="86" t="s">
        <v>386</v>
      </c>
      <c r="AP29" s="86" t="b">
        <v>0</v>
      </c>
      <c r="AQ29" s="94" t="s">
        <v>363</v>
      </c>
      <c r="AR29" s="86" t="s">
        <v>176</v>
      </c>
      <c r="AS29" s="86">
        <v>0</v>
      </c>
      <c r="AT29" s="86">
        <v>0</v>
      </c>
      <c r="AU29" s="86"/>
      <c r="AV29" s="86"/>
      <c r="AW29" s="86"/>
      <c r="AX29" s="86"/>
      <c r="AY29" s="86"/>
      <c r="AZ29" s="86"/>
      <c r="BA29" s="86"/>
      <c r="BB29" s="86"/>
      <c r="BC29">
        <v>1</v>
      </c>
      <c r="BD29" s="85" t="str">
        <f>REPLACE(INDEX(GroupVertices[Group],MATCH(Edges[[#This Row],[Vertex 1]],GroupVertices[Vertex],0)),1,1,"")</f>
        <v>4</v>
      </c>
      <c r="BE29" s="85" t="str">
        <f>REPLACE(INDEX(GroupVertices[Group],MATCH(Edges[[#This Row],[Vertex 2]],GroupVertices[Vertex],0)),1,1,"")</f>
        <v>2</v>
      </c>
      <c r="BF29" s="51"/>
      <c r="BG29" s="52"/>
      <c r="BH29" s="51"/>
      <c r="BI29" s="52"/>
      <c r="BJ29" s="51"/>
      <c r="BK29" s="52"/>
      <c r="BL29" s="51"/>
      <c r="BM29" s="52"/>
      <c r="BN29" s="51"/>
    </row>
    <row r="30" spans="1:66" ht="30">
      <c r="A30" s="84" t="s">
        <v>224</v>
      </c>
      <c r="B30" s="84" t="s">
        <v>229</v>
      </c>
      <c r="C30" s="53" t="s">
        <v>939</v>
      </c>
      <c r="D30" s="54">
        <v>3</v>
      </c>
      <c r="E30" s="65" t="s">
        <v>136</v>
      </c>
      <c r="F30" s="55">
        <v>6</v>
      </c>
      <c r="G30" s="53"/>
      <c r="H30" s="57"/>
      <c r="I30" s="56"/>
      <c r="J30" s="56"/>
      <c r="K30" s="36" t="s">
        <v>65</v>
      </c>
      <c r="L30" s="83">
        <v>30</v>
      </c>
      <c r="M30" s="83"/>
      <c r="N30" s="63"/>
      <c r="O30" s="86" t="s">
        <v>235</v>
      </c>
      <c r="P30" s="88">
        <v>43718.69980324074</v>
      </c>
      <c r="Q30" s="86" t="s">
        <v>247</v>
      </c>
      <c r="R30" s="90" t="s">
        <v>252</v>
      </c>
      <c r="S30" s="86" t="s">
        <v>261</v>
      </c>
      <c r="T30" s="86" t="s">
        <v>272</v>
      </c>
      <c r="U30" s="90" t="s">
        <v>278</v>
      </c>
      <c r="V30" s="90" t="s">
        <v>278</v>
      </c>
      <c r="W30" s="88">
        <v>43718.69980324074</v>
      </c>
      <c r="X30" s="92">
        <v>43718</v>
      </c>
      <c r="Y30" s="94" t="s">
        <v>309</v>
      </c>
      <c r="Z30" s="90" t="s">
        <v>336</v>
      </c>
      <c r="AA30" s="86"/>
      <c r="AB30" s="86"/>
      <c r="AC30" s="94" t="s">
        <v>363</v>
      </c>
      <c r="AD30" s="86"/>
      <c r="AE30" s="86" t="b">
        <v>0</v>
      </c>
      <c r="AF30" s="86">
        <v>1</v>
      </c>
      <c r="AG30" s="94" t="s">
        <v>377</v>
      </c>
      <c r="AH30" s="86" t="b">
        <v>0</v>
      </c>
      <c r="AI30" s="86" t="s">
        <v>379</v>
      </c>
      <c r="AJ30" s="86"/>
      <c r="AK30" s="94" t="s">
        <v>377</v>
      </c>
      <c r="AL30" s="86" t="b">
        <v>0</v>
      </c>
      <c r="AM30" s="86">
        <v>1</v>
      </c>
      <c r="AN30" s="94" t="s">
        <v>377</v>
      </c>
      <c r="AO30" s="86" t="s">
        <v>386</v>
      </c>
      <c r="AP30" s="86" t="b">
        <v>0</v>
      </c>
      <c r="AQ30" s="94" t="s">
        <v>363</v>
      </c>
      <c r="AR30" s="86" t="s">
        <v>176</v>
      </c>
      <c r="AS30" s="86">
        <v>0</v>
      </c>
      <c r="AT30" s="86">
        <v>0</v>
      </c>
      <c r="AU30" s="86"/>
      <c r="AV30" s="86"/>
      <c r="AW30" s="86"/>
      <c r="AX30" s="86"/>
      <c r="AY30" s="86"/>
      <c r="AZ30" s="86"/>
      <c r="BA30" s="86"/>
      <c r="BB30" s="86"/>
      <c r="BC30">
        <v>2</v>
      </c>
      <c r="BD30" s="85" t="str">
        <f>REPLACE(INDEX(GroupVertices[Group],MATCH(Edges[[#This Row],[Vertex 1]],GroupVertices[Vertex],0)),1,1,"")</f>
        <v>4</v>
      </c>
      <c r="BE30" s="85" t="str">
        <f>REPLACE(INDEX(GroupVertices[Group],MATCH(Edges[[#This Row],[Vertex 2]],GroupVertices[Vertex],0)),1,1,"")</f>
        <v>2</v>
      </c>
      <c r="BF30" s="51"/>
      <c r="BG30" s="52"/>
      <c r="BH30" s="51"/>
      <c r="BI30" s="52"/>
      <c r="BJ30" s="51"/>
      <c r="BK30" s="52"/>
      <c r="BL30" s="51"/>
      <c r="BM30" s="52"/>
      <c r="BN30" s="51"/>
    </row>
    <row r="31" spans="1:66" ht="30">
      <c r="A31" s="84" t="s">
        <v>224</v>
      </c>
      <c r="B31" s="84" t="s">
        <v>226</v>
      </c>
      <c r="C31" s="53" t="s">
        <v>939</v>
      </c>
      <c r="D31" s="54">
        <v>3</v>
      </c>
      <c r="E31" s="65" t="s">
        <v>136</v>
      </c>
      <c r="F31" s="55">
        <v>6</v>
      </c>
      <c r="G31" s="53"/>
      <c r="H31" s="57"/>
      <c r="I31" s="56"/>
      <c r="J31" s="56"/>
      <c r="K31" s="36" t="s">
        <v>66</v>
      </c>
      <c r="L31" s="83">
        <v>31</v>
      </c>
      <c r="M31" s="83"/>
      <c r="N31" s="63"/>
      <c r="O31" s="86" t="s">
        <v>235</v>
      </c>
      <c r="P31" s="88">
        <v>43718.69980324074</v>
      </c>
      <c r="Q31" s="86" t="s">
        <v>247</v>
      </c>
      <c r="R31" s="90" t="s">
        <v>252</v>
      </c>
      <c r="S31" s="86" t="s">
        <v>261</v>
      </c>
      <c r="T31" s="86" t="s">
        <v>272</v>
      </c>
      <c r="U31" s="90" t="s">
        <v>278</v>
      </c>
      <c r="V31" s="90" t="s">
        <v>278</v>
      </c>
      <c r="W31" s="88">
        <v>43718.69980324074</v>
      </c>
      <c r="X31" s="92">
        <v>43718</v>
      </c>
      <c r="Y31" s="94" t="s">
        <v>309</v>
      </c>
      <c r="Z31" s="90" t="s">
        <v>336</v>
      </c>
      <c r="AA31" s="86"/>
      <c r="AB31" s="86"/>
      <c r="AC31" s="94" t="s">
        <v>363</v>
      </c>
      <c r="AD31" s="86"/>
      <c r="AE31" s="86" t="b">
        <v>0</v>
      </c>
      <c r="AF31" s="86">
        <v>1</v>
      </c>
      <c r="AG31" s="94" t="s">
        <v>377</v>
      </c>
      <c r="AH31" s="86" t="b">
        <v>0</v>
      </c>
      <c r="AI31" s="86" t="s">
        <v>379</v>
      </c>
      <c r="AJ31" s="86"/>
      <c r="AK31" s="94" t="s">
        <v>377</v>
      </c>
      <c r="AL31" s="86" t="b">
        <v>0</v>
      </c>
      <c r="AM31" s="86">
        <v>1</v>
      </c>
      <c r="AN31" s="94" t="s">
        <v>377</v>
      </c>
      <c r="AO31" s="86" t="s">
        <v>386</v>
      </c>
      <c r="AP31" s="86" t="b">
        <v>0</v>
      </c>
      <c r="AQ31" s="94" t="s">
        <v>363</v>
      </c>
      <c r="AR31" s="86" t="s">
        <v>176</v>
      </c>
      <c r="AS31" s="86">
        <v>0</v>
      </c>
      <c r="AT31" s="86">
        <v>0</v>
      </c>
      <c r="AU31" s="86"/>
      <c r="AV31" s="86"/>
      <c r="AW31" s="86"/>
      <c r="AX31" s="86"/>
      <c r="AY31" s="86"/>
      <c r="AZ31" s="86"/>
      <c r="BA31" s="86"/>
      <c r="BB31" s="86"/>
      <c r="BC31">
        <v>2</v>
      </c>
      <c r="BD31" s="85" t="str">
        <f>REPLACE(INDEX(GroupVertices[Group],MATCH(Edges[[#This Row],[Vertex 1]],GroupVertices[Vertex],0)),1,1,"")</f>
        <v>4</v>
      </c>
      <c r="BE31" s="85" t="str">
        <f>REPLACE(INDEX(GroupVertices[Group],MATCH(Edges[[#This Row],[Vertex 2]],GroupVertices[Vertex],0)),1,1,"")</f>
        <v>1</v>
      </c>
      <c r="BF31" s="51">
        <v>0</v>
      </c>
      <c r="BG31" s="52">
        <v>0</v>
      </c>
      <c r="BH31" s="51">
        <v>0</v>
      </c>
      <c r="BI31" s="52">
        <v>0</v>
      </c>
      <c r="BJ31" s="51">
        <v>0</v>
      </c>
      <c r="BK31" s="52">
        <v>0</v>
      </c>
      <c r="BL31" s="51">
        <v>32</v>
      </c>
      <c r="BM31" s="52">
        <v>100</v>
      </c>
      <c r="BN31" s="51">
        <v>32</v>
      </c>
    </row>
    <row r="32" spans="1:66" ht="30">
      <c r="A32" s="84" t="s">
        <v>224</v>
      </c>
      <c r="B32" s="84" t="s">
        <v>229</v>
      </c>
      <c r="C32" s="53" t="s">
        <v>939</v>
      </c>
      <c r="D32" s="54">
        <v>3</v>
      </c>
      <c r="E32" s="65" t="s">
        <v>136</v>
      </c>
      <c r="F32" s="55">
        <v>6</v>
      </c>
      <c r="G32" s="53"/>
      <c r="H32" s="57"/>
      <c r="I32" s="56"/>
      <c r="J32" s="56"/>
      <c r="K32" s="36" t="s">
        <v>65</v>
      </c>
      <c r="L32" s="83">
        <v>32</v>
      </c>
      <c r="M32" s="83"/>
      <c r="N32" s="63"/>
      <c r="O32" s="86" t="s">
        <v>235</v>
      </c>
      <c r="P32" s="88">
        <v>43722.60150462963</v>
      </c>
      <c r="Q32" s="86" t="s">
        <v>245</v>
      </c>
      <c r="R32" s="90" t="s">
        <v>251</v>
      </c>
      <c r="S32" s="86" t="s">
        <v>260</v>
      </c>
      <c r="T32" s="86" t="s">
        <v>271</v>
      </c>
      <c r="U32" s="86"/>
      <c r="V32" s="90" t="s">
        <v>290</v>
      </c>
      <c r="W32" s="88">
        <v>43722.60150462963</v>
      </c>
      <c r="X32" s="92">
        <v>43722</v>
      </c>
      <c r="Y32" s="94" t="s">
        <v>306</v>
      </c>
      <c r="Z32" s="90" t="s">
        <v>333</v>
      </c>
      <c r="AA32" s="86"/>
      <c r="AB32" s="86"/>
      <c r="AC32" s="94" t="s">
        <v>360</v>
      </c>
      <c r="AD32" s="86"/>
      <c r="AE32" s="86" t="b">
        <v>0</v>
      </c>
      <c r="AF32" s="86">
        <v>1</v>
      </c>
      <c r="AG32" s="94" t="s">
        <v>377</v>
      </c>
      <c r="AH32" s="86" t="b">
        <v>1</v>
      </c>
      <c r="AI32" s="86" t="s">
        <v>381</v>
      </c>
      <c r="AJ32" s="86"/>
      <c r="AK32" s="94" t="s">
        <v>374</v>
      </c>
      <c r="AL32" s="86" t="b">
        <v>0</v>
      </c>
      <c r="AM32" s="86">
        <v>0</v>
      </c>
      <c r="AN32" s="94" t="s">
        <v>377</v>
      </c>
      <c r="AO32" s="86" t="s">
        <v>383</v>
      </c>
      <c r="AP32" s="86" t="b">
        <v>0</v>
      </c>
      <c r="AQ32" s="94" t="s">
        <v>360</v>
      </c>
      <c r="AR32" s="86" t="s">
        <v>176</v>
      </c>
      <c r="AS32" s="86">
        <v>0</v>
      </c>
      <c r="AT32" s="86">
        <v>0</v>
      </c>
      <c r="AU32" s="86"/>
      <c r="AV32" s="86"/>
      <c r="AW32" s="86"/>
      <c r="AX32" s="86"/>
      <c r="AY32" s="86"/>
      <c r="AZ32" s="86"/>
      <c r="BA32" s="86"/>
      <c r="BB32" s="86"/>
      <c r="BC32">
        <v>2</v>
      </c>
      <c r="BD32" s="85" t="str">
        <f>REPLACE(INDEX(GroupVertices[Group],MATCH(Edges[[#This Row],[Vertex 1]],GroupVertices[Vertex],0)),1,1,"")</f>
        <v>4</v>
      </c>
      <c r="BE32" s="85" t="str">
        <f>REPLACE(INDEX(GroupVertices[Group],MATCH(Edges[[#This Row],[Vertex 2]],GroupVertices[Vertex],0)),1,1,"")</f>
        <v>2</v>
      </c>
      <c r="BF32" s="51"/>
      <c r="BG32" s="52"/>
      <c r="BH32" s="51"/>
      <c r="BI32" s="52"/>
      <c r="BJ32" s="51"/>
      <c r="BK32" s="52"/>
      <c r="BL32" s="51"/>
      <c r="BM32" s="52"/>
      <c r="BN32" s="51"/>
    </row>
    <row r="33" spans="1:66" ht="30">
      <c r="A33" s="84" t="s">
        <v>224</v>
      </c>
      <c r="B33" s="84" t="s">
        <v>226</v>
      </c>
      <c r="C33" s="53" t="s">
        <v>939</v>
      </c>
      <c r="D33" s="54">
        <v>3</v>
      </c>
      <c r="E33" s="65" t="s">
        <v>136</v>
      </c>
      <c r="F33" s="55">
        <v>6</v>
      </c>
      <c r="G33" s="53"/>
      <c r="H33" s="57"/>
      <c r="I33" s="56"/>
      <c r="J33" s="56"/>
      <c r="K33" s="36" t="s">
        <v>66</v>
      </c>
      <c r="L33" s="83">
        <v>33</v>
      </c>
      <c r="M33" s="83"/>
      <c r="N33" s="63"/>
      <c r="O33" s="86" t="s">
        <v>235</v>
      </c>
      <c r="P33" s="88">
        <v>43722.60150462963</v>
      </c>
      <c r="Q33" s="86" t="s">
        <v>245</v>
      </c>
      <c r="R33" s="90" t="s">
        <v>251</v>
      </c>
      <c r="S33" s="86" t="s">
        <v>260</v>
      </c>
      <c r="T33" s="86" t="s">
        <v>271</v>
      </c>
      <c r="U33" s="86"/>
      <c r="V33" s="90" t="s">
        <v>290</v>
      </c>
      <c r="W33" s="88">
        <v>43722.60150462963</v>
      </c>
      <c r="X33" s="92">
        <v>43722</v>
      </c>
      <c r="Y33" s="94" t="s">
        <v>306</v>
      </c>
      <c r="Z33" s="90" t="s">
        <v>333</v>
      </c>
      <c r="AA33" s="86"/>
      <c r="AB33" s="86"/>
      <c r="AC33" s="94" t="s">
        <v>360</v>
      </c>
      <c r="AD33" s="86"/>
      <c r="AE33" s="86" t="b">
        <v>0</v>
      </c>
      <c r="AF33" s="86">
        <v>1</v>
      </c>
      <c r="AG33" s="94" t="s">
        <v>377</v>
      </c>
      <c r="AH33" s="86" t="b">
        <v>1</v>
      </c>
      <c r="AI33" s="86" t="s">
        <v>381</v>
      </c>
      <c r="AJ33" s="86"/>
      <c r="AK33" s="94" t="s">
        <v>374</v>
      </c>
      <c r="AL33" s="86" t="b">
        <v>0</v>
      </c>
      <c r="AM33" s="86">
        <v>0</v>
      </c>
      <c r="AN33" s="94" t="s">
        <v>377</v>
      </c>
      <c r="AO33" s="86" t="s">
        <v>383</v>
      </c>
      <c r="AP33" s="86" t="b">
        <v>0</v>
      </c>
      <c r="AQ33" s="94" t="s">
        <v>360</v>
      </c>
      <c r="AR33" s="86" t="s">
        <v>176</v>
      </c>
      <c r="AS33" s="86">
        <v>0</v>
      </c>
      <c r="AT33" s="86">
        <v>0</v>
      </c>
      <c r="AU33" s="86"/>
      <c r="AV33" s="86"/>
      <c r="AW33" s="86"/>
      <c r="AX33" s="86"/>
      <c r="AY33" s="86"/>
      <c r="AZ33" s="86"/>
      <c r="BA33" s="86"/>
      <c r="BB33" s="86"/>
      <c r="BC33">
        <v>2</v>
      </c>
      <c r="BD33" s="85" t="str">
        <f>REPLACE(INDEX(GroupVertices[Group],MATCH(Edges[[#This Row],[Vertex 1]],GroupVertices[Vertex],0)),1,1,"")</f>
        <v>4</v>
      </c>
      <c r="BE33" s="85" t="str">
        <f>REPLACE(INDEX(GroupVertices[Group],MATCH(Edges[[#This Row],[Vertex 2]],GroupVertices[Vertex],0)),1,1,"")</f>
        <v>1</v>
      </c>
      <c r="BF33" s="51"/>
      <c r="BG33" s="52"/>
      <c r="BH33" s="51"/>
      <c r="BI33" s="52"/>
      <c r="BJ33" s="51"/>
      <c r="BK33" s="52"/>
      <c r="BL33" s="51"/>
      <c r="BM33" s="52"/>
      <c r="BN33" s="51"/>
    </row>
    <row r="34" spans="1:66" ht="15">
      <c r="A34" s="84" t="s">
        <v>226</v>
      </c>
      <c r="B34" s="84" t="s">
        <v>224</v>
      </c>
      <c r="C34" s="53" t="s">
        <v>938</v>
      </c>
      <c r="D34" s="54">
        <v>3</v>
      </c>
      <c r="E34" s="65" t="s">
        <v>132</v>
      </c>
      <c r="F34" s="55">
        <v>32</v>
      </c>
      <c r="G34" s="53"/>
      <c r="H34" s="57"/>
      <c r="I34" s="56"/>
      <c r="J34" s="56"/>
      <c r="K34" s="36" t="s">
        <v>66</v>
      </c>
      <c r="L34" s="83">
        <v>34</v>
      </c>
      <c r="M34" s="83"/>
      <c r="N34" s="63"/>
      <c r="O34" s="86" t="s">
        <v>236</v>
      </c>
      <c r="P34" s="88">
        <v>43719.70392361111</v>
      </c>
      <c r="Q34" s="86" t="s">
        <v>247</v>
      </c>
      <c r="R34" s="86"/>
      <c r="S34" s="86"/>
      <c r="T34" s="86"/>
      <c r="U34" s="86"/>
      <c r="V34" s="90" t="s">
        <v>292</v>
      </c>
      <c r="W34" s="88">
        <v>43719.70392361111</v>
      </c>
      <c r="X34" s="92">
        <v>43719</v>
      </c>
      <c r="Y34" s="94" t="s">
        <v>310</v>
      </c>
      <c r="Z34" s="90" t="s">
        <v>337</v>
      </c>
      <c r="AA34" s="86"/>
      <c r="AB34" s="86"/>
      <c r="AC34" s="94" t="s">
        <v>364</v>
      </c>
      <c r="AD34" s="86"/>
      <c r="AE34" s="86" t="b">
        <v>0</v>
      </c>
      <c r="AF34" s="86">
        <v>0</v>
      </c>
      <c r="AG34" s="94" t="s">
        <v>377</v>
      </c>
      <c r="AH34" s="86" t="b">
        <v>0</v>
      </c>
      <c r="AI34" s="86" t="s">
        <v>379</v>
      </c>
      <c r="AJ34" s="86"/>
      <c r="AK34" s="94" t="s">
        <v>377</v>
      </c>
      <c r="AL34" s="86" t="b">
        <v>0</v>
      </c>
      <c r="AM34" s="86">
        <v>1</v>
      </c>
      <c r="AN34" s="94" t="s">
        <v>363</v>
      </c>
      <c r="AO34" s="86" t="s">
        <v>386</v>
      </c>
      <c r="AP34" s="86" t="b">
        <v>0</v>
      </c>
      <c r="AQ34" s="94" t="s">
        <v>363</v>
      </c>
      <c r="AR34" s="86" t="s">
        <v>176</v>
      </c>
      <c r="AS34" s="86">
        <v>0</v>
      </c>
      <c r="AT34" s="86">
        <v>0</v>
      </c>
      <c r="AU34" s="86"/>
      <c r="AV34" s="86"/>
      <c r="AW34" s="86"/>
      <c r="AX34" s="86"/>
      <c r="AY34" s="86"/>
      <c r="AZ34" s="86"/>
      <c r="BA34" s="86"/>
      <c r="BB34" s="86"/>
      <c r="BC34">
        <v>1</v>
      </c>
      <c r="BD34" s="85" t="str">
        <f>REPLACE(INDEX(GroupVertices[Group],MATCH(Edges[[#This Row],[Vertex 1]],GroupVertices[Vertex],0)),1,1,"")</f>
        <v>1</v>
      </c>
      <c r="BE34" s="85" t="str">
        <f>REPLACE(INDEX(GroupVertices[Group],MATCH(Edges[[#This Row],[Vertex 2]],GroupVertices[Vertex],0)),1,1,"")</f>
        <v>4</v>
      </c>
      <c r="BF34" s="51">
        <v>0</v>
      </c>
      <c r="BG34" s="52">
        <v>0</v>
      </c>
      <c r="BH34" s="51">
        <v>0</v>
      </c>
      <c r="BI34" s="52">
        <v>0</v>
      </c>
      <c r="BJ34" s="51">
        <v>0</v>
      </c>
      <c r="BK34" s="52">
        <v>0</v>
      </c>
      <c r="BL34" s="51">
        <v>32</v>
      </c>
      <c r="BM34" s="52">
        <v>100</v>
      </c>
      <c r="BN34" s="51">
        <v>32</v>
      </c>
    </row>
    <row r="35" spans="1:66" ht="15">
      <c r="A35" s="84" t="s">
        <v>227</v>
      </c>
      <c r="B35" s="84" t="s">
        <v>232</v>
      </c>
      <c r="C35" s="53" t="s">
        <v>938</v>
      </c>
      <c r="D35" s="54">
        <v>3</v>
      </c>
      <c r="E35" s="65" t="s">
        <v>132</v>
      </c>
      <c r="F35" s="55">
        <v>32</v>
      </c>
      <c r="G35" s="53"/>
      <c r="H35" s="57"/>
      <c r="I35" s="56"/>
      <c r="J35" s="56"/>
      <c r="K35" s="36" t="s">
        <v>65</v>
      </c>
      <c r="L35" s="83">
        <v>35</v>
      </c>
      <c r="M35" s="83"/>
      <c r="N35" s="63"/>
      <c r="O35" s="86" t="s">
        <v>235</v>
      </c>
      <c r="P35" s="88">
        <v>43718.65875</v>
      </c>
      <c r="Q35" s="86" t="s">
        <v>243</v>
      </c>
      <c r="R35" s="90" t="s">
        <v>253</v>
      </c>
      <c r="S35" s="86" t="s">
        <v>262</v>
      </c>
      <c r="T35" s="86" t="s">
        <v>273</v>
      </c>
      <c r="U35" s="90" t="s">
        <v>279</v>
      </c>
      <c r="V35" s="90" t="s">
        <v>279</v>
      </c>
      <c r="W35" s="88">
        <v>43718.65875</v>
      </c>
      <c r="X35" s="92">
        <v>43718</v>
      </c>
      <c r="Y35" s="94" t="s">
        <v>311</v>
      </c>
      <c r="Z35" s="90" t="s">
        <v>338</v>
      </c>
      <c r="AA35" s="86"/>
      <c r="AB35" s="86"/>
      <c r="AC35" s="94" t="s">
        <v>365</v>
      </c>
      <c r="AD35" s="86"/>
      <c r="AE35" s="86" t="b">
        <v>0</v>
      </c>
      <c r="AF35" s="86">
        <v>2</v>
      </c>
      <c r="AG35" s="94" t="s">
        <v>377</v>
      </c>
      <c r="AH35" s="86" t="b">
        <v>0</v>
      </c>
      <c r="AI35" s="86" t="s">
        <v>379</v>
      </c>
      <c r="AJ35" s="86"/>
      <c r="AK35" s="94" t="s">
        <v>377</v>
      </c>
      <c r="AL35" s="86" t="b">
        <v>0</v>
      </c>
      <c r="AM35" s="86">
        <v>2</v>
      </c>
      <c r="AN35" s="94" t="s">
        <v>377</v>
      </c>
      <c r="AO35" s="86" t="s">
        <v>388</v>
      </c>
      <c r="AP35" s="86" t="b">
        <v>0</v>
      </c>
      <c r="AQ35" s="94" t="s">
        <v>365</v>
      </c>
      <c r="AR35" s="86" t="s">
        <v>176</v>
      </c>
      <c r="AS35" s="86">
        <v>0</v>
      </c>
      <c r="AT35" s="86">
        <v>0</v>
      </c>
      <c r="AU35" s="86"/>
      <c r="AV35" s="86"/>
      <c r="AW35" s="86"/>
      <c r="AX35" s="86"/>
      <c r="AY35" s="86"/>
      <c r="AZ35" s="86"/>
      <c r="BA35" s="86"/>
      <c r="BB35" s="86"/>
      <c r="BC35">
        <v>1</v>
      </c>
      <c r="BD35" s="85" t="str">
        <f>REPLACE(INDEX(GroupVertices[Group],MATCH(Edges[[#This Row],[Vertex 1]],GroupVertices[Vertex],0)),1,1,"")</f>
        <v>3</v>
      </c>
      <c r="BE35" s="85" t="str">
        <f>REPLACE(INDEX(GroupVertices[Group],MATCH(Edges[[#This Row],[Vertex 2]],GroupVertices[Vertex],0)),1,1,"")</f>
        <v>3</v>
      </c>
      <c r="BF35" s="51">
        <v>0</v>
      </c>
      <c r="BG35" s="52">
        <v>0</v>
      </c>
      <c r="BH35" s="51">
        <v>0</v>
      </c>
      <c r="BI35" s="52">
        <v>0</v>
      </c>
      <c r="BJ35" s="51">
        <v>0</v>
      </c>
      <c r="BK35" s="52">
        <v>0</v>
      </c>
      <c r="BL35" s="51">
        <v>41</v>
      </c>
      <c r="BM35" s="52">
        <v>100</v>
      </c>
      <c r="BN35" s="51">
        <v>41</v>
      </c>
    </row>
    <row r="36" spans="1:66" ht="15">
      <c r="A36" s="84" t="s">
        <v>226</v>
      </c>
      <c r="B36" s="84" t="s">
        <v>232</v>
      </c>
      <c r="C36" s="53" t="s">
        <v>938</v>
      </c>
      <c r="D36" s="54">
        <v>3</v>
      </c>
      <c r="E36" s="65" t="s">
        <v>132</v>
      </c>
      <c r="F36" s="55">
        <v>32</v>
      </c>
      <c r="G36" s="53"/>
      <c r="H36" s="57"/>
      <c r="I36" s="56"/>
      <c r="J36" s="56"/>
      <c r="K36" s="36" t="s">
        <v>65</v>
      </c>
      <c r="L36" s="83">
        <v>36</v>
      </c>
      <c r="M36" s="83"/>
      <c r="N36" s="63"/>
      <c r="O36" s="86" t="s">
        <v>235</v>
      </c>
      <c r="P36" s="88">
        <v>43719.70553240741</v>
      </c>
      <c r="Q36" s="86" t="s">
        <v>243</v>
      </c>
      <c r="R36" s="86"/>
      <c r="S36" s="86"/>
      <c r="T36" s="86" t="s">
        <v>269</v>
      </c>
      <c r="U36" s="86"/>
      <c r="V36" s="90" t="s">
        <v>292</v>
      </c>
      <c r="W36" s="88">
        <v>43719.70553240741</v>
      </c>
      <c r="X36" s="92">
        <v>43719</v>
      </c>
      <c r="Y36" s="94" t="s">
        <v>312</v>
      </c>
      <c r="Z36" s="90" t="s">
        <v>339</v>
      </c>
      <c r="AA36" s="86"/>
      <c r="AB36" s="86"/>
      <c r="AC36" s="94" t="s">
        <v>366</v>
      </c>
      <c r="AD36" s="86"/>
      <c r="AE36" s="86" t="b">
        <v>0</v>
      </c>
      <c r="AF36" s="86">
        <v>0</v>
      </c>
      <c r="AG36" s="94" t="s">
        <v>377</v>
      </c>
      <c r="AH36" s="86" t="b">
        <v>0</v>
      </c>
      <c r="AI36" s="86" t="s">
        <v>379</v>
      </c>
      <c r="AJ36" s="86"/>
      <c r="AK36" s="94" t="s">
        <v>377</v>
      </c>
      <c r="AL36" s="86" t="b">
        <v>0</v>
      </c>
      <c r="AM36" s="86">
        <v>2</v>
      </c>
      <c r="AN36" s="94" t="s">
        <v>365</v>
      </c>
      <c r="AO36" s="86" t="s">
        <v>386</v>
      </c>
      <c r="AP36" s="86" t="b">
        <v>0</v>
      </c>
      <c r="AQ36" s="94" t="s">
        <v>365</v>
      </c>
      <c r="AR36" s="86" t="s">
        <v>176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3</v>
      </c>
      <c r="BF36" s="51">
        <v>0</v>
      </c>
      <c r="BG36" s="52">
        <v>0</v>
      </c>
      <c r="BH36" s="51">
        <v>0</v>
      </c>
      <c r="BI36" s="52">
        <v>0</v>
      </c>
      <c r="BJ36" s="51">
        <v>0</v>
      </c>
      <c r="BK36" s="52">
        <v>0</v>
      </c>
      <c r="BL36" s="51">
        <v>41</v>
      </c>
      <c r="BM36" s="52">
        <v>100</v>
      </c>
      <c r="BN36" s="51">
        <v>41</v>
      </c>
    </row>
    <row r="37" spans="1:66" ht="15">
      <c r="A37" s="84" t="s">
        <v>228</v>
      </c>
      <c r="B37" s="84" t="s">
        <v>227</v>
      </c>
      <c r="C37" s="53" t="s">
        <v>938</v>
      </c>
      <c r="D37" s="54">
        <v>3</v>
      </c>
      <c r="E37" s="65" t="s">
        <v>132</v>
      </c>
      <c r="F37" s="55">
        <v>32</v>
      </c>
      <c r="G37" s="53"/>
      <c r="H37" s="57"/>
      <c r="I37" s="56"/>
      <c r="J37" s="56"/>
      <c r="K37" s="36" t="s">
        <v>65</v>
      </c>
      <c r="L37" s="83">
        <v>37</v>
      </c>
      <c r="M37" s="83"/>
      <c r="N37" s="63"/>
      <c r="O37" s="86" t="s">
        <v>235</v>
      </c>
      <c r="P37" s="88">
        <v>43720.34789351852</v>
      </c>
      <c r="Q37" s="86" t="s">
        <v>242</v>
      </c>
      <c r="R37" s="90" t="s">
        <v>254</v>
      </c>
      <c r="S37" s="86" t="s">
        <v>263</v>
      </c>
      <c r="T37" s="86" t="s">
        <v>232</v>
      </c>
      <c r="U37" s="90" t="s">
        <v>280</v>
      </c>
      <c r="V37" s="90" t="s">
        <v>280</v>
      </c>
      <c r="W37" s="88">
        <v>43720.34789351852</v>
      </c>
      <c r="X37" s="92">
        <v>43720</v>
      </c>
      <c r="Y37" s="94" t="s">
        <v>313</v>
      </c>
      <c r="Z37" s="90" t="s">
        <v>340</v>
      </c>
      <c r="AA37" s="86"/>
      <c r="AB37" s="86"/>
      <c r="AC37" s="94" t="s">
        <v>367</v>
      </c>
      <c r="AD37" s="86"/>
      <c r="AE37" s="86" t="b">
        <v>0</v>
      </c>
      <c r="AF37" s="86">
        <v>9</v>
      </c>
      <c r="AG37" s="94" t="s">
        <v>377</v>
      </c>
      <c r="AH37" s="86" t="b">
        <v>0</v>
      </c>
      <c r="AI37" s="86" t="s">
        <v>379</v>
      </c>
      <c r="AJ37" s="86"/>
      <c r="AK37" s="94" t="s">
        <v>377</v>
      </c>
      <c r="AL37" s="86" t="b">
        <v>0</v>
      </c>
      <c r="AM37" s="86">
        <v>4</v>
      </c>
      <c r="AN37" s="94" t="s">
        <v>377</v>
      </c>
      <c r="AO37" s="86" t="s">
        <v>386</v>
      </c>
      <c r="AP37" s="86" t="b">
        <v>0</v>
      </c>
      <c r="AQ37" s="94" t="s">
        <v>367</v>
      </c>
      <c r="AR37" s="86" t="s">
        <v>176</v>
      </c>
      <c r="AS37" s="86">
        <v>0</v>
      </c>
      <c r="AT37" s="86">
        <v>0</v>
      </c>
      <c r="AU37" s="86"/>
      <c r="AV37" s="86"/>
      <c r="AW37" s="86"/>
      <c r="AX37" s="86"/>
      <c r="AY37" s="86"/>
      <c r="AZ37" s="86"/>
      <c r="BA37" s="86"/>
      <c r="BB37" s="86"/>
      <c r="BC37">
        <v>1</v>
      </c>
      <c r="BD37" s="85" t="str">
        <f>REPLACE(INDEX(GroupVertices[Group],MATCH(Edges[[#This Row],[Vertex 1]],GroupVertices[Vertex],0)),1,1,"")</f>
        <v>2</v>
      </c>
      <c r="BE37" s="85" t="str">
        <f>REPLACE(INDEX(GroupVertices[Group],MATCH(Edges[[#This Row],[Vertex 2]],GroupVertices[Vertex],0)),1,1,"")</f>
        <v>3</v>
      </c>
      <c r="BF37" s="51"/>
      <c r="BG37" s="52"/>
      <c r="BH37" s="51"/>
      <c r="BI37" s="52"/>
      <c r="BJ37" s="51"/>
      <c r="BK37" s="52"/>
      <c r="BL37" s="51"/>
      <c r="BM37" s="52"/>
      <c r="BN37" s="51"/>
    </row>
    <row r="38" spans="1:66" ht="15">
      <c r="A38" s="84" t="s">
        <v>227</v>
      </c>
      <c r="B38" s="84" t="s">
        <v>226</v>
      </c>
      <c r="C38" s="53" t="s">
        <v>938</v>
      </c>
      <c r="D38" s="54">
        <v>3</v>
      </c>
      <c r="E38" s="65" t="s">
        <v>132</v>
      </c>
      <c r="F38" s="55">
        <v>32</v>
      </c>
      <c r="G38" s="53"/>
      <c r="H38" s="57"/>
      <c r="I38" s="56"/>
      <c r="J38" s="56"/>
      <c r="K38" s="36" t="s">
        <v>66</v>
      </c>
      <c r="L38" s="83">
        <v>38</v>
      </c>
      <c r="M38" s="83"/>
      <c r="N38" s="63"/>
      <c r="O38" s="86" t="s">
        <v>235</v>
      </c>
      <c r="P38" s="88">
        <v>43722.541666666664</v>
      </c>
      <c r="Q38" s="86" t="s">
        <v>244</v>
      </c>
      <c r="R38" s="90" t="s">
        <v>255</v>
      </c>
      <c r="S38" s="86" t="s">
        <v>264</v>
      </c>
      <c r="T38" s="86" t="s">
        <v>274</v>
      </c>
      <c r="U38" s="90" t="s">
        <v>279</v>
      </c>
      <c r="V38" s="90" t="s">
        <v>279</v>
      </c>
      <c r="W38" s="88">
        <v>43722.541666666664</v>
      </c>
      <c r="X38" s="92">
        <v>43722</v>
      </c>
      <c r="Y38" s="94" t="s">
        <v>314</v>
      </c>
      <c r="Z38" s="90" t="s">
        <v>341</v>
      </c>
      <c r="AA38" s="86"/>
      <c r="AB38" s="86"/>
      <c r="AC38" s="94" t="s">
        <v>368</v>
      </c>
      <c r="AD38" s="86"/>
      <c r="AE38" s="86" t="b">
        <v>0</v>
      </c>
      <c r="AF38" s="86">
        <v>2</v>
      </c>
      <c r="AG38" s="94" t="s">
        <v>377</v>
      </c>
      <c r="AH38" s="86" t="b">
        <v>0</v>
      </c>
      <c r="AI38" s="86" t="s">
        <v>379</v>
      </c>
      <c r="AJ38" s="86"/>
      <c r="AK38" s="94" t="s">
        <v>377</v>
      </c>
      <c r="AL38" s="86" t="b">
        <v>0</v>
      </c>
      <c r="AM38" s="86">
        <v>2</v>
      </c>
      <c r="AN38" s="94" t="s">
        <v>377</v>
      </c>
      <c r="AO38" s="86" t="s">
        <v>388</v>
      </c>
      <c r="AP38" s="86" t="b">
        <v>0</v>
      </c>
      <c r="AQ38" s="94" t="s">
        <v>368</v>
      </c>
      <c r="AR38" s="86" t="s">
        <v>176</v>
      </c>
      <c r="AS38" s="86">
        <v>0</v>
      </c>
      <c r="AT38" s="86">
        <v>0</v>
      </c>
      <c r="AU38" s="86"/>
      <c r="AV38" s="86"/>
      <c r="AW38" s="86"/>
      <c r="AX38" s="86"/>
      <c r="AY38" s="86"/>
      <c r="AZ38" s="86"/>
      <c r="BA38" s="86"/>
      <c r="BB38" s="86"/>
      <c r="BC38">
        <v>1</v>
      </c>
      <c r="BD38" s="85" t="str">
        <f>REPLACE(INDEX(GroupVertices[Group],MATCH(Edges[[#This Row],[Vertex 1]],GroupVertices[Vertex],0)),1,1,"")</f>
        <v>3</v>
      </c>
      <c r="BE38" s="85" t="str">
        <f>REPLACE(INDEX(GroupVertices[Group],MATCH(Edges[[#This Row],[Vertex 2]],GroupVertices[Vertex],0)),1,1,"")</f>
        <v>1</v>
      </c>
      <c r="BF38" s="51">
        <v>1</v>
      </c>
      <c r="BG38" s="52">
        <v>2.6315789473684212</v>
      </c>
      <c r="BH38" s="51">
        <v>0</v>
      </c>
      <c r="BI38" s="52">
        <v>0</v>
      </c>
      <c r="BJ38" s="51">
        <v>0</v>
      </c>
      <c r="BK38" s="52">
        <v>0</v>
      </c>
      <c r="BL38" s="51">
        <v>37</v>
      </c>
      <c r="BM38" s="52">
        <v>97.36842105263158</v>
      </c>
      <c r="BN38" s="51">
        <v>38</v>
      </c>
    </row>
    <row r="39" spans="1:66" ht="30">
      <c r="A39" s="84" t="s">
        <v>226</v>
      </c>
      <c r="B39" s="84" t="s">
        <v>227</v>
      </c>
      <c r="C39" s="53" t="s">
        <v>939</v>
      </c>
      <c r="D39" s="54">
        <v>3</v>
      </c>
      <c r="E39" s="65" t="s">
        <v>136</v>
      </c>
      <c r="F39" s="55">
        <v>6</v>
      </c>
      <c r="G39" s="53"/>
      <c r="H39" s="57"/>
      <c r="I39" s="56"/>
      <c r="J39" s="56"/>
      <c r="K39" s="36" t="s">
        <v>66</v>
      </c>
      <c r="L39" s="83">
        <v>39</v>
      </c>
      <c r="M39" s="83"/>
      <c r="N39" s="63"/>
      <c r="O39" s="86" t="s">
        <v>236</v>
      </c>
      <c r="P39" s="88">
        <v>43719.70553240741</v>
      </c>
      <c r="Q39" s="86" t="s">
        <v>243</v>
      </c>
      <c r="R39" s="86"/>
      <c r="S39" s="86"/>
      <c r="T39" s="86" t="s">
        <v>269</v>
      </c>
      <c r="U39" s="86"/>
      <c r="V39" s="90" t="s">
        <v>292</v>
      </c>
      <c r="W39" s="88">
        <v>43719.70553240741</v>
      </c>
      <c r="X39" s="92">
        <v>43719</v>
      </c>
      <c r="Y39" s="94" t="s">
        <v>312</v>
      </c>
      <c r="Z39" s="90" t="s">
        <v>339</v>
      </c>
      <c r="AA39" s="86"/>
      <c r="AB39" s="86"/>
      <c r="AC39" s="94" t="s">
        <v>366</v>
      </c>
      <c r="AD39" s="86"/>
      <c r="AE39" s="86" t="b">
        <v>0</v>
      </c>
      <c r="AF39" s="86">
        <v>0</v>
      </c>
      <c r="AG39" s="94" t="s">
        <v>377</v>
      </c>
      <c r="AH39" s="86" t="b">
        <v>0</v>
      </c>
      <c r="AI39" s="86" t="s">
        <v>379</v>
      </c>
      <c r="AJ39" s="86"/>
      <c r="AK39" s="94" t="s">
        <v>377</v>
      </c>
      <c r="AL39" s="86" t="b">
        <v>0</v>
      </c>
      <c r="AM39" s="86">
        <v>2</v>
      </c>
      <c r="AN39" s="94" t="s">
        <v>365</v>
      </c>
      <c r="AO39" s="86" t="s">
        <v>386</v>
      </c>
      <c r="AP39" s="86" t="b">
        <v>0</v>
      </c>
      <c r="AQ39" s="94" t="s">
        <v>365</v>
      </c>
      <c r="AR39" s="86" t="s">
        <v>176</v>
      </c>
      <c r="AS39" s="86">
        <v>0</v>
      </c>
      <c r="AT39" s="86">
        <v>0</v>
      </c>
      <c r="AU39" s="86"/>
      <c r="AV39" s="86"/>
      <c r="AW39" s="86"/>
      <c r="AX39" s="86"/>
      <c r="AY39" s="86"/>
      <c r="AZ39" s="86"/>
      <c r="BA39" s="86"/>
      <c r="BB39" s="86"/>
      <c r="BC39">
        <v>2</v>
      </c>
      <c r="BD39" s="85" t="str">
        <f>REPLACE(INDEX(GroupVertices[Group],MATCH(Edges[[#This Row],[Vertex 1]],GroupVertices[Vertex],0)),1,1,"")</f>
        <v>1</v>
      </c>
      <c r="BE39" s="85" t="str">
        <f>REPLACE(INDEX(GroupVertices[Group],MATCH(Edges[[#This Row],[Vertex 2]],GroupVertices[Vertex],0)),1,1,"")</f>
        <v>3</v>
      </c>
      <c r="BF39" s="51"/>
      <c r="BG39" s="52"/>
      <c r="BH39" s="51"/>
      <c r="BI39" s="52"/>
      <c r="BJ39" s="51"/>
      <c r="BK39" s="52"/>
      <c r="BL39" s="51"/>
      <c r="BM39" s="52"/>
      <c r="BN39" s="51"/>
    </row>
    <row r="40" spans="1:66" ht="30">
      <c r="A40" s="84" t="s">
        <v>226</v>
      </c>
      <c r="B40" s="84" t="s">
        <v>227</v>
      </c>
      <c r="C40" s="53" t="s">
        <v>939</v>
      </c>
      <c r="D40" s="54">
        <v>3</v>
      </c>
      <c r="E40" s="65" t="s">
        <v>136</v>
      </c>
      <c r="F40" s="55">
        <v>6</v>
      </c>
      <c r="G40" s="53"/>
      <c r="H40" s="57"/>
      <c r="I40" s="56"/>
      <c r="J40" s="56"/>
      <c r="K40" s="36" t="s">
        <v>66</v>
      </c>
      <c r="L40" s="83">
        <v>40</v>
      </c>
      <c r="M40" s="83"/>
      <c r="N40" s="63"/>
      <c r="O40" s="86" t="s">
        <v>236</v>
      </c>
      <c r="P40" s="88">
        <v>43722.82113425926</v>
      </c>
      <c r="Q40" s="86" t="s">
        <v>244</v>
      </c>
      <c r="R40" s="86"/>
      <c r="S40" s="86"/>
      <c r="T40" s="86" t="s">
        <v>270</v>
      </c>
      <c r="U40" s="86"/>
      <c r="V40" s="90" t="s">
        <v>292</v>
      </c>
      <c r="W40" s="88">
        <v>43722.82113425926</v>
      </c>
      <c r="X40" s="92">
        <v>43722</v>
      </c>
      <c r="Y40" s="94" t="s">
        <v>315</v>
      </c>
      <c r="Z40" s="90" t="s">
        <v>342</v>
      </c>
      <c r="AA40" s="86"/>
      <c r="AB40" s="86"/>
      <c r="AC40" s="94" t="s">
        <v>369</v>
      </c>
      <c r="AD40" s="86"/>
      <c r="AE40" s="86" t="b">
        <v>0</v>
      </c>
      <c r="AF40" s="86">
        <v>0</v>
      </c>
      <c r="AG40" s="94" t="s">
        <v>377</v>
      </c>
      <c r="AH40" s="86" t="b">
        <v>0</v>
      </c>
      <c r="AI40" s="86" t="s">
        <v>379</v>
      </c>
      <c r="AJ40" s="86"/>
      <c r="AK40" s="94" t="s">
        <v>377</v>
      </c>
      <c r="AL40" s="86" t="b">
        <v>0</v>
      </c>
      <c r="AM40" s="86">
        <v>2</v>
      </c>
      <c r="AN40" s="94" t="s">
        <v>368</v>
      </c>
      <c r="AO40" s="86" t="s">
        <v>382</v>
      </c>
      <c r="AP40" s="86" t="b">
        <v>0</v>
      </c>
      <c r="AQ40" s="94" t="s">
        <v>368</v>
      </c>
      <c r="AR40" s="86" t="s">
        <v>176</v>
      </c>
      <c r="AS40" s="86">
        <v>0</v>
      </c>
      <c r="AT40" s="86">
        <v>0</v>
      </c>
      <c r="AU40" s="86"/>
      <c r="AV40" s="86"/>
      <c r="AW40" s="86"/>
      <c r="AX40" s="86"/>
      <c r="AY40" s="86"/>
      <c r="AZ40" s="86"/>
      <c r="BA40" s="86"/>
      <c r="BB40" s="86"/>
      <c r="BC40">
        <v>2</v>
      </c>
      <c r="BD40" s="85" t="str">
        <f>REPLACE(INDEX(GroupVertices[Group],MATCH(Edges[[#This Row],[Vertex 1]],GroupVertices[Vertex],0)),1,1,"")</f>
        <v>1</v>
      </c>
      <c r="BE40" s="85" t="str">
        <f>REPLACE(INDEX(GroupVertices[Group],MATCH(Edges[[#This Row],[Vertex 2]],GroupVertices[Vertex],0)),1,1,"")</f>
        <v>3</v>
      </c>
      <c r="BF40" s="51">
        <v>1</v>
      </c>
      <c r="BG40" s="52">
        <v>2.6315789473684212</v>
      </c>
      <c r="BH40" s="51">
        <v>0</v>
      </c>
      <c r="BI40" s="52">
        <v>0</v>
      </c>
      <c r="BJ40" s="51">
        <v>0</v>
      </c>
      <c r="BK40" s="52">
        <v>0</v>
      </c>
      <c r="BL40" s="51">
        <v>37</v>
      </c>
      <c r="BM40" s="52">
        <v>97.36842105263158</v>
      </c>
      <c r="BN40" s="51">
        <v>38</v>
      </c>
    </row>
    <row r="41" spans="1:66" ht="15">
      <c r="A41" s="84" t="s">
        <v>229</v>
      </c>
      <c r="B41" s="84" t="s">
        <v>227</v>
      </c>
      <c r="C41" s="53" t="s">
        <v>938</v>
      </c>
      <c r="D41" s="54">
        <v>3</v>
      </c>
      <c r="E41" s="65" t="s">
        <v>132</v>
      </c>
      <c r="F41" s="55">
        <v>32</v>
      </c>
      <c r="G41" s="53"/>
      <c r="H41" s="57"/>
      <c r="I41" s="56"/>
      <c r="J41" s="56"/>
      <c r="K41" s="36" t="s">
        <v>65</v>
      </c>
      <c r="L41" s="83">
        <v>41</v>
      </c>
      <c r="M41" s="83"/>
      <c r="N41" s="63"/>
      <c r="O41" s="86" t="s">
        <v>235</v>
      </c>
      <c r="P41" s="88">
        <v>43720.45836805556</v>
      </c>
      <c r="Q41" s="86" t="s">
        <v>242</v>
      </c>
      <c r="R41" s="86"/>
      <c r="S41" s="86"/>
      <c r="T41" s="86" t="s">
        <v>232</v>
      </c>
      <c r="U41" s="86"/>
      <c r="V41" s="90" t="s">
        <v>293</v>
      </c>
      <c r="W41" s="88">
        <v>43720.45836805556</v>
      </c>
      <c r="X41" s="92">
        <v>43720</v>
      </c>
      <c r="Y41" s="94" t="s">
        <v>316</v>
      </c>
      <c r="Z41" s="90" t="s">
        <v>343</v>
      </c>
      <c r="AA41" s="86"/>
      <c r="AB41" s="86"/>
      <c r="AC41" s="94" t="s">
        <v>370</v>
      </c>
      <c r="AD41" s="86"/>
      <c r="AE41" s="86" t="b">
        <v>0</v>
      </c>
      <c r="AF41" s="86">
        <v>0</v>
      </c>
      <c r="AG41" s="94" t="s">
        <v>377</v>
      </c>
      <c r="AH41" s="86" t="b">
        <v>0</v>
      </c>
      <c r="AI41" s="86" t="s">
        <v>379</v>
      </c>
      <c r="AJ41" s="86"/>
      <c r="AK41" s="94" t="s">
        <v>377</v>
      </c>
      <c r="AL41" s="86" t="b">
        <v>0</v>
      </c>
      <c r="AM41" s="86">
        <v>4</v>
      </c>
      <c r="AN41" s="94" t="s">
        <v>367</v>
      </c>
      <c r="AO41" s="86" t="s">
        <v>382</v>
      </c>
      <c r="AP41" s="86" t="b">
        <v>0</v>
      </c>
      <c r="AQ41" s="94" t="s">
        <v>367</v>
      </c>
      <c r="AR41" s="86" t="s">
        <v>176</v>
      </c>
      <c r="AS41" s="86">
        <v>0</v>
      </c>
      <c r="AT41" s="86">
        <v>0</v>
      </c>
      <c r="AU41" s="86"/>
      <c r="AV41" s="86"/>
      <c r="AW41" s="86"/>
      <c r="AX41" s="86"/>
      <c r="AY41" s="86"/>
      <c r="AZ41" s="86"/>
      <c r="BA41" s="86"/>
      <c r="BB41" s="86"/>
      <c r="BC41">
        <v>1</v>
      </c>
      <c r="BD41" s="85" t="str">
        <f>REPLACE(INDEX(GroupVertices[Group],MATCH(Edges[[#This Row],[Vertex 1]],GroupVertices[Vertex],0)),1,1,"")</f>
        <v>2</v>
      </c>
      <c r="BE41" s="85" t="str">
        <f>REPLACE(INDEX(GroupVertices[Group],MATCH(Edges[[#This Row],[Vertex 2]],GroupVertices[Vertex],0)),1,1,"")</f>
        <v>3</v>
      </c>
      <c r="BF41" s="51"/>
      <c r="BG41" s="52"/>
      <c r="BH41" s="51"/>
      <c r="BI41" s="52"/>
      <c r="BJ41" s="51"/>
      <c r="BK41" s="52"/>
      <c r="BL41" s="51"/>
      <c r="BM41" s="52"/>
      <c r="BN41" s="51"/>
    </row>
    <row r="42" spans="1:66" ht="15">
      <c r="A42" s="84" t="s">
        <v>228</v>
      </c>
      <c r="B42" s="84" t="s">
        <v>229</v>
      </c>
      <c r="C42" s="53" t="s">
        <v>938</v>
      </c>
      <c r="D42" s="54">
        <v>3</v>
      </c>
      <c r="E42" s="65" t="s">
        <v>132</v>
      </c>
      <c r="F42" s="55">
        <v>32</v>
      </c>
      <c r="G42" s="53"/>
      <c r="H42" s="57"/>
      <c r="I42" s="56"/>
      <c r="J42" s="56"/>
      <c r="K42" s="36" t="s">
        <v>66</v>
      </c>
      <c r="L42" s="83">
        <v>42</v>
      </c>
      <c r="M42" s="83"/>
      <c r="N42" s="63"/>
      <c r="O42" s="86" t="s">
        <v>235</v>
      </c>
      <c r="P42" s="88">
        <v>43720.34789351852</v>
      </c>
      <c r="Q42" s="86" t="s">
        <v>242</v>
      </c>
      <c r="R42" s="90" t="s">
        <v>254</v>
      </c>
      <c r="S42" s="86" t="s">
        <v>263</v>
      </c>
      <c r="T42" s="86" t="s">
        <v>232</v>
      </c>
      <c r="U42" s="90" t="s">
        <v>280</v>
      </c>
      <c r="V42" s="90" t="s">
        <v>280</v>
      </c>
      <c r="W42" s="88">
        <v>43720.34789351852</v>
      </c>
      <c r="X42" s="92">
        <v>43720</v>
      </c>
      <c r="Y42" s="94" t="s">
        <v>313</v>
      </c>
      <c r="Z42" s="90" t="s">
        <v>340</v>
      </c>
      <c r="AA42" s="86"/>
      <c r="AB42" s="86"/>
      <c r="AC42" s="94" t="s">
        <v>367</v>
      </c>
      <c r="AD42" s="86"/>
      <c r="AE42" s="86" t="b">
        <v>0</v>
      </c>
      <c r="AF42" s="86">
        <v>9</v>
      </c>
      <c r="AG42" s="94" t="s">
        <v>377</v>
      </c>
      <c r="AH42" s="86" t="b">
        <v>0</v>
      </c>
      <c r="AI42" s="86" t="s">
        <v>379</v>
      </c>
      <c r="AJ42" s="86"/>
      <c r="AK42" s="94" t="s">
        <v>377</v>
      </c>
      <c r="AL42" s="86" t="b">
        <v>0</v>
      </c>
      <c r="AM42" s="86">
        <v>4</v>
      </c>
      <c r="AN42" s="94" t="s">
        <v>377</v>
      </c>
      <c r="AO42" s="86" t="s">
        <v>386</v>
      </c>
      <c r="AP42" s="86" t="b">
        <v>0</v>
      </c>
      <c r="AQ42" s="94" t="s">
        <v>367</v>
      </c>
      <c r="AR42" s="86" t="s">
        <v>176</v>
      </c>
      <c r="AS42" s="86">
        <v>0</v>
      </c>
      <c r="AT42" s="86">
        <v>0</v>
      </c>
      <c r="AU42" s="86"/>
      <c r="AV42" s="86"/>
      <c r="AW42" s="86"/>
      <c r="AX42" s="86"/>
      <c r="AY42" s="86"/>
      <c r="AZ42" s="86"/>
      <c r="BA42" s="86"/>
      <c r="BB42" s="86"/>
      <c r="BC42">
        <v>1</v>
      </c>
      <c r="BD42" s="85" t="str">
        <f>REPLACE(INDEX(GroupVertices[Group],MATCH(Edges[[#This Row],[Vertex 1]],GroupVertices[Vertex],0)),1,1,"")</f>
        <v>2</v>
      </c>
      <c r="BE42" s="85" t="str">
        <f>REPLACE(INDEX(GroupVertices[Group],MATCH(Edges[[#This Row],[Vertex 2]],GroupVertices[Vertex],0)),1,1,"")</f>
        <v>2</v>
      </c>
      <c r="BF42" s="51">
        <v>2</v>
      </c>
      <c r="BG42" s="52">
        <v>4.761904761904762</v>
      </c>
      <c r="BH42" s="51">
        <v>0</v>
      </c>
      <c r="BI42" s="52">
        <v>0</v>
      </c>
      <c r="BJ42" s="51">
        <v>0</v>
      </c>
      <c r="BK42" s="52">
        <v>0</v>
      </c>
      <c r="BL42" s="51">
        <v>40</v>
      </c>
      <c r="BM42" s="52">
        <v>95.23809523809524</v>
      </c>
      <c r="BN42" s="51">
        <v>42</v>
      </c>
    </row>
    <row r="43" spans="1:66" ht="15">
      <c r="A43" s="84" t="s">
        <v>226</v>
      </c>
      <c r="B43" s="84" t="s">
        <v>228</v>
      </c>
      <c r="C43" s="53" t="s">
        <v>938</v>
      </c>
      <c r="D43" s="54">
        <v>3</v>
      </c>
      <c r="E43" s="65" t="s">
        <v>132</v>
      </c>
      <c r="F43" s="55">
        <v>32</v>
      </c>
      <c r="G43" s="53"/>
      <c r="H43" s="57"/>
      <c r="I43" s="56"/>
      <c r="J43" s="56"/>
      <c r="K43" s="36" t="s">
        <v>65</v>
      </c>
      <c r="L43" s="83">
        <v>43</v>
      </c>
      <c r="M43" s="83"/>
      <c r="N43" s="63"/>
      <c r="O43" s="86" t="s">
        <v>235</v>
      </c>
      <c r="P43" s="88">
        <v>43719.70392361111</v>
      </c>
      <c r="Q43" s="86" t="s">
        <v>247</v>
      </c>
      <c r="R43" s="86"/>
      <c r="S43" s="86"/>
      <c r="T43" s="86"/>
      <c r="U43" s="86"/>
      <c r="V43" s="90" t="s">
        <v>292</v>
      </c>
      <c r="W43" s="88">
        <v>43719.70392361111</v>
      </c>
      <c r="X43" s="92">
        <v>43719</v>
      </c>
      <c r="Y43" s="94" t="s">
        <v>310</v>
      </c>
      <c r="Z43" s="90" t="s">
        <v>337</v>
      </c>
      <c r="AA43" s="86"/>
      <c r="AB43" s="86"/>
      <c r="AC43" s="94" t="s">
        <v>364</v>
      </c>
      <c r="AD43" s="86"/>
      <c r="AE43" s="86" t="b">
        <v>0</v>
      </c>
      <c r="AF43" s="86">
        <v>0</v>
      </c>
      <c r="AG43" s="94" t="s">
        <v>377</v>
      </c>
      <c r="AH43" s="86" t="b">
        <v>0</v>
      </c>
      <c r="AI43" s="86" t="s">
        <v>379</v>
      </c>
      <c r="AJ43" s="86"/>
      <c r="AK43" s="94" t="s">
        <v>377</v>
      </c>
      <c r="AL43" s="86" t="b">
        <v>0</v>
      </c>
      <c r="AM43" s="86">
        <v>1</v>
      </c>
      <c r="AN43" s="94" t="s">
        <v>363</v>
      </c>
      <c r="AO43" s="86" t="s">
        <v>386</v>
      </c>
      <c r="AP43" s="86" t="b">
        <v>0</v>
      </c>
      <c r="AQ43" s="94" t="s">
        <v>363</v>
      </c>
      <c r="AR43" s="86" t="s">
        <v>176</v>
      </c>
      <c r="AS43" s="86">
        <v>0</v>
      </c>
      <c r="AT43" s="86">
        <v>0</v>
      </c>
      <c r="AU43" s="86"/>
      <c r="AV43" s="86"/>
      <c r="AW43" s="86"/>
      <c r="AX43" s="86"/>
      <c r="AY43" s="86"/>
      <c r="AZ43" s="86"/>
      <c r="BA43" s="86"/>
      <c r="BB43" s="86"/>
      <c r="BC43">
        <v>1</v>
      </c>
      <c r="BD43" s="85" t="str">
        <f>REPLACE(INDEX(GroupVertices[Group],MATCH(Edges[[#This Row],[Vertex 1]],GroupVertices[Vertex],0)),1,1,"")</f>
        <v>1</v>
      </c>
      <c r="BE43" s="85" t="str">
        <f>REPLACE(INDEX(GroupVertices[Group],MATCH(Edges[[#This Row],[Vertex 2]],GroupVertices[Vertex],0)),1,1,"")</f>
        <v>2</v>
      </c>
      <c r="BF43" s="51"/>
      <c r="BG43" s="52"/>
      <c r="BH43" s="51"/>
      <c r="BI43" s="52"/>
      <c r="BJ43" s="51"/>
      <c r="BK43" s="52"/>
      <c r="BL43" s="51"/>
      <c r="BM43" s="52"/>
      <c r="BN43" s="51"/>
    </row>
    <row r="44" spans="1:66" ht="15">
      <c r="A44" s="84" t="s">
        <v>229</v>
      </c>
      <c r="B44" s="84" t="s">
        <v>228</v>
      </c>
      <c r="C44" s="53" t="s">
        <v>938</v>
      </c>
      <c r="D44" s="54">
        <v>3</v>
      </c>
      <c r="E44" s="65" t="s">
        <v>132</v>
      </c>
      <c r="F44" s="55">
        <v>32</v>
      </c>
      <c r="G44" s="53"/>
      <c r="H44" s="57"/>
      <c r="I44" s="56"/>
      <c r="J44" s="56"/>
      <c r="K44" s="36" t="s">
        <v>66</v>
      </c>
      <c r="L44" s="83">
        <v>44</v>
      </c>
      <c r="M44" s="83"/>
      <c r="N44" s="63"/>
      <c r="O44" s="86" t="s">
        <v>236</v>
      </c>
      <c r="P44" s="88">
        <v>43720.45836805556</v>
      </c>
      <c r="Q44" s="86" t="s">
        <v>242</v>
      </c>
      <c r="R44" s="86"/>
      <c r="S44" s="86"/>
      <c r="T44" s="86" t="s">
        <v>232</v>
      </c>
      <c r="U44" s="86"/>
      <c r="V44" s="90" t="s">
        <v>293</v>
      </c>
      <c r="W44" s="88">
        <v>43720.45836805556</v>
      </c>
      <c r="X44" s="92">
        <v>43720</v>
      </c>
      <c r="Y44" s="94" t="s">
        <v>316</v>
      </c>
      <c r="Z44" s="90" t="s">
        <v>343</v>
      </c>
      <c r="AA44" s="86"/>
      <c r="AB44" s="86"/>
      <c r="AC44" s="94" t="s">
        <v>370</v>
      </c>
      <c r="AD44" s="86"/>
      <c r="AE44" s="86" t="b">
        <v>0</v>
      </c>
      <c r="AF44" s="86">
        <v>0</v>
      </c>
      <c r="AG44" s="94" t="s">
        <v>377</v>
      </c>
      <c r="AH44" s="86" t="b">
        <v>0</v>
      </c>
      <c r="AI44" s="86" t="s">
        <v>379</v>
      </c>
      <c r="AJ44" s="86"/>
      <c r="AK44" s="94" t="s">
        <v>377</v>
      </c>
      <c r="AL44" s="86" t="b">
        <v>0</v>
      </c>
      <c r="AM44" s="86">
        <v>4</v>
      </c>
      <c r="AN44" s="94" t="s">
        <v>367</v>
      </c>
      <c r="AO44" s="86" t="s">
        <v>382</v>
      </c>
      <c r="AP44" s="86" t="b">
        <v>0</v>
      </c>
      <c r="AQ44" s="94" t="s">
        <v>367</v>
      </c>
      <c r="AR44" s="86" t="s">
        <v>176</v>
      </c>
      <c r="AS44" s="86">
        <v>0</v>
      </c>
      <c r="AT44" s="86">
        <v>0</v>
      </c>
      <c r="AU44" s="86"/>
      <c r="AV44" s="86"/>
      <c r="AW44" s="86"/>
      <c r="AX44" s="86"/>
      <c r="AY44" s="86"/>
      <c r="AZ44" s="86"/>
      <c r="BA44" s="86"/>
      <c r="BB44" s="86"/>
      <c r="BC44">
        <v>1</v>
      </c>
      <c r="BD44" s="85" t="str">
        <f>REPLACE(INDEX(GroupVertices[Group],MATCH(Edges[[#This Row],[Vertex 1]],GroupVertices[Vertex],0)),1,1,"")</f>
        <v>2</v>
      </c>
      <c r="BE44" s="85" t="str">
        <f>REPLACE(INDEX(GroupVertices[Group],MATCH(Edges[[#This Row],[Vertex 2]],GroupVertices[Vertex],0)),1,1,"")</f>
        <v>2</v>
      </c>
      <c r="BF44" s="51"/>
      <c r="BG44" s="52"/>
      <c r="BH44" s="51"/>
      <c r="BI44" s="52"/>
      <c r="BJ44" s="51"/>
      <c r="BK44" s="52"/>
      <c r="BL44" s="51"/>
      <c r="BM44" s="52"/>
      <c r="BN44" s="51"/>
    </row>
    <row r="45" spans="1:66" ht="15">
      <c r="A45" s="84" t="s">
        <v>229</v>
      </c>
      <c r="B45" s="84" t="s">
        <v>228</v>
      </c>
      <c r="C45" s="53" t="s">
        <v>938</v>
      </c>
      <c r="D45" s="54">
        <v>3</v>
      </c>
      <c r="E45" s="65" t="s">
        <v>132</v>
      </c>
      <c r="F45" s="55">
        <v>32</v>
      </c>
      <c r="G45" s="53"/>
      <c r="H45" s="57"/>
      <c r="I45" s="56"/>
      <c r="J45" s="56"/>
      <c r="K45" s="36" t="s">
        <v>66</v>
      </c>
      <c r="L45" s="83">
        <v>45</v>
      </c>
      <c r="M45" s="83"/>
      <c r="N45" s="63"/>
      <c r="O45" s="86" t="s">
        <v>235</v>
      </c>
      <c r="P45" s="88">
        <v>43720.45836805556</v>
      </c>
      <c r="Q45" s="86" t="s">
        <v>242</v>
      </c>
      <c r="R45" s="86"/>
      <c r="S45" s="86"/>
      <c r="T45" s="86" t="s">
        <v>232</v>
      </c>
      <c r="U45" s="86"/>
      <c r="V45" s="90" t="s">
        <v>293</v>
      </c>
      <c r="W45" s="88">
        <v>43720.45836805556</v>
      </c>
      <c r="X45" s="92">
        <v>43720</v>
      </c>
      <c r="Y45" s="94" t="s">
        <v>316</v>
      </c>
      <c r="Z45" s="90" t="s">
        <v>343</v>
      </c>
      <c r="AA45" s="86"/>
      <c r="AB45" s="86"/>
      <c r="AC45" s="94" t="s">
        <v>370</v>
      </c>
      <c r="AD45" s="86"/>
      <c r="AE45" s="86" t="b">
        <v>0</v>
      </c>
      <c r="AF45" s="86">
        <v>0</v>
      </c>
      <c r="AG45" s="94" t="s">
        <v>377</v>
      </c>
      <c r="AH45" s="86" t="b">
        <v>0</v>
      </c>
      <c r="AI45" s="86" t="s">
        <v>379</v>
      </c>
      <c r="AJ45" s="86"/>
      <c r="AK45" s="94" t="s">
        <v>377</v>
      </c>
      <c r="AL45" s="86" t="b">
        <v>0</v>
      </c>
      <c r="AM45" s="86">
        <v>4</v>
      </c>
      <c r="AN45" s="94" t="s">
        <v>367</v>
      </c>
      <c r="AO45" s="86" t="s">
        <v>382</v>
      </c>
      <c r="AP45" s="86" t="b">
        <v>0</v>
      </c>
      <c r="AQ45" s="94" t="s">
        <v>367</v>
      </c>
      <c r="AR45" s="86" t="s">
        <v>176</v>
      </c>
      <c r="AS45" s="86">
        <v>0</v>
      </c>
      <c r="AT45" s="86">
        <v>0</v>
      </c>
      <c r="AU45" s="86"/>
      <c r="AV45" s="86"/>
      <c r="AW45" s="86"/>
      <c r="AX45" s="86"/>
      <c r="AY45" s="86"/>
      <c r="AZ45" s="86"/>
      <c r="BA45" s="86"/>
      <c r="BB45" s="86"/>
      <c r="BC45">
        <v>1</v>
      </c>
      <c r="BD45" s="85" t="str">
        <f>REPLACE(INDEX(GroupVertices[Group],MATCH(Edges[[#This Row],[Vertex 1]],GroupVertices[Vertex],0)),1,1,"")</f>
        <v>2</v>
      </c>
      <c r="BE45" s="85" t="str">
        <f>REPLACE(INDEX(GroupVertices[Group],MATCH(Edges[[#This Row],[Vertex 2]],GroupVertices[Vertex],0)),1,1,"")</f>
        <v>2</v>
      </c>
      <c r="BF45" s="51">
        <v>2</v>
      </c>
      <c r="BG45" s="52">
        <v>4.761904761904762</v>
      </c>
      <c r="BH45" s="51">
        <v>0</v>
      </c>
      <c r="BI45" s="52">
        <v>0</v>
      </c>
      <c r="BJ45" s="51">
        <v>0</v>
      </c>
      <c r="BK45" s="52">
        <v>0</v>
      </c>
      <c r="BL45" s="51">
        <v>40</v>
      </c>
      <c r="BM45" s="52">
        <v>95.23809523809524</v>
      </c>
      <c r="BN45" s="51">
        <v>42</v>
      </c>
    </row>
    <row r="46" spans="1:66" ht="15">
      <c r="A46" s="84" t="s">
        <v>226</v>
      </c>
      <c r="B46" s="84" t="s">
        <v>229</v>
      </c>
      <c r="C46" s="53" t="s">
        <v>938</v>
      </c>
      <c r="D46" s="54">
        <v>3</v>
      </c>
      <c r="E46" s="65" t="s">
        <v>132</v>
      </c>
      <c r="F46" s="55">
        <v>32</v>
      </c>
      <c r="G46" s="53"/>
      <c r="H46" s="57"/>
      <c r="I46" s="56"/>
      <c r="J46" s="56"/>
      <c r="K46" s="36" t="s">
        <v>66</v>
      </c>
      <c r="L46" s="83">
        <v>46</v>
      </c>
      <c r="M46" s="83"/>
      <c r="N46" s="63"/>
      <c r="O46" s="86" t="s">
        <v>235</v>
      </c>
      <c r="P46" s="88">
        <v>43719.70392361111</v>
      </c>
      <c r="Q46" s="86" t="s">
        <v>247</v>
      </c>
      <c r="R46" s="86"/>
      <c r="S46" s="86"/>
      <c r="T46" s="86"/>
      <c r="U46" s="86"/>
      <c r="V46" s="90" t="s">
        <v>292</v>
      </c>
      <c r="W46" s="88">
        <v>43719.70392361111</v>
      </c>
      <c r="X46" s="92">
        <v>43719</v>
      </c>
      <c r="Y46" s="94" t="s">
        <v>310</v>
      </c>
      <c r="Z46" s="90" t="s">
        <v>337</v>
      </c>
      <c r="AA46" s="86"/>
      <c r="AB46" s="86"/>
      <c r="AC46" s="94" t="s">
        <v>364</v>
      </c>
      <c r="AD46" s="86"/>
      <c r="AE46" s="86" t="b">
        <v>0</v>
      </c>
      <c r="AF46" s="86">
        <v>0</v>
      </c>
      <c r="AG46" s="94" t="s">
        <v>377</v>
      </c>
      <c r="AH46" s="86" t="b">
        <v>0</v>
      </c>
      <c r="AI46" s="86" t="s">
        <v>379</v>
      </c>
      <c r="AJ46" s="86"/>
      <c r="AK46" s="94" t="s">
        <v>377</v>
      </c>
      <c r="AL46" s="86" t="b">
        <v>0</v>
      </c>
      <c r="AM46" s="86">
        <v>1</v>
      </c>
      <c r="AN46" s="94" t="s">
        <v>363</v>
      </c>
      <c r="AO46" s="86" t="s">
        <v>386</v>
      </c>
      <c r="AP46" s="86" t="b">
        <v>0</v>
      </c>
      <c r="AQ46" s="94" t="s">
        <v>363</v>
      </c>
      <c r="AR46" s="86" t="s">
        <v>176</v>
      </c>
      <c r="AS46" s="86">
        <v>0</v>
      </c>
      <c r="AT46" s="86">
        <v>0</v>
      </c>
      <c r="AU46" s="86"/>
      <c r="AV46" s="86"/>
      <c r="AW46" s="86"/>
      <c r="AX46" s="86"/>
      <c r="AY46" s="86"/>
      <c r="AZ46" s="86"/>
      <c r="BA46" s="86"/>
      <c r="BB46" s="86"/>
      <c r="BC46">
        <v>1</v>
      </c>
      <c r="BD46" s="85" t="str">
        <f>REPLACE(INDEX(GroupVertices[Group],MATCH(Edges[[#This Row],[Vertex 1]],GroupVertices[Vertex],0)),1,1,"")</f>
        <v>1</v>
      </c>
      <c r="BE46" s="85" t="str">
        <f>REPLACE(INDEX(GroupVertices[Group],MATCH(Edges[[#This Row],[Vertex 2]],GroupVertices[Vertex],0)),1,1,"")</f>
        <v>2</v>
      </c>
      <c r="BF46" s="51"/>
      <c r="BG46" s="52"/>
      <c r="BH46" s="51"/>
      <c r="BI46" s="52"/>
      <c r="BJ46" s="51"/>
      <c r="BK46" s="52"/>
      <c r="BL46" s="51"/>
      <c r="BM46" s="52"/>
      <c r="BN46" s="51"/>
    </row>
    <row r="47" spans="1:66" ht="15">
      <c r="A47" s="84" t="s">
        <v>229</v>
      </c>
      <c r="B47" s="84" t="s">
        <v>226</v>
      </c>
      <c r="C47" s="53" t="s">
        <v>938</v>
      </c>
      <c r="D47" s="54">
        <v>3</v>
      </c>
      <c r="E47" s="65" t="s">
        <v>132</v>
      </c>
      <c r="F47" s="55">
        <v>32</v>
      </c>
      <c r="G47" s="53"/>
      <c r="H47" s="57"/>
      <c r="I47" s="56"/>
      <c r="J47" s="56"/>
      <c r="K47" s="36" t="s">
        <v>66</v>
      </c>
      <c r="L47" s="83">
        <v>47</v>
      </c>
      <c r="M47" s="83"/>
      <c r="N47" s="63"/>
      <c r="O47" s="86" t="s">
        <v>236</v>
      </c>
      <c r="P47" s="88">
        <v>43722.85668981481</v>
      </c>
      <c r="Q47" s="86" t="s">
        <v>239</v>
      </c>
      <c r="R47" s="86"/>
      <c r="S47" s="86"/>
      <c r="T47" s="86" t="s">
        <v>267</v>
      </c>
      <c r="U47" s="86"/>
      <c r="V47" s="90" t="s">
        <v>293</v>
      </c>
      <c r="W47" s="88">
        <v>43722.85668981481</v>
      </c>
      <c r="X47" s="92">
        <v>43722</v>
      </c>
      <c r="Y47" s="94" t="s">
        <v>317</v>
      </c>
      <c r="Z47" s="90" t="s">
        <v>344</v>
      </c>
      <c r="AA47" s="86"/>
      <c r="AB47" s="86"/>
      <c r="AC47" s="94" t="s">
        <v>371</v>
      </c>
      <c r="AD47" s="86"/>
      <c r="AE47" s="86" t="b">
        <v>0</v>
      </c>
      <c r="AF47" s="86">
        <v>0</v>
      </c>
      <c r="AG47" s="94" t="s">
        <v>377</v>
      </c>
      <c r="AH47" s="86" t="b">
        <v>0</v>
      </c>
      <c r="AI47" s="86" t="s">
        <v>379</v>
      </c>
      <c r="AJ47" s="86"/>
      <c r="AK47" s="94" t="s">
        <v>377</v>
      </c>
      <c r="AL47" s="86" t="b">
        <v>0</v>
      </c>
      <c r="AM47" s="86">
        <v>5</v>
      </c>
      <c r="AN47" s="94" t="s">
        <v>373</v>
      </c>
      <c r="AO47" s="86" t="s">
        <v>382</v>
      </c>
      <c r="AP47" s="86" t="b">
        <v>0</v>
      </c>
      <c r="AQ47" s="94" t="s">
        <v>373</v>
      </c>
      <c r="AR47" s="86" t="s">
        <v>176</v>
      </c>
      <c r="AS47" s="86">
        <v>0</v>
      </c>
      <c r="AT47" s="86">
        <v>0</v>
      </c>
      <c r="AU47" s="86"/>
      <c r="AV47" s="86"/>
      <c r="AW47" s="86"/>
      <c r="AX47" s="86"/>
      <c r="AY47" s="86"/>
      <c r="AZ47" s="86"/>
      <c r="BA47" s="86"/>
      <c r="BB47" s="86"/>
      <c r="BC47">
        <v>1</v>
      </c>
      <c r="BD47" s="85" t="str">
        <f>REPLACE(INDEX(GroupVertices[Group],MATCH(Edges[[#This Row],[Vertex 1]],GroupVertices[Vertex],0)),1,1,"")</f>
        <v>2</v>
      </c>
      <c r="BE47" s="85" t="str">
        <f>REPLACE(INDEX(GroupVertices[Group],MATCH(Edges[[#This Row],[Vertex 2]],GroupVertices[Vertex],0)),1,1,"")</f>
        <v>1</v>
      </c>
      <c r="BF47" s="51">
        <v>0</v>
      </c>
      <c r="BG47" s="52">
        <v>0</v>
      </c>
      <c r="BH47" s="51">
        <v>0</v>
      </c>
      <c r="BI47" s="52">
        <v>0</v>
      </c>
      <c r="BJ47" s="51">
        <v>0</v>
      </c>
      <c r="BK47" s="52">
        <v>0</v>
      </c>
      <c r="BL47" s="51">
        <v>28</v>
      </c>
      <c r="BM47" s="52">
        <v>100</v>
      </c>
      <c r="BN47" s="51">
        <v>28</v>
      </c>
    </row>
    <row r="48" spans="1:66" ht="15">
      <c r="A48" s="84" t="s">
        <v>230</v>
      </c>
      <c r="B48" s="84" t="s">
        <v>226</v>
      </c>
      <c r="C48" s="53" t="s">
        <v>938</v>
      </c>
      <c r="D48" s="54">
        <v>3</v>
      </c>
      <c r="E48" s="65" t="s">
        <v>132</v>
      </c>
      <c r="F48" s="55">
        <v>32</v>
      </c>
      <c r="G48" s="53"/>
      <c r="H48" s="57"/>
      <c r="I48" s="56"/>
      <c r="J48" s="56"/>
      <c r="K48" s="36" t="s">
        <v>65</v>
      </c>
      <c r="L48" s="83">
        <v>48</v>
      </c>
      <c r="M48" s="83"/>
      <c r="N48" s="63"/>
      <c r="O48" s="86" t="s">
        <v>236</v>
      </c>
      <c r="P48" s="88">
        <v>43722.89351851852</v>
      </c>
      <c r="Q48" s="86" t="s">
        <v>239</v>
      </c>
      <c r="R48" s="86"/>
      <c r="S48" s="86"/>
      <c r="T48" s="86" t="s">
        <v>267</v>
      </c>
      <c r="U48" s="86"/>
      <c r="V48" s="90" t="s">
        <v>294</v>
      </c>
      <c r="W48" s="88">
        <v>43722.89351851852</v>
      </c>
      <c r="X48" s="92">
        <v>43722</v>
      </c>
      <c r="Y48" s="94" t="s">
        <v>318</v>
      </c>
      <c r="Z48" s="90" t="s">
        <v>345</v>
      </c>
      <c r="AA48" s="86"/>
      <c r="AB48" s="86"/>
      <c r="AC48" s="94" t="s">
        <v>372</v>
      </c>
      <c r="AD48" s="86"/>
      <c r="AE48" s="86" t="b">
        <v>0</v>
      </c>
      <c r="AF48" s="86">
        <v>0</v>
      </c>
      <c r="AG48" s="94" t="s">
        <v>377</v>
      </c>
      <c r="AH48" s="86" t="b">
        <v>0</v>
      </c>
      <c r="AI48" s="86" t="s">
        <v>379</v>
      </c>
      <c r="AJ48" s="86"/>
      <c r="AK48" s="94" t="s">
        <v>377</v>
      </c>
      <c r="AL48" s="86" t="b">
        <v>0</v>
      </c>
      <c r="AM48" s="86">
        <v>5</v>
      </c>
      <c r="AN48" s="94" t="s">
        <v>373</v>
      </c>
      <c r="AO48" s="86" t="s">
        <v>383</v>
      </c>
      <c r="AP48" s="86" t="b">
        <v>0</v>
      </c>
      <c r="AQ48" s="94" t="s">
        <v>373</v>
      </c>
      <c r="AR48" s="86" t="s">
        <v>176</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v>0</v>
      </c>
      <c r="BG48" s="52">
        <v>0</v>
      </c>
      <c r="BH48" s="51">
        <v>0</v>
      </c>
      <c r="BI48" s="52">
        <v>0</v>
      </c>
      <c r="BJ48" s="51">
        <v>0</v>
      </c>
      <c r="BK48" s="52">
        <v>0</v>
      </c>
      <c r="BL48" s="51">
        <v>28</v>
      </c>
      <c r="BM48" s="52">
        <v>100</v>
      </c>
      <c r="BN48" s="51">
        <v>28</v>
      </c>
    </row>
    <row r="49" spans="1:66" ht="30">
      <c r="A49" s="84" t="s">
        <v>226</v>
      </c>
      <c r="B49" s="84" t="s">
        <v>226</v>
      </c>
      <c r="C49" s="53" t="s">
        <v>939</v>
      </c>
      <c r="D49" s="54">
        <v>3</v>
      </c>
      <c r="E49" s="65" t="s">
        <v>136</v>
      </c>
      <c r="F49" s="55">
        <v>6</v>
      </c>
      <c r="G49" s="53"/>
      <c r="H49" s="57"/>
      <c r="I49" s="56"/>
      <c r="J49" s="56"/>
      <c r="K49" s="36" t="s">
        <v>65</v>
      </c>
      <c r="L49" s="83">
        <v>49</v>
      </c>
      <c r="M49" s="83"/>
      <c r="N49" s="63"/>
      <c r="O49" s="86" t="s">
        <v>176</v>
      </c>
      <c r="P49" s="88">
        <v>43717.56591435185</v>
      </c>
      <c r="Q49" s="86" t="s">
        <v>239</v>
      </c>
      <c r="R49" s="90" t="s">
        <v>256</v>
      </c>
      <c r="S49" s="86" t="s">
        <v>262</v>
      </c>
      <c r="T49" s="86" t="s">
        <v>275</v>
      </c>
      <c r="U49" s="90" t="s">
        <v>281</v>
      </c>
      <c r="V49" s="90" t="s">
        <v>281</v>
      </c>
      <c r="W49" s="88">
        <v>43717.56591435185</v>
      </c>
      <c r="X49" s="92">
        <v>43717</v>
      </c>
      <c r="Y49" s="94" t="s">
        <v>319</v>
      </c>
      <c r="Z49" s="90" t="s">
        <v>346</v>
      </c>
      <c r="AA49" s="86"/>
      <c r="AB49" s="86"/>
      <c r="AC49" s="94" t="s">
        <v>373</v>
      </c>
      <c r="AD49" s="86"/>
      <c r="AE49" s="86" t="b">
        <v>0</v>
      </c>
      <c r="AF49" s="86">
        <v>6</v>
      </c>
      <c r="AG49" s="94" t="s">
        <v>377</v>
      </c>
      <c r="AH49" s="86" t="b">
        <v>0</v>
      </c>
      <c r="AI49" s="86" t="s">
        <v>379</v>
      </c>
      <c r="AJ49" s="86"/>
      <c r="AK49" s="94" t="s">
        <v>377</v>
      </c>
      <c r="AL49" s="86" t="b">
        <v>0</v>
      </c>
      <c r="AM49" s="86">
        <v>5</v>
      </c>
      <c r="AN49" s="94" t="s">
        <v>377</v>
      </c>
      <c r="AO49" s="86" t="s">
        <v>386</v>
      </c>
      <c r="AP49" s="86" t="b">
        <v>0</v>
      </c>
      <c r="AQ49" s="94" t="s">
        <v>373</v>
      </c>
      <c r="AR49" s="86" t="s">
        <v>176</v>
      </c>
      <c r="AS49" s="86">
        <v>0</v>
      </c>
      <c r="AT49" s="86">
        <v>0</v>
      </c>
      <c r="AU49" s="86"/>
      <c r="AV49" s="86"/>
      <c r="AW49" s="86"/>
      <c r="AX49" s="86"/>
      <c r="AY49" s="86"/>
      <c r="AZ49" s="86"/>
      <c r="BA49" s="86"/>
      <c r="BB49" s="86"/>
      <c r="BC49">
        <v>2</v>
      </c>
      <c r="BD49" s="85" t="str">
        <f>REPLACE(INDEX(GroupVertices[Group],MATCH(Edges[[#This Row],[Vertex 1]],GroupVertices[Vertex],0)),1,1,"")</f>
        <v>1</v>
      </c>
      <c r="BE49" s="85" t="str">
        <f>REPLACE(INDEX(GroupVertices[Group],MATCH(Edges[[#This Row],[Vertex 2]],GroupVertices[Vertex],0)),1,1,"")</f>
        <v>1</v>
      </c>
      <c r="BF49" s="51">
        <v>0</v>
      </c>
      <c r="BG49" s="52">
        <v>0</v>
      </c>
      <c r="BH49" s="51">
        <v>0</v>
      </c>
      <c r="BI49" s="52">
        <v>0</v>
      </c>
      <c r="BJ49" s="51">
        <v>0</v>
      </c>
      <c r="BK49" s="52">
        <v>0</v>
      </c>
      <c r="BL49" s="51">
        <v>28</v>
      </c>
      <c r="BM49" s="52">
        <v>100</v>
      </c>
      <c r="BN49" s="51">
        <v>28</v>
      </c>
    </row>
    <row r="50" spans="1:66" ht="30">
      <c r="A50" s="84" t="s">
        <v>226</v>
      </c>
      <c r="B50" s="84" t="s">
        <v>226</v>
      </c>
      <c r="C50" s="53" t="s">
        <v>939</v>
      </c>
      <c r="D50" s="54">
        <v>3</v>
      </c>
      <c r="E50" s="65" t="s">
        <v>136</v>
      </c>
      <c r="F50" s="55">
        <v>6</v>
      </c>
      <c r="G50" s="53"/>
      <c r="H50" s="57"/>
      <c r="I50" s="56"/>
      <c r="J50" s="56"/>
      <c r="K50" s="36" t="s">
        <v>65</v>
      </c>
      <c r="L50" s="83">
        <v>50</v>
      </c>
      <c r="M50" s="83"/>
      <c r="N50" s="63"/>
      <c r="O50" s="86" t="s">
        <v>176</v>
      </c>
      <c r="P50" s="88">
        <v>43721.360983796294</v>
      </c>
      <c r="Q50" s="86" t="s">
        <v>248</v>
      </c>
      <c r="R50" s="90" t="s">
        <v>257</v>
      </c>
      <c r="S50" s="86" t="s">
        <v>260</v>
      </c>
      <c r="T50" s="86"/>
      <c r="U50" s="86"/>
      <c r="V50" s="90" t="s">
        <v>292</v>
      </c>
      <c r="W50" s="88">
        <v>43721.360983796294</v>
      </c>
      <c r="X50" s="92">
        <v>43721</v>
      </c>
      <c r="Y50" s="94" t="s">
        <v>320</v>
      </c>
      <c r="Z50" s="90" t="s">
        <v>347</v>
      </c>
      <c r="AA50" s="86"/>
      <c r="AB50" s="86"/>
      <c r="AC50" s="94" t="s">
        <v>374</v>
      </c>
      <c r="AD50" s="86"/>
      <c r="AE50" s="86" t="b">
        <v>0</v>
      </c>
      <c r="AF50" s="86">
        <v>2</v>
      </c>
      <c r="AG50" s="94" t="s">
        <v>377</v>
      </c>
      <c r="AH50" s="86" t="b">
        <v>1</v>
      </c>
      <c r="AI50" s="86" t="s">
        <v>379</v>
      </c>
      <c r="AJ50" s="86"/>
      <c r="AK50" s="94" t="s">
        <v>367</v>
      </c>
      <c r="AL50" s="86" t="b">
        <v>0</v>
      </c>
      <c r="AM50" s="86">
        <v>0</v>
      </c>
      <c r="AN50" s="94" t="s">
        <v>377</v>
      </c>
      <c r="AO50" s="86" t="s">
        <v>386</v>
      </c>
      <c r="AP50" s="86" t="b">
        <v>0</v>
      </c>
      <c r="AQ50" s="94" t="s">
        <v>374</v>
      </c>
      <c r="AR50" s="86" t="s">
        <v>176</v>
      </c>
      <c r="AS50" s="86">
        <v>0</v>
      </c>
      <c r="AT50" s="86">
        <v>0</v>
      </c>
      <c r="AU50" s="86"/>
      <c r="AV50" s="86"/>
      <c r="AW50" s="86"/>
      <c r="AX50" s="86"/>
      <c r="AY50" s="86"/>
      <c r="AZ50" s="86"/>
      <c r="BA50" s="86"/>
      <c r="BB50" s="86"/>
      <c r="BC50">
        <v>2</v>
      </c>
      <c r="BD50" s="85" t="str">
        <f>REPLACE(INDEX(GroupVertices[Group],MATCH(Edges[[#This Row],[Vertex 1]],GroupVertices[Vertex],0)),1,1,"")</f>
        <v>1</v>
      </c>
      <c r="BE50" s="85" t="str">
        <f>REPLACE(INDEX(GroupVertices[Group],MATCH(Edges[[#This Row],[Vertex 2]],GroupVertices[Vertex],0)),1,1,"")</f>
        <v>1</v>
      </c>
      <c r="BF50" s="51">
        <v>0</v>
      </c>
      <c r="BG50" s="52">
        <v>0</v>
      </c>
      <c r="BH50" s="51">
        <v>0</v>
      </c>
      <c r="BI50" s="52">
        <v>0</v>
      </c>
      <c r="BJ50" s="51">
        <v>0</v>
      </c>
      <c r="BK50" s="52">
        <v>0</v>
      </c>
      <c r="BL50" s="51">
        <v>7</v>
      </c>
      <c r="BM50" s="52">
        <v>100</v>
      </c>
      <c r="BN50" s="51">
        <v>7</v>
      </c>
    </row>
    <row r="51" spans="1:66" ht="15">
      <c r="A51" s="84" t="s">
        <v>226</v>
      </c>
      <c r="B51" s="84" t="s">
        <v>226</v>
      </c>
      <c r="C51" s="53" t="s">
        <v>938</v>
      </c>
      <c r="D51" s="54">
        <v>3</v>
      </c>
      <c r="E51" s="65" t="s">
        <v>132</v>
      </c>
      <c r="F51" s="55">
        <v>32</v>
      </c>
      <c r="G51" s="53"/>
      <c r="H51" s="57"/>
      <c r="I51" s="56"/>
      <c r="J51" s="56"/>
      <c r="K51" s="36" t="s">
        <v>65</v>
      </c>
      <c r="L51" s="83">
        <v>51</v>
      </c>
      <c r="M51" s="83"/>
      <c r="N51" s="63"/>
      <c r="O51" s="86" t="s">
        <v>236</v>
      </c>
      <c r="P51" s="88">
        <v>43722.821493055555</v>
      </c>
      <c r="Q51" s="86" t="s">
        <v>239</v>
      </c>
      <c r="R51" s="86"/>
      <c r="S51" s="86"/>
      <c r="T51" s="86" t="s">
        <v>267</v>
      </c>
      <c r="U51" s="86"/>
      <c r="V51" s="90" t="s">
        <v>292</v>
      </c>
      <c r="W51" s="88">
        <v>43722.821493055555</v>
      </c>
      <c r="X51" s="92">
        <v>43722</v>
      </c>
      <c r="Y51" s="94" t="s">
        <v>321</v>
      </c>
      <c r="Z51" s="90" t="s">
        <v>348</v>
      </c>
      <c r="AA51" s="86"/>
      <c r="AB51" s="86"/>
      <c r="AC51" s="94" t="s">
        <v>375</v>
      </c>
      <c r="AD51" s="86"/>
      <c r="AE51" s="86" t="b">
        <v>0</v>
      </c>
      <c r="AF51" s="86">
        <v>0</v>
      </c>
      <c r="AG51" s="94" t="s">
        <v>377</v>
      </c>
      <c r="AH51" s="86" t="b">
        <v>0</v>
      </c>
      <c r="AI51" s="86" t="s">
        <v>379</v>
      </c>
      <c r="AJ51" s="86"/>
      <c r="AK51" s="94" t="s">
        <v>377</v>
      </c>
      <c r="AL51" s="86" t="b">
        <v>0</v>
      </c>
      <c r="AM51" s="86">
        <v>5</v>
      </c>
      <c r="AN51" s="94" t="s">
        <v>373</v>
      </c>
      <c r="AO51" s="86" t="s">
        <v>382</v>
      </c>
      <c r="AP51" s="86" t="b">
        <v>0</v>
      </c>
      <c r="AQ51" s="94" t="s">
        <v>373</v>
      </c>
      <c r="AR51" s="86" t="s">
        <v>176</v>
      </c>
      <c r="AS51" s="86">
        <v>0</v>
      </c>
      <c r="AT51" s="86">
        <v>0</v>
      </c>
      <c r="AU51" s="86"/>
      <c r="AV51" s="86"/>
      <c r="AW51" s="86"/>
      <c r="AX51" s="86"/>
      <c r="AY51" s="86"/>
      <c r="AZ51" s="86"/>
      <c r="BA51" s="86"/>
      <c r="BB51" s="86"/>
      <c r="BC51">
        <v>1</v>
      </c>
      <c r="BD51" s="85" t="str">
        <f>REPLACE(INDEX(GroupVertices[Group],MATCH(Edges[[#This Row],[Vertex 1]],GroupVertices[Vertex],0)),1,1,"")</f>
        <v>1</v>
      </c>
      <c r="BE51" s="85" t="str">
        <f>REPLACE(INDEX(GroupVertices[Group],MATCH(Edges[[#This Row],[Vertex 2]],GroupVertices[Vertex],0)),1,1,"")</f>
        <v>1</v>
      </c>
      <c r="BF51" s="51">
        <v>0</v>
      </c>
      <c r="BG51" s="52">
        <v>0</v>
      </c>
      <c r="BH51" s="51">
        <v>0</v>
      </c>
      <c r="BI51" s="52">
        <v>0</v>
      </c>
      <c r="BJ51" s="51">
        <v>0</v>
      </c>
      <c r="BK51" s="52">
        <v>0</v>
      </c>
      <c r="BL51" s="51">
        <v>28</v>
      </c>
      <c r="BM51" s="52">
        <v>100</v>
      </c>
      <c r="BN51" s="51">
        <v>28</v>
      </c>
    </row>
    <row r="52" spans="1:66" ht="15">
      <c r="A52" s="84" t="s">
        <v>231</v>
      </c>
      <c r="B52" s="84" t="s">
        <v>226</v>
      </c>
      <c r="C52" s="53" t="s">
        <v>938</v>
      </c>
      <c r="D52" s="54">
        <v>3</v>
      </c>
      <c r="E52" s="65" t="s">
        <v>132</v>
      </c>
      <c r="F52" s="55">
        <v>32</v>
      </c>
      <c r="G52" s="53"/>
      <c r="H52" s="57"/>
      <c r="I52" s="56"/>
      <c r="J52" s="56"/>
      <c r="K52" s="36" t="s">
        <v>65</v>
      </c>
      <c r="L52" s="83">
        <v>52</v>
      </c>
      <c r="M52" s="83"/>
      <c r="N52" s="63"/>
      <c r="O52" s="86" t="s">
        <v>236</v>
      </c>
      <c r="P52" s="88">
        <v>43723.48221064815</v>
      </c>
      <c r="Q52" s="86" t="s">
        <v>239</v>
      </c>
      <c r="R52" s="86"/>
      <c r="S52" s="86"/>
      <c r="T52" s="86" t="s">
        <v>267</v>
      </c>
      <c r="U52" s="86"/>
      <c r="V52" s="90" t="s">
        <v>295</v>
      </c>
      <c r="W52" s="88">
        <v>43723.48221064815</v>
      </c>
      <c r="X52" s="92">
        <v>43723</v>
      </c>
      <c r="Y52" s="94" t="s">
        <v>322</v>
      </c>
      <c r="Z52" s="90" t="s">
        <v>349</v>
      </c>
      <c r="AA52" s="86"/>
      <c r="AB52" s="86"/>
      <c r="AC52" s="94" t="s">
        <v>376</v>
      </c>
      <c r="AD52" s="86"/>
      <c r="AE52" s="86" t="b">
        <v>0</v>
      </c>
      <c r="AF52" s="86">
        <v>0</v>
      </c>
      <c r="AG52" s="94" t="s">
        <v>377</v>
      </c>
      <c r="AH52" s="86" t="b">
        <v>0</v>
      </c>
      <c r="AI52" s="86" t="s">
        <v>379</v>
      </c>
      <c r="AJ52" s="86"/>
      <c r="AK52" s="94" t="s">
        <v>377</v>
      </c>
      <c r="AL52" s="86" t="b">
        <v>0</v>
      </c>
      <c r="AM52" s="86">
        <v>5</v>
      </c>
      <c r="AN52" s="94" t="s">
        <v>373</v>
      </c>
      <c r="AO52" s="86" t="s">
        <v>383</v>
      </c>
      <c r="AP52" s="86" t="b">
        <v>0</v>
      </c>
      <c r="AQ52" s="94" t="s">
        <v>373</v>
      </c>
      <c r="AR52" s="86" t="s">
        <v>176</v>
      </c>
      <c r="AS52" s="86">
        <v>0</v>
      </c>
      <c r="AT52" s="86">
        <v>0</v>
      </c>
      <c r="AU52" s="86"/>
      <c r="AV52" s="86"/>
      <c r="AW52" s="86"/>
      <c r="AX52" s="86"/>
      <c r="AY52" s="86"/>
      <c r="AZ52" s="86"/>
      <c r="BA52" s="86"/>
      <c r="BB52" s="86"/>
      <c r="BC52">
        <v>1</v>
      </c>
      <c r="BD52" s="85" t="str">
        <f>REPLACE(INDEX(GroupVertices[Group],MATCH(Edges[[#This Row],[Vertex 1]],GroupVertices[Vertex],0)),1,1,"")</f>
        <v>1</v>
      </c>
      <c r="BE52" s="85" t="str">
        <f>REPLACE(INDEX(GroupVertices[Group],MATCH(Edges[[#This Row],[Vertex 2]],GroupVertices[Vertex],0)),1,1,"")</f>
        <v>1</v>
      </c>
      <c r="BF52" s="51">
        <v>0</v>
      </c>
      <c r="BG52" s="52">
        <v>0</v>
      </c>
      <c r="BH52" s="51">
        <v>0</v>
      </c>
      <c r="BI52" s="52">
        <v>0</v>
      </c>
      <c r="BJ52" s="51">
        <v>0</v>
      </c>
      <c r="BK52" s="52">
        <v>0</v>
      </c>
      <c r="BL52" s="51">
        <v>28</v>
      </c>
      <c r="BM52" s="52">
        <v>100</v>
      </c>
      <c r="BN52" s="51">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hyperlinks>
    <hyperlink ref="R3" r:id="rId1" display="https://www.eventbrite.fr/e/billets-e-tonomy-2019-67009131115"/>
    <hyperlink ref="R7" r:id="rId2" display="https://www.jaimelesstartups.fr/news/salon-e-tonomy-les-9-et-10-octobre-2019/"/>
    <hyperlink ref="R8" r:id="rId3" display="https://www.jaimelesstartups.fr/news/salon-e-tonomy-les-9-et-10-octobre-2019/"/>
    <hyperlink ref="R25" r:id="rId4" display="https://twitter.com/E_Tonomy/status/1172429664666521600"/>
    <hyperlink ref="R26" r:id="rId5" display="https://twitter.com/E_Tonomy/status/1172429664666521600"/>
    <hyperlink ref="R29" r:id="rId6" display="http://les-nouvelles-des-mureaux.com/spip.php?article2384"/>
    <hyperlink ref="R30" r:id="rId7" display="http://les-nouvelles-des-mureaux.com/spip.php?article2384"/>
    <hyperlink ref="R31" r:id="rId8" display="http://les-nouvelles-des-mureaux.com/spip.php?article2384"/>
    <hyperlink ref="R32" r:id="rId9" display="https://twitter.com/E_Tonomy/status/1172429664666521600"/>
    <hyperlink ref="R33" r:id="rId10" display="https://twitter.com/E_Tonomy/status/1172429664666521600"/>
    <hyperlink ref="R35" r:id="rId11" display="http://e-tonomy.fr/"/>
    <hyperlink ref="R37" r:id="rId12" display="https://www.yvelines-infos.fr/dossiers/le-salon-e-tonomy-rendez-vous-phare-de-linnovation-sociale/"/>
    <hyperlink ref="R38" r:id="rId13" display="https://www.hauts-de-seine.fr/actualite/social-sante/e-tonomy-le-salon-pour-decouvrir-toute-les-innovations-autour-de-lautonomie-3644/"/>
    <hyperlink ref="R42" r:id="rId14" display="https://www.yvelines-infos.fr/dossiers/le-salon-e-tonomy-rendez-vous-phare-de-linnovation-sociale/"/>
    <hyperlink ref="R49" r:id="rId15" display="http://e-tonomy.fr/"/>
    <hyperlink ref="R50" r:id="rId16" display="https://twitter.com/Les_Yvelines/status/1172062533806690305"/>
    <hyperlink ref="U3" r:id="rId17" display="https://pbs.twimg.com/media/EDyiM4jXUAAjLag.jpg"/>
    <hyperlink ref="U7" r:id="rId18" display="https://pbs.twimg.com/media/EEGgnGeXUAAAR4K.jpg"/>
    <hyperlink ref="U29" r:id="rId19" display="https://pbs.twimg.com/media/EEHhd6UUwAEK97D.jpg"/>
    <hyperlink ref="U30" r:id="rId20" display="https://pbs.twimg.com/media/EEHhd6UUwAEK97D.jpg"/>
    <hyperlink ref="U31" r:id="rId21" display="https://pbs.twimg.com/media/EEHhd6UUwAEK97D.jpg"/>
    <hyperlink ref="U35" r:id="rId22" display="https://pbs.twimg.com/media/EEWu-6KXoAEe1zh.jpg"/>
    <hyperlink ref="U37" r:id="rId23" display="https://pbs.twimg.com/ext_tw_video_thumb/1172062404714401792/pu/img/bJUZuT37KKL9J8IH.jpg"/>
    <hyperlink ref="U38" r:id="rId24" display="https://pbs.twimg.com/media/EEWu-6KXoAEe1zh.jpg"/>
    <hyperlink ref="U42" r:id="rId25" display="https://pbs.twimg.com/ext_tw_video_thumb/1172062404714401792/pu/img/bJUZuT37KKL9J8IH.jpg"/>
    <hyperlink ref="U49" r:id="rId26" display="https://pbs.twimg.com/media/EEBrvyvXYAAnRLy.jpg"/>
    <hyperlink ref="V3" r:id="rId27" display="https://pbs.twimg.com/media/EDyiM4jXUAAjLag.jpg"/>
    <hyperlink ref="V4" r:id="rId28" display="http://pbs.twimg.com/profile_images/778289775707119616/mIBKNbJY_normal.jpg"/>
    <hyperlink ref="V5" r:id="rId29" display="http://pbs.twimg.com/profile_images/778289775707119616/mIBKNbJY_normal.jpg"/>
    <hyperlink ref="V6" r:id="rId30" display="http://pbs.twimg.com/profile_images/580362487951937536/QblaHczo_normal.jpg"/>
    <hyperlink ref="V7" r:id="rId31" display="https://pbs.twimg.com/media/EEGgnGeXUAAAR4K.jpg"/>
    <hyperlink ref="V8" r:id="rId32" display="http://pbs.twimg.com/profile_images/195941802/Image5_normal.jpg"/>
    <hyperlink ref="V9" r:id="rId33" display="http://pbs.twimg.com/profile_images/3069577117/3505292f39e31a4661c1a53eeba5b513_normal.jpeg"/>
    <hyperlink ref="V10" r:id="rId34" display="http://pbs.twimg.com/profile_images/3069577117/3505292f39e31a4661c1a53eeba5b513_normal.jpeg"/>
    <hyperlink ref="V11" r:id="rId35" display="http://pbs.twimg.com/profile_images/3069577117/3505292f39e31a4661c1a53eeba5b513_normal.jpeg"/>
    <hyperlink ref="V12" r:id="rId36" display="http://pbs.twimg.com/profile_images/3069577117/3505292f39e31a4661c1a53eeba5b513_normal.jpeg"/>
    <hyperlink ref="V13" r:id="rId37" display="http://pbs.twimg.com/profile_images/945387788672827393/t7sii3xJ_normal.jpg"/>
    <hyperlink ref="V14" r:id="rId38" display="http://pbs.twimg.com/profile_images/945387788672827393/t7sii3xJ_normal.jpg"/>
    <hyperlink ref="V15" r:id="rId39" display="http://pbs.twimg.com/profile_images/624195824138997761/iCWXqJvs_normal.jpg"/>
    <hyperlink ref="V16" r:id="rId40" display="http://pbs.twimg.com/profile_images/624195824138997761/iCWXqJvs_normal.jpg"/>
    <hyperlink ref="V17" r:id="rId41" display="http://pbs.twimg.com/profile_images/624195824138997761/iCWXqJvs_normal.jpg"/>
    <hyperlink ref="V18" r:id="rId42" display="http://pbs.twimg.com/profile_images/624195824138997761/iCWXqJvs_normal.jpg"/>
    <hyperlink ref="V19" r:id="rId43" display="http://pbs.twimg.com/profile_images/1090636563862745090/LfBlL2QS_normal.jpg"/>
    <hyperlink ref="V20" r:id="rId44" display="http://pbs.twimg.com/profile_images/1090636563862745090/LfBlL2QS_normal.jpg"/>
    <hyperlink ref="V21" r:id="rId45" display="http://pbs.twimg.com/profile_images/1090636563862745090/LfBlL2QS_normal.jpg"/>
    <hyperlink ref="V22" r:id="rId46" display="http://pbs.twimg.com/profile_images/1090636563862745090/LfBlL2QS_normal.jpg"/>
    <hyperlink ref="V23" r:id="rId47" display="http://pbs.twimg.com/profile_images/1046038465094340608/pD8H6UYc_normal.jpg"/>
    <hyperlink ref="V24" r:id="rId48" display="http://pbs.twimg.com/profile_images/1046038465094340608/pD8H6UYc_normal.jpg"/>
    <hyperlink ref="V25" r:id="rId49" display="http://pbs.twimg.com/profile_images/459665059199737856/uR6CKnmE_normal.jpeg"/>
    <hyperlink ref="V26" r:id="rId50" display="http://pbs.twimg.com/profile_images/459665059199737856/uR6CKnmE_normal.jpeg"/>
    <hyperlink ref="V27" r:id="rId51" display="http://pbs.twimg.com/profile_images/908218072309420032/_SyubVG1_normal.jpg"/>
    <hyperlink ref="V28" r:id="rId52" display="http://pbs.twimg.com/profile_images/876890856111972352/dhmll3Kl_normal.jpg"/>
    <hyperlink ref="V29" r:id="rId53" display="https://pbs.twimg.com/media/EEHhd6UUwAEK97D.jpg"/>
    <hyperlink ref="V30" r:id="rId54" display="https://pbs.twimg.com/media/EEHhd6UUwAEK97D.jpg"/>
    <hyperlink ref="V31" r:id="rId55" display="https://pbs.twimg.com/media/EEHhd6UUwAEK97D.jpg"/>
    <hyperlink ref="V32" r:id="rId56" display="http://pbs.twimg.com/profile_images/459665059199737856/uR6CKnmE_normal.jpeg"/>
    <hyperlink ref="V33" r:id="rId57" display="http://pbs.twimg.com/profile_images/459665059199737856/uR6CKnmE_normal.jpeg"/>
    <hyperlink ref="V34" r:id="rId58" display="http://pbs.twimg.com/profile_images/876890856111972352/dhmll3Kl_normal.jpg"/>
    <hyperlink ref="V35" r:id="rId59" display="https://pbs.twimg.com/media/EEWu-6KXoAEe1zh.jpg"/>
    <hyperlink ref="V36" r:id="rId60" display="http://pbs.twimg.com/profile_images/876890856111972352/dhmll3Kl_normal.jpg"/>
    <hyperlink ref="V37" r:id="rId61" display="https://pbs.twimg.com/ext_tw_video_thumb/1172062404714401792/pu/img/bJUZuT37KKL9J8IH.jpg"/>
    <hyperlink ref="V38" r:id="rId62" display="https://pbs.twimg.com/media/EEWu-6KXoAEe1zh.jpg"/>
    <hyperlink ref="V39" r:id="rId63" display="http://pbs.twimg.com/profile_images/876890856111972352/dhmll3Kl_normal.jpg"/>
    <hyperlink ref="V40" r:id="rId64" display="http://pbs.twimg.com/profile_images/876890856111972352/dhmll3Kl_normal.jpg"/>
    <hyperlink ref="V41" r:id="rId65" display="http://pbs.twimg.com/profile_images/1078667391805079552/qEb4NF9P_normal.jpg"/>
    <hyperlink ref="V42" r:id="rId66" display="https://pbs.twimg.com/ext_tw_video_thumb/1172062404714401792/pu/img/bJUZuT37KKL9J8IH.jpg"/>
    <hyperlink ref="V43" r:id="rId67" display="http://pbs.twimg.com/profile_images/876890856111972352/dhmll3Kl_normal.jpg"/>
    <hyperlink ref="V44" r:id="rId68" display="http://pbs.twimg.com/profile_images/1078667391805079552/qEb4NF9P_normal.jpg"/>
    <hyperlink ref="V45" r:id="rId69" display="http://pbs.twimg.com/profile_images/1078667391805079552/qEb4NF9P_normal.jpg"/>
    <hyperlink ref="V46" r:id="rId70" display="http://pbs.twimg.com/profile_images/876890856111972352/dhmll3Kl_normal.jpg"/>
    <hyperlink ref="V47" r:id="rId71" display="http://pbs.twimg.com/profile_images/1078667391805079552/qEb4NF9P_normal.jpg"/>
    <hyperlink ref="V48" r:id="rId72" display="http://pbs.twimg.com/profile_images/2811320065/de1da9f711c0f3350f55a7ed5403f512_normal.jpeg"/>
    <hyperlink ref="V49" r:id="rId73" display="https://pbs.twimg.com/media/EEBrvyvXYAAnRLy.jpg"/>
    <hyperlink ref="V50" r:id="rId74" display="http://pbs.twimg.com/profile_images/876890856111972352/dhmll3Kl_normal.jpg"/>
    <hyperlink ref="V51" r:id="rId75" display="http://pbs.twimg.com/profile_images/876890856111972352/dhmll3Kl_normal.jpg"/>
    <hyperlink ref="V52" r:id="rId76" display="http://abs.twimg.com/sticky/default_profile_images/default_profile_normal.png"/>
    <hyperlink ref="Z3" r:id="rId77" display="https://twitter.com/assoaphpp/status/1169988352294211589"/>
    <hyperlink ref="Z4" r:id="rId78" display="https://twitter.com/n_karasiewicz/status/1170925278580891648"/>
    <hyperlink ref="Z5" r:id="rId79" display="https://twitter.com/n_karasiewicz/status/1170925278580891648"/>
    <hyperlink ref="Z6" r:id="rId80" display="https://twitter.com/isalebaupain/status/1171149599131787265"/>
    <hyperlink ref="Z7" r:id="rId81" display="https://twitter.com/jmlesstartups/status/1171393974906609664"/>
    <hyperlink ref="Z8" r:id="rId82" display="https://twitter.com/gagparis/status/1171416386993872896"/>
    <hyperlink ref="Z9" r:id="rId83" display="https://twitter.com/aubertmh/status/1172064038802677760"/>
    <hyperlink ref="Z10" r:id="rId84" display="https://twitter.com/aubertmh/status/1172064038802677760"/>
    <hyperlink ref="Z11" r:id="rId85" display="https://twitter.com/aubertmh/status/1172064038802677760"/>
    <hyperlink ref="Z12" r:id="rId86" display="https://twitter.com/aubertmh/status/1172064038802677760"/>
    <hyperlink ref="Z13" r:id="rId87" display="https://twitter.com/mysmartjarvis/status/1172145718611435521"/>
    <hyperlink ref="Z14" r:id="rId88" display="https://twitter.com/mysmartjarvis/status/1172145718611435521"/>
    <hyperlink ref="Z15" r:id="rId89" display="https://twitter.com/semoulin/status/1172194245052108800"/>
    <hyperlink ref="Z16" r:id="rId90" display="https://twitter.com/semoulin/status/1172194245052108800"/>
    <hyperlink ref="Z17" r:id="rId91" display="https://twitter.com/semoulin/status/1172194245052108800"/>
    <hyperlink ref="Z18" r:id="rId92" display="https://twitter.com/semoulin/status/1172194245052108800"/>
    <hyperlink ref="Z19" r:id="rId93" display="https://twitter.com/knb_unit4/status/1172255704381558788"/>
    <hyperlink ref="Z20" r:id="rId94" display="https://twitter.com/knb_unit4/status/1172255704381558788"/>
    <hyperlink ref="Z21" r:id="rId95" display="https://twitter.com/knb_unit4/status/1172255704381558788"/>
    <hyperlink ref="Z22" r:id="rId96" display="https://twitter.com/knb_unit4/status/1172255704381558788"/>
    <hyperlink ref="Z23" r:id="rId97" display="https://twitter.com/alrobert__/status/1172860703897772033"/>
    <hyperlink ref="Z24" r:id="rId98" display="https://twitter.com/alrobert__/status/1172860703897772033"/>
    <hyperlink ref="Z25" r:id="rId99" display="https://twitter.com/lndm1/status/1172879216658014208"/>
    <hyperlink ref="Z26" r:id="rId100" display="https://twitter.com/lndm1/status/1172879216658014208"/>
    <hyperlink ref="Z27" r:id="rId101" display="https://twitter.com/cartajeanpaul/status/1171083892159369228"/>
    <hyperlink ref="Z28" r:id="rId102" display="https://twitter.com/e_tonomy/status/1171089128986951680"/>
    <hyperlink ref="Z29" r:id="rId103" display="https://twitter.com/lndm1/status/1171465287088033793"/>
    <hyperlink ref="Z30" r:id="rId104" display="https://twitter.com/lndm1/status/1171465287088033793"/>
    <hyperlink ref="Z31" r:id="rId105" display="https://twitter.com/lndm1/status/1171465287088033793"/>
    <hyperlink ref="Z32" r:id="rId106" display="https://twitter.com/lndm1/status/1172879216658014208"/>
    <hyperlink ref="Z33" r:id="rId107" display="https://twitter.com/lndm1/status/1172879216658014208"/>
    <hyperlink ref="Z34" r:id="rId108" display="https://twitter.com/e_tonomy/status/1171829165487734785"/>
    <hyperlink ref="Z35" r:id="rId109" display="https://twitter.com/hautsdeseinefr/status/1171450408159465474"/>
    <hyperlink ref="Z36" r:id="rId110" display="https://twitter.com/e_tonomy/status/1171829748076548099"/>
    <hyperlink ref="Z37" r:id="rId111" display="https://twitter.com/les_yvelines/status/1172062533806690305"/>
    <hyperlink ref="Z38" r:id="rId112" display="https://twitter.com/hautsdeseinefr/status/1172857529048735745"/>
    <hyperlink ref="Z39" r:id="rId113" display="https://twitter.com/e_tonomy/status/1171829748076548099"/>
    <hyperlink ref="Z40" r:id="rId114" display="https://twitter.com/e_tonomy/status/1172958807661715459"/>
    <hyperlink ref="Z41" r:id="rId115" display="https://twitter.com/les_mureaux/status/1172102568241258499"/>
    <hyperlink ref="Z42" r:id="rId116" display="https://twitter.com/les_yvelines/status/1172062533806690305"/>
    <hyperlink ref="Z43" r:id="rId117" display="https://twitter.com/e_tonomy/status/1171829165487734785"/>
    <hyperlink ref="Z44" r:id="rId118" display="https://twitter.com/les_mureaux/status/1172102568241258499"/>
    <hyperlink ref="Z45" r:id="rId119" display="https://twitter.com/les_mureaux/status/1172102568241258499"/>
    <hyperlink ref="Z46" r:id="rId120" display="https://twitter.com/e_tonomy/status/1171829165487734785"/>
    <hyperlink ref="Z47" r:id="rId121" display="https://twitter.com/les_mureaux/status/1172971691586273280"/>
    <hyperlink ref="Z48" r:id="rId122" display="https://twitter.com/sichr1212/status/1172985038444605445"/>
    <hyperlink ref="Z49" r:id="rId123" display="https://twitter.com/e_tonomy/status/1171054377982922753"/>
    <hyperlink ref="Z50" r:id="rId124" display="https://twitter.com/e_tonomy/status/1172429664666521600"/>
    <hyperlink ref="Z51" r:id="rId125" display="https://twitter.com/e_tonomy/status/1172958935168540673"/>
    <hyperlink ref="Z52" r:id="rId126" display="https://twitter.com/katiamirochni/status/1173198372301357057"/>
    <hyperlink ref="BB27" r:id="rId127" display="https://api.twitter.com/1.1/geo/id/5a404630458cad9e.json"/>
  </hyperlinks>
  <printOptions/>
  <pageMargins left="0.7" right="0.7" top="0.75" bottom="0.75" header="0.3" footer="0.3"/>
  <pageSetup horizontalDpi="600" verticalDpi="600" orientation="portrait" r:id="rId131"/>
  <legacyDrawing r:id="rId129"/>
  <tableParts>
    <tablePart r:id="rId13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4"/>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898</v>
      </c>
      <c r="B1" s="13" t="s">
        <v>899</v>
      </c>
      <c r="C1" s="13" t="s">
        <v>892</v>
      </c>
      <c r="D1" s="13" t="s">
        <v>893</v>
      </c>
      <c r="E1" s="13" t="s">
        <v>900</v>
      </c>
      <c r="F1" s="13" t="s">
        <v>144</v>
      </c>
      <c r="G1" s="13" t="s">
        <v>901</v>
      </c>
      <c r="H1" s="13" t="s">
        <v>902</v>
      </c>
      <c r="I1" s="13" t="s">
        <v>903</v>
      </c>
      <c r="J1" s="13" t="s">
        <v>904</v>
      </c>
      <c r="K1" s="13" t="s">
        <v>905</v>
      </c>
      <c r="L1" s="13" t="s">
        <v>906</v>
      </c>
    </row>
    <row r="2" spans="1:12" ht="15">
      <c r="A2" s="93" t="s">
        <v>670</v>
      </c>
      <c r="B2" s="93" t="s">
        <v>671</v>
      </c>
      <c r="C2" s="93">
        <v>16</v>
      </c>
      <c r="D2" s="133">
        <v>0.006400801761138834</v>
      </c>
      <c r="E2" s="133">
        <v>1.632204133050827</v>
      </c>
      <c r="F2" s="93" t="s">
        <v>894</v>
      </c>
      <c r="G2" s="93" t="b">
        <v>0</v>
      </c>
      <c r="H2" s="93" t="b">
        <v>0</v>
      </c>
      <c r="I2" s="93" t="b">
        <v>0</v>
      </c>
      <c r="J2" s="93" t="b">
        <v>0</v>
      </c>
      <c r="K2" s="93" t="b">
        <v>0</v>
      </c>
      <c r="L2" s="93" t="b">
        <v>0</v>
      </c>
    </row>
    <row r="3" spans="1:12" ht="15">
      <c r="A3" s="93" t="s">
        <v>676</v>
      </c>
      <c r="B3" s="93" t="s">
        <v>677</v>
      </c>
      <c r="C3" s="93">
        <v>14</v>
      </c>
      <c r="D3" s="133">
        <v>0.00560070154099648</v>
      </c>
      <c r="E3" s="133">
        <v>1.6901960800285136</v>
      </c>
      <c r="F3" s="93" t="s">
        <v>894</v>
      </c>
      <c r="G3" s="93" t="b">
        <v>0</v>
      </c>
      <c r="H3" s="93" t="b">
        <v>0</v>
      </c>
      <c r="I3" s="93" t="b">
        <v>0</v>
      </c>
      <c r="J3" s="93" t="b">
        <v>0</v>
      </c>
      <c r="K3" s="93" t="b">
        <v>0</v>
      </c>
      <c r="L3" s="93" t="b">
        <v>0</v>
      </c>
    </row>
    <row r="4" spans="1:12" ht="15">
      <c r="A4" s="93" t="s">
        <v>666</v>
      </c>
      <c r="B4" s="93" t="s">
        <v>683</v>
      </c>
      <c r="C4" s="93">
        <v>13</v>
      </c>
      <c r="D4" s="133">
        <v>0.007864977467134411</v>
      </c>
      <c r="E4" s="133">
        <v>1.5141048209728323</v>
      </c>
      <c r="F4" s="93" t="s">
        <v>894</v>
      </c>
      <c r="G4" s="93" t="b">
        <v>0</v>
      </c>
      <c r="H4" s="93" t="b">
        <v>0</v>
      </c>
      <c r="I4" s="93" t="b">
        <v>0</v>
      </c>
      <c r="J4" s="93" t="b">
        <v>0</v>
      </c>
      <c r="K4" s="93" t="b">
        <v>0</v>
      </c>
      <c r="L4" s="93" t="b">
        <v>0</v>
      </c>
    </row>
    <row r="5" spans="1:12" ht="15">
      <c r="A5" s="93" t="s">
        <v>677</v>
      </c>
      <c r="B5" s="93" t="s">
        <v>678</v>
      </c>
      <c r="C5" s="93">
        <v>11</v>
      </c>
      <c r="D5" s="133">
        <v>0.00601638410800615</v>
      </c>
      <c r="E5" s="133">
        <v>1.4305587695227575</v>
      </c>
      <c r="F5" s="93" t="s">
        <v>894</v>
      </c>
      <c r="G5" s="93" t="b">
        <v>0</v>
      </c>
      <c r="H5" s="93" t="b">
        <v>0</v>
      </c>
      <c r="I5" s="93" t="b">
        <v>0</v>
      </c>
      <c r="J5" s="93" t="b">
        <v>0</v>
      </c>
      <c r="K5" s="93" t="b">
        <v>0</v>
      </c>
      <c r="L5" s="93" t="b">
        <v>0</v>
      </c>
    </row>
    <row r="6" spans="1:12" ht="15">
      <c r="A6" s="93" t="s">
        <v>650</v>
      </c>
      <c r="B6" s="93" t="s">
        <v>814</v>
      </c>
      <c r="C6" s="93">
        <v>9</v>
      </c>
      <c r="D6" s="133">
        <v>0.0060225684326465105</v>
      </c>
      <c r="E6" s="133">
        <v>1.317810175828864</v>
      </c>
      <c r="F6" s="93" t="s">
        <v>894</v>
      </c>
      <c r="G6" s="93" t="b">
        <v>0</v>
      </c>
      <c r="H6" s="93" t="b">
        <v>0</v>
      </c>
      <c r="I6" s="93" t="b">
        <v>0</v>
      </c>
      <c r="J6" s="93" t="b">
        <v>0</v>
      </c>
      <c r="K6" s="93" t="b">
        <v>0</v>
      </c>
      <c r="L6" s="93" t="b">
        <v>0</v>
      </c>
    </row>
    <row r="7" spans="1:12" ht="15">
      <c r="A7" s="93" t="s">
        <v>814</v>
      </c>
      <c r="B7" s="93" t="s">
        <v>815</v>
      </c>
      <c r="C7" s="93">
        <v>9</v>
      </c>
      <c r="D7" s="133">
        <v>0.0060225684326465105</v>
      </c>
      <c r="E7" s="133">
        <v>1.8820816062674268</v>
      </c>
      <c r="F7" s="93" t="s">
        <v>894</v>
      </c>
      <c r="G7" s="93" t="b">
        <v>0</v>
      </c>
      <c r="H7" s="93" t="b">
        <v>0</v>
      </c>
      <c r="I7" s="93" t="b">
        <v>0</v>
      </c>
      <c r="J7" s="93" t="b">
        <v>0</v>
      </c>
      <c r="K7" s="93" t="b">
        <v>0</v>
      </c>
      <c r="L7" s="93" t="b">
        <v>0</v>
      </c>
    </row>
    <row r="8" spans="1:12" ht="15">
      <c r="A8" s="93" t="s">
        <v>650</v>
      </c>
      <c r="B8" s="93" t="s">
        <v>670</v>
      </c>
      <c r="C8" s="93">
        <v>8</v>
      </c>
      <c r="D8" s="133">
        <v>0.0059273355081856235</v>
      </c>
      <c r="E8" s="133">
        <v>1.106956810513971</v>
      </c>
      <c r="F8" s="93" t="s">
        <v>894</v>
      </c>
      <c r="G8" s="93" t="b">
        <v>0</v>
      </c>
      <c r="H8" s="93" t="b">
        <v>0</v>
      </c>
      <c r="I8" s="93" t="b">
        <v>0</v>
      </c>
      <c r="J8" s="93" t="b">
        <v>0</v>
      </c>
      <c r="K8" s="93" t="b">
        <v>0</v>
      </c>
      <c r="L8" s="93" t="b">
        <v>0</v>
      </c>
    </row>
    <row r="9" spans="1:12" ht="15">
      <c r="A9" s="93" t="s">
        <v>664</v>
      </c>
      <c r="B9" s="93" t="s">
        <v>672</v>
      </c>
      <c r="C9" s="93">
        <v>8</v>
      </c>
      <c r="D9" s="133">
        <v>0.0059273355081856235</v>
      </c>
      <c r="E9" s="133">
        <v>1.438384107034714</v>
      </c>
      <c r="F9" s="93" t="s">
        <v>894</v>
      </c>
      <c r="G9" s="93" t="b">
        <v>0</v>
      </c>
      <c r="H9" s="93" t="b">
        <v>0</v>
      </c>
      <c r="I9" s="93" t="b">
        <v>0</v>
      </c>
      <c r="J9" s="93" t="b">
        <v>0</v>
      </c>
      <c r="K9" s="93" t="b">
        <v>0</v>
      </c>
      <c r="L9" s="93" t="b">
        <v>0</v>
      </c>
    </row>
    <row r="10" spans="1:12" ht="15">
      <c r="A10" s="93" t="s">
        <v>665</v>
      </c>
      <c r="B10" s="93" t="s">
        <v>669</v>
      </c>
      <c r="C10" s="93">
        <v>8</v>
      </c>
      <c r="D10" s="133">
        <v>0.0059273355081856235</v>
      </c>
      <c r="E10" s="133">
        <v>1.271066772286538</v>
      </c>
      <c r="F10" s="93" t="s">
        <v>894</v>
      </c>
      <c r="G10" s="93" t="b">
        <v>0</v>
      </c>
      <c r="H10" s="93" t="b">
        <v>0</v>
      </c>
      <c r="I10" s="93" t="b">
        <v>0</v>
      </c>
      <c r="J10" s="93" t="b">
        <v>0</v>
      </c>
      <c r="K10" s="93" t="b">
        <v>0</v>
      </c>
      <c r="L10" s="93" t="b">
        <v>0</v>
      </c>
    </row>
    <row r="11" spans="1:12" ht="15">
      <c r="A11" s="93" t="s">
        <v>818</v>
      </c>
      <c r="B11" s="93" t="s">
        <v>668</v>
      </c>
      <c r="C11" s="93">
        <v>8</v>
      </c>
      <c r="D11" s="133">
        <v>0.0059273355081856235</v>
      </c>
      <c r="E11" s="133">
        <v>1.6901960800285136</v>
      </c>
      <c r="F11" s="93" t="s">
        <v>894</v>
      </c>
      <c r="G11" s="93" t="b">
        <v>0</v>
      </c>
      <c r="H11" s="93" t="b">
        <v>0</v>
      </c>
      <c r="I11" s="93" t="b">
        <v>0</v>
      </c>
      <c r="J11" s="93" t="b">
        <v>0</v>
      </c>
      <c r="K11" s="93" t="b">
        <v>0</v>
      </c>
      <c r="L11" s="93" t="b">
        <v>0</v>
      </c>
    </row>
    <row r="12" spans="1:12" ht="15">
      <c r="A12" s="93" t="s">
        <v>682</v>
      </c>
      <c r="B12" s="93" t="s">
        <v>666</v>
      </c>
      <c r="C12" s="93">
        <v>8</v>
      </c>
      <c r="D12" s="133">
        <v>0.0059273355081856235</v>
      </c>
      <c r="E12" s="133">
        <v>1.375802122806551</v>
      </c>
      <c r="F12" s="93" t="s">
        <v>894</v>
      </c>
      <c r="G12" s="93" t="b">
        <v>0</v>
      </c>
      <c r="H12" s="93" t="b">
        <v>0</v>
      </c>
      <c r="I12" s="93" t="b">
        <v>0</v>
      </c>
      <c r="J12" s="93" t="b">
        <v>0</v>
      </c>
      <c r="K12" s="93" t="b">
        <v>0</v>
      </c>
      <c r="L12" s="93" t="b">
        <v>0</v>
      </c>
    </row>
    <row r="13" spans="1:12" ht="15">
      <c r="A13" s="93" t="s">
        <v>819</v>
      </c>
      <c r="B13" s="93" t="s">
        <v>666</v>
      </c>
      <c r="C13" s="93">
        <v>8</v>
      </c>
      <c r="D13" s="133">
        <v>0.0059273355081856235</v>
      </c>
      <c r="E13" s="133">
        <v>1.5141048209728323</v>
      </c>
      <c r="F13" s="93" t="s">
        <v>894</v>
      </c>
      <c r="G13" s="93" t="b">
        <v>0</v>
      </c>
      <c r="H13" s="93" t="b">
        <v>0</v>
      </c>
      <c r="I13" s="93" t="b">
        <v>0</v>
      </c>
      <c r="J13" s="93" t="b">
        <v>0</v>
      </c>
      <c r="K13" s="93" t="b">
        <v>0</v>
      </c>
      <c r="L13" s="93" t="b">
        <v>0</v>
      </c>
    </row>
    <row r="14" spans="1:12" ht="15">
      <c r="A14" s="93" t="s">
        <v>811</v>
      </c>
      <c r="B14" s="93" t="s">
        <v>663</v>
      </c>
      <c r="C14" s="93">
        <v>8</v>
      </c>
      <c r="D14" s="133">
        <v>0.0059273355081856235</v>
      </c>
      <c r="E14" s="133">
        <v>1.2922560713564761</v>
      </c>
      <c r="F14" s="93" t="s">
        <v>894</v>
      </c>
      <c r="G14" s="93" t="b">
        <v>0</v>
      </c>
      <c r="H14" s="93" t="b">
        <v>0</v>
      </c>
      <c r="I14" s="93" t="b">
        <v>0</v>
      </c>
      <c r="J14" s="93" t="b">
        <v>0</v>
      </c>
      <c r="K14" s="93" t="b">
        <v>0</v>
      </c>
      <c r="L14" s="93" t="b">
        <v>0</v>
      </c>
    </row>
    <row r="15" spans="1:12" ht="15">
      <c r="A15" s="93" t="s">
        <v>663</v>
      </c>
      <c r="B15" s="93" t="s">
        <v>821</v>
      </c>
      <c r="C15" s="93">
        <v>8</v>
      </c>
      <c r="D15" s="133">
        <v>0.0059273355081856235</v>
      </c>
      <c r="E15" s="133">
        <v>1.3891660843645326</v>
      </c>
      <c r="F15" s="93" t="s">
        <v>894</v>
      </c>
      <c r="G15" s="93" t="b">
        <v>0</v>
      </c>
      <c r="H15" s="93" t="b">
        <v>0</v>
      </c>
      <c r="I15" s="93" t="b">
        <v>0</v>
      </c>
      <c r="J15" s="93" t="b">
        <v>0</v>
      </c>
      <c r="K15" s="93" t="b">
        <v>0</v>
      </c>
      <c r="L15" s="93" t="b">
        <v>0</v>
      </c>
    </row>
    <row r="16" spans="1:12" ht="15">
      <c r="A16" s="93" t="s">
        <v>821</v>
      </c>
      <c r="B16" s="93" t="s">
        <v>664</v>
      </c>
      <c r="C16" s="93">
        <v>8</v>
      </c>
      <c r="D16" s="133">
        <v>0.0059273355081856235</v>
      </c>
      <c r="E16" s="133">
        <v>1.438384107034714</v>
      </c>
      <c r="F16" s="93" t="s">
        <v>894</v>
      </c>
      <c r="G16" s="93" t="b">
        <v>0</v>
      </c>
      <c r="H16" s="93" t="b">
        <v>0</v>
      </c>
      <c r="I16" s="93" t="b">
        <v>0</v>
      </c>
      <c r="J16" s="93" t="b">
        <v>0</v>
      </c>
      <c r="K16" s="93" t="b">
        <v>0</v>
      </c>
      <c r="L16" s="93" t="b">
        <v>0</v>
      </c>
    </row>
    <row r="17" spans="1:12" ht="15">
      <c r="A17" s="93" t="s">
        <v>664</v>
      </c>
      <c r="B17" s="93" t="s">
        <v>266</v>
      </c>
      <c r="C17" s="93">
        <v>8</v>
      </c>
      <c r="D17" s="133">
        <v>0.0059273355081856235</v>
      </c>
      <c r="E17" s="133">
        <v>1.438384107034714</v>
      </c>
      <c r="F17" s="93" t="s">
        <v>894</v>
      </c>
      <c r="G17" s="93" t="b">
        <v>0</v>
      </c>
      <c r="H17" s="93" t="b">
        <v>0</v>
      </c>
      <c r="I17" s="93" t="b">
        <v>0</v>
      </c>
      <c r="J17" s="93" t="b">
        <v>1</v>
      </c>
      <c r="K17" s="93" t="b">
        <v>0</v>
      </c>
      <c r="L17" s="93" t="b">
        <v>0</v>
      </c>
    </row>
    <row r="18" spans="1:12" ht="15">
      <c r="A18" s="93" t="s">
        <v>266</v>
      </c>
      <c r="B18" s="93" t="s">
        <v>682</v>
      </c>
      <c r="C18" s="93">
        <v>8</v>
      </c>
      <c r="D18" s="133">
        <v>0.0059273355081856235</v>
      </c>
      <c r="E18" s="133">
        <v>1.7949314305485267</v>
      </c>
      <c r="F18" s="93" t="s">
        <v>894</v>
      </c>
      <c r="G18" s="93" t="b">
        <v>1</v>
      </c>
      <c r="H18" s="93" t="b">
        <v>0</v>
      </c>
      <c r="I18" s="93" t="b">
        <v>0</v>
      </c>
      <c r="J18" s="93" t="b">
        <v>0</v>
      </c>
      <c r="K18" s="93" t="b">
        <v>0</v>
      </c>
      <c r="L18" s="93" t="b">
        <v>0</v>
      </c>
    </row>
    <row r="19" spans="1:12" ht="15">
      <c r="A19" s="93" t="s">
        <v>822</v>
      </c>
      <c r="B19" s="93" t="s">
        <v>823</v>
      </c>
      <c r="C19" s="93">
        <v>8</v>
      </c>
      <c r="D19" s="133">
        <v>0.0059273355081856235</v>
      </c>
      <c r="E19" s="133">
        <v>1.933234128714808</v>
      </c>
      <c r="F19" s="93" t="s">
        <v>894</v>
      </c>
      <c r="G19" s="93" t="b">
        <v>0</v>
      </c>
      <c r="H19" s="93" t="b">
        <v>0</v>
      </c>
      <c r="I19" s="93" t="b">
        <v>0</v>
      </c>
      <c r="J19" s="93" t="b">
        <v>0</v>
      </c>
      <c r="K19" s="93" t="b">
        <v>0</v>
      </c>
      <c r="L19" s="93" t="b">
        <v>0</v>
      </c>
    </row>
    <row r="20" spans="1:12" ht="15">
      <c r="A20" s="93" t="s">
        <v>823</v>
      </c>
      <c r="B20" s="93" t="s">
        <v>812</v>
      </c>
      <c r="C20" s="93">
        <v>8</v>
      </c>
      <c r="D20" s="133">
        <v>0.0059273355081856235</v>
      </c>
      <c r="E20" s="133">
        <v>1.8363241157067518</v>
      </c>
      <c r="F20" s="93" t="s">
        <v>894</v>
      </c>
      <c r="G20" s="93" t="b">
        <v>0</v>
      </c>
      <c r="H20" s="93" t="b">
        <v>0</v>
      </c>
      <c r="I20" s="93" t="b">
        <v>0</v>
      </c>
      <c r="J20" s="93" t="b">
        <v>0</v>
      </c>
      <c r="K20" s="93" t="b">
        <v>0</v>
      </c>
      <c r="L20" s="93" t="b">
        <v>0</v>
      </c>
    </row>
    <row r="21" spans="1:12" ht="15">
      <c r="A21" s="93" t="s">
        <v>824</v>
      </c>
      <c r="B21" s="93" t="s">
        <v>825</v>
      </c>
      <c r="C21" s="93">
        <v>8</v>
      </c>
      <c r="D21" s="133">
        <v>0.0059273355081856235</v>
      </c>
      <c r="E21" s="133">
        <v>1.933234128714808</v>
      </c>
      <c r="F21" s="93" t="s">
        <v>894</v>
      </c>
      <c r="G21" s="93" t="b">
        <v>0</v>
      </c>
      <c r="H21" s="93" t="b">
        <v>0</v>
      </c>
      <c r="I21" s="93" t="b">
        <v>0</v>
      </c>
      <c r="J21" s="93" t="b">
        <v>0</v>
      </c>
      <c r="K21" s="93" t="b">
        <v>0</v>
      </c>
      <c r="L21" s="93" t="b">
        <v>0</v>
      </c>
    </row>
    <row r="22" spans="1:12" ht="15">
      <c r="A22" s="93" t="s">
        <v>663</v>
      </c>
      <c r="B22" s="93" t="s">
        <v>826</v>
      </c>
      <c r="C22" s="93">
        <v>8</v>
      </c>
      <c r="D22" s="133">
        <v>0.0059273355081856235</v>
      </c>
      <c r="E22" s="133">
        <v>1.3891660843645326</v>
      </c>
      <c r="F22" s="93" t="s">
        <v>894</v>
      </c>
      <c r="G22" s="93" t="b">
        <v>0</v>
      </c>
      <c r="H22" s="93" t="b">
        <v>0</v>
      </c>
      <c r="I22" s="93" t="b">
        <v>0</v>
      </c>
      <c r="J22" s="93" t="b">
        <v>0</v>
      </c>
      <c r="K22" s="93" t="b">
        <v>0</v>
      </c>
      <c r="L22" s="93" t="b">
        <v>0</v>
      </c>
    </row>
    <row r="23" spans="1:12" ht="15">
      <c r="A23" s="93" t="s">
        <v>671</v>
      </c>
      <c r="B23" s="93" t="s">
        <v>827</v>
      </c>
      <c r="C23" s="93">
        <v>6</v>
      </c>
      <c r="D23" s="133">
        <v>0.005496879498810747</v>
      </c>
      <c r="E23" s="133">
        <v>1.6602328566510705</v>
      </c>
      <c r="F23" s="93" t="s">
        <v>894</v>
      </c>
      <c r="G23" s="93" t="b">
        <v>0</v>
      </c>
      <c r="H23" s="93" t="b">
        <v>0</v>
      </c>
      <c r="I23" s="93" t="b">
        <v>0</v>
      </c>
      <c r="J23" s="93" t="b">
        <v>0</v>
      </c>
      <c r="K23" s="93" t="b">
        <v>0</v>
      </c>
      <c r="L23" s="93" t="b">
        <v>0</v>
      </c>
    </row>
    <row r="24" spans="1:12" ht="15">
      <c r="A24" s="93" t="s">
        <v>827</v>
      </c>
      <c r="B24" s="93" t="s">
        <v>813</v>
      </c>
      <c r="C24" s="93">
        <v>6</v>
      </c>
      <c r="D24" s="133">
        <v>0.005496879498810747</v>
      </c>
      <c r="E24" s="133">
        <v>1.8820816062674268</v>
      </c>
      <c r="F24" s="93" t="s">
        <v>894</v>
      </c>
      <c r="G24" s="93" t="b">
        <v>0</v>
      </c>
      <c r="H24" s="93" t="b">
        <v>0</v>
      </c>
      <c r="I24" s="93" t="b">
        <v>0</v>
      </c>
      <c r="J24" s="93" t="b">
        <v>0</v>
      </c>
      <c r="K24" s="93" t="b">
        <v>0</v>
      </c>
      <c r="L24" s="93" t="b">
        <v>0</v>
      </c>
    </row>
    <row r="25" spans="1:12" ht="15">
      <c r="A25" s="93" t="s">
        <v>813</v>
      </c>
      <c r="B25" s="93" t="s">
        <v>650</v>
      </c>
      <c r="C25" s="93">
        <v>6</v>
      </c>
      <c r="D25" s="133">
        <v>0.005496879498810747</v>
      </c>
      <c r="E25" s="133">
        <v>1.2452595086802525</v>
      </c>
      <c r="F25" s="93" t="s">
        <v>894</v>
      </c>
      <c r="G25" s="93" t="b">
        <v>0</v>
      </c>
      <c r="H25" s="93" t="b">
        <v>0</v>
      </c>
      <c r="I25" s="93" t="b">
        <v>0</v>
      </c>
      <c r="J25" s="93" t="b">
        <v>0</v>
      </c>
      <c r="K25" s="93" t="b">
        <v>0</v>
      </c>
      <c r="L25" s="93" t="b">
        <v>0</v>
      </c>
    </row>
    <row r="26" spans="1:12" ht="15">
      <c r="A26" s="93" t="s">
        <v>815</v>
      </c>
      <c r="B26" s="93" t="s">
        <v>828</v>
      </c>
      <c r="C26" s="93">
        <v>6</v>
      </c>
      <c r="D26" s="133">
        <v>0.005496879498810747</v>
      </c>
      <c r="E26" s="133">
        <v>1.8820816062674268</v>
      </c>
      <c r="F26" s="93" t="s">
        <v>894</v>
      </c>
      <c r="G26" s="93" t="b">
        <v>0</v>
      </c>
      <c r="H26" s="93" t="b">
        <v>0</v>
      </c>
      <c r="I26" s="93" t="b">
        <v>0</v>
      </c>
      <c r="J26" s="93" t="b">
        <v>0</v>
      </c>
      <c r="K26" s="93" t="b">
        <v>0</v>
      </c>
      <c r="L26" s="93" t="b">
        <v>0</v>
      </c>
    </row>
    <row r="27" spans="1:12" ht="15">
      <c r="A27" s="93" t="s">
        <v>828</v>
      </c>
      <c r="B27" s="93" t="s">
        <v>673</v>
      </c>
      <c r="C27" s="93">
        <v>6</v>
      </c>
      <c r="D27" s="133">
        <v>0.005496879498810747</v>
      </c>
      <c r="E27" s="133">
        <v>1.757142869659127</v>
      </c>
      <c r="F27" s="93" t="s">
        <v>894</v>
      </c>
      <c r="G27" s="93" t="b">
        <v>0</v>
      </c>
      <c r="H27" s="93" t="b">
        <v>0</v>
      </c>
      <c r="I27" s="93" t="b">
        <v>0</v>
      </c>
      <c r="J27" s="93" t="b">
        <v>0</v>
      </c>
      <c r="K27" s="93" t="b">
        <v>0</v>
      </c>
      <c r="L27" s="93" t="b">
        <v>0</v>
      </c>
    </row>
    <row r="28" spans="1:12" ht="15">
      <c r="A28" s="93" t="s">
        <v>673</v>
      </c>
      <c r="B28" s="93" t="s">
        <v>664</v>
      </c>
      <c r="C28" s="93">
        <v>6</v>
      </c>
      <c r="D28" s="133">
        <v>0.005496879498810747</v>
      </c>
      <c r="E28" s="133">
        <v>1.1373541113707328</v>
      </c>
      <c r="F28" s="93" t="s">
        <v>894</v>
      </c>
      <c r="G28" s="93" t="b">
        <v>0</v>
      </c>
      <c r="H28" s="93" t="b">
        <v>0</v>
      </c>
      <c r="I28" s="93" t="b">
        <v>0</v>
      </c>
      <c r="J28" s="93" t="b">
        <v>0</v>
      </c>
      <c r="K28" s="93" t="b">
        <v>0</v>
      </c>
      <c r="L28" s="93" t="b">
        <v>0</v>
      </c>
    </row>
    <row r="29" spans="1:12" ht="15">
      <c r="A29" s="93" t="s">
        <v>672</v>
      </c>
      <c r="B29" s="93" t="s">
        <v>663</v>
      </c>
      <c r="C29" s="93">
        <v>6</v>
      </c>
      <c r="D29" s="133">
        <v>0.005496879498810747</v>
      </c>
      <c r="E29" s="133">
        <v>1.125924649589951</v>
      </c>
      <c r="F29" s="93" t="s">
        <v>894</v>
      </c>
      <c r="G29" s="93" t="b">
        <v>0</v>
      </c>
      <c r="H29" s="93" t="b">
        <v>0</v>
      </c>
      <c r="I29" s="93" t="b">
        <v>0</v>
      </c>
      <c r="J29" s="93" t="b">
        <v>0</v>
      </c>
      <c r="K29" s="93" t="b">
        <v>0</v>
      </c>
      <c r="L29" s="93" t="b">
        <v>0</v>
      </c>
    </row>
    <row r="30" spans="1:12" ht="15">
      <c r="A30" s="93" t="s">
        <v>663</v>
      </c>
      <c r="B30" s="93" t="s">
        <v>829</v>
      </c>
      <c r="C30" s="93">
        <v>6</v>
      </c>
      <c r="D30" s="133">
        <v>0.005496879498810747</v>
      </c>
      <c r="E30" s="133">
        <v>1.3891660843645324</v>
      </c>
      <c r="F30" s="93" t="s">
        <v>894</v>
      </c>
      <c r="G30" s="93" t="b">
        <v>0</v>
      </c>
      <c r="H30" s="93" t="b">
        <v>0</v>
      </c>
      <c r="I30" s="93" t="b">
        <v>0</v>
      </c>
      <c r="J30" s="93" t="b">
        <v>0</v>
      </c>
      <c r="K30" s="93" t="b">
        <v>0</v>
      </c>
      <c r="L30" s="93" t="b">
        <v>0</v>
      </c>
    </row>
    <row r="31" spans="1:12" ht="15">
      <c r="A31" s="93" t="s">
        <v>829</v>
      </c>
      <c r="B31" s="93" t="s">
        <v>665</v>
      </c>
      <c r="C31" s="93">
        <v>6</v>
      </c>
      <c r="D31" s="133">
        <v>0.005496879498810747</v>
      </c>
      <c r="E31" s="133">
        <v>1.5141048209728323</v>
      </c>
      <c r="F31" s="93" t="s">
        <v>894</v>
      </c>
      <c r="G31" s="93" t="b">
        <v>0</v>
      </c>
      <c r="H31" s="93" t="b">
        <v>0</v>
      </c>
      <c r="I31" s="93" t="b">
        <v>0</v>
      </c>
      <c r="J31" s="93" t="b">
        <v>0</v>
      </c>
      <c r="K31" s="93" t="b">
        <v>0</v>
      </c>
      <c r="L31" s="93" t="b">
        <v>0</v>
      </c>
    </row>
    <row r="32" spans="1:12" ht="15">
      <c r="A32" s="93" t="s">
        <v>669</v>
      </c>
      <c r="B32" s="93" t="s">
        <v>830</v>
      </c>
      <c r="C32" s="93">
        <v>6</v>
      </c>
      <c r="D32" s="133">
        <v>0.005496879498810747</v>
      </c>
      <c r="E32" s="133">
        <v>1.7949314305485267</v>
      </c>
      <c r="F32" s="93" t="s">
        <v>894</v>
      </c>
      <c r="G32" s="93" t="b">
        <v>0</v>
      </c>
      <c r="H32" s="93" t="b">
        <v>0</v>
      </c>
      <c r="I32" s="93" t="b">
        <v>0</v>
      </c>
      <c r="J32" s="93" t="b">
        <v>0</v>
      </c>
      <c r="K32" s="93" t="b">
        <v>0</v>
      </c>
      <c r="L32" s="93" t="b">
        <v>0</v>
      </c>
    </row>
    <row r="33" spans="1:12" ht="15">
      <c r="A33" s="93" t="s">
        <v>830</v>
      </c>
      <c r="B33" s="93" t="s">
        <v>831</v>
      </c>
      <c r="C33" s="93">
        <v>6</v>
      </c>
      <c r="D33" s="133">
        <v>0.005496879498810747</v>
      </c>
      <c r="E33" s="133">
        <v>2.058172865323108</v>
      </c>
      <c r="F33" s="93" t="s">
        <v>894</v>
      </c>
      <c r="G33" s="93" t="b">
        <v>0</v>
      </c>
      <c r="H33" s="93" t="b">
        <v>0</v>
      </c>
      <c r="I33" s="93" t="b">
        <v>0</v>
      </c>
      <c r="J33" s="93" t="b">
        <v>0</v>
      </c>
      <c r="K33" s="93" t="b">
        <v>0</v>
      </c>
      <c r="L33" s="93" t="b">
        <v>0</v>
      </c>
    </row>
    <row r="34" spans="1:12" ht="15">
      <c r="A34" s="93" t="s">
        <v>831</v>
      </c>
      <c r="B34" s="93" t="s">
        <v>817</v>
      </c>
      <c r="C34" s="93">
        <v>6</v>
      </c>
      <c r="D34" s="133">
        <v>0.005496879498810747</v>
      </c>
      <c r="E34" s="133">
        <v>1.933234128714808</v>
      </c>
      <c r="F34" s="93" t="s">
        <v>894</v>
      </c>
      <c r="G34" s="93" t="b">
        <v>0</v>
      </c>
      <c r="H34" s="93" t="b">
        <v>0</v>
      </c>
      <c r="I34" s="93" t="b">
        <v>0</v>
      </c>
      <c r="J34" s="93" t="b">
        <v>0</v>
      </c>
      <c r="K34" s="93" t="b">
        <v>0</v>
      </c>
      <c r="L34" s="93" t="b">
        <v>0</v>
      </c>
    </row>
    <row r="35" spans="1:12" ht="15">
      <c r="A35" s="93" t="s">
        <v>817</v>
      </c>
      <c r="B35" s="93" t="s">
        <v>832</v>
      </c>
      <c r="C35" s="93">
        <v>6</v>
      </c>
      <c r="D35" s="133">
        <v>0.005496879498810747</v>
      </c>
      <c r="E35" s="133">
        <v>1.933234128714808</v>
      </c>
      <c r="F35" s="93" t="s">
        <v>894</v>
      </c>
      <c r="G35" s="93" t="b">
        <v>0</v>
      </c>
      <c r="H35" s="93" t="b">
        <v>0</v>
      </c>
      <c r="I35" s="93" t="b">
        <v>0</v>
      </c>
      <c r="J35" s="93" t="b">
        <v>0</v>
      </c>
      <c r="K35" s="93" t="b">
        <v>0</v>
      </c>
      <c r="L35" s="93" t="b">
        <v>0</v>
      </c>
    </row>
    <row r="36" spans="1:12" ht="15">
      <c r="A36" s="93" t="s">
        <v>832</v>
      </c>
      <c r="B36" s="93" t="s">
        <v>818</v>
      </c>
      <c r="C36" s="93">
        <v>6</v>
      </c>
      <c r="D36" s="133">
        <v>0.005496879498810747</v>
      </c>
      <c r="E36" s="133">
        <v>1.933234128714808</v>
      </c>
      <c r="F36" s="93" t="s">
        <v>894</v>
      </c>
      <c r="G36" s="93" t="b">
        <v>0</v>
      </c>
      <c r="H36" s="93" t="b">
        <v>0</v>
      </c>
      <c r="I36" s="93" t="b">
        <v>0</v>
      </c>
      <c r="J36" s="93" t="b">
        <v>0</v>
      </c>
      <c r="K36" s="93" t="b">
        <v>0</v>
      </c>
      <c r="L36" s="93" t="b">
        <v>0</v>
      </c>
    </row>
    <row r="37" spans="1:12" ht="15">
      <c r="A37" s="93" t="s">
        <v>668</v>
      </c>
      <c r="B37" s="93" t="s">
        <v>833</v>
      </c>
      <c r="C37" s="93">
        <v>6</v>
      </c>
      <c r="D37" s="133">
        <v>0.005496879498810747</v>
      </c>
      <c r="E37" s="133">
        <v>1.757142869659127</v>
      </c>
      <c r="F37" s="93" t="s">
        <v>894</v>
      </c>
      <c r="G37" s="93" t="b">
        <v>0</v>
      </c>
      <c r="H37" s="93" t="b">
        <v>0</v>
      </c>
      <c r="I37" s="93" t="b">
        <v>0</v>
      </c>
      <c r="J37" s="93" t="b">
        <v>0</v>
      </c>
      <c r="K37" s="93" t="b">
        <v>0</v>
      </c>
      <c r="L37" s="93" t="b">
        <v>0</v>
      </c>
    </row>
    <row r="38" spans="1:12" ht="15">
      <c r="A38" s="93" t="s">
        <v>833</v>
      </c>
      <c r="B38" s="93" t="s">
        <v>834</v>
      </c>
      <c r="C38" s="93">
        <v>6</v>
      </c>
      <c r="D38" s="133">
        <v>0.005496879498810747</v>
      </c>
      <c r="E38" s="133">
        <v>2.058172865323108</v>
      </c>
      <c r="F38" s="93" t="s">
        <v>894</v>
      </c>
      <c r="G38" s="93" t="b">
        <v>0</v>
      </c>
      <c r="H38" s="93" t="b">
        <v>0</v>
      </c>
      <c r="I38" s="93" t="b">
        <v>0</v>
      </c>
      <c r="J38" s="93" t="b">
        <v>0</v>
      </c>
      <c r="K38" s="93" t="b">
        <v>0</v>
      </c>
      <c r="L38" s="93" t="b">
        <v>0</v>
      </c>
    </row>
    <row r="39" spans="1:12" ht="15">
      <c r="A39" s="93" t="s">
        <v>834</v>
      </c>
      <c r="B39" s="93" t="s">
        <v>675</v>
      </c>
      <c r="C39" s="93">
        <v>6</v>
      </c>
      <c r="D39" s="133">
        <v>0.005496879498810747</v>
      </c>
      <c r="E39" s="133">
        <v>1.757142869659127</v>
      </c>
      <c r="F39" s="93" t="s">
        <v>894</v>
      </c>
      <c r="G39" s="93" t="b">
        <v>0</v>
      </c>
      <c r="H39" s="93" t="b">
        <v>0</v>
      </c>
      <c r="I39" s="93" t="b">
        <v>0</v>
      </c>
      <c r="J39" s="93" t="b">
        <v>0</v>
      </c>
      <c r="K39" s="93" t="b">
        <v>0</v>
      </c>
      <c r="L39" s="93" t="b">
        <v>0</v>
      </c>
    </row>
    <row r="40" spans="1:12" ht="15">
      <c r="A40" s="93" t="s">
        <v>678</v>
      </c>
      <c r="B40" s="93" t="s">
        <v>678</v>
      </c>
      <c r="C40" s="93">
        <v>6</v>
      </c>
      <c r="D40" s="133">
        <v>0.005496879498810747</v>
      </c>
      <c r="E40" s="133">
        <v>1.012415374762433</v>
      </c>
      <c r="F40" s="93" t="s">
        <v>894</v>
      </c>
      <c r="G40" s="93" t="b">
        <v>0</v>
      </c>
      <c r="H40" s="93" t="b">
        <v>0</v>
      </c>
      <c r="I40" s="93" t="b">
        <v>0</v>
      </c>
      <c r="J40" s="93" t="b">
        <v>0</v>
      </c>
      <c r="K40" s="93" t="b">
        <v>0</v>
      </c>
      <c r="L40" s="93" t="b">
        <v>0</v>
      </c>
    </row>
    <row r="41" spans="1:12" ht="15">
      <c r="A41" s="93" t="s">
        <v>663</v>
      </c>
      <c r="B41" s="93" t="s">
        <v>836</v>
      </c>
      <c r="C41" s="93">
        <v>6</v>
      </c>
      <c r="D41" s="133">
        <v>0.005496879498810747</v>
      </c>
      <c r="E41" s="133">
        <v>1.3891660843645324</v>
      </c>
      <c r="F41" s="93" t="s">
        <v>894</v>
      </c>
      <c r="G41" s="93" t="b">
        <v>0</v>
      </c>
      <c r="H41" s="93" t="b">
        <v>0</v>
      </c>
      <c r="I41" s="93" t="b">
        <v>0</v>
      </c>
      <c r="J41" s="93" t="b">
        <v>0</v>
      </c>
      <c r="K41" s="93" t="b">
        <v>0</v>
      </c>
      <c r="L41" s="93" t="b">
        <v>0</v>
      </c>
    </row>
    <row r="42" spans="1:12" ht="15">
      <c r="A42" s="93" t="s">
        <v>683</v>
      </c>
      <c r="B42" s="93" t="s">
        <v>664</v>
      </c>
      <c r="C42" s="93">
        <v>5</v>
      </c>
      <c r="D42" s="133">
        <v>0.00513600112077818</v>
      </c>
      <c r="E42" s="133">
        <v>1.0234107590638961</v>
      </c>
      <c r="F42" s="93" t="s">
        <v>894</v>
      </c>
      <c r="G42" s="93" t="b">
        <v>0</v>
      </c>
      <c r="H42" s="93" t="b">
        <v>0</v>
      </c>
      <c r="I42" s="93" t="b">
        <v>0</v>
      </c>
      <c r="J42" s="93" t="b">
        <v>0</v>
      </c>
      <c r="K42" s="93" t="b">
        <v>0</v>
      </c>
      <c r="L42" s="93" t="b">
        <v>0</v>
      </c>
    </row>
    <row r="43" spans="1:12" ht="15">
      <c r="A43" s="93" t="s">
        <v>678</v>
      </c>
      <c r="B43" s="93" t="s">
        <v>679</v>
      </c>
      <c r="C43" s="93">
        <v>5</v>
      </c>
      <c r="D43" s="133">
        <v>0.00513600112077818</v>
      </c>
      <c r="E43" s="133">
        <v>1.5352941200427705</v>
      </c>
      <c r="F43" s="93" t="s">
        <v>894</v>
      </c>
      <c r="G43" s="93" t="b">
        <v>0</v>
      </c>
      <c r="H43" s="93" t="b">
        <v>0</v>
      </c>
      <c r="I43" s="93" t="b">
        <v>0</v>
      </c>
      <c r="J43" s="93" t="b">
        <v>0</v>
      </c>
      <c r="K43" s="93" t="b">
        <v>0</v>
      </c>
      <c r="L43" s="93" t="b">
        <v>0</v>
      </c>
    </row>
    <row r="44" spans="1:12" ht="15">
      <c r="A44" s="93" t="s">
        <v>679</v>
      </c>
      <c r="B44" s="93" t="s">
        <v>680</v>
      </c>
      <c r="C44" s="93">
        <v>5</v>
      </c>
      <c r="D44" s="133">
        <v>0.00513600112077818</v>
      </c>
      <c r="E44" s="133">
        <v>2.137354111370733</v>
      </c>
      <c r="F44" s="93" t="s">
        <v>894</v>
      </c>
      <c r="G44" s="93" t="b">
        <v>0</v>
      </c>
      <c r="H44" s="93" t="b">
        <v>0</v>
      </c>
      <c r="I44" s="93" t="b">
        <v>0</v>
      </c>
      <c r="J44" s="93" t="b">
        <v>0</v>
      </c>
      <c r="K44" s="93" t="b">
        <v>0</v>
      </c>
      <c r="L44" s="93" t="b">
        <v>0</v>
      </c>
    </row>
    <row r="45" spans="1:12" ht="15">
      <c r="A45" s="93" t="s">
        <v>680</v>
      </c>
      <c r="B45" s="93" t="s">
        <v>229</v>
      </c>
      <c r="C45" s="93">
        <v>5</v>
      </c>
      <c r="D45" s="133">
        <v>0.00513600112077818</v>
      </c>
      <c r="E45" s="133">
        <v>1.933234128714808</v>
      </c>
      <c r="F45" s="93" t="s">
        <v>894</v>
      </c>
      <c r="G45" s="93" t="b">
        <v>0</v>
      </c>
      <c r="H45" s="93" t="b">
        <v>0</v>
      </c>
      <c r="I45" s="93" t="b">
        <v>0</v>
      </c>
      <c r="J45" s="93" t="b">
        <v>0</v>
      </c>
      <c r="K45" s="93" t="b">
        <v>0</v>
      </c>
      <c r="L45" s="93" t="b">
        <v>0</v>
      </c>
    </row>
    <row r="46" spans="1:12" ht="15">
      <c r="A46" s="93" t="s">
        <v>229</v>
      </c>
      <c r="B46" s="93" t="s">
        <v>824</v>
      </c>
      <c r="C46" s="93">
        <v>5</v>
      </c>
      <c r="D46" s="133">
        <v>0.00513600112077818</v>
      </c>
      <c r="E46" s="133">
        <v>1.7291141460588833</v>
      </c>
      <c r="F46" s="93" t="s">
        <v>894</v>
      </c>
      <c r="G46" s="93" t="b">
        <v>0</v>
      </c>
      <c r="H46" s="93" t="b">
        <v>0</v>
      </c>
      <c r="I46" s="93" t="b">
        <v>0</v>
      </c>
      <c r="J46" s="93" t="b">
        <v>0</v>
      </c>
      <c r="K46" s="93" t="b">
        <v>0</v>
      </c>
      <c r="L46" s="93" t="b">
        <v>0</v>
      </c>
    </row>
    <row r="47" spans="1:12" ht="15">
      <c r="A47" s="93" t="s">
        <v>825</v>
      </c>
      <c r="B47" s="93" t="s">
        <v>650</v>
      </c>
      <c r="C47" s="93">
        <v>5</v>
      </c>
      <c r="D47" s="133">
        <v>0.00513600112077818</v>
      </c>
      <c r="E47" s="133">
        <v>1.2172307850800088</v>
      </c>
      <c r="F47" s="93" t="s">
        <v>894</v>
      </c>
      <c r="G47" s="93" t="b">
        <v>0</v>
      </c>
      <c r="H47" s="93" t="b">
        <v>0</v>
      </c>
      <c r="I47" s="93" t="b">
        <v>0</v>
      </c>
      <c r="J47" s="93" t="b">
        <v>0</v>
      </c>
      <c r="K47" s="93" t="b">
        <v>0</v>
      </c>
      <c r="L47" s="93" t="b">
        <v>0</v>
      </c>
    </row>
    <row r="48" spans="1:12" ht="15">
      <c r="A48" s="93" t="s">
        <v>650</v>
      </c>
      <c r="B48" s="93" t="s">
        <v>675</v>
      </c>
      <c r="C48" s="93">
        <v>5</v>
      </c>
      <c r="D48" s="133">
        <v>0.00513600112077818</v>
      </c>
      <c r="E48" s="133">
        <v>0.9375989341172581</v>
      </c>
      <c r="F48" s="93" t="s">
        <v>894</v>
      </c>
      <c r="G48" s="93" t="b">
        <v>0</v>
      </c>
      <c r="H48" s="93" t="b">
        <v>0</v>
      </c>
      <c r="I48" s="93" t="b">
        <v>0</v>
      </c>
      <c r="J48" s="93" t="b">
        <v>0</v>
      </c>
      <c r="K48" s="93" t="b">
        <v>0</v>
      </c>
      <c r="L48" s="93" t="b">
        <v>0</v>
      </c>
    </row>
    <row r="49" spans="1:12" ht="15">
      <c r="A49" s="93" t="s">
        <v>675</v>
      </c>
      <c r="B49" s="93" t="s">
        <v>811</v>
      </c>
      <c r="C49" s="93">
        <v>5</v>
      </c>
      <c r="D49" s="133">
        <v>0.00513600112077818</v>
      </c>
      <c r="E49" s="133">
        <v>1.757142869659127</v>
      </c>
      <c r="F49" s="93" t="s">
        <v>894</v>
      </c>
      <c r="G49" s="93" t="b">
        <v>0</v>
      </c>
      <c r="H49" s="93" t="b">
        <v>0</v>
      </c>
      <c r="I49" s="93" t="b">
        <v>0</v>
      </c>
      <c r="J49" s="93" t="b">
        <v>0</v>
      </c>
      <c r="K49" s="93" t="b">
        <v>0</v>
      </c>
      <c r="L49" s="93" t="b">
        <v>0</v>
      </c>
    </row>
    <row r="50" spans="1:12" ht="15">
      <c r="A50" s="93" t="s">
        <v>683</v>
      </c>
      <c r="B50" s="93" t="s">
        <v>663</v>
      </c>
      <c r="C50" s="93">
        <v>5</v>
      </c>
      <c r="D50" s="133">
        <v>0.00513600112077818</v>
      </c>
      <c r="E50" s="133">
        <v>0.9741927363937145</v>
      </c>
      <c r="F50" s="93" t="s">
        <v>894</v>
      </c>
      <c r="G50" s="93" t="b">
        <v>0</v>
      </c>
      <c r="H50" s="93" t="b">
        <v>0</v>
      </c>
      <c r="I50" s="93" t="b">
        <v>0</v>
      </c>
      <c r="J50" s="93" t="b">
        <v>0</v>
      </c>
      <c r="K50" s="93" t="b">
        <v>0</v>
      </c>
      <c r="L50" s="93" t="b">
        <v>0</v>
      </c>
    </row>
    <row r="51" spans="1:12" ht="15">
      <c r="A51" s="93" t="s">
        <v>826</v>
      </c>
      <c r="B51" s="93" t="s">
        <v>837</v>
      </c>
      <c r="C51" s="93">
        <v>5</v>
      </c>
      <c r="D51" s="133">
        <v>0.00513600112077818</v>
      </c>
      <c r="E51" s="133">
        <v>1.933234128714808</v>
      </c>
      <c r="F51" s="93" t="s">
        <v>894</v>
      </c>
      <c r="G51" s="93" t="b">
        <v>0</v>
      </c>
      <c r="H51" s="93" t="b">
        <v>0</v>
      </c>
      <c r="I51" s="93" t="b">
        <v>0</v>
      </c>
      <c r="J51" s="93" t="b">
        <v>0</v>
      </c>
      <c r="K51" s="93" t="b">
        <v>0</v>
      </c>
      <c r="L51" s="93" t="b">
        <v>0</v>
      </c>
    </row>
    <row r="52" spans="1:12" ht="15">
      <c r="A52" s="93" t="s">
        <v>837</v>
      </c>
      <c r="B52" s="93" t="s">
        <v>822</v>
      </c>
      <c r="C52" s="93">
        <v>5</v>
      </c>
      <c r="D52" s="133">
        <v>0.00513600112077818</v>
      </c>
      <c r="E52" s="133">
        <v>1.933234128714808</v>
      </c>
      <c r="F52" s="93" t="s">
        <v>894</v>
      </c>
      <c r="G52" s="93" t="b">
        <v>0</v>
      </c>
      <c r="H52" s="93" t="b">
        <v>0</v>
      </c>
      <c r="I52" s="93" t="b">
        <v>0</v>
      </c>
      <c r="J52" s="93" t="b">
        <v>0</v>
      </c>
      <c r="K52" s="93" t="b">
        <v>0</v>
      </c>
      <c r="L52" s="93" t="b">
        <v>0</v>
      </c>
    </row>
    <row r="53" spans="1:12" ht="15">
      <c r="A53" s="93" t="s">
        <v>812</v>
      </c>
      <c r="B53" s="93" t="s">
        <v>635</v>
      </c>
      <c r="C53" s="93">
        <v>5</v>
      </c>
      <c r="D53" s="133">
        <v>0.00513600112077818</v>
      </c>
      <c r="E53" s="133">
        <v>1.8363241157067518</v>
      </c>
      <c r="F53" s="93" t="s">
        <v>894</v>
      </c>
      <c r="G53" s="93" t="b">
        <v>0</v>
      </c>
      <c r="H53" s="93" t="b">
        <v>0</v>
      </c>
      <c r="I53" s="93" t="b">
        <v>0</v>
      </c>
      <c r="J53" s="93" t="b">
        <v>0</v>
      </c>
      <c r="K53" s="93" t="b">
        <v>0</v>
      </c>
      <c r="L53" s="93" t="b">
        <v>0</v>
      </c>
    </row>
    <row r="54" spans="1:12" ht="15">
      <c r="A54" s="93" t="s">
        <v>635</v>
      </c>
      <c r="B54" s="93" t="s">
        <v>819</v>
      </c>
      <c r="C54" s="93">
        <v>5</v>
      </c>
      <c r="D54" s="133">
        <v>0.00513600112077818</v>
      </c>
      <c r="E54" s="133">
        <v>1.933234128714808</v>
      </c>
      <c r="F54" s="93" t="s">
        <v>894</v>
      </c>
      <c r="G54" s="93" t="b">
        <v>0</v>
      </c>
      <c r="H54" s="93" t="b">
        <v>0</v>
      </c>
      <c r="I54" s="93" t="b">
        <v>0</v>
      </c>
      <c r="J54" s="93" t="b">
        <v>0</v>
      </c>
      <c r="K54" s="93" t="b">
        <v>0</v>
      </c>
      <c r="L54" s="93" t="b">
        <v>0</v>
      </c>
    </row>
    <row r="55" spans="1:12" ht="15">
      <c r="A55" s="93" t="s">
        <v>666</v>
      </c>
      <c r="B55" s="93" t="s">
        <v>816</v>
      </c>
      <c r="C55" s="93">
        <v>5</v>
      </c>
      <c r="D55" s="133">
        <v>0.00513600112077818</v>
      </c>
      <c r="E55" s="133">
        <v>1.2588323158695263</v>
      </c>
      <c r="F55" s="93" t="s">
        <v>894</v>
      </c>
      <c r="G55" s="93" t="b">
        <v>0</v>
      </c>
      <c r="H55" s="93" t="b">
        <v>0</v>
      </c>
      <c r="I55" s="93" t="b">
        <v>0</v>
      </c>
      <c r="J55" s="93" t="b">
        <v>1</v>
      </c>
      <c r="K55" s="93" t="b">
        <v>0</v>
      </c>
      <c r="L55" s="93" t="b">
        <v>0</v>
      </c>
    </row>
    <row r="56" spans="1:12" ht="15">
      <c r="A56" s="93" t="s">
        <v>816</v>
      </c>
      <c r="B56" s="93" t="s">
        <v>820</v>
      </c>
      <c r="C56" s="93">
        <v>5</v>
      </c>
      <c r="D56" s="133">
        <v>0.00513600112077818</v>
      </c>
      <c r="E56" s="133">
        <v>1.677961623611502</v>
      </c>
      <c r="F56" s="93" t="s">
        <v>894</v>
      </c>
      <c r="G56" s="93" t="b">
        <v>1</v>
      </c>
      <c r="H56" s="93" t="b">
        <v>0</v>
      </c>
      <c r="I56" s="93" t="b">
        <v>0</v>
      </c>
      <c r="J56" s="93" t="b">
        <v>0</v>
      </c>
      <c r="K56" s="93" t="b">
        <v>0</v>
      </c>
      <c r="L56" s="93" t="b">
        <v>0</v>
      </c>
    </row>
    <row r="57" spans="1:12" ht="15">
      <c r="A57" s="93" t="s">
        <v>820</v>
      </c>
      <c r="B57" s="93" t="s">
        <v>650</v>
      </c>
      <c r="C57" s="93">
        <v>5</v>
      </c>
      <c r="D57" s="133">
        <v>0.00513600112077818</v>
      </c>
      <c r="E57" s="133">
        <v>1.2172307850800088</v>
      </c>
      <c r="F57" s="93" t="s">
        <v>894</v>
      </c>
      <c r="G57" s="93" t="b">
        <v>0</v>
      </c>
      <c r="H57" s="93" t="b">
        <v>0</v>
      </c>
      <c r="I57" s="93" t="b">
        <v>0</v>
      </c>
      <c r="J57" s="93" t="b">
        <v>0</v>
      </c>
      <c r="K57" s="93" t="b">
        <v>0</v>
      </c>
      <c r="L57" s="93" t="b">
        <v>0</v>
      </c>
    </row>
    <row r="58" spans="1:12" ht="15">
      <c r="A58" s="93" t="s">
        <v>650</v>
      </c>
      <c r="B58" s="93" t="s">
        <v>685</v>
      </c>
      <c r="C58" s="93">
        <v>5</v>
      </c>
      <c r="D58" s="133">
        <v>0.00513600112077818</v>
      </c>
      <c r="E58" s="133">
        <v>0.9375989341172581</v>
      </c>
      <c r="F58" s="93" t="s">
        <v>894</v>
      </c>
      <c r="G58" s="93" t="b">
        <v>0</v>
      </c>
      <c r="H58" s="93" t="b">
        <v>0</v>
      </c>
      <c r="I58" s="93" t="b">
        <v>0</v>
      </c>
      <c r="J58" s="93" t="b">
        <v>0</v>
      </c>
      <c r="K58" s="93" t="b">
        <v>0</v>
      </c>
      <c r="L58" s="93" t="b">
        <v>0</v>
      </c>
    </row>
    <row r="59" spans="1:12" ht="15">
      <c r="A59" s="93" t="s">
        <v>685</v>
      </c>
      <c r="B59" s="93" t="s">
        <v>838</v>
      </c>
      <c r="C59" s="93">
        <v>5</v>
      </c>
      <c r="D59" s="133">
        <v>0.00513600112077818</v>
      </c>
      <c r="E59" s="133">
        <v>1.757142869659127</v>
      </c>
      <c r="F59" s="93" t="s">
        <v>894</v>
      </c>
      <c r="G59" s="93" t="b">
        <v>0</v>
      </c>
      <c r="H59" s="93" t="b">
        <v>0</v>
      </c>
      <c r="I59" s="93" t="b">
        <v>0</v>
      </c>
      <c r="J59" s="93" t="b">
        <v>0</v>
      </c>
      <c r="K59" s="93" t="b">
        <v>0</v>
      </c>
      <c r="L59" s="93" t="b">
        <v>0</v>
      </c>
    </row>
    <row r="60" spans="1:12" ht="15">
      <c r="A60" s="93" t="s">
        <v>838</v>
      </c>
      <c r="B60" s="93" t="s">
        <v>839</v>
      </c>
      <c r="C60" s="93">
        <v>5</v>
      </c>
      <c r="D60" s="133">
        <v>0.00513600112077818</v>
      </c>
      <c r="E60" s="133">
        <v>2.137354111370733</v>
      </c>
      <c r="F60" s="93" t="s">
        <v>894</v>
      </c>
      <c r="G60" s="93" t="b">
        <v>0</v>
      </c>
      <c r="H60" s="93" t="b">
        <v>0</v>
      </c>
      <c r="I60" s="93" t="b">
        <v>0</v>
      </c>
      <c r="J60" s="93" t="b">
        <v>0</v>
      </c>
      <c r="K60" s="93" t="b">
        <v>0</v>
      </c>
      <c r="L60" s="93" t="b">
        <v>0</v>
      </c>
    </row>
    <row r="61" spans="1:12" ht="15">
      <c r="A61" s="93" t="s">
        <v>839</v>
      </c>
      <c r="B61" s="93" t="s">
        <v>228</v>
      </c>
      <c r="C61" s="93">
        <v>5</v>
      </c>
      <c r="D61" s="133">
        <v>0.00513600112077818</v>
      </c>
      <c r="E61" s="133">
        <v>1.9912260756924949</v>
      </c>
      <c r="F61" s="93" t="s">
        <v>894</v>
      </c>
      <c r="G61" s="93" t="b">
        <v>0</v>
      </c>
      <c r="H61" s="93" t="b">
        <v>0</v>
      </c>
      <c r="I61" s="93" t="b">
        <v>0</v>
      </c>
      <c r="J61" s="93" t="b">
        <v>0</v>
      </c>
      <c r="K61" s="93" t="b">
        <v>0</v>
      </c>
      <c r="L61" s="93" t="b">
        <v>0</v>
      </c>
    </row>
    <row r="62" spans="1:12" ht="15">
      <c r="A62" s="93" t="s">
        <v>228</v>
      </c>
      <c r="B62" s="93" t="s">
        <v>227</v>
      </c>
      <c r="C62" s="93">
        <v>5</v>
      </c>
      <c r="D62" s="133">
        <v>0.00513600112077818</v>
      </c>
      <c r="E62" s="133">
        <v>2.137354111370733</v>
      </c>
      <c r="F62" s="93" t="s">
        <v>894</v>
      </c>
      <c r="G62" s="93" t="b">
        <v>0</v>
      </c>
      <c r="H62" s="93" t="b">
        <v>0</v>
      </c>
      <c r="I62" s="93" t="b">
        <v>0</v>
      </c>
      <c r="J62" s="93" t="b">
        <v>0</v>
      </c>
      <c r="K62" s="93" t="b">
        <v>0</v>
      </c>
      <c r="L62" s="93" t="b">
        <v>0</v>
      </c>
    </row>
    <row r="63" spans="1:12" ht="15">
      <c r="A63" s="93" t="s">
        <v>840</v>
      </c>
      <c r="B63" s="93" t="s">
        <v>668</v>
      </c>
      <c r="C63" s="93">
        <v>4</v>
      </c>
      <c r="D63" s="133">
        <v>0.004652475583904768</v>
      </c>
      <c r="E63" s="133">
        <v>1.6901960800285136</v>
      </c>
      <c r="F63" s="93" t="s">
        <v>894</v>
      </c>
      <c r="G63" s="93" t="b">
        <v>0</v>
      </c>
      <c r="H63" s="93" t="b">
        <v>0</v>
      </c>
      <c r="I63" s="93" t="b">
        <v>0</v>
      </c>
      <c r="J63" s="93" t="b">
        <v>0</v>
      </c>
      <c r="K63" s="93" t="b">
        <v>0</v>
      </c>
      <c r="L63" s="93" t="b">
        <v>0</v>
      </c>
    </row>
    <row r="64" spans="1:12" ht="15">
      <c r="A64" s="93" t="s">
        <v>668</v>
      </c>
      <c r="B64" s="93" t="s">
        <v>676</v>
      </c>
      <c r="C64" s="93">
        <v>4</v>
      </c>
      <c r="D64" s="133">
        <v>0.004652475583904768</v>
      </c>
      <c r="E64" s="133">
        <v>1.4049603515477644</v>
      </c>
      <c r="F64" s="93" t="s">
        <v>894</v>
      </c>
      <c r="G64" s="93" t="b">
        <v>0</v>
      </c>
      <c r="H64" s="93" t="b">
        <v>0</v>
      </c>
      <c r="I64" s="93" t="b">
        <v>0</v>
      </c>
      <c r="J64" s="93" t="b">
        <v>0</v>
      </c>
      <c r="K64" s="93" t="b">
        <v>0</v>
      </c>
      <c r="L64" s="93" t="b">
        <v>0</v>
      </c>
    </row>
    <row r="65" spans="1:12" ht="15">
      <c r="A65" s="93" t="s">
        <v>685</v>
      </c>
      <c r="B65" s="93" t="s">
        <v>650</v>
      </c>
      <c r="C65" s="93">
        <v>4</v>
      </c>
      <c r="D65" s="133">
        <v>0.004652475583904768</v>
      </c>
      <c r="E65" s="133">
        <v>0.9442295130162712</v>
      </c>
      <c r="F65" s="93" t="s">
        <v>894</v>
      </c>
      <c r="G65" s="93" t="b">
        <v>0</v>
      </c>
      <c r="H65" s="93" t="b">
        <v>0</v>
      </c>
      <c r="I65" s="93" t="b">
        <v>0</v>
      </c>
      <c r="J65" s="93" t="b">
        <v>0</v>
      </c>
      <c r="K65" s="93" t="b">
        <v>0</v>
      </c>
      <c r="L65" s="93" t="b">
        <v>0</v>
      </c>
    </row>
    <row r="66" spans="1:12" ht="15">
      <c r="A66" s="93" t="s">
        <v>835</v>
      </c>
      <c r="B66" s="93" t="s">
        <v>664</v>
      </c>
      <c r="C66" s="93">
        <v>4</v>
      </c>
      <c r="D66" s="133">
        <v>0.006341283413716724</v>
      </c>
      <c r="E66" s="133">
        <v>1.2622928479790327</v>
      </c>
      <c r="F66" s="93" t="s">
        <v>894</v>
      </c>
      <c r="G66" s="93" t="b">
        <v>0</v>
      </c>
      <c r="H66" s="93" t="b">
        <v>0</v>
      </c>
      <c r="I66" s="93" t="b">
        <v>0</v>
      </c>
      <c r="J66" s="93" t="b">
        <v>0</v>
      </c>
      <c r="K66" s="93" t="b">
        <v>0</v>
      </c>
      <c r="L66" s="93" t="b">
        <v>0</v>
      </c>
    </row>
    <row r="67" spans="1:12" ht="15">
      <c r="A67" s="93" t="s">
        <v>841</v>
      </c>
      <c r="B67" s="93" t="s">
        <v>842</v>
      </c>
      <c r="C67" s="93">
        <v>3</v>
      </c>
      <c r="D67" s="133">
        <v>0.00401504562176434</v>
      </c>
      <c r="E67" s="133">
        <v>2.3592028609870894</v>
      </c>
      <c r="F67" s="93" t="s">
        <v>894</v>
      </c>
      <c r="G67" s="93" t="b">
        <v>0</v>
      </c>
      <c r="H67" s="93" t="b">
        <v>0</v>
      </c>
      <c r="I67" s="93" t="b">
        <v>0</v>
      </c>
      <c r="J67" s="93" t="b">
        <v>0</v>
      </c>
      <c r="K67" s="93" t="b">
        <v>0</v>
      </c>
      <c r="L67" s="93" t="b">
        <v>0</v>
      </c>
    </row>
    <row r="68" spans="1:12" ht="15">
      <c r="A68" s="93" t="s">
        <v>842</v>
      </c>
      <c r="B68" s="93" t="s">
        <v>682</v>
      </c>
      <c r="C68" s="93">
        <v>3</v>
      </c>
      <c r="D68" s="133">
        <v>0.00401504562176434</v>
      </c>
      <c r="E68" s="133">
        <v>1.7949314305485267</v>
      </c>
      <c r="F68" s="93" t="s">
        <v>894</v>
      </c>
      <c r="G68" s="93" t="b">
        <v>0</v>
      </c>
      <c r="H68" s="93" t="b">
        <v>0</v>
      </c>
      <c r="I68" s="93" t="b">
        <v>0</v>
      </c>
      <c r="J68" s="93" t="b">
        <v>0</v>
      </c>
      <c r="K68" s="93" t="b">
        <v>0</v>
      </c>
      <c r="L68" s="93" t="b">
        <v>0</v>
      </c>
    </row>
    <row r="69" spans="1:12" ht="15">
      <c r="A69" s="93" t="s">
        <v>683</v>
      </c>
      <c r="B69" s="93" t="s">
        <v>684</v>
      </c>
      <c r="C69" s="93">
        <v>3</v>
      </c>
      <c r="D69" s="133">
        <v>0.00401504562176434</v>
      </c>
      <c r="E69" s="133">
        <v>1.2964120311276337</v>
      </c>
      <c r="F69" s="93" t="s">
        <v>894</v>
      </c>
      <c r="G69" s="93" t="b">
        <v>0</v>
      </c>
      <c r="H69" s="93" t="b">
        <v>0</v>
      </c>
      <c r="I69" s="93" t="b">
        <v>0</v>
      </c>
      <c r="J69" s="93" t="b">
        <v>0</v>
      </c>
      <c r="K69" s="93" t="b">
        <v>0</v>
      </c>
      <c r="L69" s="93" t="b">
        <v>0</v>
      </c>
    </row>
    <row r="70" spans="1:12" ht="15">
      <c r="A70" s="93" t="s">
        <v>684</v>
      </c>
      <c r="B70" s="93" t="s">
        <v>676</v>
      </c>
      <c r="C70" s="93">
        <v>3</v>
      </c>
      <c r="D70" s="133">
        <v>0.00401504562176434</v>
      </c>
      <c r="E70" s="133">
        <v>1.4561128739951457</v>
      </c>
      <c r="F70" s="93" t="s">
        <v>894</v>
      </c>
      <c r="G70" s="93" t="b">
        <v>0</v>
      </c>
      <c r="H70" s="93" t="b">
        <v>0</v>
      </c>
      <c r="I70" s="93" t="b">
        <v>0</v>
      </c>
      <c r="J70" s="93" t="b">
        <v>0</v>
      </c>
      <c r="K70" s="93" t="b">
        <v>0</v>
      </c>
      <c r="L70" s="93" t="b">
        <v>0</v>
      </c>
    </row>
    <row r="71" spans="1:12" ht="15">
      <c r="A71" s="93" t="s">
        <v>678</v>
      </c>
      <c r="B71" s="93" t="s">
        <v>819</v>
      </c>
      <c r="C71" s="93">
        <v>3</v>
      </c>
      <c r="D71" s="133">
        <v>0.00401504562176434</v>
      </c>
      <c r="E71" s="133">
        <v>1.1093253877704894</v>
      </c>
      <c r="F71" s="93" t="s">
        <v>894</v>
      </c>
      <c r="G71" s="93" t="b">
        <v>0</v>
      </c>
      <c r="H71" s="93" t="b">
        <v>0</v>
      </c>
      <c r="I71" s="93" t="b">
        <v>0</v>
      </c>
      <c r="J71" s="93" t="b">
        <v>0</v>
      </c>
      <c r="K71" s="93" t="b">
        <v>0</v>
      </c>
      <c r="L71" s="93" t="b">
        <v>0</v>
      </c>
    </row>
    <row r="72" spans="1:12" ht="15">
      <c r="A72" s="93" t="s">
        <v>666</v>
      </c>
      <c r="B72" s="93" t="s">
        <v>820</v>
      </c>
      <c r="C72" s="93">
        <v>3</v>
      </c>
      <c r="D72" s="133">
        <v>0.00401504562176434</v>
      </c>
      <c r="E72" s="133">
        <v>1.0881360887005513</v>
      </c>
      <c r="F72" s="93" t="s">
        <v>894</v>
      </c>
      <c r="G72" s="93" t="b">
        <v>0</v>
      </c>
      <c r="H72" s="93" t="b">
        <v>0</v>
      </c>
      <c r="I72" s="93" t="b">
        <v>0</v>
      </c>
      <c r="J72" s="93" t="b">
        <v>0</v>
      </c>
      <c r="K72" s="93" t="b">
        <v>0</v>
      </c>
      <c r="L72" s="93" t="b">
        <v>0</v>
      </c>
    </row>
    <row r="73" spans="1:12" ht="15">
      <c r="A73" s="93" t="s">
        <v>820</v>
      </c>
      <c r="B73" s="93" t="s">
        <v>226</v>
      </c>
      <c r="C73" s="93">
        <v>3</v>
      </c>
      <c r="D73" s="133">
        <v>0.00401504562176434</v>
      </c>
      <c r="E73" s="133">
        <v>1.5072653964425269</v>
      </c>
      <c r="F73" s="93" t="s">
        <v>894</v>
      </c>
      <c r="G73" s="93" t="b">
        <v>0</v>
      </c>
      <c r="H73" s="93" t="b">
        <v>0</v>
      </c>
      <c r="I73" s="93" t="b">
        <v>0</v>
      </c>
      <c r="J73" s="93" t="b">
        <v>0</v>
      </c>
      <c r="K73" s="93" t="b">
        <v>0</v>
      </c>
      <c r="L73" s="93" t="b">
        <v>0</v>
      </c>
    </row>
    <row r="74" spans="1:12" ht="15">
      <c r="A74" s="93" t="s">
        <v>226</v>
      </c>
      <c r="B74" s="93" t="s">
        <v>685</v>
      </c>
      <c r="C74" s="93">
        <v>3</v>
      </c>
      <c r="D74" s="133">
        <v>0.00401504562176434</v>
      </c>
      <c r="E74" s="133">
        <v>1.2342641243787893</v>
      </c>
      <c r="F74" s="93" t="s">
        <v>894</v>
      </c>
      <c r="G74" s="93" t="b">
        <v>0</v>
      </c>
      <c r="H74" s="93" t="b">
        <v>0</v>
      </c>
      <c r="I74" s="93" t="b">
        <v>0</v>
      </c>
      <c r="J74" s="93" t="b">
        <v>0</v>
      </c>
      <c r="K74" s="93" t="b">
        <v>0</v>
      </c>
      <c r="L74" s="93" t="b">
        <v>0</v>
      </c>
    </row>
    <row r="75" spans="1:12" ht="15">
      <c r="A75" s="93" t="s">
        <v>685</v>
      </c>
      <c r="B75" s="93" t="s">
        <v>811</v>
      </c>
      <c r="C75" s="93">
        <v>3</v>
      </c>
      <c r="D75" s="133">
        <v>0.00401504562176434</v>
      </c>
      <c r="E75" s="133">
        <v>1.2342641243787893</v>
      </c>
      <c r="F75" s="93" t="s">
        <v>894</v>
      </c>
      <c r="G75" s="93" t="b">
        <v>0</v>
      </c>
      <c r="H75" s="93" t="b">
        <v>0</v>
      </c>
      <c r="I75" s="93" t="b">
        <v>0</v>
      </c>
      <c r="J75" s="93" t="b">
        <v>0</v>
      </c>
      <c r="K75" s="93" t="b">
        <v>0</v>
      </c>
      <c r="L75" s="93" t="b">
        <v>0</v>
      </c>
    </row>
    <row r="76" spans="1:12" ht="15">
      <c r="A76" s="93" t="s">
        <v>682</v>
      </c>
      <c r="B76" s="93" t="s">
        <v>665</v>
      </c>
      <c r="C76" s="93">
        <v>3</v>
      </c>
      <c r="D76" s="133">
        <v>0.00401504562176434</v>
      </c>
      <c r="E76" s="133">
        <v>0.9498333905342699</v>
      </c>
      <c r="F76" s="93" t="s">
        <v>894</v>
      </c>
      <c r="G76" s="93" t="b">
        <v>0</v>
      </c>
      <c r="H76" s="93" t="b">
        <v>0</v>
      </c>
      <c r="I76" s="93" t="b">
        <v>0</v>
      </c>
      <c r="J76" s="93" t="b">
        <v>0</v>
      </c>
      <c r="K76" s="93" t="b">
        <v>0</v>
      </c>
      <c r="L76" s="93" t="b">
        <v>0</v>
      </c>
    </row>
    <row r="77" spans="1:12" ht="15">
      <c r="A77" s="93" t="s">
        <v>665</v>
      </c>
      <c r="B77" s="93" t="s">
        <v>843</v>
      </c>
      <c r="C77" s="93">
        <v>3</v>
      </c>
      <c r="D77" s="133">
        <v>0.00401504562176434</v>
      </c>
      <c r="E77" s="133">
        <v>1.5141048209728323</v>
      </c>
      <c r="F77" s="93" t="s">
        <v>894</v>
      </c>
      <c r="G77" s="93" t="b">
        <v>0</v>
      </c>
      <c r="H77" s="93" t="b">
        <v>0</v>
      </c>
      <c r="I77" s="93" t="b">
        <v>0</v>
      </c>
      <c r="J77" s="93" t="b">
        <v>0</v>
      </c>
      <c r="K77" s="93" t="b">
        <v>0</v>
      </c>
      <c r="L77" s="93" t="b">
        <v>0</v>
      </c>
    </row>
    <row r="78" spans="1:12" ht="15">
      <c r="A78" s="93" t="s">
        <v>843</v>
      </c>
      <c r="B78" s="93" t="s">
        <v>666</v>
      </c>
      <c r="C78" s="93">
        <v>3</v>
      </c>
      <c r="D78" s="133">
        <v>0.00401504562176434</v>
      </c>
      <c r="E78" s="133">
        <v>1.5141048209728323</v>
      </c>
      <c r="F78" s="93" t="s">
        <v>894</v>
      </c>
      <c r="G78" s="93" t="b">
        <v>0</v>
      </c>
      <c r="H78" s="93" t="b">
        <v>0</v>
      </c>
      <c r="I78" s="93" t="b">
        <v>0</v>
      </c>
      <c r="J78" s="93" t="b">
        <v>0</v>
      </c>
      <c r="K78" s="93" t="b">
        <v>0</v>
      </c>
      <c r="L78" s="93" t="b">
        <v>0</v>
      </c>
    </row>
    <row r="79" spans="1:12" ht="15">
      <c r="A79" s="93" t="s">
        <v>664</v>
      </c>
      <c r="B79" s="93" t="s">
        <v>269</v>
      </c>
      <c r="C79" s="93">
        <v>3</v>
      </c>
      <c r="D79" s="133">
        <v>0.00401504562176434</v>
      </c>
      <c r="E79" s="133">
        <v>1.438384107034714</v>
      </c>
      <c r="F79" s="93" t="s">
        <v>894</v>
      </c>
      <c r="G79" s="93" t="b">
        <v>0</v>
      </c>
      <c r="H79" s="93" t="b">
        <v>0</v>
      </c>
      <c r="I79" s="93" t="b">
        <v>0</v>
      </c>
      <c r="J79" s="93" t="b">
        <v>0</v>
      </c>
      <c r="K79" s="93" t="b">
        <v>0</v>
      </c>
      <c r="L79" s="93" t="b">
        <v>0</v>
      </c>
    </row>
    <row r="80" spans="1:12" ht="15">
      <c r="A80" s="93" t="s">
        <v>269</v>
      </c>
      <c r="B80" s="93" t="s">
        <v>663</v>
      </c>
      <c r="C80" s="93">
        <v>3</v>
      </c>
      <c r="D80" s="133">
        <v>0.00401504562176434</v>
      </c>
      <c r="E80" s="133">
        <v>1.3891660843645324</v>
      </c>
      <c r="F80" s="93" t="s">
        <v>894</v>
      </c>
      <c r="G80" s="93" t="b">
        <v>0</v>
      </c>
      <c r="H80" s="93" t="b">
        <v>0</v>
      </c>
      <c r="I80" s="93" t="b">
        <v>0</v>
      </c>
      <c r="J80" s="93" t="b">
        <v>0</v>
      </c>
      <c r="K80" s="93" t="b">
        <v>0</v>
      </c>
      <c r="L80" s="93" t="b">
        <v>0</v>
      </c>
    </row>
    <row r="81" spans="1:12" ht="15">
      <c r="A81" s="93" t="s">
        <v>836</v>
      </c>
      <c r="B81" s="93" t="s">
        <v>822</v>
      </c>
      <c r="C81" s="93">
        <v>3</v>
      </c>
      <c r="D81" s="133">
        <v>0.00401504562176434</v>
      </c>
      <c r="E81" s="133">
        <v>1.632204133050827</v>
      </c>
      <c r="F81" s="93" t="s">
        <v>894</v>
      </c>
      <c r="G81" s="93" t="b">
        <v>0</v>
      </c>
      <c r="H81" s="93" t="b">
        <v>0</v>
      </c>
      <c r="I81" s="93" t="b">
        <v>0</v>
      </c>
      <c r="J81" s="93" t="b">
        <v>0</v>
      </c>
      <c r="K81" s="93" t="b">
        <v>0</v>
      </c>
      <c r="L81" s="93" t="b">
        <v>0</v>
      </c>
    </row>
    <row r="82" spans="1:12" ht="15">
      <c r="A82" s="93" t="s">
        <v>812</v>
      </c>
      <c r="B82" s="93" t="s">
        <v>669</v>
      </c>
      <c r="C82" s="93">
        <v>3</v>
      </c>
      <c r="D82" s="133">
        <v>0.00401504562176434</v>
      </c>
      <c r="E82" s="133">
        <v>1.1673173347481762</v>
      </c>
      <c r="F82" s="93" t="s">
        <v>894</v>
      </c>
      <c r="G82" s="93" t="b">
        <v>0</v>
      </c>
      <c r="H82" s="93" t="b">
        <v>0</v>
      </c>
      <c r="I82" s="93" t="b">
        <v>0</v>
      </c>
      <c r="J82" s="93" t="b">
        <v>0</v>
      </c>
      <c r="K82" s="93" t="b">
        <v>0</v>
      </c>
      <c r="L82" s="93" t="b">
        <v>0</v>
      </c>
    </row>
    <row r="83" spans="1:12" ht="15">
      <c r="A83" s="93" t="s">
        <v>672</v>
      </c>
      <c r="B83" s="93" t="s">
        <v>840</v>
      </c>
      <c r="C83" s="93">
        <v>3</v>
      </c>
      <c r="D83" s="133">
        <v>0.00401504562176434</v>
      </c>
      <c r="E83" s="133">
        <v>1.7949314305485267</v>
      </c>
      <c r="F83" s="93" t="s">
        <v>894</v>
      </c>
      <c r="G83" s="93" t="b">
        <v>0</v>
      </c>
      <c r="H83" s="93" t="b">
        <v>0</v>
      </c>
      <c r="I83" s="93" t="b">
        <v>0</v>
      </c>
      <c r="J83" s="93" t="b">
        <v>0</v>
      </c>
      <c r="K83" s="93" t="b">
        <v>0</v>
      </c>
      <c r="L83" s="93" t="b">
        <v>0</v>
      </c>
    </row>
    <row r="84" spans="1:12" ht="15">
      <c r="A84" s="93" t="s">
        <v>678</v>
      </c>
      <c r="B84" s="93" t="s">
        <v>673</v>
      </c>
      <c r="C84" s="93">
        <v>3</v>
      </c>
      <c r="D84" s="133">
        <v>0.00401504562176434</v>
      </c>
      <c r="E84" s="133">
        <v>0.9332341287148082</v>
      </c>
      <c r="F84" s="93" t="s">
        <v>894</v>
      </c>
      <c r="G84" s="93" t="b">
        <v>0</v>
      </c>
      <c r="H84" s="93" t="b">
        <v>0</v>
      </c>
      <c r="I84" s="93" t="b">
        <v>0</v>
      </c>
      <c r="J84" s="93" t="b">
        <v>0</v>
      </c>
      <c r="K84" s="93" t="b">
        <v>0</v>
      </c>
      <c r="L84" s="93" t="b">
        <v>0</v>
      </c>
    </row>
    <row r="85" spans="1:12" ht="15">
      <c r="A85" s="93" t="s">
        <v>673</v>
      </c>
      <c r="B85" s="93" t="s">
        <v>824</v>
      </c>
      <c r="C85" s="93">
        <v>3</v>
      </c>
      <c r="D85" s="133">
        <v>0.00401504562176434</v>
      </c>
      <c r="E85" s="133">
        <v>1.3311741373868458</v>
      </c>
      <c r="F85" s="93" t="s">
        <v>894</v>
      </c>
      <c r="G85" s="93" t="b">
        <v>0</v>
      </c>
      <c r="H85" s="93" t="b">
        <v>0</v>
      </c>
      <c r="I85" s="93" t="b">
        <v>0</v>
      </c>
      <c r="J85" s="93" t="b">
        <v>0</v>
      </c>
      <c r="K85" s="93" t="b">
        <v>0</v>
      </c>
      <c r="L85" s="93" t="b">
        <v>0</v>
      </c>
    </row>
    <row r="86" spans="1:12" ht="15">
      <c r="A86" s="93" t="s">
        <v>825</v>
      </c>
      <c r="B86" s="93" t="s">
        <v>670</v>
      </c>
      <c r="C86" s="93">
        <v>3</v>
      </c>
      <c r="D86" s="133">
        <v>0.00401504562176434</v>
      </c>
      <c r="E86" s="133">
        <v>1.2964120311276337</v>
      </c>
      <c r="F86" s="93" t="s">
        <v>894</v>
      </c>
      <c r="G86" s="93" t="b">
        <v>0</v>
      </c>
      <c r="H86" s="93" t="b">
        <v>0</v>
      </c>
      <c r="I86" s="93" t="b">
        <v>0</v>
      </c>
      <c r="J86" s="93" t="b">
        <v>0</v>
      </c>
      <c r="K86" s="93" t="b">
        <v>0</v>
      </c>
      <c r="L86" s="93" t="b">
        <v>0</v>
      </c>
    </row>
    <row r="87" spans="1:12" ht="15">
      <c r="A87" s="93" t="s">
        <v>671</v>
      </c>
      <c r="B87" s="93" t="s">
        <v>813</v>
      </c>
      <c r="C87" s="93">
        <v>3</v>
      </c>
      <c r="D87" s="133">
        <v>0.00401504562176434</v>
      </c>
      <c r="E87" s="133">
        <v>1.183111601931408</v>
      </c>
      <c r="F87" s="93" t="s">
        <v>894</v>
      </c>
      <c r="G87" s="93" t="b">
        <v>0</v>
      </c>
      <c r="H87" s="93" t="b">
        <v>0</v>
      </c>
      <c r="I87" s="93" t="b">
        <v>0</v>
      </c>
      <c r="J87" s="93" t="b">
        <v>0</v>
      </c>
      <c r="K87" s="93" t="b">
        <v>0</v>
      </c>
      <c r="L87" s="93" t="b">
        <v>0</v>
      </c>
    </row>
    <row r="88" spans="1:12" ht="15">
      <c r="A88" s="93" t="s">
        <v>813</v>
      </c>
      <c r="B88" s="93" t="s">
        <v>844</v>
      </c>
      <c r="C88" s="93">
        <v>3</v>
      </c>
      <c r="D88" s="133">
        <v>0.00401504562176434</v>
      </c>
      <c r="E88" s="133">
        <v>1.8820816062674268</v>
      </c>
      <c r="F88" s="93" t="s">
        <v>894</v>
      </c>
      <c r="G88" s="93" t="b">
        <v>0</v>
      </c>
      <c r="H88" s="93" t="b">
        <v>0</v>
      </c>
      <c r="I88" s="93" t="b">
        <v>0</v>
      </c>
      <c r="J88" s="93" t="b">
        <v>0</v>
      </c>
      <c r="K88" s="93" t="b">
        <v>0</v>
      </c>
      <c r="L88" s="93" t="b">
        <v>0</v>
      </c>
    </row>
    <row r="89" spans="1:12" ht="15">
      <c r="A89" s="93" t="s">
        <v>844</v>
      </c>
      <c r="B89" s="93" t="s">
        <v>845</v>
      </c>
      <c r="C89" s="93">
        <v>3</v>
      </c>
      <c r="D89" s="133">
        <v>0.00401504562176434</v>
      </c>
      <c r="E89" s="133">
        <v>2.3592028609870894</v>
      </c>
      <c r="F89" s="93" t="s">
        <v>894</v>
      </c>
      <c r="G89" s="93" t="b">
        <v>0</v>
      </c>
      <c r="H89" s="93" t="b">
        <v>0</v>
      </c>
      <c r="I89" s="93" t="b">
        <v>0</v>
      </c>
      <c r="J89" s="93" t="b">
        <v>0</v>
      </c>
      <c r="K89" s="93" t="b">
        <v>0</v>
      </c>
      <c r="L89" s="93" t="b">
        <v>0</v>
      </c>
    </row>
    <row r="90" spans="1:12" ht="15">
      <c r="A90" s="93" t="s">
        <v>845</v>
      </c>
      <c r="B90" s="93" t="s">
        <v>232</v>
      </c>
      <c r="C90" s="93">
        <v>3</v>
      </c>
      <c r="D90" s="133">
        <v>0.00401504562176434</v>
      </c>
      <c r="E90" s="133">
        <v>2.3592028609870894</v>
      </c>
      <c r="F90" s="93" t="s">
        <v>894</v>
      </c>
      <c r="G90" s="93" t="b">
        <v>0</v>
      </c>
      <c r="H90" s="93" t="b">
        <v>0</v>
      </c>
      <c r="I90" s="93" t="b">
        <v>0</v>
      </c>
      <c r="J90" s="93" t="b">
        <v>0</v>
      </c>
      <c r="K90" s="93" t="b">
        <v>0</v>
      </c>
      <c r="L90" s="93" t="b">
        <v>0</v>
      </c>
    </row>
    <row r="91" spans="1:12" ht="15">
      <c r="A91" s="93" t="s">
        <v>232</v>
      </c>
      <c r="B91" s="93" t="s">
        <v>685</v>
      </c>
      <c r="C91" s="93">
        <v>3</v>
      </c>
      <c r="D91" s="133">
        <v>0.00401504562176434</v>
      </c>
      <c r="E91" s="133">
        <v>1.757142869659127</v>
      </c>
      <c r="F91" s="93" t="s">
        <v>894</v>
      </c>
      <c r="G91" s="93" t="b">
        <v>0</v>
      </c>
      <c r="H91" s="93" t="b">
        <v>0</v>
      </c>
      <c r="I91" s="93" t="b">
        <v>0</v>
      </c>
      <c r="J91" s="93" t="b">
        <v>0</v>
      </c>
      <c r="K91" s="93" t="b">
        <v>0</v>
      </c>
      <c r="L91" s="93" t="b">
        <v>0</v>
      </c>
    </row>
    <row r="92" spans="1:12" ht="15">
      <c r="A92" s="93" t="s">
        <v>815</v>
      </c>
      <c r="B92" s="93" t="s">
        <v>846</v>
      </c>
      <c r="C92" s="93">
        <v>3</v>
      </c>
      <c r="D92" s="133">
        <v>0.00401504562176434</v>
      </c>
      <c r="E92" s="133">
        <v>1.8820816062674268</v>
      </c>
      <c r="F92" s="93" t="s">
        <v>894</v>
      </c>
      <c r="G92" s="93" t="b">
        <v>0</v>
      </c>
      <c r="H92" s="93" t="b">
        <v>0</v>
      </c>
      <c r="I92" s="93" t="b">
        <v>0</v>
      </c>
      <c r="J92" s="93" t="b">
        <v>0</v>
      </c>
      <c r="K92" s="93" t="b">
        <v>0</v>
      </c>
      <c r="L92" s="93" t="b">
        <v>0</v>
      </c>
    </row>
    <row r="93" spans="1:12" ht="15">
      <c r="A93" s="93" t="s">
        <v>846</v>
      </c>
      <c r="B93" s="93" t="s">
        <v>847</v>
      </c>
      <c r="C93" s="93">
        <v>3</v>
      </c>
      <c r="D93" s="133">
        <v>0.00401504562176434</v>
      </c>
      <c r="E93" s="133">
        <v>2.3592028609870894</v>
      </c>
      <c r="F93" s="93" t="s">
        <v>894</v>
      </c>
      <c r="G93" s="93" t="b">
        <v>0</v>
      </c>
      <c r="H93" s="93" t="b">
        <v>0</v>
      </c>
      <c r="I93" s="93" t="b">
        <v>0</v>
      </c>
      <c r="J93" s="93" t="b">
        <v>0</v>
      </c>
      <c r="K93" s="93" t="b">
        <v>0</v>
      </c>
      <c r="L93" s="93" t="b">
        <v>0</v>
      </c>
    </row>
    <row r="94" spans="1:12" ht="15">
      <c r="A94" s="93" t="s">
        <v>847</v>
      </c>
      <c r="B94" s="93" t="s">
        <v>673</v>
      </c>
      <c r="C94" s="93">
        <v>3</v>
      </c>
      <c r="D94" s="133">
        <v>0.00401504562176434</v>
      </c>
      <c r="E94" s="133">
        <v>1.757142869659127</v>
      </c>
      <c r="F94" s="93" t="s">
        <v>894</v>
      </c>
      <c r="G94" s="93" t="b">
        <v>0</v>
      </c>
      <c r="H94" s="93" t="b">
        <v>0</v>
      </c>
      <c r="I94" s="93" t="b">
        <v>0</v>
      </c>
      <c r="J94" s="93" t="b">
        <v>0</v>
      </c>
      <c r="K94" s="93" t="b">
        <v>0</v>
      </c>
      <c r="L94" s="93" t="b">
        <v>0</v>
      </c>
    </row>
    <row r="95" spans="1:12" ht="15">
      <c r="A95" s="93" t="s">
        <v>673</v>
      </c>
      <c r="B95" s="93" t="s">
        <v>684</v>
      </c>
      <c r="C95" s="93">
        <v>3</v>
      </c>
      <c r="D95" s="133">
        <v>0.00401504562176434</v>
      </c>
      <c r="E95" s="133">
        <v>1.3311741373868458</v>
      </c>
      <c r="F95" s="93" t="s">
        <v>894</v>
      </c>
      <c r="G95" s="93" t="b">
        <v>0</v>
      </c>
      <c r="H95" s="93" t="b">
        <v>0</v>
      </c>
      <c r="I95" s="93" t="b">
        <v>0</v>
      </c>
      <c r="J95" s="93" t="b">
        <v>0</v>
      </c>
      <c r="K95" s="93" t="b">
        <v>0</v>
      </c>
      <c r="L95" s="93" t="b">
        <v>0</v>
      </c>
    </row>
    <row r="96" spans="1:12" ht="15">
      <c r="A96" s="93" t="s">
        <v>684</v>
      </c>
      <c r="B96" s="93" t="s">
        <v>663</v>
      </c>
      <c r="C96" s="93">
        <v>3</v>
      </c>
      <c r="D96" s="133">
        <v>0.00401504562176434</v>
      </c>
      <c r="E96" s="133">
        <v>0.9631973520922514</v>
      </c>
      <c r="F96" s="93" t="s">
        <v>894</v>
      </c>
      <c r="G96" s="93" t="b">
        <v>0</v>
      </c>
      <c r="H96" s="93" t="b">
        <v>0</v>
      </c>
      <c r="I96" s="93" t="b">
        <v>0</v>
      </c>
      <c r="J96" s="93" t="b">
        <v>0</v>
      </c>
      <c r="K96" s="93" t="b">
        <v>0</v>
      </c>
      <c r="L96" s="93" t="b">
        <v>0</v>
      </c>
    </row>
    <row r="97" spans="1:12" ht="15">
      <c r="A97" s="93" t="s">
        <v>836</v>
      </c>
      <c r="B97" s="93" t="s">
        <v>665</v>
      </c>
      <c r="C97" s="93">
        <v>3</v>
      </c>
      <c r="D97" s="133">
        <v>0.00401504562176434</v>
      </c>
      <c r="E97" s="133">
        <v>1.2130748253088512</v>
      </c>
      <c r="F97" s="93" t="s">
        <v>894</v>
      </c>
      <c r="G97" s="93" t="b">
        <v>0</v>
      </c>
      <c r="H97" s="93" t="b">
        <v>0</v>
      </c>
      <c r="I97" s="93" t="b">
        <v>0</v>
      </c>
      <c r="J97" s="93" t="b">
        <v>0</v>
      </c>
      <c r="K97" s="93" t="b">
        <v>0</v>
      </c>
      <c r="L97" s="93" t="b">
        <v>0</v>
      </c>
    </row>
    <row r="98" spans="1:12" ht="15">
      <c r="A98" s="93" t="s">
        <v>665</v>
      </c>
      <c r="B98" s="93" t="s">
        <v>663</v>
      </c>
      <c r="C98" s="93">
        <v>3</v>
      </c>
      <c r="D98" s="133">
        <v>0.00401504562176434</v>
      </c>
      <c r="E98" s="133">
        <v>0.5440680443502757</v>
      </c>
      <c r="F98" s="93" t="s">
        <v>894</v>
      </c>
      <c r="G98" s="93" t="b">
        <v>0</v>
      </c>
      <c r="H98" s="93" t="b">
        <v>0</v>
      </c>
      <c r="I98" s="93" t="b">
        <v>0</v>
      </c>
      <c r="J98" s="93" t="b">
        <v>0</v>
      </c>
      <c r="K98" s="93" t="b">
        <v>0</v>
      </c>
      <c r="L98" s="93" t="b">
        <v>0</v>
      </c>
    </row>
    <row r="99" spans="1:12" ht="15">
      <c r="A99" s="93" t="s">
        <v>826</v>
      </c>
      <c r="B99" s="93" t="s">
        <v>848</v>
      </c>
      <c r="C99" s="93">
        <v>3</v>
      </c>
      <c r="D99" s="133">
        <v>0.00401504562176434</v>
      </c>
      <c r="E99" s="133">
        <v>1.933234128714808</v>
      </c>
      <c r="F99" s="93" t="s">
        <v>894</v>
      </c>
      <c r="G99" s="93" t="b">
        <v>0</v>
      </c>
      <c r="H99" s="93" t="b">
        <v>0</v>
      </c>
      <c r="I99" s="93" t="b">
        <v>0</v>
      </c>
      <c r="J99" s="93" t="b">
        <v>0</v>
      </c>
      <c r="K99" s="93" t="b">
        <v>0</v>
      </c>
      <c r="L99" s="93" t="b">
        <v>0</v>
      </c>
    </row>
    <row r="100" spans="1:12" ht="15">
      <c r="A100" s="93" t="s">
        <v>848</v>
      </c>
      <c r="B100" s="93" t="s">
        <v>669</v>
      </c>
      <c r="C100" s="93">
        <v>3</v>
      </c>
      <c r="D100" s="133">
        <v>0.00401504562176434</v>
      </c>
      <c r="E100" s="133">
        <v>1.6901960800285136</v>
      </c>
      <c r="F100" s="93" t="s">
        <v>894</v>
      </c>
      <c r="G100" s="93" t="b">
        <v>0</v>
      </c>
      <c r="H100" s="93" t="b">
        <v>0</v>
      </c>
      <c r="I100" s="93" t="b">
        <v>0</v>
      </c>
      <c r="J100" s="93" t="b">
        <v>0</v>
      </c>
      <c r="K100" s="93" t="b">
        <v>0</v>
      </c>
      <c r="L100" s="93" t="b">
        <v>0</v>
      </c>
    </row>
    <row r="101" spans="1:12" ht="15">
      <c r="A101" s="93" t="s">
        <v>669</v>
      </c>
      <c r="B101" s="93" t="s">
        <v>849</v>
      </c>
      <c r="C101" s="93">
        <v>3</v>
      </c>
      <c r="D101" s="133">
        <v>0.00401504562176434</v>
      </c>
      <c r="E101" s="133">
        <v>1.7949314305485267</v>
      </c>
      <c r="F101" s="93" t="s">
        <v>894</v>
      </c>
      <c r="G101" s="93" t="b">
        <v>0</v>
      </c>
      <c r="H101" s="93" t="b">
        <v>0</v>
      </c>
      <c r="I101" s="93" t="b">
        <v>0</v>
      </c>
      <c r="J101" s="93" t="b">
        <v>0</v>
      </c>
      <c r="K101" s="93" t="b">
        <v>0</v>
      </c>
      <c r="L101" s="93" t="b">
        <v>0</v>
      </c>
    </row>
    <row r="102" spans="1:12" ht="15">
      <c r="A102" s="93" t="s">
        <v>849</v>
      </c>
      <c r="B102" s="93" t="s">
        <v>850</v>
      </c>
      <c r="C102" s="93">
        <v>3</v>
      </c>
      <c r="D102" s="133">
        <v>0.00401504562176434</v>
      </c>
      <c r="E102" s="133">
        <v>2.3592028609870894</v>
      </c>
      <c r="F102" s="93" t="s">
        <v>894</v>
      </c>
      <c r="G102" s="93" t="b">
        <v>0</v>
      </c>
      <c r="H102" s="93" t="b">
        <v>0</v>
      </c>
      <c r="I102" s="93" t="b">
        <v>0</v>
      </c>
      <c r="J102" s="93" t="b">
        <v>0</v>
      </c>
      <c r="K102" s="93" t="b">
        <v>0</v>
      </c>
      <c r="L102" s="93" t="b">
        <v>0</v>
      </c>
    </row>
    <row r="103" spans="1:12" ht="15">
      <c r="A103" s="93" t="s">
        <v>850</v>
      </c>
      <c r="B103" s="93" t="s">
        <v>851</v>
      </c>
      <c r="C103" s="93">
        <v>3</v>
      </c>
      <c r="D103" s="133">
        <v>0.00401504562176434</v>
      </c>
      <c r="E103" s="133">
        <v>2.3592028609870894</v>
      </c>
      <c r="F103" s="93" t="s">
        <v>894</v>
      </c>
      <c r="G103" s="93" t="b">
        <v>0</v>
      </c>
      <c r="H103" s="93" t="b">
        <v>0</v>
      </c>
      <c r="I103" s="93" t="b">
        <v>0</v>
      </c>
      <c r="J103" s="93" t="b">
        <v>0</v>
      </c>
      <c r="K103" s="93" t="b">
        <v>0</v>
      </c>
      <c r="L103" s="93" t="b">
        <v>0</v>
      </c>
    </row>
    <row r="104" spans="1:12" ht="15">
      <c r="A104" s="93" t="s">
        <v>677</v>
      </c>
      <c r="B104" s="93" t="s">
        <v>665</v>
      </c>
      <c r="C104" s="93">
        <v>3</v>
      </c>
      <c r="D104" s="133">
        <v>0.00401504562176434</v>
      </c>
      <c r="E104" s="133">
        <v>0.8450980400142569</v>
      </c>
      <c r="F104" s="93" t="s">
        <v>894</v>
      </c>
      <c r="G104" s="93" t="b">
        <v>0</v>
      </c>
      <c r="H104" s="93" t="b">
        <v>0</v>
      </c>
      <c r="I104" s="93" t="b">
        <v>0</v>
      </c>
      <c r="J104" s="93" t="b">
        <v>0</v>
      </c>
      <c r="K104" s="93" t="b">
        <v>0</v>
      </c>
      <c r="L104" s="93" t="b">
        <v>0</v>
      </c>
    </row>
    <row r="105" spans="1:12" ht="15">
      <c r="A105" s="93" t="s">
        <v>665</v>
      </c>
      <c r="B105" s="93" t="s">
        <v>678</v>
      </c>
      <c r="C105" s="93">
        <v>3</v>
      </c>
      <c r="D105" s="133">
        <v>0.00401504562176434</v>
      </c>
      <c r="E105" s="133">
        <v>0.6901960800285137</v>
      </c>
      <c r="F105" s="93" t="s">
        <v>894</v>
      </c>
      <c r="G105" s="93" t="b">
        <v>0</v>
      </c>
      <c r="H105" s="93" t="b">
        <v>0</v>
      </c>
      <c r="I105" s="93" t="b">
        <v>0</v>
      </c>
      <c r="J105" s="93" t="b">
        <v>0</v>
      </c>
      <c r="K105" s="93" t="b">
        <v>0</v>
      </c>
      <c r="L105" s="93" t="b">
        <v>0</v>
      </c>
    </row>
    <row r="106" spans="1:12" ht="15">
      <c r="A106" s="93" t="s">
        <v>678</v>
      </c>
      <c r="B106" s="93" t="s">
        <v>852</v>
      </c>
      <c r="C106" s="93">
        <v>3</v>
      </c>
      <c r="D106" s="133">
        <v>0.00401504562176434</v>
      </c>
      <c r="E106" s="133">
        <v>1.5352941200427705</v>
      </c>
      <c r="F106" s="93" t="s">
        <v>894</v>
      </c>
      <c r="G106" s="93" t="b">
        <v>0</v>
      </c>
      <c r="H106" s="93" t="b">
        <v>0</v>
      </c>
      <c r="I106" s="93" t="b">
        <v>0</v>
      </c>
      <c r="J106" s="93" t="b">
        <v>0</v>
      </c>
      <c r="K106" s="93" t="b">
        <v>0</v>
      </c>
      <c r="L106" s="93" t="b">
        <v>0</v>
      </c>
    </row>
    <row r="107" spans="1:12" ht="15">
      <c r="A107" s="93" t="s">
        <v>226</v>
      </c>
      <c r="B107" s="93" t="s">
        <v>853</v>
      </c>
      <c r="C107" s="93">
        <v>2</v>
      </c>
      <c r="D107" s="133">
        <v>0.003170641706858362</v>
      </c>
      <c r="E107" s="133">
        <v>1.8363241157067518</v>
      </c>
      <c r="F107" s="93" t="s">
        <v>894</v>
      </c>
      <c r="G107" s="93" t="b">
        <v>0</v>
      </c>
      <c r="H107" s="93" t="b">
        <v>0</v>
      </c>
      <c r="I107" s="93" t="b">
        <v>0</v>
      </c>
      <c r="J107" s="93" t="b">
        <v>0</v>
      </c>
      <c r="K107" s="93" t="b">
        <v>0</v>
      </c>
      <c r="L107" s="93" t="b">
        <v>0</v>
      </c>
    </row>
    <row r="108" spans="1:12" ht="15">
      <c r="A108" s="93" t="s">
        <v>853</v>
      </c>
      <c r="B108" s="93" t="s">
        <v>650</v>
      </c>
      <c r="C108" s="93">
        <v>2</v>
      </c>
      <c r="D108" s="133">
        <v>0.003170641706858362</v>
      </c>
      <c r="E108" s="133">
        <v>1.4213507677359336</v>
      </c>
      <c r="F108" s="93" t="s">
        <v>894</v>
      </c>
      <c r="G108" s="93" t="b">
        <v>0</v>
      </c>
      <c r="H108" s="93" t="b">
        <v>0</v>
      </c>
      <c r="I108" s="93" t="b">
        <v>0</v>
      </c>
      <c r="J108" s="93" t="b">
        <v>0</v>
      </c>
      <c r="K108" s="93" t="b">
        <v>0</v>
      </c>
      <c r="L108" s="93" t="b">
        <v>0</v>
      </c>
    </row>
    <row r="109" spans="1:12" ht="15">
      <c r="A109" s="93" t="s">
        <v>650</v>
      </c>
      <c r="B109" s="93" t="s">
        <v>854</v>
      </c>
      <c r="C109" s="93">
        <v>2</v>
      </c>
      <c r="D109" s="133">
        <v>0.003170641706858362</v>
      </c>
      <c r="E109" s="133">
        <v>1.3178101758288643</v>
      </c>
      <c r="F109" s="93" t="s">
        <v>894</v>
      </c>
      <c r="G109" s="93" t="b">
        <v>0</v>
      </c>
      <c r="H109" s="93" t="b">
        <v>0</v>
      </c>
      <c r="I109" s="93" t="b">
        <v>0</v>
      </c>
      <c r="J109" s="93" t="b">
        <v>0</v>
      </c>
      <c r="K109" s="93" t="b">
        <v>0</v>
      </c>
      <c r="L109" s="93" t="b">
        <v>0</v>
      </c>
    </row>
    <row r="110" spans="1:12" ht="15">
      <c r="A110" s="93" t="s">
        <v>854</v>
      </c>
      <c r="B110" s="93" t="s">
        <v>855</v>
      </c>
      <c r="C110" s="93">
        <v>2</v>
      </c>
      <c r="D110" s="133">
        <v>0.003170641706858362</v>
      </c>
      <c r="E110" s="133">
        <v>2.5352941200427703</v>
      </c>
      <c r="F110" s="93" t="s">
        <v>894</v>
      </c>
      <c r="G110" s="93" t="b">
        <v>0</v>
      </c>
      <c r="H110" s="93" t="b">
        <v>0</v>
      </c>
      <c r="I110" s="93" t="b">
        <v>0</v>
      </c>
      <c r="J110" s="93" t="b">
        <v>0</v>
      </c>
      <c r="K110" s="93" t="b">
        <v>0</v>
      </c>
      <c r="L110" s="93" t="b">
        <v>0</v>
      </c>
    </row>
    <row r="111" spans="1:12" ht="15">
      <c r="A111" s="93" t="s">
        <v>855</v>
      </c>
      <c r="B111" s="93" t="s">
        <v>816</v>
      </c>
      <c r="C111" s="93">
        <v>2</v>
      </c>
      <c r="D111" s="133">
        <v>0.003170641706858362</v>
      </c>
      <c r="E111" s="133">
        <v>1.8820816062674268</v>
      </c>
      <c r="F111" s="93" t="s">
        <v>894</v>
      </c>
      <c r="G111" s="93" t="b">
        <v>0</v>
      </c>
      <c r="H111" s="93" t="b">
        <v>0</v>
      </c>
      <c r="I111" s="93" t="b">
        <v>0</v>
      </c>
      <c r="J111" s="93" t="b">
        <v>1</v>
      </c>
      <c r="K111" s="93" t="b">
        <v>0</v>
      </c>
      <c r="L111" s="93" t="b">
        <v>0</v>
      </c>
    </row>
    <row r="112" spans="1:12" ht="15">
      <c r="A112" s="93" t="s">
        <v>816</v>
      </c>
      <c r="B112" s="93" t="s">
        <v>817</v>
      </c>
      <c r="C112" s="93">
        <v>2</v>
      </c>
      <c r="D112" s="133">
        <v>0.003170641706858362</v>
      </c>
      <c r="E112" s="133">
        <v>1.2800216149394643</v>
      </c>
      <c r="F112" s="93" t="s">
        <v>894</v>
      </c>
      <c r="G112" s="93" t="b">
        <v>1</v>
      </c>
      <c r="H112" s="93" t="b">
        <v>0</v>
      </c>
      <c r="I112" s="93" t="b">
        <v>0</v>
      </c>
      <c r="J112" s="93" t="b">
        <v>0</v>
      </c>
      <c r="K112" s="93" t="b">
        <v>0</v>
      </c>
      <c r="L112" s="93" t="b">
        <v>0</v>
      </c>
    </row>
    <row r="113" spans="1:12" ht="15">
      <c r="A113" s="93" t="s">
        <v>817</v>
      </c>
      <c r="B113" s="93" t="s">
        <v>856</v>
      </c>
      <c r="C113" s="93">
        <v>2</v>
      </c>
      <c r="D113" s="133">
        <v>0.003170641706858362</v>
      </c>
      <c r="E113" s="133">
        <v>1.933234128714808</v>
      </c>
      <c r="F113" s="93" t="s">
        <v>894</v>
      </c>
      <c r="G113" s="93" t="b">
        <v>0</v>
      </c>
      <c r="H113" s="93" t="b">
        <v>0</v>
      </c>
      <c r="I113" s="93" t="b">
        <v>0</v>
      </c>
      <c r="J113" s="93" t="b">
        <v>0</v>
      </c>
      <c r="K113" s="93" t="b">
        <v>0</v>
      </c>
      <c r="L113" s="93" t="b">
        <v>0</v>
      </c>
    </row>
    <row r="114" spans="1:12" ht="15">
      <c r="A114" s="93" t="s">
        <v>856</v>
      </c>
      <c r="B114" s="93" t="s">
        <v>857</v>
      </c>
      <c r="C114" s="93">
        <v>2</v>
      </c>
      <c r="D114" s="133">
        <v>0.003170641706858362</v>
      </c>
      <c r="E114" s="133">
        <v>2.5352941200427703</v>
      </c>
      <c r="F114" s="93" t="s">
        <v>894</v>
      </c>
      <c r="G114" s="93" t="b">
        <v>0</v>
      </c>
      <c r="H114" s="93" t="b">
        <v>0</v>
      </c>
      <c r="I114" s="93" t="b">
        <v>0</v>
      </c>
      <c r="J114" s="93" t="b">
        <v>0</v>
      </c>
      <c r="K114" s="93" t="b">
        <v>1</v>
      </c>
      <c r="L114" s="93" t="b">
        <v>0</v>
      </c>
    </row>
    <row r="115" spans="1:12" ht="15">
      <c r="A115" s="93" t="s">
        <v>857</v>
      </c>
      <c r="B115" s="93" t="s">
        <v>858</v>
      </c>
      <c r="C115" s="93">
        <v>2</v>
      </c>
      <c r="D115" s="133">
        <v>0.003170641706858362</v>
      </c>
      <c r="E115" s="133">
        <v>2.5352941200427703</v>
      </c>
      <c r="F115" s="93" t="s">
        <v>894</v>
      </c>
      <c r="G115" s="93" t="b">
        <v>0</v>
      </c>
      <c r="H115" s="93" t="b">
        <v>1</v>
      </c>
      <c r="I115" s="93" t="b">
        <v>0</v>
      </c>
      <c r="J115" s="93" t="b">
        <v>0</v>
      </c>
      <c r="K115" s="93" t="b">
        <v>0</v>
      </c>
      <c r="L115" s="93" t="b">
        <v>0</v>
      </c>
    </row>
    <row r="116" spans="1:12" ht="15">
      <c r="A116" s="93" t="s">
        <v>858</v>
      </c>
      <c r="B116" s="93" t="s">
        <v>859</v>
      </c>
      <c r="C116" s="93">
        <v>2</v>
      </c>
      <c r="D116" s="133">
        <v>0.003170641706858362</v>
      </c>
      <c r="E116" s="133">
        <v>2.5352941200427703</v>
      </c>
      <c r="F116" s="93" t="s">
        <v>894</v>
      </c>
      <c r="G116" s="93" t="b">
        <v>0</v>
      </c>
      <c r="H116" s="93" t="b">
        <v>0</v>
      </c>
      <c r="I116" s="93" t="b">
        <v>0</v>
      </c>
      <c r="J116" s="93" t="b">
        <v>0</v>
      </c>
      <c r="K116" s="93" t="b">
        <v>0</v>
      </c>
      <c r="L116" s="93" t="b">
        <v>0</v>
      </c>
    </row>
    <row r="117" spans="1:12" ht="15">
      <c r="A117" s="93" t="s">
        <v>859</v>
      </c>
      <c r="B117" s="93" t="s">
        <v>860</v>
      </c>
      <c r="C117" s="93">
        <v>2</v>
      </c>
      <c r="D117" s="133">
        <v>0.003170641706858362</v>
      </c>
      <c r="E117" s="133">
        <v>2.5352941200427703</v>
      </c>
      <c r="F117" s="93" t="s">
        <v>894</v>
      </c>
      <c r="G117" s="93" t="b">
        <v>0</v>
      </c>
      <c r="H117" s="93" t="b">
        <v>0</v>
      </c>
      <c r="I117" s="93" t="b">
        <v>0</v>
      </c>
      <c r="J117" s="93" t="b">
        <v>0</v>
      </c>
      <c r="K117" s="93" t="b">
        <v>0</v>
      </c>
      <c r="L117" s="93" t="b">
        <v>0</v>
      </c>
    </row>
    <row r="118" spans="1:12" ht="15">
      <c r="A118" s="93" t="s">
        <v>860</v>
      </c>
      <c r="B118" s="93" t="s">
        <v>861</v>
      </c>
      <c r="C118" s="93">
        <v>2</v>
      </c>
      <c r="D118" s="133">
        <v>0.003170641706858362</v>
      </c>
      <c r="E118" s="133">
        <v>2.5352941200427703</v>
      </c>
      <c r="F118" s="93" t="s">
        <v>894</v>
      </c>
      <c r="G118" s="93" t="b">
        <v>0</v>
      </c>
      <c r="H118" s="93" t="b">
        <v>0</v>
      </c>
      <c r="I118" s="93" t="b">
        <v>0</v>
      </c>
      <c r="J118" s="93" t="b">
        <v>0</v>
      </c>
      <c r="K118" s="93" t="b">
        <v>0</v>
      </c>
      <c r="L118" s="93" t="b">
        <v>0</v>
      </c>
    </row>
    <row r="119" spans="1:12" ht="15">
      <c r="A119" s="93" t="s">
        <v>861</v>
      </c>
      <c r="B119" s="93" t="s">
        <v>862</v>
      </c>
      <c r="C119" s="93">
        <v>2</v>
      </c>
      <c r="D119" s="133">
        <v>0.003170641706858362</v>
      </c>
      <c r="E119" s="133">
        <v>2.5352941200427703</v>
      </c>
      <c r="F119" s="93" t="s">
        <v>894</v>
      </c>
      <c r="G119" s="93" t="b">
        <v>0</v>
      </c>
      <c r="H119" s="93" t="b">
        <v>0</v>
      </c>
      <c r="I119" s="93" t="b">
        <v>0</v>
      </c>
      <c r="J119" s="93" t="b">
        <v>0</v>
      </c>
      <c r="K119" s="93" t="b">
        <v>0</v>
      </c>
      <c r="L119" s="93" t="b">
        <v>0</v>
      </c>
    </row>
    <row r="120" spans="1:12" ht="15">
      <c r="A120" s="93" t="s">
        <v>862</v>
      </c>
      <c r="B120" s="93" t="s">
        <v>668</v>
      </c>
      <c r="C120" s="93">
        <v>2</v>
      </c>
      <c r="D120" s="133">
        <v>0.003170641706858362</v>
      </c>
      <c r="E120" s="133">
        <v>1.6901960800285136</v>
      </c>
      <c r="F120" s="93" t="s">
        <v>894</v>
      </c>
      <c r="G120" s="93" t="b">
        <v>0</v>
      </c>
      <c r="H120" s="93" t="b">
        <v>0</v>
      </c>
      <c r="I120" s="93" t="b">
        <v>0</v>
      </c>
      <c r="J120" s="93" t="b">
        <v>0</v>
      </c>
      <c r="K120" s="93" t="b">
        <v>0</v>
      </c>
      <c r="L120" s="93" t="b">
        <v>0</v>
      </c>
    </row>
    <row r="121" spans="1:12" ht="15">
      <c r="A121" s="93" t="s">
        <v>668</v>
      </c>
      <c r="B121" s="93" t="s">
        <v>863</v>
      </c>
      <c r="C121" s="93">
        <v>2</v>
      </c>
      <c r="D121" s="133">
        <v>0.003170641706858362</v>
      </c>
      <c r="E121" s="133">
        <v>1.757142869659127</v>
      </c>
      <c r="F121" s="93" t="s">
        <v>894</v>
      </c>
      <c r="G121" s="93" t="b">
        <v>0</v>
      </c>
      <c r="H121" s="93" t="b">
        <v>0</v>
      </c>
      <c r="I121" s="93" t="b">
        <v>0</v>
      </c>
      <c r="J121" s="93" t="b">
        <v>0</v>
      </c>
      <c r="K121" s="93" t="b">
        <v>0</v>
      </c>
      <c r="L121" s="93" t="b">
        <v>0</v>
      </c>
    </row>
    <row r="122" spans="1:12" ht="15">
      <c r="A122" s="93" t="s">
        <v>863</v>
      </c>
      <c r="B122" s="93" t="s">
        <v>864</v>
      </c>
      <c r="C122" s="93">
        <v>2</v>
      </c>
      <c r="D122" s="133">
        <v>0.003170641706858362</v>
      </c>
      <c r="E122" s="133">
        <v>2.5352941200427703</v>
      </c>
      <c r="F122" s="93" t="s">
        <v>894</v>
      </c>
      <c r="G122" s="93" t="b">
        <v>0</v>
      </c>
      <c r="H122" s="93" t="b">
        <v>0</v>
      </c>
      <c r="I122" s="93" t="b">
        <v>0</v>
      </c>
      <c r="J122" s="93" t="b">
        <v>0</v>
      </c>
      <c r="K122" s="93" t="b">
        <v>0</v>
      </c>
      <c r="L122" s="93" t="b">
        <v>0</v>
      </c>
    </row>
    <row r="123" spans="1:12" ht="15">
      <c r="A123" s="93" t="s">
        <v>864</v>
      </c>
      <c r="B123" s="93" t="s">
        <v>816</v>
      </c>
      <c r="C123" s="93">
        <v>2</v>
      </c>
      <c r="D123" s="133">
        <v>0.003170641706858362</v>
      </c>
      <c r="E123" s="133">
        <v>1.8820816062674268</v>
      </c>
      <c r="F123" s="93" t="s">
        <v>894</v>
      </c>
      <c r="G123" s="93" t="b">
        <v>0</v>
      </c>
      <c r="H123" s="93" t="b">
        <v>0</v>
      </c>
      <c r="I123" s="93" t="b">
        <v>0</v>
      </c>
      <c r="J123" s="93" t="b">
        <v>1</v>
      </c>
      <c r="K123" s="93" t="b">
        <v>0</v>
      </c>
      <c r="L123" s="93" t="b">
        <v>0</v>
      </c>
    </row>
    <row r="124" spans="1:12" ht="15">
      <c r="A124" s="93" t="s">
        <v>816</v>
      </c>
      <c r="B124" s="93" t="s">
        <v>865</v>
      </c>
      <c r="C124" s="93">
        <v>2</v>
      </c>
      <c r="D124" s="133">
        <v>0.003170641706858362</v>
      </c>
      <c r="E124" s="133">
        <v>1.8820816062674268</v>
      </c>
      <c r="F124" s="93" t="s">
        <v>894</v>
      </c>
      <c r="G124" s="93" t="b">
        <v>1</v>
      </c>
      <c r="H124" s="93" t="b">
        <v>0</v>
      </c>
      <c r="I124" s="93" t="b">
        <v>0</v>
      </c>
      <c r="J124" s="93" t="b">
        <v>0</v>
      </c>
      <c r="K124" s="93" t="b">
        <v>0</v>
      </c>
      <c r="L124" s="93" t="b">
        <v>0</v>
      </c>
    </row>
    <row r="125" spans="1:12" ht="15">
      <c r="A125" s="93" t="s">
        <v>671</v>
      </c>
      <c r="B125" s="93" t="s">
        <v>866</v>
      </c>
      <c r="C125" s="93">
        <v>2</v>
      </c>
      <c r="D125" s="133">
        <v>0.003170641706858362</v>
      </c>
      <c r="E125" s="133">
        <v>1.6602328566510705</v>
      </c>
      <c r="F125" s="93" t="s">
        <v>894</v>
      </c>
      <c r="G125" s="93" t="b">
        <v>0</v>
      </c>
      <c r="H125" s="93" t="b">
        <v>0</v>
      </c>
      <c r="I125" s="93" t="b">
        <v>0</v>
      </c>
      <c r="J125" s="93" t="b">
        <v>0</v>
      </c>
      <c r="K125" s="93" t="b">
        <v>0</v>
      </c>
      <c r="L125" s="93" t="b">
        <v>0</v>
      </c>
    </row>
    <row r="126" spans="1:12" ht="15">
      <c r="A126" s="93" t="s">
        <v>866</v>
      </c>
      <c r="B126" s="93" t="s">
        <v>665</v>
      </c>
      <c r="C126" s="93">
        <v>2</v>
      </c>
      <c r="D126" s="133">
        <v>0.003170641706858362</v>
      </c>
      <c r="E126" s="133">
        <v>1.5141048209728323</v>
      </c>
      <c r="F126" s="93" t="s">
        <v>894</v>
      </c>
      <c r="G126" s="93" t="b">
        <v>0</v>
      </c>
      <c r="H126" s="93" t="b">
        <v>0</v>
      </c>
      <c r="I126" s="93" t="b">
        <v>0</v>
      </c>
      <c r="J126" s="93" t="b">
        <v>0</v>
      </c>
      <c r="K126" s="93" t="b">
        <v>0</v>
      </c>
      <c r="L126" s="93" t="b">
        <v>0</v>
      </c>
    </row>
    <row r="127" spans="1:12" ht="15">
      <c r="A127" s="93" t="s">
        <v>665</v>
      </c>
      <c r="B127" s="93" t="s">
        <v>867</v>
      </c>
      <c r="C127" s="93">
        <v>2</v>
      </c>
      <c r="D127" s="133">
        <v>0.003170641706858362</v>
      </c>
      <c r="E127" s="133">
        <v>1.5141048209728323</v>
      </c>
      <c r="F127" s="93" t="s">
        <v>894</v>
      </c>
      <c r="G127" s="93" t="b">
        <v>0</v>
      </c>
      <c r="H127" s="93" t="b">
        <v>0</v>
      </c>
      <c r="I127" s="93" t="b">
        <v>0</v>
      </c>
      <c r="J127" s="93" t="b">
        <v>0</v>
      </c>
      <c r="K127" s="93" t="b">
        <v>0</v>
      </c>
      <c r="L127" s="93" t="b">
        <v>0</v>
      </c>
    </row>
    <row r="128" spans="1:12" ht="15">
      <c r="A128" s="93" t="s">
        <v>867</v>
      </c>
      <c r="B128" s="93" t="s">
        <v>868</v>
      </c>
      <c r="C128" s="93">
        <v>2</v>
      </c>
      <c r="D128" s="133">
        <v>0.003170641706858362</v>
      </c>
      <c r="E128" s="133">
        <v>2.5352941200427703</v>
      </c>
      <c r="F128" s="93" t="s">
        <v>894</v>
      </c>
      <c r="G128" s="93" t="b">
        <v>0</v>
      </c>
      <c r="H128" s="93" t="b">
        <v>0</v>
      </c>
      <c r="I128" s="93" t="b">
        <v>0</v>
      </c>
      <c r="J128" s="93" t="b">
        <v>0</v>
      </c>
      <c r="K128" s="93" t="b">
        <v>0</v>
      </c>
      <c r="L128" s="93" t="b">
        <v>0</v>
      </c>
    </row>
    <row r="129" spans="1:12" ht="15">
      <c r="A129" s="93" t="s">
        <v>868</v>
      </c>
      <c r="B129" s="93" t="s">
        <v>869</v>
      </c>
      <c r="C129" s="93">
        <v>2</v>
      </c>
      <c r="D129" s="133">
        <v>0.003170641706858362</v>
      </c>
      <c r="E129" s="133">
        <v>2.5352941200427703</v>
      </c>
      <c r="F129" s="93" t="s">
        <v>894</v>
      </c>
      <c r="G129" s="93" t="b">
        <v>0</v>
      </c>
      <c r="H129" s="93" t="b">
        <v>0</v>
      </c>
      <c r="I129" s="93" t="b">
        <v>0</v>
      </c>
      <c r="J129" s="93" t="b">
        <v>0</v>
      </c>
      <c r="K129" s="93" t="b">
        <v>0</v>
      </c>
      <c r="L129" s="93" t="b">
        <v>0</v>
      </c>
    </row>
    <row r="130" spans="1:12" ht="15">
      <c r="A130" s="93" t="s">
        <v>869</v>
      </c>
      <c r="B130" s="93" t="s">
        <v>670</v>
      </c>
      <c r="C130" s="93">
        <v>2</v>
      </c>
      <c r="D130" s="133">
        <v>0.003170641706858362</v>
      </c>
      <c r="E130" s="133">
        <v>1.7223807633999149</v>
      </c>
      <c r="F130" s="93" t="s">
        <v>894</v>
      </c>
      <c r="G130" s="93" t="b">
        <v>0</v>
      </c>
      <c r="H130" s="93" t="b">
        <v>0</v>
      </c>
      <c r="I130" s="93" t="b">
        <v>0</v>
      </c>
      <c r="J130" s="93" t="b">
        <v>0</v>
      </c>
      <c r="K130" s="93" t="b">
        <v>0</v>
      </c>
      <c r="L130" s="93" t="b">
        <v>0</v>
      </c>
    </row>
    <row r="131" spans="1:12" ht="15">
      <c r="A131" s="93" t="s">
        <v>671</v>
      </c>
      <c r="B131" s="93" t="s">
        <v>870</v>
      </c>
      <c r="C131" s="93">
        <v>2</v>
      </c>
      <c r="D131" s="133">
        <v>0.003170641706858362</v>
      </c>
      <c r="E131" s="133">
        <v>1.6602328566510705</v>
      </c>
      <c r="F131" s="93" t="s">
        <v>894</v>
      </c>
      <c r="G131" s="93" t="b">
        <v>0</v>
      </c>
      <c r="H131" s="93" t="b">
        <v>0</v>
      </c>
      <c r="I131" s="93" t="b">
        <v>0</v>
      </c>
      <c r="J131" s="93" t="b">
        <v>0</v>
      </c>
      <c r="K131" s="93" t="b">
        <v>0</v>
      </c>
      <c r="L131" s="93" t="b">
        <v>0</v>
      </c>
    </row>
    <row r="132" spans="1:12" ht="15">
      <c r="A132" s="93" t="s">
        <v>870</v>
      </c>
      <c r="B132" s="93" t="s">
        <v>871</v>
      </c>
      <c r="C132" s="93">
        <v>2</v>
      </c>
      <c r="D132" s="133">
        <v>0.003170641706858362</v>
      </c>
      <c r="E132" s="133">
        <v>2.5352941200427703</v>
      </c>
      <c r="F132" s="93" t="s">
        <v>894</v>
      </c>
      <c r="G132" s="93" t="b">
        <v>0</v>
      </c>
      <c r="H132" s="93" t="b">
        <v>0</v>
      </c>
      <c r="I132" s="93" t="b">
        <v>0</v>
      </c>
      <c r="J132" s="93" t="b">
        <v>0</v>
      </c>
      <c r="K132" s="93" t="b">
        <v>0</v>
      </c>
      <c r="L132" s="93" t="b">
        <v>0</v>
      </c>
    </row>
    <row r="133" spans="1:12" ht="15">
      <c r="A133" s="93" t="s">
        <v>871</v>
      </c>
      <c r="B133" s="93" t="s">
        <v>872</v>
      </c>
      <c r="C133" s="93">
        <v>2</v>
      </c>
      <c r="D133" s="133">
        <v>0.003170641706858362</v>
      </c>
      <c r="E133" s="133">
        <v>2.5352941200427703</v>
      </c>
      <c r="F133" s="93" t="s">
        <v>894</v>
      </c>
      <c r="G133" s="93" t="b">
        <v>0</v>
      </c>
      <c r="H133" s="93" t="b">
        <v>0</v>
      </c>
      <c r="I133" s="93" t="b">
        <v>0</v>
      </c>
      <c r="J133" s="93" t="b">
        <v>0</v>
      </c>
      <c r="K133" s="93" t="b">
        <v>0</v>
      </c>
      <c r="L133" s="93" t="b">
        <v>0</v>
      </c>
    </row>
    <row r="134" spans="1:12" ht="15">
      <c r="A134" s="93" t="s">
        <v>872</v>
      </c>
      <c r="B134" s="93" t="s">
        <v>835</v>
      </c>
      <c r="C134" s="93">
        <v>2</v>
      </c>
      <c r="D134" s="133">
        <v>0.003170641706858362</v>
      </c>
      <c r="E134" s="133">
        <v>2.058172865323108</v>
      </c>
      <c r="F134" s="93" t="s">
        <v>894</v>
      </c>
      <c r="G134" s="93" t="b">
        <v>0</v>
      </c>
      <c r="H134" s="93" t="b">
        <v>0</v>
      </c>
      <c r="I134" s="93" t="b">
        <v>0</v>
      </c>
      <c r="J134" s="93" t="b">
        <v>0</v>
      </c>
      <c r="K134" s="93" t="b">
        <v>0</v>
      </c>
      <c r="L134" s="93" t="b">
        <v>0</v>
      </c>
    </row>
    <row r="135" spans="1:12" ht="15">
      <c r="A135" s="93" t="s">
        <v>835</v>
      </c>
      <c r="B135" s="93" t="s">
        <v>873</v>
      </c>
      <c r="C135" s="93">
        <v>2</v>
      </c>
      <c r="D135" s="133">
        <v>0.003170641706858362</v>
      </c>
      <c r="E135" s="133">
        <v>2.058172865323108</v>
      </c>
      <c r="F135" s="93" t="s">
        <v>894</v>
      </c>
      <c r="G135" s="93" t="b">
        <v>0</v>
      </c>
      <c r="H135" s="93" t="b">
        <v>0</v>
      </c>
      <c r="I135" s="93" t="b">
        <v>0</v>
      </c>
      <c r="J135" s="93" t="b">
        <v>0</v>
      </c>
      <c r="K135" s="93" t="b">
        <v>0</v>
      </c>
      <c r="L135" s="93" t="b">
        <v>0</v>
      </c>
    </row>
    <row r="136" spans="1:12" ht="15">
      <c r="A136" s="93" t="s">
        <v>873</v>
      </c>
      <c r="B136" s="93" t="s">
        <v>650</v>
      </c>
      <c r="C136" s="93">
        <v>2</v>
      </c>
      <c r="D136" s="133">
        <v>0.003170641706858362</v>
      </c>
      <c r="E136" s="133">
        <v>1.4213507677359336</v>
      </c>
      <c r="F136" s="93" t="s">
        <v>894</v>
      </c>
      <c r="G136" s="93" t="b">
        <v>0</v>
      </c>
      <c r="H136" s="93" t="b">
        <v>0</v>
      </c>
      <c r="I136" s="93" t="b">
        <v>0</v>
      </c>
      <c r="J136" s="93" t="b">
        <v>0</v>
      </c>
      <c r="K136" s="93" t="b">
        <v>0</v>
      </c>
      <c r="L136" s="93" t="b">
        <v>0</v>
      </c>
    </row>
    <row r="137" spans="1:12" ht="15">
      <c r="A137" s="93" t="s">
        <v>650</v>
      </c>
      <c r="B137" s="93" t="s">
        <v>684</v>
      </c>
      <c r="C137" s="93">
        <v>2</v>
      </c>
      <c r="D137" s="133">
        <v>0.003170641706858362</v>
      </c>
      <c r="E137" s="133">
        <v>0.7157501845009019</v>
      </c>
      <c r="F137" s="93" t="s">
        <v>894</v>
      </c>
      <c r="G137" s="93" t="b">
        <v>0</v>
      </c>
      <c r="H137" s="93" t="b">
        <v>0</v>
      </c>
      <c r="I137" s="93" t="b">
        <v>0</v>
      </c>
      <c r="J137" s="93" t="b">
        <v>0</v>
      </c>
      <c r="K137" s="93" t="b">
        <v>0</v>
      </c>
      <c r="L137" s="93" t="b">
        <v>0</v>
      </c>
    </row>
    <row r="138" spans="1:12" ht="15">
      <c r="A138" s="93" t="s">
        <v>684</v>
      </c>
      <c r="B138" s="93" t="s">
        <v>665</v>
      </c>
      <c r="C138" s="93">
        <v>2</v>
      </c>
      <c r="D138" s="133">
        <v>0.003170641706858362</v>
      </c>
      <c r="E138" s="133">
        <v>0.91204482964487</v>
      </c>
      <c r="F138" s="93" t="s">
        <v>894</v>
      </c>
      <c r="G138" s="93" t="b">
        <v>0</v>
      </c>
      <c r="H138" s="93" t="b">
        <v>0</v>
      </c>
      <c r="I138" s="93" t="b">
        <v>0</v>
      </c>
      <c r="J138" s="93" t="b">
        <v>0</v>
      </c>
      <c r="K138" s="93" t="b">
        <v>0</v>
      </c>
      <c r="L138" s="93" t="b">
        <v>0</v>
      </c>
    </row>
    <row r="139" spans="1:12" ht="15">
      <c r="A139" s="93" t="s">
        <v>665</v>
      </c>
      <c r="B139" s="93" t="s">
        <v>649</v>
      </c>
      <c r="C139" s="93">
        <v>2</v>
      </c>
      <c r="D139" s="133">
        <v>0.003170641706858362</v>
      </c>
      <c r="E139" s="133">
        <v>1.5141048209728323</v>
      </c>
      <c r="F139" s="93" t="s">
        <v>894</v>
      </c>
      <c r="G139" s="93" t="b">
        <v>0</v>
      </c>
      <c r="H139" s="93" t="b">
        <v>0</v>
      </c>
      <c r="I139" s="93" t="b">
        <v>0</v>
      </c>
      <c r="J139" s="93" t="b">
        <v>0</v>
      </c>
      <c r="K139" s="93" t="b">
        <v>0</v>
      </c>
      <c r="L139" s="93" t="b">
        <v>0</v>
      </c>
    </row>
    <row r="140" spans="1:12" ht="15">
      <c r="A140" s="93" t="s">
        <v>649</v>
      </c>
      <c r="B140" s="93" t="s">
        <v>226</v>
      </c>
      <c r="C140" s="93">
        <v>2</v>
      </c>
      <c r="D140" s="133">
        <v>0.003170641706858362</v>
      </c>
      <c r="E140" s="133">
        <v>1.933234128714808</v>
      </c>
      <c r="F140" s="93" t="s">
        <v>894</v>
      </c>
      <c r="G140" s="93" t="b">
        <v>0</v>
      </c>
      <c r="H140" s="93" t="b">
        <v>0</v>
      </c>
      <c r="I140" s="93" t="b">
        <v>0</v>
      </c>
      <c r="J140" s="93" t="b">
        <v>0</v>
      </c>
      <c r="K140" s="93" t="b">
        <v>0</v>
      </c>
      <c r="L140" s="93" t="b">
        <v>0</v>
      </c>
    </row>
    <row r="141" spans="1:12" ht="15">
      <c r="A141" s="93" t="s">
        <v>226</v>
      </c>
      <c r="B141" s="93" t="s">
        <v>229</v>
      </c>
      <c r="C141" s="93">
        <v>2</v>
      </c>
      <c r="D141" s="133">
        <v>0.003170641706858362</v>
      </c>
      <c r="E141" s="133">
        <v>1.2342641243787893</v>
      </c>
      <c r="F141" s="93" t="s">
        <v>894</v>
      </c>
      <c r="G141" s="93" t="b">
        <v>0</v>
      </c>
      <c r="H141" s="93" t="b">
        <v>0</v>
      </c>
      <c r="I141" s="93" t="b">
        <v>0</v>
      </c>
      <c r="J141" s="93" t="b">
        <v>0</v>
      </c>
      <c r="K141" s="93" t="b">
        <v>0</v>
      </c>
      <c r="L141" s="93" t="b">
        <v>0</v>
      </c>
    </row>
    <row r="142" spans="1:12" ht="15">
      <c r="A142" s="93" t="s">
        <v>229</v>
      </c>
      <c r="B142" s="93" t="s">
        <v>874</v>
      </c>
      <c r="C142" s="93">
        <v>2</v>
      </c>
      <c r="D142" s="133">
        <v>0.003170641706858362</v>
      </c>
      <c r="E142" s="133">
        <v>1.933234128714808</v>
      </c>
      <c r="F142" s="93" t="s">
        <v>894</v>
      </c>
      <c r="G142" s="93" t="b">
        <v>0</v>
      </c>
      <c r="H142" s="93" t="b">
        <v>0</v>
      </c>
      <c r="I142" s="93" t="b">
        <v>0</v>
      </c>
      <c r="J142" s="93" t="b">
        <v>0</v>
      </c>
      <c r="K142" s="93" t="b">
        <v>0</v>
      </c>
      <c r="L142" s="93" t="b">
        <v>0</v>
      </c>
    </row>
    <row r="143" spans="1:12" ht="15">
      <c r="A143" s="93" t="s">
        <v>874</v>
      </c>
      <c r="B143" s="93" t="s">
        <v>875</v>
      </c>
      <c r="C143" s="93">
        <v>2</v>
      </c>
      <c r="D143" s="133">
        <v>0.003170641706858362</v>
      </c>
      <c r="E143" s="133">
        <v>2.5352941200427703</v>
      </c>
      <c r="F143" s="93" t="s">
        <v>894</v>
      </c>
      <c r="G143" s="93" t="b">
        <v>0</v>
      </c>
      <c r="H143" s="93" t="b">
        <v>0</v>
      </c>
      <c r="I143" s="93" t="b">
        <v>0</v>
      </c>
      <c r="J143" s="93" t="b">
        <v>0</v>
      </c>
      <c r="K143" s="93" t="b">
        <v>0</v>
      </c>
      <c r="L143" s="93" t="b">
        <v>0</v>
      </c>
    </row>
    <row r="144" spans="1:12" ht="15">
      <c r="A144" s="93" t="s">
        <v>875</v>
      </c>
      <c r="B144" s="93" t="s">
        <v>876</v>
      </c>
      <c r="C144" s="93">
        <v>2</v>
      </c>
      <c r="D144" s="133">
        <v>0.003170641706858362</v>
      </c>
      <c r="E144" s="133">
        <v>2.5352941200427703</v>
      </c>
      <c r="F144" s="93" t="s">
        <v>894</v>
      </c>
      <c r="G144" s="93" t="b">
        <v>0</v>
      </c>
      <c r="H144" s="93" t="b">
        <v>0</v>
      </c>
      <c r="I144" s="93" t="b">
        <v>0</v>
      </c>
      <c r="J144" s="93" t="b">
        <v>0</v>
      </c>
      <c r="K144" s="93" t="b">
        <v>0</v>
      </c>
      <c r="L144" s="93" t="b">
        <v>0</v>
      </c>
    </row>
    <row r="145" spans="1:12" ht="15">
      <c r="A145" s="93" t="s">
        <v>876</v>
      </c>
      <c r="B145" s="93" t="s">
        <v>877</v>
      </c>
      <c r="C145" s="93">
        <v>2</v>
      </c>
      <c r="D145" s="133">
        <v>0.003170641706858362</v>
      </c>
      <c r="E145" s="133">
        <v>2.5352941200427703</v>
      </c>
      <c r="F145" s="93" t="s">
        <v>894</v>
      </c>
      <c r="G145" s="93" t="b">
        <v>0</v>
      </c>
      <c r="H145" s="93" t="b">
        <v>0</v>
      </c>
      <c r="I145" s="93" t="b">
        <v>0</v>
      </c>
      <c r="J145" s="93" t="b">
        <v>0</v>
      </c>
      <c r="K145" s="93" t="b">
        <v>0</v>
      </c>
      <c r="L145" s="93" t="b">
        <v>0</v>
      </c>
    </row>
    <row r="146" spans="1:12" ht="15">
      <c r="A146" s="93" t="s">
        <v>877</v>
      </c>
      <c r="B146" s="93" t="s">
        <v>878</v>
      </c>
      <c r="C146" s="93">
        <v>2</v>
      </c>
      <c r="D146" s="133">
        <v>0.003170641706858362</v>
      </c>
      <c r="E146" s="133">
        <v>2.5352941200427703</v>
      </c>
      <c r="F146" s="93" t="s">
        <v>894</v>
      </c>
      <c r="G146" s="93" t="b">
        <v>0</v>
      </c>
      <c r="H146" s="93" t="b">
        <v>0</v>
      </c>
      <c r="I146" s="93" t="b">
        <v>0</v>
      </c>
      <c r="J146" s="93" t="b">
        <v>0</v>
      </c>
      <c r="K146" s="93" t="b">
        <v>0</v>
      </c>
      <c r="L146" s="93" t="b">
        <v>0</v>
      </c>
    </row>
    <row r="147" spans="1:12" ht="15">
      <c r="A147" s="93" t="s">
        <v>878</v>
      </c>
      <c r="B147" s="93" t="s">
        <v>228</v>
      </c>
      <c r="C147" s="93">
        <v>2</v>
      </c>
      <c r="D147" s="133">
        <v>0.003170641706858362</v>
      </c>
      <c r="E147" s="133">
        <v>1.9912260756924949</v>
      </c>
      <c r="F147" s="93" t="s">
        <v>894</v>
      </c>
      <c r="G147" s="93" t="b">
        <v>0</v>
      </c>
      <c r="H147" s="93" t="b">
        <v>0</v>
      </c>
      <c r="I147" s="93" t="b">
        <v>0</v>
      </c>
      <c r="J147" s="93" t="b">
        <v>0</v>
      </c>
      <c r="K147" s="93" t="b">
        <v>0</v>
      </c>
      <c r="L147" s="93" t="b">
        <v>0</v>
      </c>
    </row>
    <row r="148" spans="1:12" ht="15">
      <c r="A148" s="93" t="s">
        <v>879</v>
      </c>
      <c r="B148" s="93" t="s">
        <v>812</v>
      </c>
      <c r="C148" s="93">
        <v>2</v>
      </c>
      <c r="D148" s="133">
        <v>0.003170641706858362</v>
      </c>
      <c r="E148" s="133">
        <v>1.8363241157067518</v>
      </c>
      <c r="F148" s="93" t="s">
        <v>894</v>
      </c>
      <c r="G148" s="93" t="b">
        <v>0</v>
      </c>
      <c r="H148" s="93" t="b">
        <v>0</v>
      </c>
      <c r="I148" s="93" t="b">
        <v>0</v>
      </c>
      <c r="J148" s="93" t="b">
        <v>0</v>
      </c>
      <c r="K148" s="93" t="b">
        <v>0</v>
      </c>
      <c r="L148" s="93" t="b">
        <v>0</v>
      </c>
    </row>
    <row r="149" spans="1:12" ht="15">
      <c r="A149" s="93" t="s">
        <v>812</v>
      </c>
      <c r="B149" s="93" t="s">
        <v>880</v>
      </c>
      <c r="C149" s="93">
        <v>2</v>
      </c>
      <c r="D149" s="133">
        <v>0.003170641706858362</v>
      </c>
      <c r="E149" s="133">
        <v>1.8363241157067518</v>
      </c>
      <c r="F149" s="93" t="s">
        <v>894</v>
      </c>
      <c r="G149" s="93" t="b">
        <v>0</v>
      </c>
      <c r="H149" s="93" t="b">
        <v>0</v>
      </c>
      <c r="I149" s="93" t="b">
        <v>0</v>
      </c>
      <c r="J149" s="93" t="b">
        <v>0</v>
      </c>
      <c r="K149" s="93" t="b">
        <v>0</v>
      </c>
      <c r="L149" s="93" t="b">
        <v>0</v>
      </c>
    </row>
    <row r="150" spans="1:12" ht="15">
      <c r="A150" s="93" t="s">
        <v>880</v>
      </c>
      <c r="B150" s="93" t="s">
        <v>881</v>
      </c>
      <c r="C150" s="93">
        <v>2</v>
      </c>
      <c r="D150" s="133">
        <v>0.003170641706858362</v>
      </c>
      <c r="E150" s="133">
        <v>2.5352941200427703</v>
      </c>
      <c r="F150" s="93" t="s">
        <v>894</v>
      </c>
      <c r="G150" s="93" t="b">
        <v>0</v>
      </c>
      <c r="H150" s="93" t="b">
        <v>0</v>
      </c>
      <c r="I150" s="93" t="b">
        <v>0</v>
      </c>
      <c r="J150" s="93" t="b">
        <v>0</v>
      </c>
      <c r="K150" s="93" t="b">
        <v>0</v>
      </c>
      <c r="L150" s="93" t="b">
        <v>0</v>
      </c>
    </row>
    <row r="151" spans="1:12" ht="15">
      <c r="A151" s="93" t="s">
        <v>881</v>
      </c>
      <c r="B151" s="93" t="s">
        <v>650</v>
      </c>
      <c r="C151" s="93">
        <v>2</v>
      </c>
      <c r="D151" s="133">
        <v>0.003170641706858362</v>
      </c>
      <c r="E151" s="133">
        <v>1.4213507677359336</v>
      </c>
      <c r="F151" s="93" t="s">
        <v>894</v>
      </c>
      <c r="G151" s="93" t="b">
        <v>0</v>
      </c>
      <c r="H151" s="93" t="b">
        <v>0</v>
      </c>
      <c r="I151" s="93" t="b">
        <v>0</v>
      </c>
      <c r="J151" s="93" t="b">
        <v>0</v>
      </c>
      <c r="K151" s="93" t="b">
        <v>0</v>
      </c>
      <c r="L151" s="93" t="b">
        <v>0</v>
      </c>
    </row>
    <row r="152" spans="1:12" ht="15">
      <c r="A152" s="93" t="s">
        <v>650</v>
      </c>
      <c r="B152" s="93" t="s">
        <v>226</v>
      </c>
      <c r="C152" s="93">
        <v>2</v>
      </c>
      <c r="D152" s="133">
        <v>0.003170641706858362</v>
      </c>
      <c r="E152" s="133">
        <v>0.7157501845009019</v>
      </c>
      <c r="F152" s="93" t="s">
        <v>894</v>
      </c>
      <c r="G152" s="93" t="b">
        <v>0</v>
      </c>
      <c r="H152" s="93" t="b">
        <v>0</v>
      </c>
      <c r="I152" s="93" t="b">
        <v>0</v>
      </c>
      <c r="J152" s="93" t="b">
        <v>0</v>
      </c>
      <c r="K152" s="93" t="b">
        <v>0</v>
      </c>
      <c r="L152" s="93" t="b">
        <v>0</v>
      </c>
    </row>
    <row r="153" spans="1:12" ht="15">
      <c r="A153" s="93" t="s">
        <v>226</v>
      </c>
      <c r="B153" s="93" t="s">
        <v>676</v>
      </c>
      <c r="C153" s="93">
        <v>2</v>
      </c>
      <c r="D153" s="133">
        <v>0.003170641706858362</v>
      </c>
      <c r="E153" s="133">
        <v>1.183111601931408</v>
      </c>
      <c r="F153" s="93" t="s">
        <v>894</v>
      </c>
      <c r="G153" s="93" t="b">
        <v>0</v>
      </c>
      <c r="H153" s="93" t="b">
        <v>0</v>
      </c>
      <c r="I153" s="93" t="b">
        <v>0</v>
      </c>
      <c r="J153" s="93" t="b">
        <v>0</v>
      </c>
      <c r="K153" s="93" t="b">
        <v>0</v>
      </c>
      <c r="L153" s="93" t="b">
        <v>0</v>
      </c>
    </row>
    <row r="154" spans="1:12" ht="15">
      <c r="A154" s="93" t="s">
        <v>852</v>
      </c>
      <c r="B154" s="93" t="s">
        <v>882</v>
      </c>
      <c r="C154" s="93">
        <v>2</v>
      </c>
      <c r="D154" s="133">
        <v>0.003170641706858362</v>
      </c>
      <c r="E154" s="133">
        <v>2.5352941200427703</v>
      </c>
      <c r="F154" s="93" t="s">
        <v>894</v>
      </c>
      <c r="G154" s="93" t="b">
        <v>0</v>
      </c>
      <c r="H154" s="93" t="b">
        <v>0</v>
      </c>
      <c r="I154" s="93" t="b">
        <v>0</v>
      </c>
      <c r="J154" s="93" t="b">
        <v>0</v>
      </c>
      <c r="K154" s="93" t="b">
        <v>0</v>
      </c>
      <c r="L154" s="93" t="b">
        <v>0</v>
      </c>
    </row>
    <row r="155" spans="1:12" ht="15">
      <c r="A155" s="93" t="s">
        <v>882</v>
      </c>
      <c r="B155" s="93" t="s">
        <v>811</v>
      </c>
      <c r="C155" s="93">
        <v>2</v>
      </c>
      <c r="D155" s="133">
        <v>0.003170641706858362</v>
      </c>
      <c r="E155" s="133">
        <v>1.8363241157067518</v>
      </c>
      <c r="F155" s="93" t="s">
        <v>894</v>
      </c>
      <c r="G155" s="93" t="b">
        <v>0</v>
      </c>
      <c r="H155" s="93" t="b">
        <v>0</v>
      </c>
      <c r="I155" s="93" t="b">
        <v>0</v>
      </c>
      <c r="J155" s="93" t="b">
        <v>0</v>
      </c>
      <c r="K155" s="93" t="b">
        <v>0</v>
      </c>
      <c r="L155" s="93" t="b">
        <v>0</v>
      </c>
    </row>
    <row r="156" spans="1:12" ht="15">
      <c r="A156" s="93" t="s">
        <v>811</v>
      </c>
      <c r="B156" s="93" t="s">
        <v>883</v>
      </c>
      <c r="C156" s="93">
        <v>2</v>
      </c>
      <c r="D156" s="133">
        <v>0.003170641706858362</v>
      </c>
      <c r="E156" s="133">
        <v>1.8363241157067518</v>
      </c>
      <c r="F156" s="93" t="s">
        <v>894</v>
      </c>
      <c r="G156" s="93" t="b">
        <v>0</v>
      </c>
      <c r="H156" s="93" t="b">
        <v>0</v>
      </c>
      <c r="I156" s="93" t="b">
        <v>0</v>
      </c>
      <c r="J156" s="93" t="b">
        <v>0</v>
      </c>
      <c r="K156" s="93" t="b">
        <v>0</v>
      </c>
      <c r="L156" s="93" t="b">
        <v>0</v>
      </c>
    </row>
    <row r="157" spans="1:12" ht="15">
      <c r="A157" s="93" t="s">
        <v>883</v>
      </c>
      <c r="B157" s="93" t="s">
        <v>835</v>
      </c>
      <c r="C157" s="93">
        <v>2</v>
      </c>
      <c r="D157" s="133">
        <v>0.003170641706858362</v>
      </c>
      <c r="E157" s="133">
        <v>2.058172865323108</v>
      </c>
      <c r="F157" s="93" t="s">
        <v>894</v>
      </c>
      <c r="G157" s="93" t="b">
        <v>0</v>
      </c>
      <c r="H157" s="93" t="b">
        <v>0</v>
      </c>
      <c r="I157" s="93" t="b">
        <v>0</v>
      </c>
      <c r="J157" s="93" t="b">
        <v>0</v>
      </c>
      <c r="K157" s="93" t="b">
        <v>0</v>
      </c>
      <c r="L157" s="93" t="b">
        <v>0</v>
      </c>
    </row>
    <row r="158" spans="1:12" ht="15">
      <c r="A158" s="93" t="s">
        <v>664</v>
      </c>
      <c r="B158" s="93" t="s">
        <v>884</v>
      </c>
      <c r="C158" s="93">
        <v>2</v>
      </c>
      <c r="D158" s="133">
        <v>0.003170641706858362</v>
      </c>
      <c r="E158" s="133">
        <v>1.438384107034714</v>
      </c>
      <c r="F158" s="93" t="s">
        <v>894</v>
      </c>
      <c r="G158" s="93" t="b">
        <v>0</v>
      </c>
      <c r="H158" s="93" t="b">
        <v>0</v>
      </c>
      <c r="I158" s="93" t="b">
        <v>0</v>
      </c>
      <c r="J158" s="93" t="b">
        <v>0</v>
      </c>
      <c r="K158" s="93" t="b">
        <v>0</v>
      </c>
      <c r="L158" s="93" t="b">
        <v>0</v>
      </c>
    </row>
    <row r="159" spans="1:12" ht="15">
      <c r="A159" s="93" t="s">
        <v>884</v>
      </c>
      <c r="B159" s="93" t="s">
        <v>666</v>
      </c>
      <c r="C159" s="93">
        <v>2</v>
      </c>
      <c r="D159" s="133">
        <v>0.003170641706858362</v>
      </c>
      <c r="E159" s="133">
        <v>1.5141048209728323</v>
      </c>
      <c r="F159" s="93" t="s">
        <v>894</v>
      </c>
      <c r="G159" s="93" t="b">
        <v>0</v>
      </c>
      <c r="H159" s="93" t="b">
        <v>0</v>
      </c>
      <c r="I159" s="93" t="b">
        <v>0</v>
      </c>
      <c r="J159" s="93" t="b">
        <v>0</v>
      </c>
      <c r="K159" s="93" t="b">
        <v>0</v>
      </c>
      <c r="L159" s="93" t="b">
        <v>0</v>
      </c>
    </row>
    <row r="160" spans="1:12" ht="15">
      <c r="A160" s="93" t="s">
        <v>672</v>
      </c>
      <c r="B160" s="93" t="s">
        <v>665</v>
      </c>
      <c r="C160" s="93">
        <v>2</v>
      </c>
      <c r="D160" s="133">
        <v>0.003170641706858362</v>
      </c>
      <c r="E160" s="133">
        <v>0.7737421314785886</v>
      </c>
      <c r="F160" s="93" t="s">
        <v>894</v>
      </c>
      <c r="G160" s="93" t="b">
        <v>0</v>
      </c>
      <c r="H160" s="93" t="b">
        <v>0</v>
      </c>
      <c r="I160" s="93" t="b">
        <v>0</v>
      </c>
      <c r="J160" s="93" t="b">
        <v>0</v>
      </c>
      <c r="K160" s="93" t="b">
        <v>0</v>
      </c>
      <c r="L160" s="93" t="b">
        <v>0</v>
      </c>
    </row>
    <row r="161" spans="1:12" ht="15">
      <c r="A161" s="93" t="s">
        <v>669</v>
      </c>
      <c r="B161" s="93" t="s">
        <v>885</v>
      </c>
      <c r="C161" s="93">
        <v>2</v>
      </c>
      <c r="D161" s="133">
        <v>0.003170641706858362</v>
      </c>
      <c r="E161" s="133">
        <v>1.7949314305485267</v>
      </c>
      <c r="F161" s="93" t="s">
        <v>894</v>
      </c>
      <c r="G161" s="93" t="b">
        <v>0</v>
      </c>
      <c r="H161" s="93" t="b">
        <v>0</v>
      </c>
      <c r="I161" s="93" t="b">
        <v>0</v>
      </c>
      <c r="J161" s="93" t="b">
        <v>0</v>
      </c>
      <c r="K161" s="93" t="b">
        <v>0</v>
      </c>
      <c r="L161" s="93" t="b">
        <v>0</v>
      </c>
    </row>
    <row r="162" spans="1:12" ht="15">
      <c r="A162" s="93" t="s">
        <v>885</v>
      </c>
      <c r="B162" s="93" t="s">
        <v>664</v>
      </c>
      <c r="C162" s="93">
        <v>2</v>
      </c>
      <c r="D162" s="133">
        <v>0.003170641706858362</v>
      </c>
      <c r="E162" s="133">
        <v>1.438384107034714</v>
      </c>
      <c r="F162" s="93" t="s">
        <v>894</v>
      </c>
      <c r="G162" s="93" t="b">
        <v>0</v>
      </c>
      <c r="H162" s="93" t="b">
        <v>0</v>
      </c>
      <c r="I162" s="93" t="b">
        <v>0</v>
      </c>
      <c r="J162" s="93" t="b">
        <v>0</v>
      </c>
      <c r="K162" s="93" t="b">
        <v>0</v>
      </c>
      <c r="L162" s="93" t="b">
        <v>0</v>
      </c>
    </row>
    <row r="163" spans="1:12" ht="15">
      <c r="A163" s="93" t="s">
        <v>664</v>
      </c>
      <c r="B163" s="93" t="s">
        <v>886</v>
      </c>
      <c r="C163" s="93">
        <v>2</v>
      </c>
      <c r="D163" s="133">
        <v>0.003170641706858362</v>
      </c>
      <c r="E163" s="133">
        <v>1.438384107034714</v>
      </c>
      <c r="F163" s="93" t="s">
        <v>894</v>
      </c>
      <c r="G163" s="93" t="b">
        <v>0</v>
      </c>
      <c r="H163" s="93" t="b">
        <v>0</v>
      </c>
      <c r="I163" s="93" t="b">
        <v>0</v>
      </c>
      <c r="J163" s="93" t="b">
        <v>0</v>
      </c>
      <c r="K163" s="93" t="b">
        <v>0</v>
      </c>
      <c r="L163" s="93" t="b">
        <v>0</v>
      </c>
    </row>
    <row r="164" spans="1:12" ht="15">
      <c r="A164" s="93" t="s">
        <v>886</v>
      </c>
      <c r="B164" s="93" t="s">
        <v>887</v>
      </c>
      <c r="C164" s="93">
        <v>2</v>
      </c>
      <c r="D164" s="133">
        <v>0.003170641706858362</v>
      </c>
      <c r="E164" s="133">
        <v>2.5352941200427703</v>
      </c>
      <c r="F164" s="93" t="s">
        <v>894</v>
      </c>
      <c r="G164" s="93" t="b">
        <v>0</v>
      </c>
      <c r="H164" s="93" t="b">
        <v>0</v>
      </c>
      <c r="I164" s="93" t="b">
        <v>0</v>
      </c>
      <c r="J164" s="93" t="b">
        <v>0</v>
      </c>
      <c r="K164" s="93" t="b">
        <v>0</v>
      </c>
      <c r="L164" s="93" t="b">
        <v>0</v>
      </c>
    </row>
    <row r="165" spans="1:12" ht="15">
      <c r="A165" s="93" t="s">
        <v>887</v>
      </c>
      <c r="B165" s="93" t="s">
        <v>888</v>
      </c>
      <c r="C165" s="93">
        <v>2</v>
      </c>
      <c r="D165" s="133">
        <v>0.003170641706858362</v>
      </c>
      <c r="E165" s="133">
        <v>2.5352941200427703</v>
      </c>
      <c r="F165" s="93" t="s">
        <v>894</v>
      </c>
      <c r="G165" s="93" t="b">
        <v>0</v>
      </c>
      <c r="H165" s="93" t="b">
        <v>0</v>
      </c>
      <c r="I165" s="93" t="b">
        <v>0</v>
      </c>
      <c r="J165" s="93" t="b">
        <v>0</v>
      </c>
      <c r="K165" s="93" t="b">
        <v>0</v>
      </c>
      <c r="L165" s="93" t="b">
        <v>0</v>
      </c>
    </row>
    <row r="166" spans="1:12" ht="15">
      <c r="A166" s="93" t="s">
        <v>888</v>
      </c>
      <c r="B166" s="93" t="s">
        <v>889</v>
      </c>
      <c r="C166" s="93">
        <v>2</v>
      </c>
      <c r="D166" s="133">
        <v>0.003170641706858362</v>
      </c>
      <c r="E166" s="133">
        <v>2.5352941200427703</v>
      </c>
      <c r="F166" s="93" t="s">
        <v>894</v>
      </c>
      <c r="G166" s="93" t="b">
        <v>0</v>
      </c>
      <c r="H166" s="93" t="b">
        <v>0</v>
      </c>
      <c r="I166" s="93" t="b">
        <v>0</v>
      </c>
      <c r="J166" s="93" t="b">
        <v>0</v>
      </c>
      <c r="K166" s="93" t="b">
        <v>0</v>
      </c>
      <c r="L166" s="93" t="b">
        <v>0</v>
      </c>
    </row>
    <row r="167" spans="1:12" ht="15">
      <c r="A167" s="93" t="s">
        <v>889</v>
      </c>
      <c r="B167" s="93" t="s">
        <v>835</v>
      </c>
      <c r="C167" s="93">
        <v>2</v>
      </c>
      <c r="D167" s="133">
        <v>0.003170641706858362</v>
      </c>
      <c r="E167" s="133">
        <v>2.058172865323108</v>
      </c>
      <c r="F167" s="93" t="s">
        <v>894</v>
      </c>
      <c r="G167" s="93" t="b">
        <v>0</v>
      </c>
      <c r="H167" s="93" t="b">
        <v>0</v>
      </c>
      <c r="I167" s="93" t="b">
        <v>0</v>
      </c>
      <c r="J167" s="93" t="b">
        <v>0</v>
      </c>
      <c r="K167" s="93" t="b">
        <v>0</v>
      </c>
      <c r="L167" s="93" t="b">
        <v>0</v>
      </c>
    </row>
    <row r="168" spans="1:12" ht="15">
      <c r="A168" s="93" t="s">
        <v>664</v>
      </c>
      <c r="B168" s="93" t="s">
        <v>890</v>
      </c>
      <c r="C168" s="93">
        <v>2</v>
      </c>
      <c r="D168" s="133">
        <v>0.003170641706858362</v>
      </c>
      <c r="E168" s="133">
        <v>1.438384107034714</v>
      </c>
      <c r="F168" s="93" t="s">
        <v>894</v>
      </c>
      <c r="G168" s="93" t="b">
        <v>0</v>
      </c>
      <c r="H168" s="93" t="b">
        <v>0</v>
      </c>
      <c r="I168" s="93" t="b">
        <v>0</v>
      </c>
      <c r="J168" s="93" t="b">
        <v>0</v>
      </c>
      <c r="K168" s="93" t="b">
        <v>0</v>
      </c>
      <c r="L168" s="93" t="b">
        <v>0</v>
      </c>
    </row>
    <row r="169" spans="1:12" ht="15">
      <c r="A169" s="93" t="s">
        <v>890</v>
      </c>
      <c r="B169" s="93" t="s">
        <v>891</v>
      </c>
      <c r="C169" s="93">
        <v>2</v>
      </c>
      <c r="D169" s="133">
        <v>0.003170641706858362</v>
      </c>
      <c r="E169" s="133">
        <v>2.5352941200427703</v>
      </c>
      <c r="F169" s="93" t="s">
        <v>894</v>
      </c>
      <c r="G169" s="93" t="b">
        <v>0</v>
      </c>
      <c r="H169" s="93" t="b">
        <v>0</v>
      </c>
      <c r="I169" s="93" t="b">
        <v>0</v>
      </c>
      <c r="J169" s="93" t="b">
        <v>0</v>
      </c>
      <c r="K169" s="93" t="b">
        <v>0</v>
      </c>
      <c r="L169" s="93" t="b">
        <v>0</v>
      </c>
    </row>
    <row r="170" spans="1:12" ht="15">
      <c r="A170" s="93" t="s">
        <v>891</v>
      </c>
      <c r="B170" s="93" t="s">
        <v>818</v>
      </c>
      <c r="C170" s="93">
        <v>2</v>
      </c>
      <c r="D170" s="133">
        <v>0.003170641706858362</v>
      </c>
      <c r="E170" s="133">
        <v>1.933234128714808</v>
      </c>
      <c r="F170" s="93" t="s">
        <v>894</v>
      </c>
      <c r="G170" s="93" t="b">
        <v>0</v>
      </c>
      <c r="H170" s="93" t="b">
        <v>0</v>
      </c>
      <c r="I170" s="93" t="b">
        <v>0</v>
      </c>
      <c r="J170" s="93" t="b">
        <v>0</v>
      </c>
      <c r="K170" s="93" t="b">
        <v>0</v>
      </c>
      <c r="L170" s="93" t="b">
        <v>0</v>
      </c>
    </row>
    <row r="171" spans="1:12" ht="15">
      <c r="A171" s="93" t="s">
        <v>670</v>
      </c>
      <c r="B171" s="93" t="s">
        <v>671</v>
      </c>
      <c r="C171" s="93">
        <v>8</v>
      </c>
      <c r="D171" s="133">
        <v>0.006458746241263183</v>
      </c>
      <c r="E171" s="133">
        <v>1.6020599913279623</v>
      </c>
      <c r="F171" s="93" t="s">
        <v>594</v>
      </c>
      <c r="G171" s="93" t="b">
        <v>0</v>
      </c>
      <c r="H171" s="93" t="b">
        <v>0</v>
      </c>
      <c r="I171" s="93" t="b">
        <v>0</v>
      </c>
      <c r="J171" s="93" t="b">
        <v>0</v>
      </c>
      <c r="K171" s="93" t="b">
        <v>0</v>
      </c>
      <c r="L171" s="93" t="b">
        <v>0</v>
      </c>
    </row>
    <row r="172" spans="1:12" ht="15">
      <c r="A172" s="93" t="s">
        <v>664</v>
      </c>
      <c r="B172" s="93" t="s">
        <v>672</v>
      </c>
      <c r="C172" s="93">
        <v>7</v>
      </c>
      <c r="D172" s="133">
        <v>0.005651402961105285</v>
      </c>
      <c r="E172" s="133">
        <v>1.3290587192642247</v>
      </c>
      <c r="F172" s="93" t="s">
        <v>594</v>
      </c>
      <c r="G172" s="93" t="b">
        <v>0</v>
      </c>
      <c r="H172" s="93" t="b">
        <v>0</v>
      </c>
      <c r="I172" s="93" t="b">
        <v>0</v>
      </c>
      <c r="J172" s="93" t="b">
        <v>0</v>
      </c>
      <c r="K172" s="93" t="b">
        <v>0</v>
      </c>
      <c r="L172" s="93" t="b">
        <v>0</v>
      </c>
    </row>
    <row r="173" spans="1:12" ht="15">
      <c r="A173" s="93" t="s">
        <v>665</v>
      </c>
      <c r="B173" s="93" t="s">
        <v>669</v>
      </c>
      <c r="C173" s="93">
        <v>7</v>
      </c>
      <c r="D173" s="133">
        <v>0.005651402961105285</v>
      </c>
      <c r="E173" s="133">
        <v>1.2498774732165998</v>
      </c>
      <c r="F173" s="93" t="s">
        <v>594</v>
      </c>
      <c r="G173" s="93" t="b">
        <v>0</v>
      </c>
      <c r="H173" s="93" t="b">
        <v>0</v>
      </c>
      <c r="I173" s="93" t="b">
        <v>0</v>
      </c>
      <c r="J173" s="93" t="b">
        <v>0</v>
      </c>
      <c r="K173" s="93" t="b">
        <v>0</v>
      </c>
      <c r="L173" s="93" t="b">
        <v>0</v>
      </c>
    </row>
    <row r="174" spans="1:12" ht="15">
      <c r="A174" s="93" t="s">
        <v>818</v>
      </c>
      <c r="B174" s="93" t="s">
        <v>668</v>
      </c>
      <c r="C174" s="93">
        <v>7</v>
      </c>
      <c r="D174" s="133">
        <v>0.005651402961105285</v>
      </c>
      <c r="E174" s="133">
        <v>1.463757293161681</v>
      </c>
      <c r="F174" s="93" t="s">
        <v>594</v>
      </c>
      <c r="G174" s="93" t="b">
        <v>0</v>
      </c>
      <c r="H174" s="93" t="b">
        <v>0</v>
      </c>
      <c r="I174" s="93" t="b">
        <v>0</v>
      </c>
      <c r="J174" s="93" t="b">
        <v>0</v>
      </c>
      <c r="K174" s="93" t="b">
        <v>0</v>
      </c>
      <c r="L174" s="93" t="b">
        <v>0</v>
      </c>
    </row>
    <row r="175" spans="1:12" ht="15">
      <c r="A175" s="93" t="s">
        <v>650</v>
      </c>
      <c r="B175" s="93" t="s">
        <v>814</v>
      </c>
      <c r="C175" s="93">
        <v>6</v>
      </c>
      <c r="D175" s="133">
        <v>0.006050308142760236</v>
      </c>
      <c r="E175" s="133">
        <v>1.3010299956639813</v>
      </c>
      <c r="F175" s="93" t="s">
        <v>594</v>
      </c>
      <c r="G175" s="93" t="b">
        <v>0</v>
      </c>
      <c r="H175" s="93" t="b">
        <v>0</v>
      </c>
      <c r="I175" s="93" t="b">
        <v>0</v>
      </c>
      <c r="J175" s="93" t="b">
        <v>0</v>
      </c>
      <c r="K175" s="93" t="b">
        <v>0</v>
      </c>
      <c r="L175" s="93" t="b">
        <v>0</v>
      </c>
    </row>
    <row r="176" spans="1:12" ht="15">
      <c r="A176" s="93" t="s">
        <v>814</v>
      </c>
      <c r="B176" s="93" t="s">
        <v>815</v>
      </c>
      <c r="C176" s="93">
        <v>6</v>
      </c>
      <c r="D176" s="133">
        <v>0.006050308142760236</v>
      </c>
      <c r="E176" s="133">
        <v>1.7269987279362624</v>
      </c>
      <c r="F176" s="93" t="s">
        <v>594</v>
      </c>
      <c r="G176" s="93" t="b">
        <v>0</v>
      </c>
      <c r="H176" s="93" t="b">
        <v>0</v>
      </c>
      <c r="I176" s="93" t="b">
        <v>0</v>
      </c>
      <c r="J176" s="93" t="b">
        <v>0</v>
      </c>
      <c r="K176" s="93" t="b">
        <v>0</v>
      </c>
      <c r="L176" s="93" t="b">
        <v>0</v>
      </c>
    </row>
    <row r="177" spans="1:12" ht="15">
      <c r="A177" s="93" t="s">
        <v>650</v>
      </c>
      <c r="B177" s="93" t="s">
        <v>670</v>
      </c>
      <c r="C177" s="93">
        <v>5</v>
      </c>
      <c r="D177" s="133">
        <v>0.006230831050612883</v>
      </c>
      <c r="E177" s="133">
        <v>1.1549019599857433</v>
      </c>
      <c r="F177" s="93" t="s">
        <v>594</v>
      </c>
      <c r="G177" s="93" t="b">
        <v>0</v>
      </c>
      <c r="H177" s="93" t="b">
        <v>0</v>
      </c>
      <c r="I177" s="93" t="b">
        <v>0</v>
      </c>
      <c r="J177" s="93" t="b">
        <v>0</v>
      </c>
      <c r="K177" s="93" t="b">
        <v>0</v>
      </c>
      <c r="L177" s="93" t="b">
        <v>0</v>
      </c>
    </row>
    <row r="178" spans="1:12" ht="15">
      <c r="A178" s="93" t="s">
        <v>671</v>
      </c>
      <c r="B178" s="93" t="s">
        <v>827</v>
      </c>
      <c r="C178" s="93">
        <v>5</v>
      </c>
      <c r="D178" s="133">
        <v>0.006230831050612883</v>
      </c>
      <c r="E178" s="133">
        <v>1.6020599913279623</v>
      </c>
      <c r="F178" s="93" t="s">
        <v>594</v>
      </c>
      <c r="G178" s="93" t="b">
        <v>0</v>
      </c>
      <c r="H178" s="93" t="b">
        <v>0</v>
      </c>
      <c r="I178" s="93" t="b">
        <v>0</v>
      </c>
      <c r="J178" s="93" t="b">
        <v>0</v>
      </c>
      <c r="K178" s="93" t="b">
        <v>0</v>
      </c>
      <c r="L178" s="93" t="b">
        <v>0</v>
      </c>
    </row>
    <row r="179" spans="1:12" ht="15">
      <c r="A179" s="93" t="s">
        <v>827</v>
      </c>
      <c r="B179" s="93" t="s">
        <v>813</v>
      </c>
      <c r="C179" s="93">
        <v>5</v>
      </c>
      <c r="D179" s="133">
        <v>0.006230831050612883</v>
      </c>
      <c r="E179" s="133">
        <v>1.7269987279362624</v>
      </c>
      <c r="F179" s="93" t="s">
        <v>594</v>
      </c>
      <c r="G179" s="93" t="b">
        <v>0</v>
      </c>
      <c r="H179" s="93" t="b">
        <v>0</v>
      </c>
      <c r="I179" s="93" t="b">
        <v>0</v>
      </c>
      <c r="J179" s="93" t="b">
        <v>0</v>
      </c>
      <c r="K179" s="93" t="b">
        <v>0</v>
      </c>
      <c r="L179" s="93" t="b">
        <v>0</v>
      </c>
    </row>
    <row r="180" spans="1:12" ht="15">
      <c r="A180" s="93" t="s">
        <v>813</v>
      </c>
      <c r="B180" s="93" t="s">
        <v>650</v>
      </c>
      <c r="C180" s="93">
        <v>5</v>
      </c>
      <c r="D180" s="133">
        <v>0.006230831050612883</v>
      </c>
      <c r="E180" s="133">
        <v>1.384576047114056</v>
      </c>
      <c r="F180" s="93" t="s">
        <v>594</v>
      </c>
      <c r="G180" s="93" t="b">
        <v>0</v>
      </c>
      <c r="H180" s="93" t="b">
        <v>0</v>
      </c>
      <c r="I180" s="93" t="b">
        <v>0</v>
      </c>
      <c r="J180" s="93" t="b">
        <v>0</v>
      </c>
      <c r="K180" s="93" t="b">
        <v>0</v>
      </c>
      <c r="L180" s="93" t="b">
        <v>0</v>
      </c>
    </row>
    <row r="181" spans="1:12" ht="15">
      <c r="A181" s="93" t="s">
        <v>815</v>
      </c>
      <c r="B181" s="93" t="s">
        <v>828</v>
      </c>
      <c r="C181" s="93">
        <v>5</v>
      </c>
      <c r="D181" s="133">
        <v>0.006230831050612883</v>
      </c>
      <c r="E181" s="133">
        <v>1.7269987279362624</v>
      </c>
      <c r="F181" s="93" t="s">
        <v>594</v>
      </c>
      <c r="G181" s="93" t="b">
        <v>0</v>
      </c>
      <c r="H181" s="93" t="b">
        <v>0</v>
      </c>
      <c r="I181" s="93" t="b">
        <v>0</v>
      </c>
      <c r="J181" s="93" t="b">
        <v>0</v>
      </c>
      <c r="K181" s="93" t="b">
        <v>0</v>
      </c>
      <c r="L181" s="93" t="b">
        <v>0</v>
      </c>
    </row>
    <row r="182" spans="1:12" ht="15">
      <c r="A182" s="93" t="s">
        <v>828</v>
      </c>
      <c r="B182" s="93" t="s">
        <v>673</v>
      </c>
      <c r="C182" s="93">
        <v>5</v>
      </c>
      <c r="D182" s="133">
        <v>0.006230831050612883</v>
      </c>
      <c r="E182" s="133">
        <v>1.6600519383056491</v>
      </c>
      <c r="F182" s="93" t="s">
        <v>594</v>
      </c>
      <c r="G182" s="93" t="b">
        <v>0</v>
      </c>
      <c r="H182" s="93" t="b">
        <v>0</v>
      </c>
      <c r="I182" s="93" t="b">
        <v>0</v>
      </c>
      <c r="J182" s="93" t="b">
        <v>0</v>
      </c>
      <c r="K182" s="93" t="b">
        <v>0</v>
      </c>
      <c r="L182" s="93" t="b">
        <v>0</v>
      </c>
    </row>
    <row r="183" spans="1:12" ht="15">
      <c r="A183" s="93" t="s">
        <v>673</v>
      </c>
      <c r="B183" s="93" t="s">
        <v>664</v>
      </c>
      <c r="C183" s="93">
        <v>5</v>
      </c>
      <c r="D183" s="133">
        <v>0.006230831050612883</v>
      </c>
      <c r="E183" s="133">
        <v>1.1829306835859867</v>
      </c>
      <c r="F183" s="93" t="s">
        <v>594</v>
      </c>
      <c r="G183" s="93" t="b">
        <v>0</v>
      </c>
      <c r="H183" s="93" t="b">
        <v>0</v>
      </c>
      <c r="I183" s="93" t="b">
        <v>0</v>
      </c>
      <c r="J183" s="93" t="b">
        <v>0</v>
      </c>
      <c r="K183" s="93" t="b">
        <v>0</v>
      </c>
      <c r="L183" s="93" t="b">
        <v>0</v>
      </c>
    </row>
    <row r="184" spans="1:12" ht="15">
      <c r="A184" s="93" t="s">
        <v>672</v>
      </c>
      <c r="B184" s="93" t="s">
        <v>663</v>
      </c>
      <c r="C184" s="93">
        <v>5</v>
      </c>
      <c r="D184" s="133">
        <v>0.006230831050612883</v>
      </c>
      <c r="E184" s="133">
        <v>1.3467874862246563</v>
      </c>
      <c r="F184" s="93" t="s">
        <v>594</v>
      </c>
      <c r="G184" s="93" t="b">
        <v>0</v>
      </c>
      <c r="H184" s="93" t="b">
        <v>0</v>
      </c>
      <c r="I184" s="93" t="b">
        <v>0</v>
      </c>
      <c r="J184" s="93" t="b">
        <v>0</v>
      </c>
      <c r="K184" s="93" t="b">
        <v>0</v>
      </c>
      <c r="L184" s="93" t="b">
        <v>0</v>
      </c>
    </row>
    <row r="185" spans="1:12" ht="15">
      <c r="A185" s="93" t="s">
        <v>663</v>
      </c>
      <c r="B185" s="93" t="s">
        <v>829</v>
      </c>
      <c r="C185" s="93">
        <v>5</v>
      </c>
      <c r="D185" s="133">
        <v>0.006230831050612883</v>
      </c>
      <c r="E185" s="133">
        <v>1.550907468880581</v>
      </c>
      <c r="F185" s="93" t="s">
        <v>594</v>
      </c>
      <c r="G185" s="93" t="b">
        <v>0</v>
      </c>
      <c r="H185" s="93" t="b">
        <v>0</v>
      </c>
      <c r="I185" s="93" t="b">
        <v>0</v>
      </c>
      <c r="J185" s="93" t="b">
        <v>0</v>
      </c>
      <c r="K185" s="93" t="b">
        <v>0</v>
      </c>
      <c r="L185" s="93" t="b">
        <v>0</v>
      </c>
    </row>
    <row r="186" spans="1:12" ht="15">
      <c r="A186" s="93" t="s">
        <v>829</v>
      </c>
      <c r="B186" s="93" t="s">
        <v>665</v>
      </c>
      <c r="C186" s="93">
        <v>5</v>
      </c>
      <c r="D186" s="133">
        <v>0.006230831050612883</v>
      </c>
      <c r="E186" s="133">
        <v>1.3590219426416679</v>
      </c>
      <c r="F186" s="93" t="s">
        <v>594</v>
      </c>
      <c r="G186" s="93" t="b">
        <v>0</v>
      </c>
      <c r="H186" s="93" t="b">
        <v>0</v>
      </c>
      <c r="I186" s="93" t="b">
        <v>0</v>
      </c>
      <c r="J186" s="93" t="b">
        <v>0</v>
      </c>
      <c r="K186" s="93" t="b">
        <v>0</v>
      </c>
      <c r="L186" s="93" t="b">
        <v>0</v>
      </c>
    </row>
    <row r="187" spans="1:12" ht="15">
      <c r="A187" s="93" t="s">
        <v>669</v>
      </c>
      <c r="B187" s="93" t="s">
        <v>830</v>
      </c>
      <c r="C187" s="93">
        <v>5</v>
      </c>
      <c r="D187" s="133">
        <v>0.006230831050612883</v>
      </c>
      <c r="E187" s="133">
        <v>1.6020599913279623</v>
      </c>
      <c r="F187" s="93" t="s">
        <v>594</v>
      </c>
      <c r="G187" s="93" t="b">
        <v>0</v>
      </c>
      <c r="H187" s="93" t="b">
        <v>0</v>
      </c>
      <c r="I187" s="93" t="b">
        <v>0</v>
      </c>
      <c r="J187" s="93" t="b">
        <v>0</v>
      </c>
      <c r="K187" s="93" t="b">
        <v>0</v>
      </c>
      <c r="L187" s="93" t="b">
        <v>0</v>
      </c>
    </row>
    <row r="188" spans="1:12" ht="15">
      <c r="A188" s="93" t="s">
        <v>830</v>
      </c>
      <c r="B188" s="93" t="s">
        <v>831</v>
      </c>
      <c r="C188" s="93">
        <v>5</v>
      </c>
      <c r="D188" s="133">
        <v>0.006230831050612883</v>
      </c>
      <c r="E188" s="133">
        <v>1.806179973983887</v>
      </c>
      <c r="F188" s="93" t="s">
        <v>594</v>
      </c>
      <c r="G188" s="93" t="b">
        <v>0</v>
      </c>
      <c r="H188" s="93" t="b">
        <v>0</v>
      </c>
      <c r="I188" s="93" t="b">
        <v>0</v>
      </c>
      <c r="J188" s="93" t="b">
        <v>0</v>
      </c>
      <c r="K188" s="93" t="b">
        <v>0</v>
      </c>
      <c r="L188" s="93" t="b">
        <v>0</v>
      </c>
    </row>
    <row r="189" spans="1:12" ht="15">
      <c r="A189" s="93" t="s">
        <v>831</v>
      </c>
      <c r="B189" s="93" t="s">
        <v>817</v>
      </c>
      <c r="C189" s="93">
        <v>5</v>
      </c>
      <c r="D189" s="133">
        <v>0.006230831050612883</v>
      </c>
      <c r="E189" s="133">
        <v>1.6600519383056491</v>
      </c>
      <c r="F189" s="93" t="s">
        <v>594</v>
      </c>
      <c r="G189" s="93" t="b">
        <v>0</v>
      </c>
      <c r="H189" s="93" t="b">
        <v>0</v>
      </c>
      <c r="I189" s="93" t="b">
        <v>0</v>
      </c>
      <c r="J189" s="93" t="b">
        <v>0</v>
      </c>
      <c r="K189" s="93" t="b">
        <v>0</v>
      </c>
      <c r="L189" s="93" t="b">
        <v>0</v>
      </c>
    </row>
    <row r="190" spans="1:12" ht="15">
      <c r="A190" s="93" t="s">
        <v>817</v>
      </c>
      <c r="B190" s="93" t="s">
        <v>832</v>
      </c>
      <c r="C190" s="93">
        <v>5</v>
      </c>
      <c r="D190" s="133">
        <v>0.006230831050612883</v>
      </c>
      <c r="E190" s="133">
        <v>1.6600519383056491</v>
      </c>
      <c r="F190" s="93" t="s">
        <v>594</v>
      </c>
      <c r="G190" s="93" t="b">
        <v>0</v>
      </c>
      <c r="H190" s="93" t="b">
        <v>0</v>
      </c>
      <c r="I190" s="93" t="b">
        <v>0</v>
      </c>
      <c r="J190" s="93" t="b">
        <v>0</v>
      </c>
      <c r="K190" s="93" t="b">
        <v>0</v>
      </c>
      <c r="L190" s="93" t="b">
        <v>0</v>
      </c>
    </row>
    <row r="191" spans="1:12" ht="15">
      <c r="A191" s="93" t="s">
        <v>832</v>
      </c>
      <c r="B191" s="93" t="s">
        <v>818</v>
      </c>
      <c r="C191" s="93">
        <v>5</v>
      </c>
      <c r="D191" s="133">
        <v>0.006230831050612883</v>
      </c>
      <c r="E191" s="133">
        <v>1.6600519383056491</v>
      </c>
      <c r="F191" s="93" t="s">
        <v>594</v>
      </c>
      <c r="G191" s="93" t="b">
        <v>0</v>
      </c>
      <c r="H191" s="93" t="b">
        <v>0</v>
      </c>
      <c r="I191" s="93" t="b">
        <v>0</v>
      </c>
      <c r="J191" s="93" t="b">
        <v>0</v>
      </c>
      <c r="K191" s="93" t="b">
        <v>0</v>
      </c>
      <c r="L191" s="93" t="b">
        <v>0</v>
      </c>
    </row>
    <row r="192" spans="1:12" ht="15">
      <c r="A192" s="93" t="s">
        <v>668</v>
      </c>
      <c r="B192" s="93" t="s">
        <v>833</v>
      </c>
      <c r="C192" s="93">
        <v>5</v>
      </c>
      <c r="D192" s="133">
        <v>0.006230831050612883</v>
      </c>
      <c r="E192" s="133">
        <v>1.550907468880581</v>
      </c>
      <c r="F192" s="93" t="s">
        <v>594</v>
      </c>
      <c r="G192" s="93" t="b">
        <v>0</v>
      </c>
      <c r="H192" s="93" t="b">
        <v>0</v>
      </c>
      <c r="I192" s="93" t="b">
        <v>0</v>
      </c>
      <c r="J192" s="93" t="b">
        <v>0</v>
      </c>
      <c r="K192" s="93" t="b">
        <v>0</v>
      </c>
      <c r="L192" s="93" t="b">
        <v>0</v>
      </c>
    </row>
    <row r="193" spans="1:12" ht="15">
      <c r="A193" s="93" t="s">
        <v>833</v>
      </c>
      <c r="B193" s="93" t="s">
        <v>834</v>
      </c>
      <c r="C193" s="93">
        <v>5</v>
      </c>
      <c r="D193" s="133">
        <v>0.006230831050612883</v>
      </c>
      <c r="E193" s="133">
        <v>1.806179973983887</v>
      </c>
      <c r="F193" s="93" t="s">
        <v>594</v>
      </c>
      <c r="G193" s="93" t="b">
        <v>0</v>
      </c>
      <c r="H193" s="93" t="b">
        <v>0</v>
      </c>
      <c r="I193" s="93" t="b">
        <v>0</v>
      </c>
      <c r="J193" s="93" t="b">
        <v>0</v>
      </c>
      <c r="K193" s="93" t="b">
        <v>0</v>
      </c>
      <c r="L193" s="93" t="b">
        <v>0</v>
      </c>
    </row>
    <row r="194" spans="1:12" ht="15">
      <c r="A194" s="93" t="s">
        <v>834</v>
      </c>
      <c r="B194" s="93" t="s">
        <v>675</v>
      </c>
      <c r="C194" s="93">
        <v>5</v>
      </c>
      <c r="D194" s="133">
        <v>0.006230831050612883</v>
      </c>
      <c r="E194" s="133">
        <v>1.806179973983887</v>
      </c>
      <c r="F194" s="93" t="s">
        <v>594</v>
      </c>
      <c r="G194" s="93" t="b">
        <v>0</v>
      </c>
      <c r="H194" s="93" t="b">
        <v>0</v>
      </c>
      <c r="I194" s="93" t="b">
        <v>0</v>
      </c>
      <c r="J194" s="93" t="b">
        <v>0</v>
      </c>
      <c r="K194" s="93" t="b">
        <v>0</v>
      </c>
      <c r="L194" s="93" t="b">
        <v>0</v>
      </c>
    </row>
    <row r="195" spans="1:12" ht="15">
      <c r="A195" s="93" t="s">
        <v>676</v>
      </c>
      <c r="B195" s="93" t="s">
        <v>677</v>
      </c>
      <c r="C195" s="93">
        <v>5</v>
      </c>
      <c r="D195" s="133">
        <v>0.006230831050612883</v>
      </c>
      <c r="E195" s="133">
        <v>1.806179973983887</v>
      </c>
      <c r="F195" s="93" t="s">
        <v>594</v>
      </c>
      <c r="G195" s="93" t="b">
        <v>0</v>
      </c>
      <c r="H195" s="93" t="b">
        <v>0</v>
      </c>
      <c r="I195" s="93" t="b">
        <v>0</v>
      </c>
      <c r="J195" s="93" t="b">
        <v>0</v>
      </c>
      <c r="K195" s="93" t="b">
        <v>0</v>
      </c>
      <c r="L195" s="93" t="b">
        <v>0</v>
      </c>
    </row>
    <row r="196" spans="1:12" ht="15">
      <c r="A196" s="93" t="s">
        <v>666</v>
      </c>
      <c r="B196" s="93" t="s">
        <v>683</v>
      </c>
      <c r="C196" s="93">
        <v>4</v>
      </c>
      <c r="D196" s="133">
        <v>0.007649514685731824</v>
      </c>
      <c r="E196" s="133">
        <v>1.806179973983887</v>
      </c>
      <c r="F196" s="93" t="s">
        <v>594</v>
      </c>
      <c r="G196" s="93" t="b">
        <v>0</v>
      </c>
      <c r="H196" s="93" t="b">
        <v>0</v>
      </c>
      <c r="I196" s="93" t="b">
        <v>0</v>
      </c>
      <c r="J196" s="93" t="b">
        <v>0</v>
      </c>
      <c r="K196" s="93" t="b">
        <v>0</v>
      </c>
      <c r="L196" s="93" t="b">
        <v>0</v>
      </c>
    </row>
    <row r="197" spans="1:12" ht="15">
      <c r="A197" s="93" t="s">
        <v>835</v>
      </c>
      <c r="B197" s="93" t="s">
        <v>664</v>
      </c>
      <c r="C197" s="93">
        <v>4</v>
      </c>
      <c r="D197" s="133">
        <v>0.009764725004718986</v>
      </c>
      <c r="E197" s="133">
        <v>1.2321487062561682</v>
      </c>
      <c r="F197" s="93" t="s">
        <v>594</v>
      </c>
      <c r="G197" s="93" t="b">
        <v>0</v>
      </c>
      <c r="H197" s="93" t="b">
        <v>0</v>
      </c>
      <c r="I197" s="93" t="b">
        <v>0</v>
      </c>
      <c r="J197" s="93" t="b">
        <v>0</v>
      </c>
      <c r="K197" s="93" t="b">
        <v>0</v>
      </c>
      <c r="L197" s="93" t="b">
        <v>0</v>
      </c>
    </row>
    <row r="198" spans="1:12" ht="15">
      <c r="A198" s="93" t="s">
        <v>677</v>
      </c>
      <c r="B198" s="93" t="s">
        <v>665</v>
      </c>
      <c r="C198" s="93">
        <v>3</v>
      </c>
      <c r="D198" s="133">
        <v>0.005737136014298868</v>
      </c>
      <c r="E198" s="133">
        <v>1.1371731930253117</v>
      </c>
      <c r="F198" s="93" t="s">
        <v>594</v>
      </c>
      <c r="G198" s="93" t="b">
        <v>0</v>
      </c>
      <c r="H198" s="93" t="b">
        <v>0</v>
      </c>
      <c r="I198" s="93" t="b">
        <v>0</v>
      </c>
      <c r="J198" s="93" t="b">
        <v>0</v>
      </c>
      <c r="K198" s="93" t="b">
        <v>0</v>
      </c>
      <c r="L198" s="93" t="b">
        <v>0</v>
      </c>
    </row>
    <row r="199" spans="1:12" ht="15">
      <c r="A199" s="93" t="s">
        <v>665</v>
      </c>
      <c r="B199" s="93" t="s">
        <v>678</v>
      </c>
      <c r="C199" s="93">
        <v>3</v>
      </c>
      <c r="D199" s="133">
        <v>0.005737136014298868</v>
      </c>
      <c r="E199" s="133">
        <v>0.9910451573470735</v>
      </c>
      <c r="F199" s="93" t="s">
        <v>594</v>
      </c>
      <c r="G199" s="93" t="b">
        <v>0</v>
      </c>
      <c r="H199" s="93" t="b">
        <v>0</v>
      </c>
      <c r="I199" s="93" t="b">
        <v>0</v>
      </c>
      <c r="J199" s="93" t="b">
        <v>0</v>
      </c>
      <c r="K199" s="93" t="b">
        <v>0</v>
      </c>
      <c r="L199" s="93" t="b">
        <v>0</v>
      </c>
    </row>
    <row r="200" spans="1:12" ht="15">
      <c r="A200" s="93" t="s">
        <v>678</v>
      </c>
      <c r="B200" s="93" t="s">
        <v>852</v>
      </c>
      <c r="C200" s="93">
        <v>3</v>
      </c>
      <c r="D200" s="133">
        <v>0.005737136014298868</v>
      </c>
      <c r="E200" s="133">
        <v>1.6600519383056491</v>
      </c>
      <c r="F200" s="93" t="s">
        <v>594</v>
      </c>
      <c r="G200" s="93" t="b">
        <v>0</v>
      </c>
      <c r="H200" s="93" t="b">
        <v>0</v>
      </c>
      <c r="I200" s="93" t="b">
        <v>0</v>
      </c>
      <c r="J200" s="93" t="b">
        <v>0</v>
      </c>
      <c r="K200" s="93" t="b">
        <v>0</v>
      </c>
      <c r="L200" s="93" t="b">
        <v>0</v>
      </c>
    </row>
    <row r="201" spans="1:12" ht="15">
      <c r="A201" s="93" t="s">
        <v>683</v>
      </c>
      <c r="B201" s="93" t="s">
        <v>664</v>
      </c>
      <c r="C201" s="93">
        <v>3</v>
      </c>
      <c r="D201" s="133">
        <v>0.005737136014298868</v>
      </c>
      <c r="E201" s="133">
        <v>1.2041199826559248</v>
      </c>
      <c r="F201" s="93" t="s">
        <v>594</v>
      </c>
      <c r="G201" s="93" t="b">
        <v>0</v>
      </c>
      <c r="H201" s="93" t="b">
        <v>0</v>
      </c>
      <c r="I201" s="93" t="b">
        <v>0</v>
      </c>
      <c r="J201" s="93" t="b">
        <v>0</v>
      </c>
      <c r="K201" s="93" t="b">
        <v>0</v>
      </c>
      <c r="L201" s="93" t="b">
        <v>0</v>
      </c>
    </row>
    <row r="202" spans="1:12" ht="15">
      <c r="A202" s="93" t="s">
        <v>226</v>
      </c>
      <c r="B202" s="93" t="s">
        <v>853</v>
      </c>
      <c r="C202" s="93">
        <v>2</v>
      </c>
      <c r="D202" s="133">
        <v>0.004882362502359493</v>
      </c>
      <c r="E202" s="133">
        <v>1.7269987279362624</v>
      </c>
      <c r="F202" s="93" t="s">
        <v>594</v>
      </c>
      <c r="G202" s="93" t="b">
        <v>0</v>
      </c>
      <c r="H202" s="93" t="b">
        <v>0</v>
      </c>
      <c r="I202" s="93" t="b">
        <v>0</v>
      </c>
      <c r="J202" s="93" t="b">
        <v>0</v>
      </c>
      <c r="K202" s="93" t="b">
        <v>0</v>
      </c>
      <c r="L202" s="93" t="b">
        <v>0</v>
      </c>
    </row>
    <row r="203" spans="1:12" ht="15">
      <c r="A203" s="93" t="s">
        <v>853</v>
      </c>
      <c r="B203" s="93" t="s">
        <v>650</v>
      </c>
      <c r="C203" s="93">
        <v>2</v>
      </c>
      <c r="D203" s="133">
        <v>0.004882362502359493</v>
      </c>
      <c r="E203" s="133">
        <v>1.463757293161681</v>
      </c>
      <c r="F203" s="93" t="s">
        <v>594</v>
      </c>
      <c r="G203" s="93" t="b">
        <v>0</v>
      </c>
      <c r="H203" s="93" t="b">
        <v>0</v>
      </c>
      <c r="I203" s="93" t="b">
        <v>0</v>
      </c>
      <c r="J203" s="93" t="b">
        <v>0</v>
      </c>
      <c r="K203" s="93" t="b">
        <v>0</v>
      </c>
      <c r="L203" s="93" t="b">
        <v>0</v>
      </c>
    </row>
    <row r="204" spans="1:12" ht="15">
      <c r="A204" s="93" t="s">
        <v>650</v>
      </c>
      <c r="B204" s="93" t="s">
        <v>854</v>
      </c>
      <c r="C204" s="93">
        <v>2</v>
      </c>
      <c r="D204" s="133">
        <v>0.004882362502359493</v>
      </c>
      <c r="E204" s="133">
        <v>1.301029995663981</v>
      </c>
      <c r="F204" s="93" t="s">
        <v>594</v>
      </c>
      <c r="G204" s="93" t="b">
        <v>0</v>
      </c>
      <c r="H204" s="93" t="b">
        <v>0</v>
      </c>
      <c r="I204" s="93" t="b">
        <v>0</v>
      </c>
      <c r="J204" s="93" t="b">
        <v>0</v>
      </c>
      <c r="K204" s="93" t="b">
        <v>0</v>
      </c>
      <c r="L204" s="93" t="b">
        <v>0</v>
      </c>
    </row>
    <row r="205" spans="1:12" ht="15">
      <c r="A205" s="93" t="s">
        <v>854</v>
      </c>
      <c r="B205" s="93" t="s">
        <v>855</v>
      </c>
      <c r="C205" s="93">
        <v>2</v>
      </c>
      <c r="D205" s="133">
        <v>0.004882362502359493</v>
      </c>
      <c r="E205" s="133">
        <v>2.2041199826559246</v>
      </c>
      <c r="F205" s="93" t="s">
        <v>594</v>
      </c>
      <c r="G205" s="93" t="b">
        <v>0</v>
      </c>
      <c r="H205" s="93" t="b">
        <v>0</v>
      </c>
      <c r="I205" s="93" t="b">
        <v>0</v>
      </c>
      <c r="J205" s="93" t="b">
        <v>0</v>
      </c>
      <c r="K205" s="93" t="b">
        <v>0</v>
      </c>
      <c r="L205" s="93" t="b">
        <v>0</v>
      </c>
    </row>
    <row r="206" spans="1:12" ht="15">
      <c r="A206" s="93" t="s">
        <v>855</v>
      </c>
      <c r="B206" s="93" t="s">
        <v>816</v>
      </c>
      <c r="C206" s="93">
        <v>2</v>
      </c>
      <c r="D206" s="133">
        <v>0.004882362502359493</v>
      </c>
      <c r="E206" s="133">
        <v>1.9030899869919435</v>
      </c>
      <c r="F206" s="93" t="s">
        <v>594</v>
      </c>
      <c r="G206" s="93" t="b">
        <v>0</v>
      </c>
      <c r="H206" s="93" t="b">
        <v>0</v>
      </c>
      <c r="I206" s="93" t="b">
        <v>0</v>
      </c>
      <c r="J206" s="93" t="b">
        <v>1</v>
      </c>
      <c r="K206" s="93" t="b">
        <v>0</v>
      </c>
      <c r="L206" s="93" t="b">
        <v>0</v>
      </c>
    </row>
    <row r="207" spans="1:12" ht="15">
      <c r="A207" s="93" t="s">
        <v>816</v>
      </c>
      <c r="B207" s="93" t="s">
        <v>817</v>
      </c>
      <c r="C207" s="93">
        <v>2</v>
      </c>
      <c r="D207" s="133">
        <v>0.004882362502359493</v>
      </c>
      <c r="E207" s="133">
        <v>1.359021942641668</v>
      </c>
      <c r="F207" s="93" t="s">
        <v>594</v>
      </c>
      <c r="G207" s="93" t="b">
        <v>1</v>
      </c>
      <c r="H207" s="93" t="b">
        <v>0</v>
      </c>
      <c r="I207" s="93" t="b">
        <v>0</v>
      </c>
      <c r="J207" s="93" t="b">
        <v>0</v>
      </c>
      <c r="K207" s="93" t="b">
        <v>0</v>
      </c>
      <c r="L207" s="93" t="b">
        <v>0</v>
      </c>
    </row>
    <row r="208" spans="1:12" ht="15">
      <c r="A208" s="93" t="s">
        <v>817</v>
      </c>
      <c r="B208" s="93" t="s">
        <v>856</v>
      </c>
      <c r="C208" s="93">
        <v>2</v>
      </c>
      <c r="D208" s="133">
        <v>0.004882362502359493</v>
      </c>
      <c r="E208" s="133">
        <v>1.6600519383056491</v>
      </c>
      <c r="F208" s="93" t="s">
        <v>594</v>
      </c>
      <c r="G208" s="93" t="b">
        <v>0</v>
      </c>
      <c r="H208" s="93" t="b">
        <v>0</v>
      </c>
      <c r="I208" s="93" t="b">
        <v>0</v>
      </c>
      <c r="J208" s="93" t="b">
        <v>0</v>
      </c>
      <c r="K208" s="93" t="b">
        <v>0</v>
      </c>
      <c r="L208" s="93" t="b">
        <v>0</v>
      </c>
    </row>
    <row r="209" spans="1:12" ht="15">
      <c r="A209" s="93" t="s">
        <v>856</v>
      </c>
      <c r="B209" s="93" t="s">
        <v>857</v>
      </c>
      <c r="C209" s="93">
        <v>2</v>
      </c>
      <c r="D209" s="133">
        <v>0.004882362502359493</v>
      </c>
      <c r="E209" s="133">
        <v>2.2041199826559246</v>
      </c>
      <c r="F209" s="93" t="s">
        <v>594</v>
      </c>
      <c r="G209" s="93" t="b">
        <v>0</v>
      </c>
      <c r="H209" s="93" t="b">
        <v>0</v>
      </c>
      <c r="I209" s="93" t="b">
        <v>0</v>
      </c>
      <c r="J209" s="93" t="b">
        <v>0</v>
      </c>
      <c r="K209" s="93" t="b">
        <v>1</v>
      </c>
      <c r="L209" s="93" t="b">
        <v>0</v>
      </c>
    </row>
    <row r="210" spans="1:12" ht="15">
      <c r="A210" s="93" t="s">
        <v>857</v>
      </c>
      <c r="B210" s="93" t="s">
        <v>858</v>
      </c>
      <c r="C210" s="93">
        <v>2</v>
      </c>
      <c r="D210" s="133">
        <v>0.004882362502359493</v>
      </c>
      <c r="E210" s="133">
        <v>2.2041199826559246</v>
      </c>
      <c r="F210" s="93" t="s">
        <v>594</v>
      </c>
      <c r="G210" s="93" t="b">
        <v>0</v>
      </c>
      <c r="H210" s="93" t="b">
        <v>1</v>
      </c>
      <c r="I210" s="93" t="b">
        <v>0</v>
      </c>
      <c r="J210" s="93" t="b">
        <v>0</v>
      </c>
      <c r="K210" s="93" t="b">
        <v>0</v>
      </c>
      <c r="L210" s="93" t="b">
        <v>0</v>
      </c>
    </row>
    <row r="211" spans="1:12" ht="15">
      <c r="A211" s="93" t="s">
        <v>858</v>
      </c>
      <c r="B211" s="93" t="s">
        <v>859</v>
      </c>
      <c r="C211" s="93">
        <v>2</v>
      </c>
      <c r="D211" s="133">
        <v>0.004882362502359493</v>
      </c>
      <c r="E211" s="133">
        <v>2.2041199826559246</v>
      </c>
      <c r="F211" s="93" t="s">
        <v>594</v>
      </c>
      <c r="G211" s="93" t="b">
        <v>0</v>
      </c>
      <c r="H211" s="93" t="b">
        <v>0</v>
      </c>
      <c r="I211" s="93" t="b">
        <v>0</v>
      </c>
      <c r="J211" s="93" t="b">
        <v>0</v>
      </c>
      <c r="K211" s="93" t="b">
        <v>0</v>
      </c>
      <c r="L211" s="93" t="b">
        <v>0</v>
      </c>
    </row>
    <row r="212" spans="1:12" ht="15">
      <c r="A212" s="93" t="s">
        <v>859</v>
      </c>
      <c r="B212" s="93" t="s">
        <v>860</v>
      </c>
      <c r="C212" s="93">
        <v>2</v>
      </c>
      <c r="D212" s="133">
        <v>0.004882362502359493</v>
      </c>
      <c r="E212" s="133">
        <v>2.2041199826559246</v>
      </c>
      <c r="F212" s="93" t="s">
        <v>594</v>
      </c>
      <c r="G212" s="93" t="b">
        <v>0</v>
      </c>
      <c r="H212" s="93" t="b">
        <v>0</v>
      </c>
      <c r="I212" s="93" t="b">
        <v>0</v>
      </c>
      <c r="J212" s="93" t="b">
        <v>0</v>
      </c>
      <c r="K212" s="93" t="b">
        <v>0</v>
      </c>
      <c r="L212" s="93" t="b">
        <v>0</v>
      </c>
    </row>
    <row r="213" spans="1:12" ht="15">
      <c r="A213" s="93" t="s">
        <v>860</v>
      </c>
      <c r="B213" s="93" t="s">
        <v>861</v>
      </c>
      <c r="C213" s="93">
        <v>2</v>
      </c>
      <c r="D213" s="133">
        <v>0.004882362502359493</v>
      </c>
      <c r="E213" s="133">
        <v>2.2041199826559246</v>
      </c>
      <c r="F213" s="93" t="s">
        <v>594</v>
      </c>
      <c r="G213" s="93" t="b">
        <v>0</v>
      </c>
      <c r="H213" s="93" t="b">
        <v>0</v>
      </c>
      <c r="I213" s="93" t="b">
        <v>0</v>
      </c>
      <c r="J213" s="93" t="b">
        <v>0</v>
      </c>
      <c r="K213" s="93" t="b">
        <v>0</v>
      </c>
      <c r="L213" s="93" t="b">
        <v>0</v>
      </c>
    </row>
    <row r="214" spans="1:12" ht="15">
      <c r="A214" s="93" t="s">
        <v>861</v>
      </c>
      <c r="B214" s="93" t="s">
        <v>862</v>
      </c>
      <c r="C214" s="93">
        <v>2</v>
      </c>
      <c r="D214" s="133">
        <v>0.004882362502359493</v>
      </c>
      <c r="E214" s="133">
        <v>2.2041199826559246</v>
      </c>
      <c r="F214" s="93" t="s">
        <v>594</v>
      </c>
      <c r="G214" s="93" t="b">
        <v>0</v>
      </c>
      <c r="H214" s="93" t="b">
        <v>0</v>
      </c>
      <c r="I214" s="93" t="b">
        <v>0</v>
      </c>
      <c r="J214" s="93" t="b">
        <v>0</v>
      </c>
      <c r="K214" s="93" t="b">
        <v>0</v>
      </c>
      <c r="L214" s="93" t="b">
        <v>0</v>
      </c>
    </row>
    <row r="215" spans="1:12" ht="15">
      <c r="A215" s="93" t="s">
        <v>862</v>
      </c>
      <c r="B215" s="93" t="s">
        <v>668</v>
      </c>
      <c r="C215" s="93">
        <v>2</v>
      </c>
      <c r="D215" s="133">
        <v>0.004882362502359493</v>
      </c>
      <c r="E215" s="133">
        <v>1.463757293161681</v>
      </c>
      <c r="F215" s="93" t="s">
        <v>594</v>
      </c>
      <c r="G215" s="93" t="b">
        <v>0</v>
      </c>
      <c r="H215" s="93" t="b">
        <v>0</v>
      </c>
      <c r="I215" s="93" t="b">
        <v>0</v>
      </c>
      <c r="J215" s="93" t="b">
        <v>0</v>
      </c>
      <c r="K215" s="93" t="b">
        <v>0</v>
      </c>
      <c r="L215" s="93" t="b">
        <v>0</v>
      </c>
    </row>
    <row r="216" spans="1:12" ht="15">
      <c r="A216" s="93" t="s">
        <v>668</v>
      </c>
      <c r="B216" s="93" t="s">
        <v>863</v>
      </c>
      <c r="C216" s="93">
        <v>2</v>
      </c>
      <c r="D216" s="133">
        <v>0.004882362502359493</v>
      </c>
      <c r="E216" s="133">
        <v>1.550907468880581</v>
      </c>
      <c r="F216" s="93" t="s">
        <v>594</v>
      </c>
      <c r="G216" s="93" t="b">
        <v>0</v>
      </c>
      <c r="H216" s="93" t="b">
        <v>0</v>
      </c>
      <c r="I216" s="93" t="b">
        <v>0</v>
      </c>
      <c r="J216" s="93" t="b">
        <v>0</v>
      </c>
      <c r="K216" s="93" t="b">
        <v>0</v>
      </c>
      <c r="L216" s="93" t="b">
        <v>0</v>
      </c>
    </row>
    <row r="217" spans="1:12" ht="15">
      <c r="A217" s="93" t="s">
        <v>863</v>
      </c>
      <c r="B217" s="93" t="s">
        <v>864</v>
      </c>
      <c r="C217" s="93">
        <v>2</v>
      </c>
      <c r="D217" s="133">
        <v>0.004882362502359493</v>
      </c>
      <c r="E217" s="133">
        <v>2.2041199826559246</v>
      </c>
      <c r="F217" s="93" t="s">
        <v>594</v>
      </c>
      <c r="G217" s="93" t="b">
        <v>0</v>
      </c>
      <c r="H217" s="93" t="b">
        <v>0</v>
      </c>
      <c r="I217" s="93" t="b">
        <v>0</v>
      </c>
      <c r="J217" s="93" t="b">
        <v>0</v>
      </c>
      <c r="K217" s="93" t="b">
        <v>0</v>
      </c>
      <c r="L217" s="93" t="b">
        <v>0</v>
      </c>
    </row>
    <row r="218" spans="1:12" ht="15">
      <c r="A218" s="93" t="s">
        <v>864</v>
      </c>
      <c r="B218" s="93" t="s">
        <v>816</v>
      </c>
      <c r="C218" s="93">
        <v>2</v>
      </c>
      <c r="D218" s="133">
        <v>0.004882362502359493</v>
      </c>
      <c r="E218" s="133">
        <v>1.9030899869919435</v>
      </c>
      <c r="F218" s="93" t="s">
        <v>594</v>
      </c>
      <c r="G218" s="93" t="b">
        <v>0</v>
      </c>
      <c r="H218" s="93" t="b">
        <v>0</v>
      </c>
      <c r="I218" s="93" t="b">
        <v>0</v>
      </c>
      <c r="J218" s="93" t="b">
        <v>1</v>
      </c>
      <c r="K218" s="93" t="b">
        <v>0</v>
      </c>
      <c r="L218" s="93" t="b">
        <v>0</v>
      </c>
    </row>
    <row r="219" spans="1:12" ht="15">
      <c r="A219" s="93" t="s">
        <v>816</v>
      </c>
      <c r="B219" s="93" t="s">
        <v>865</v>
      </c>
      <c r="C219" s="93">
        <v>2</v>
      </c>
      <c r="D219" s="133">
        <v>0.004882362502359493</v>
      </c>
      <c r="E219" s="133">
        <v>1.9030899869919435</v>
      </c>
      <c r="F219" s="93" t="s">
        <v>594</v>
      </c>
      <c r="G219" s="93" t="b">
        <v>1</v>
      </c>
      <c r="H219" s="93" t="b">
        <v>0</v>
      </c>
      <c r="I219" s="93" t="b">
        <v>0</v>
      </c>
      <c r="J219" s="93" t="b">
        <v>0</v>
      </c>
      <c r="K219" s="93" t="b">
        <v>0</v>
      </c>
      <c r="L219" s="93" t="b">
        <v>0</v>
      </c>
    </row>
    <row r="220" spans="1:12" ht="15">
      <c r="A220" s="93" t="s">
        <v>840</v>
      </c>
      <c r="B220" s="93" t="s">
        <v>668</v>
      </c>
      <c r="C220" s="93">
        <v>2</v>
      </c>
      <c r="D220" s="133">
        <v>0.004882362502359493</v>
      </c>
      <c r="E220" s="133">
        <v>1.463757293161681</v>
      </c>
      <c r="F220" s="93" t="s">
        <v>594</v>
      </c>
      <c r="G220" s="93" t="b">
        <v>0</v>
      </c>
      <c r="H220" s="93" t="b">
        <v>0</v>
      </c>
      <c r="I220" s="93" t="b">
        <v>0</v>
      </c>
      <c r="J220" s="93" t="b">
        <v>0</v>
      </c>
      <c r="K220" s="93" t="b">
        <v>0</v>
      </c>
      <c r="L220" s="93" t="b">
        <v>0</v>
      </c>
    </row>
    <row r="221" spans="1:12" ht="15">
      <c r="A221" s="93" t="s">
        <v>668</v>
      </c>
      <c r="B221" s="93" t="s">
        <v>676</v>
      </c>
      <c r="C221" s="93">
        <v>2</v>
      </c>
      <c r="D221" s="133">
        <v>0.004882362502359493</v>
      </c>
      <c r="E221" s="133">
        <v>1.1529674602085436</v>
      </c>
      <c r="F221" s="93" t="s">
        <v>594</v>
      </c>
      <c r="G221" s="93" t="b">
        <v>0</v>
      </c>
      <c r="H221" s="93" t="b">
        <v>0</v>
      </c>
      <c r="I221" s="93" t="b">
        <v>0</v>
      </c>
      <c r="J221" s="93" t="b">
        <v>0</v>
      </c>
      <c r="K221" s="93" t="b">
        <v>0</v>
      </c>
      <c r="L221" s="93" t="b">
        <v>0</v>
      </c>
    </row>
    <row r="222" spans="1:12" ht="15">
      <c r="A222" s="93" t="s">
        <v>677</v>
      </c>
      <c r="B222" s="93" t="s">
        <v>678</v>
      </c>
      <c r="C222" s="93">
        <v>2</v>
      </c>
      <c r="D222" s="133">
        <v>0.004882362502359493</v>
      </c>
      <c r="E222" s="133">
        <v>1.2621119296336116</v>
      </c>
      <c r="F222" s="93" t="s">
        <v>594</v>
      </c>
      <c r="G222" s="93" t="b">
        <v>0</v>
      </c>
      <c r="H222" s="93" t="b">
        <v>0</v>
      </c>
      <c r="I222" s="93" t="b">
        <v>0</v>
      </c>
      <c r="J222" s="93" t="b">
        <v>0</v>
      </c>
      <c r="K222" s="93" t="b">
        <v>0</v>
      </c>
      <c r="L222" s="93" t="b">
        <v>0</v>
      </c>
    </row>
    <row r="223" spans="1:12" ht="15">
      <c r="A223" s="93" t="s">
        <v>678</v>
      </c>
      <c r="B223" s="93" t="s">
        <v>678</v>
      </c>
      <c r="C223" s="93">
        <v>2</v>
      </c>
      <c r="D223" s="133">
        <v>0.004882362502359493</v>
      </c>
      <c r="E223" s="133">
        <v>1.1159838939553737</v>
      </c>
      <c r="F223" s="93" t="s">
        <v>594</v>
      </c>
      <c r="G223" s="93" t="b">
        <v>0</v>
      </c>
      <c r="H223" s="93" t="b">
        <v>0</v>
      </c>
      <c r="I223" s="93" t="b">
        <v>0</v>
      </c>
      <c r="J223" s="93" t="b">
        <v>0</v>
      </c>
      <c r="K223" s="93" t="b">
        <v>0</v>
      </c>
      <c r="L223" s="93" t="b">
        <v>0</v>
      </c>
    </row>
    <row r="224" spans="1:12" ht="15">
      <c r="A224" s="93" t="s">
        <v>663</v>
      </c>
      <c r="B224" s="93" t="s">
        <v>836</v>
      </c>
      <c r="C224" s="93">
        <v>2</v>
      </c>
      <c r="D224" s="133">
        <v>0.004882362502359493</v>
      </c>
      <c r="E224" s="133">
        <v>1.550907468880581</v>
      </c>
      <c r="F224" s="93" t="s">
        <v>594</v>
      </c>
      <c r="G224" s="93" t="b">
        <v>0</v>
      </c>
      <c r="H224" s="93" t="b">
        <v>0</v>
      </c>
      <c r="I224" s="93" t="b">
        <v>0</v>
      </c>
      <c r="J224" s="93" t="b">
        <v>0</v>
      </c>
      <c r="K224" s="93" t="b">
        <v>0</v>
      </c>
      <c r="L224" s="93" t="b">
        <v>0</v>
      </c>
    </row>
    <row r="225" spans="1:12" ht="15">
      <c r="A225" s="93" t="s">
        <v>879</v>
      </c>
      <c r="B225" s="93" t="s">
        <v>812</v>
      </c>
      <c r="C225" s="93">
        <v>2</v>
      </c>
      <c r="D225" s="133">
        <v>0.004882362502359493</v>
      </c>
      <c r="E225" s="133">
        <v>2.0280287236002437</v>
      </c>
      <c r="F225" s="93" t="s">
        <v>594</v>
      </c>
      <c r="G225" s="93" t="b">
        <v>0</v>
      </c>
      <c r="H225" s="93" t="b">
        <v>0</v>
      </c>
      <c r="I225" s="93" t="b">
        <v>0</v>
      </c>
      <c r="J225" s="93" t="b">
        <v>0</v>
      </c>
      <c r="K225" s="93" t="b">
        <v>0</v>
      </c>
      <c r="L225" s="93" t="b">
        <v>0</v>
      </c>
    </row>
    <row r="226" spans="1:12" ht="15">
      <c r="A226" s="93" t="s">
        <v>812</v>
      </c>
      <c r="B226" s="93" t="s">
        <v>880</v>
      </c>
      <c r="C226" s="93">
        <v>2</v>
      </c>
      <c r="D226" s="133">
        <v>0.004882362502359493</v>
      </c>
      <c r="E226" s="133">
        <v>2.0280287236002437</v>
      </c>
      <c r="F226" s="93" t="s">
        <v>594</v>
      </c>
      <c r="G226" s="93" t="b">
        <v>0</v>
      </c>
      <c r="H226" s="93" t="b">
        <v>0</v>
      </c>
      <c r="I226" s="93" t="b">
        <v>0</v>
      </c>
      <c r="J226" s="93" t="b">
        <v>0</v>
      </c>
      <c r="K226" s="93" t="b">
        <v>0</v>
      </c>
      <c r="L226" s="93" t="b">
        <v>0</v>
      </c>
    </row>
    <row r="227" spans="1:12" ht="15">
      <c r="A227" s="93" t="s">
        <v>880</v>
      </c>
      <c r="B227" s="93" t="s">
        <v>881</v>
      </c>
      <c r="C227" s="93">
        <v>2</v>
      </c>
      <c r="D227" s="133">
        <v>0.004882362502359493</v>
      </c>
      <c r="E227" s="133">
        <v>2.2041199826559246</v>
      </c>
      <c r="F227" s="93" t="s">
        <v>594</v>
      </c>
      <c r="G227" s="93" t="b">
        <v>0</v>
      </c>
      <c r="H227" s="93" t="b">
        <v>0</v>
      </c>
      <c r="I227" s="93" t="b">
        <v>0</v>
      </c>
      <c r="J227" s="93" t="b">
        <v>0</v>
      </c>
      <c r="K227" s="93" t="b">
        <v>0</v>
      </c>
      <c r="L227" s="93" t="b">
        <v>0</v>
      </c>
    </row>
    <row r="228" spans="1:12" ht="15">
      <c r="A228" s="93" t="s">
        <v>881</v>
      </c>
      <c r="B228" s="93" t="s">
        <v>650</v>
      </c>
      <c r="C228" s="93">
        <v>2</v>
      </c>
      <c r="D228" s="133">
        <v>0.004882362502359493</v>
      </c>
      <c r="E228" s="133">
        <v>1.463757293161681</v>
      </c>
      <c r="F228" s="93" t="s">
        <v>594</v>
      </c>
      <c r="G228" s="93" t="b">
        <v>0</v>
      </c>
      <c r="H228" s="93" t="b">
        <v>0</v>
      </c>
      <c r="I228" s="93" t="b">
        <v>0</v>
      </c>
      <c r="J228" s="93" t="b">
        <v>0</v>
      </c>
      <c r="K228" s="93" t="b">
        <v>0</v>
      </c>
      <c r="L228" s="93" t="b">
        <v>0</v>
      </c>
    </row>
    <row r="229" spans="1:12" ht="15">
      <c r="A229" s="93" t="s">
        <v>650</v>
      </c>
      <c r="B229" s="93" t="s">
        <v>226</v>
      </c>
      <c r="C229" s="93">
        <v>2</v>
      </c>
      <c r="D229" s="133">
        <v>0.004882362502359493</v>
      </c>
      <c r="E229" s="133">
        <v>0.9999999999999999</v>
      </c>
      <c r="F229" s="93" t="s">
        <v>594</v>
      </c>
      <c r="G229" s="93" t="b">
        <v>0</v>
      </c>
      <c r="H229" s="93" t="b">
        <v>0</v>
      </c>
      <c r="I229" s="93" t="b">
        <v>0</v>
      </c>
      <c r="J229" s="93" t="b">
        <v>0</v>
      </c>
      <c r="K229" s="93" t="b">
        <v>0</v>
      </c>
      <c r="L229" s="93" t="b">
        <v>0</v>
      </c>
    </row>
    <row r="230" spans="1:12" ht="15">
      <c r="A230" s="93" t="s">
        <v>226</v>
      </c>
      <c r="B230" s="93" t="s">
        <v>676</v>
      </c>
      <c r="C230" s="93">
        <v>2</v>
      </c>
      <c r="D230" s="133">
        <v>0.004882362502359493</v>
      </c>
      <c r="E230" s="133">
        <v>1.3290587192642247</v>
      </c>
      <c r="F230" s="93" t="s">
        <v>594</v>
      </c>
      <c r="G230" s="93" t="b">
        <v>0</v>
      </c>
      <c r="H230" s="93" t="b">
        <v>0</v>
      </c>
      <c r="I230" s="93" t="b">
        <v>0</v>
      </c>
      <c r="J230" s="93" t="b">
        <v>0</v>
      </c>
      <c r="K230" s="93" t="b">
        <v>0</v>
      </c>
      <c r="L230" s="93" t="b">
        <v>0</v>
      </c>
    </row>
    <row r="231" spans="1:12" ht="15">
      <c r="A231" s="93" t="s">
        <v>852</v>
      </c>
      <c r="B231" s="93" t="s">
        <v>882</v>
      </c>
      <c r="C231" s="93">
        <v>2</v>
      </c>
      <c r="D231" s="133">
        <v>0.004882362502359493</v>
      </c>
      <c r="E231" s="133">
        <v>2.2041199826559246</v>
      </c>
      <c r="F231" s="93" t="s">
        <v>594</v>
      </c>
      <c r="G231" s="93" t="b">
        <v>0</v>
      </c>
      <c r="H231" s="93" t="b">
        <v>0</v>
      </c>
      <c r="I231" s="93" t="b">
        <v>0</v>
      </c>
      <c r="J231" s="93" t="b">
        <v>0</v>
      </c>
      <c r="K231" s="93" t="b">
        <v>0</v>
      </c>
      <c r="L231" s="93" t="b">
        <v>0</v>
      </c>
    </row>
    <row r="232" spans="1:12" ht="15">
      <c r="A232" s="93" t="s">
        <v>882</v>
      </c>
      <c r="B232" s="93" t="s">
        <v>811</v>
      </c>
      <c r="C232" s="93">
        <v>2</v>
      </c>
      <c r="D232" s="133">
        <v>0.004882362502359493</v>
      </c>
      <c r="E232" s="133">
        <v>2.0280287236002437</v>
      </c>
      <c r="F232" s="93" t="s">
        <v>594</v>
      </c>
      <c r="G232" s="93" t="b">
        <v>0</v>
      </c>
      <c r="H232" s="93" t="b">
        <v>0</v>
      </c>
      <c r="I232" s="93" t="b">
        <v>0</v>
      </c>
      <c r="J232" s="93" t="b">
        <v>0</v>
      </c>
      <c r="K232" s="93" t="b">
        <v>0</v>
      </c>
      <c r="L232" s="93" t="b">
        <v>0</v>
      </c>
    </row>
    <row r="233" spans="1:12" ht="15">
      <c r="A233" s="93" t="s">
        <v>811</v>
      </c>
      <c r="B233" s="93" t="s">
        <v>883</v>
      </c>
      <c r="C233" s="93">
        <v>2</v>
      </c>
      <c r="D233" s="133">
        <v>0.004882362502359493</v>
      </c>
      <c r="E233" s="133">
        <v>2.0280287236002437</v>
      </c>
      <c r="F233" s="93" t="s">
        <v>594</v>
      </c>
      <c r="G233" s="93" t="b">
        <v>0</v>
      </c>
      <c r="H233" s="93" t="b">
        <v>0</v>
      </c>
      <c r="I233" s="93" t="b">
        <v>0</v>
      </c>
      <c r="J233" s="93" t="b">
        <v>0</v>
      </c>
      <c r="K233" s="93" t="b">
        <v>0</v>
      </c>
      <c r="L233" s="93" t="b">
        <v>0</v>
      </c>
    </row>
    <row r="234" spans="1:12" ht="15">
      <c r="A234" s="93" t="s">
        <v>883</v>
      </c>
      <c r="B234" s="93" t="s">
        <v>835</v>
      </c>
      <c r="C234" s="93">
        <v>2</v>
      </c>
      <c r="D234" s="133">
        <v>0.004882362502359493</v>
      </c>
      <c r="E234" s="133">
        <v>1.806179973983887</v>
      </c>
      <c r="F234" s="93" t="s">
        <v>594</v>
      </c>
      <c r="G234" s="93" t="b">
        <v>0</v>
      </c>
      <c r="H234" s="93" t="b">
        <v>0</v>
      </c>
      <c r="I234" s="93" t="b">
        <v>0</v>
      </c>
      <c r="J234" s="93" t="b">
        <v>0</v>
      </c>
      <c r="K234" s="93" t="b">
        <v>0</v>
      </c>
      <c r="L234" s="93" t="b">
        <v>0</v>
      </c>
    </row>
    <row r="235" spans="1:12" ht="15">
      <c r="A235" s="93" t="s">
        <v>664</v>
      </c>
      <c r="B235" s="93" t="s">
        <v>884</v>
      </c>
      <c r="C235" s="93">
        <v>2</v>
      </c>
      <c r="D235" s="133">
        <v>0.004882362502359493</v>
      </c>
      <c r="E235" s="133">
        <v>1.3290587192642247</v>
      </c>
      <c r="F235" s="93" t="s">
        <v>594</v>
      </c>
      <c r="G235" s="93" t="b">
        <v>0</v>
      </c>
      <c r="H235" s="93" t="b">
        <v>0</v>
      </c>
      <c r="I235" s="93" t="b">
        <v>0</v>
      </c>
      <c r="J235" s="93" t="b">
        <v>0</v>
      </c>
      <c r="K235" s="93" t="b">
        <v>0</v>
      </c>
      <c r="L235" s="93" t="b">
        <v>0</v>
      </c>
    </row>
    <row r="236" spans="1:12" ht="15">
      <c r="A236" s="93" t="s">
        <v>884</v>
      </c>
      <c r="B236" s="93" t="s">
        <v>666</v>
      </c>
      <c r="C236" s="93">
        <v>2</v>
      </c>
      <c r="D236" s="133">
        <v>0.004882362502359493</v>
      </c>
      <c r="E236" s="133">
        <v>1.806179973983887</v>
      </c>
      <c r="F236" s="93" t="s">
        <v>594</v>
      </c>
      <c r="G236" s="93" t="b">
        <v>0</v>
      </c>
      <c r="H236" s="93" t="b">
        <v>0</v>
      </c>
      <c r="I236" s="93" t="b">
        <v>0</v>
      </c>
      <c r="J236" s="93" t="b">
        <v>0</v>
      </c>
      <c r="K236" s="93" t="b">
        <v>0</v>
      </c>
      <c r="L236" s="93" t="b">
        <v>0</v>
      </c>
    </row>
    <row r="237" spans="1:12" ht="15">
      <c r="A237" s="93" t="s">
        <v>672</v>
      </c>
      <c r="B237" s="93" t="s">
        <v>665</v>
      </c>
      <c r="C237" s="93">
        <v>2</v>
      </c>
      <c r="D237" s="133">
        <v>0.004882362502359493</v>
      </c>
      <c r="E237" s="133">
        <v>0.7569619513137056</v>
      </c>
      <c r="F237" s="93" t="s">
        <v>594</v>
      </c>
      <c r="G237" s="93" t="b">
        <v>0</v>
      </c>
      <c r="H237" s="93" t="b">
        <v>0</v>
      </c>
      <c r="I237" s="93" t="b">
        <v>0</v>
      </c>
      <c r="J237" s="93" t="b">
        <v>0</v>
      </c>
      <c r="K237" s="93" t="b">
        <v>0</v>
      </c>
      <c r="L237" s="93" t="b">
        <v>0</v>
      </c>
    </row>
    <row r="238" spans="1:12" ht="15">
      <c r="A238" s="93" t="s">
        <v>669</v>
      </c>
      <c r="B238" s="93" t="s">
        <v>885</v>
      </c>
      <c r="C238" s="93">
        <v>2</v>
      </c>
      <c r="D238" s="133">
        <v>0.004882362502359493</v>
      </c>
      <c r="E238" s="133">
        <v>1.6020599913279623</v>
      </c>
      <c r="F238" s="93" t="s">
        <v>594</v>
      </c>
      <c r="G238" s="93" t="b">
        <v>0</v>
      </c>
      <c r="H238" s="93" t="b">
        <v>0</v>
      </c>
      <c r="I238" s="93" t="b">
        <v>0</v>
      </c>
      <c r="J238" s="93" t="b">
        <v>0</v>
      </c>
      <c r="K238" s="93" t="b">
        <v>0</v>
      </c>
      <c r="L238" s="93" t="b">
        <v>0</v>
      </c>
    </row>
    <row r="239" spans="1:12" ht="15">
      <c r="A239" s="93" t="s">
        <v>885</v>
      </c>
      <c r="B239" s="93" t="s">
        <v>664</v>
      </c>
      <c r="C239" s="93">
        <v>2</v>
      </c>
      <c r="D239" s="133">
        <v>0.004882362502359493</v>
      </c>
      <c r="E239" s="133">
        <v>1.3290587192642247</v>
      </c>
      <c r="F239" s="93" t="s">
        <v>594</v>
      </c>
      <c r="G239" s="93" t="b">
        <v>0</v>
      </c>
      <c r="H239" s="93" t="b">
        <v>0</v>
      </c>
      <c r="I239" s="93" t="b">
        <v>0</v>
      </c>
      <c r="J239" s="93" t="b">
        <v>0</v>
      </c>
      <c r="K239" s="93" t="b">
        <v>0</v>
      </c>
      <c r="L239" s="93" t="b">
        <v>0</v>
      </c>
    </row>
    <row r="240" spans="1:12" ht="15">
      <c r="A240" s="93" t="s">
        <v>664</v>
      </c>
      <c r="B240" s="93" t="s">
        <v>886</v>
      </c>
      <c r="C240" s="93">
        <v>2</v>
      </c>
      <c r="D240" s="133">
        <v>0.004882362502359493</v>
      </c>
      <c r="E240" s="133">
        <v>1.3290587192642247</v>
      </c>
      <c r="F240" s="93" t="s">
        <v>594</v>
      </c>
      <c r="G240" s="93" t="b">
        <v>0</v>
      </c>
      <c r="H240" s="93" t="b">
        <v>0</v>
      </c>
      <c r="I240" s="93" t="b">
        <v>0</v>
      </c>
      <c r="J240" s="93" t="b">
        <v>0</v>
      </c>
      <c r="K240" s="93" t="b">
        <v>0</v>
      </c>
      <c r="L240" s="93" t="b">
        <v>0</v>
      </c>
    </row>
    <row r="241" spans="1:12" ht="15">
      <c r="A241" s="93" t="s">
        <v>886</v>
      </c>
      <c r="B241" s="93" t="s">
        <v>887</v>
      </c>
      <c r="C241" s="93">
        <v>2</v>
      </c>
      <c r="D241" s="133">
        <v>0.004882362502359493</v>
      </c>
      <c r="E241" s="133">
        <v>2.2041199826559246</v>
      </c>
      <c r="F241" s="93" t="s">
        <v>594</v>
      </c>
      <c r="G241" s="93" t="b">
        <v>0</v>
      </c>
      <c r="H241" s="93" t="b">
        <v>0</v>
      </c>
      <c r="I241" s="93" t="b">
        <v>0</v>
      </c>
      <c r="J241" s="93" t="b">
        <v>0</v>
      </c>
      <c r="K241" s="93" t="b">
        <v>0</v>
      </c>
      <c r="L241" s="93" t="b">
        <v>0</v>
      </c>
    </row>
    <row r="242" spans="1:12" ht="15">
      <c r="A242" s="93" t="s">
        <v>887</v>
      </c>
      <c r="B242" s="93" t="s">
        <v>888</v>
      </c>
      <c r="C242" s="93">
        <v>2</v>
      </c>
      <c r="D242" s="133">
        <v>0.004882362502359493</v>
      </c>
      <c r="E242" s="133">
        <v>2.2041199826559246</v>
      </c>
      <c r="F242" s="93" t="s">
        <v>594</v>
      </c>
      <c r="G242" s="93" t="b">
        <v>0</v>
      </c>
      <c r="H242" s="93" t="b">
        <v>0</v>
      </c>
      <c r="I242" s="93" t="b">
        <v>0</v>
      </c>
      <c r="J242" s="93" t="b">
        <v>0</v>
      </c>
      <c r="K242" s="93" t="b">
        <v>0</v>
      </c>
      <c r="L242" s="93" t="b">
        <v>0</v>
      </c>
    </row>
    <row r="243" spans="1:12" ht="15">
      <c r="A243" s="93" t="s">
        <v>888</v>
      </c>
      <c r="B243" s="93" t="s">
        <v>889</v>
      </c>
      <c r="C243" s="93">
        <v>2</v>
      </c>
      <c r="D243" s="133">
        <v>0.004882362502359493</v>
      </c>
      <c r="E243" s="133">
        <v>2.2041199826559246</v>
      </c>
      <c r="F243" s="93" t="s">
        <v>594</v>
      </c>
      <c r="G243" s="93" t="b">
        <v>0</v>
      </c>
      <c r="H243" s="93" t="b">
        <v>0</v>
      </c>
      <c r="I243" s="93" t="b">
        <v>0</v>
      </c>
      <c r="J243" s="93" t="b">
        <v>0</v>
      </c>
      <c r="K243" s="93" t="b">
        <v>0</v>
      </c>
      <c r="L243" s="93" t="b">
        <v>0</v>
      </c>
    </row>
    <row r="244" spans="1:12" ht="15">
      <c r="A244" s="93" t="s">
        <v>889</v>
      </c>
      <c r="B244" s="93" t="s">
        <v>835</v>
      </c>
      <c r="C244" s="93">
        <v>2</v>
      </c>
      <c r="D244" s="133">
        <v>0.004882362502359493</v>
      </c>
      <c r="E244" s="133">
        <v>1.806179973983887</v>
      </c>
      <c r="F244" s="93" t="s">
        <v>594</v>
      </c>
      <c r="G244" s="93" t="b">
        <v>0</v>
      </c>
      <c r="H244" s="93" t="b">
        <v>0</v>
      </c>
      <c r="I244" s="93" t="b">
        <v>0</v>
      </c>
      <c r="J244" s="93" t="b">
        <v>0</v>
      </c>
      <c r="K244" s="93" t="b">
        <v>0</v>
      </c>
      <c r="L244" s="93" t="b">
        <v>0</v>
      </c>
    </row>
    <row r="245" spans="1:12" ht="15">
      <c r="A245" s="93" t="s">
        <v>664</v>
      </c>
      <c r="B245" s="93" t="s">
        <v>890</v>
      </c>
      <c r="C245" s="93">
        <v>2</v>
      </c>
      <c r="D245" s="133">
        <v>0.004882362502359493</v>
      </c>
      <c r="E245" s="133">
        <v>1.3290587192642247</v>
      </c>
      <c r="F245" s="93" t="s">
        <v>594</v>
      </c>
      <c r="G245" s="93" t="b">
        <v>0</v>
      </c>
      <c r="H245" s="93" t="b">
        <v>0</v>
      </c>
      <c r="I245" s="93" t="b">
        <v>0</v>
      </c>
      <c r="J245" s="93" t="b">
        <v>0</v>
      </c>
      <c r="K245" s="93" t="b">
        <v>0</v>
      </c>
      <c r="L245" s="93" t="b">
        <v>0</v>
      </c>
    </row>
    <row r="246" spans="1:12" ht="15">
      <c r="A246" s="93" t="s">
        <v>890</v>
      </c>
      <c r="B246" s="93" t="s">
        <v>891</v>
      </c>
      <c r="C246" s="93">
        <v>2</v>
      </c>
      <c r="D246" s="133">
        <v>0.004882362502359493</v>
      </c>
      <c r="E246" s="133">
        <v>2.2041199826559246</v>
      </c>
      <c r="F246" s="93" t="s">
        <v>594</v>
      </c>
      <c r="G246" s="93" t="b">
        <v>0</v>
      </c>
      <c r="H246" s="93" t="b">
        <v>0</v>
      </c>
      <c r="I246" s="93" t="b">
        <v>0</v>
      </c>
      <c r="J246" s="93" t="b">
        <v>0</v>
      </c>
      <c r="K246" s="93" t="b">
        <v>0</v>
      </c>
      <c r="L246" s="93" t="b">
        <v>0</v>
      </c>
    </row>
    <row r="247" spans="1:12" ht="15">
      <c r="A247" s="93" t="s">
        <v>891</v>
      </c>
      <c r="B247" s="93" t="s">
        <v>818</v>
      </c>
      <c r="C247" s="93">
        <v>2</v>
      </c>
      <c r="D247" s="133">
        <v>0.004882362502359493</v>
      </c>
      <c r="E247" s="133">
        <v>1.6600519383056491</v>
      </c>
      <c r="F247" s="93" t="s">
        <v>594</v>
      </c>
      <c r="G247" s="93" t="b">
        <v>0</v>
      </c>
      <c r="H247" s="93" t="b">
        <v>0</v>
      </c>
      <c r="I247" s="93" t="b">
        <v>0</v>
      </c>
      <c r="J247" s="93" t="b">
        <v>0</v>
      </c>
      <c r="K247" s="93" t="b">
        <v>0</v>
      </c>
      <c r="L247" s="93" t="b">
        <v>0</v>
      </c>
    </row>
    <row r="248" spans="1:12" ht="15">
      <c r="A248" s="93" t="s">
        <v>676</v>
      </c>
      <c r="B248" s="93" t="s">
        <v>677</v>
      </c>
      <c r="C248" s="93">
        <v>5</v>
      </c>
      <c r="D248" s="133">
        <v>0.0019795311511906204</v>
      </c>
      <c r="E248" s="133">
        <v>1.5888317255942073</v>
      </c>
      <c r="F248" s="93" t="s">
        <v>595</v>
      </c>
      <c r="G248" s="93" t="b">
        <v>0</v>
      </c>
      <c r="H248" s="93" t="b">
        <v>0</v>
      </c>
      <c r="I248" s="93" t="b">
        <v>0</v>
      </c>
      <c r="J248" s="93" t="b">
        <v>0</v>
      </c>
      <c r="K248" s="93" t="b">
        <v>0</v>
      </c>
      <c r="L248" s="93" t="b">
        <v>0</v>
      </c>
    </row>
    <row r="249" spans="1:12" ht="15">
      <c r="A249" s="93" t="s">
        <v>677</v>
      </c>
      <c r="B249" s="93" t="s">
        <v>678</v>
      </c>
      <c r="C249" s="93">
        <v>5</v>
      </c>
      <c r="D249" s="133">
        <v>0.0019795311511906204</v>
      </c>
      <c r="E249" s="133">
        <v>1.5888317255942073</v>
      </c>
      <c r="F249" s="93" t="s">
        <v>595</v>
      </c>
      <c r="G249" s="93" t="b">
        <v>0</v>
      </c>
      <c r="H249" s="93" t="b">
        <v>0</v>
      </c>
      <c r="I249" s="93" t="b">
        <v>0</v>
      </c>
      <c r="J249" s="93" t="b">
        <v>0</v>
      </c>
      <c r="K249" s="93" t="b">
        <v>0</v>
      </c>
      <c r="L249" s="93" t="b">
        <v>0</v>
      </c>
    </row>
    <row r="250" spans="1:12" ht="15">
      <c r="A250" s="93" t="s">
        <v>678</v>
      </c>
      <c r="B250" s="93" t="s">
        <v>679</v>
      </c>
      <c r="C250" s="93">
        <v>5</v>
      </c>
      <c r="D250" s="133">
        <v>0.0019795311511906204</v>
      </c>
      <c r="E250" s="133">
        <v>1.5888317255942073</v>
      </c>
      <c r="F250" s="93" t="s">
        <v>595</v>
      </c>
      <c r="G250" s="93" t="b">
        <v>0</v>
      </c>
      <c r="H250" s="93" t="b">
        <v>0</v>
      </c>
      <c r="I250" s="93" t="b">
        <v>0</v>
      </c>
      <c r="J250" s="93" t="b">
        <v>0</v>
      </c>
      <c r="K250" s="93" t="b">
        <v>0</v>
      </c>
      <c r="L250" s="93" t="b">
        <v>0</v>
      </c>
    </row>
    <row r="251" spans="1:12" ht="15">
      <c r="A251" s="93" t="s">
        <v>679</v>
      </c>
      <c r="B251" s="93" t="s">
        <v>680</v>
      </c>
      <c r="C251" s="93">
        <v>5</v>
      </c>
      <c r="D251" s="133">
        <v>0.0019795311511906204</v>
      </c>
      <c r="E251" s="133">
        <v>1.5888317255942073</v>
      </c>
      <c r="F251" s="93" t="s">
        <v>595</v>
      </c>
      <c r="G251" s="93" t="b">
        <v>0</v>
      </c>
      <c r="H251" s="93" t="b">
        <v>0</v>
      </c>
      <c r="I251" s="93" t="b">
        <v>0</v>
      </c>
      <c r="J251" s="93" t="b">
        <v>0</v>
      </c>
      <c r="K251" s="93" t="b">
        <v>0</v>
      </c>
      <c r="L251" s="93" t="b">
        <v>0</v>
      </c>
    </row>
    <row r="252" spans="1:12" ht="15">
      <c r="A252" s="93" t="s">
        <v>680</v>
      </c>
      <c r="B252" s="93" t="s">
        <v>229</v>
      </c>
      <c r="C252" s="93">
        <v>5</v>
      </c>
      <c r="D252" s="133">
        <v>0.0019795311511906204</v>
      </c>
      <c r="E252" s="133">
        <v>1.5888317255942073</v>
      </c>
      <c r="F252" s="93" t="s">
        <v>595</v>
      </c>
      <c r="G252" s="93" t="b">
        <v>0</v>
      </c>
      <c r="H252" s="93" t="b">
        <v>0</v>
      </c>
      <c r="I252" s="93" t="b">
        <v>0</v>
      </c>
      <c r="J252" s="93" t="b">
        <v>0</v>
      </c>
      <c r="K252" s="93" t="b">
        <v>0</v>
      </c>
      <c r="L252" s="93" t="b">
        <v>0</v>
      </c>
    </row>
    <row r="253" spans="1:12" ht="15">
      <c r="A253" s="93" t="s">
        <v>229</v>
      </c>
      <c r="B253" s="93" t="s">
        <v>824</v>
      </c>
      <c r="C253" s="93">
        <v>5</v>
      </c>
      <c r="D253" s="133">
        <v>0.0019795311511906204</v>
      </c>
      <c r="E253" s="133">
        <v>1.5888317255942073</v>
      </c>
      <c r="F253" s="93" t="s">
        <v>595</v>
      </c>
      <c r="G253" s="93" t="b">
        <v>0</v>
      </c>
      <c r="H253" s="93" t="b">
        <v>0</v>
      </c>
      <c r="I253" s="93" t="b">
        <v>0</v>
      </c>
      <c r="J253" s="93" t="b">
        <v>0</v>
      </c>
      <c r="K253" s="93" t="b">
        <v>0</v>
      </c>
      <c r="L253" s="93" t="b">
        <v>0</v>
      </c>
    </row>
    <row r="254" spans="1:12" ht="15">
      <c r="A254" s="93" t="s">
        <v>824</v>
      </c>
      <c r="B254" s="93" t="s">
        <v>825</v>
      </c>
      <c r="C254" s="93">
        <v>5</v>
      </c>
      <c r="D254" s="133">
        <v>0.0019795311511906204</v>
      </c>
      <c r="E254" s="133">
        <v>1.5888317255942073</v>
      </c>
      <c r="F254" s="93" t="s">
        <v>595</v>
      </c>
      <c r="G254" s="93" t="b">
        <v>0</v>
      </c>
      <c r="H254" s="93" t="b">
        <v>0</v>
      </c>
      <c r="I254" s="93" t="b">
        <v>0</v>
      </c>
      <c r="J254" s="93" t="b">
        <v>0</v>
      </c>
      <c r="K254" s="93" t="b">
        <v>0</v>
      </c>
      <c r="L254" s="93" t="b">
        <v>0</v>
      </c>
    </row>
    <row r="255" spans="1:12" ht="15">
      <c r="A255" s="93" t="s">
        <v>825</v>
      </c>
      <c r="B255" s="93" t="s">
        <v>650</v>
      </c>
      <c r="C255" s="93">
        <v>5</v>
      </c>
      <c r="D255" s="133">
        <v>0.0019795311511906204</v>
      </c>
      <c r="E255" s="133">
        <v>1.246409044772001</v>
      </c>
      <c r="F255" s="93" t="s">
        <v>595</v>
      </c>
      <c r="G255" s="93" t="b">
        <v>0</v>
      </c>
      <c r="H255" s="93" t="b">
        <v>0</v>
      </c>
      <c r="I255" s="93" t="b">
        <v>0</v>
      </c>
      <c r="J255" s="93" t="b">
        <v>0</v>
      </c>
      <c r="K255" s="93" t="b">
        <v>0</v>
      </c>
      <c r="L255" s="93" t="b">
        <v>0</v>
      </c>
    </row>
    <row r="256" spans="1:12" ht="15">
      <c r="A256" s="93" t="s">
        <v>650</v>
      </c>
      <c r="B256" s="93" t="s">
        <v>675</v>
      </c>
      <c r="C256" s="93">
        <v>5</v>
      </c>
      <c r="D256" s="133">
        <v>0.0019795311511906204</v>
      </c>
      <c r="E256" s="133">
        <v>1.1294392378349765</v>
      </c>
      <c r="F256" s="93" t="s">
        <v>595</v>
      </c>
      <c r="G256" s="93" t="b">
        <v>0</v>
      </c>
      <c r="H256" s="93" t="b">
        <v>0</v>
      </c>
      <c r="I256" s="93" t="b">
        <v>0</v>
      </c>
      <c r="J256" s="93" t="b">
        <v>0</v>
      </c>
      <c r="K256" s="93" t="b">
        <v>0</v>
      </c>
      <c r="L256" s="93" t="b">
        <v>0</v>
      </c>
    </row>
    <row r="257" spans="1:12" ht="15">
      <c r="A257" s="93" t="s">
        <v>675</v>
      </c>
      <c r="B257" s="93" t="s">
        <v>811</v>
      </c>
      <c r="C257" s="93">
        <v>5</v>
      </c>
      <c r="D257" s="133">
        <v>0.0019795311511906204</v>
      </c>
      <c r="E257" s="133">
        <v>1.5888317255942073</v>
      </c>
      <c r="F257" s="93" t="s">
        <v>595</v>
      </c>
      <c r="G257" s="93" t="b">
        <v>0</v>
      </c>
      <c r="H257" s="93" t="b">
        <v>0</v>
      </c>
      <c r="I257" s="93" t="b">
        <v>0</v>
      </c>
      <c r="J257" s="93" t="b">
        <v>0</v>
      </c>
      <c r="K257" s="93" t="b">
        <v>0</v>
      </c>
      <c r="L257" s="93" t="b">
        <v>0</v>
      </c>
    </row>
    <row r="258" spans="1:12" ht="15">
      <c r="A258" s="93" t="s">
        <v>811</v>
      </c>
      <c r="B258" s="93" t="s">
        <v>663</v>
      </c>
      <c r="C258" s="93">
        <v>5</v>
      </c>
      <c r="D258" s="133">
        <v>0.0019795311511906204</v>
      </c>
      <c r="E258" s="133">
        <v>1.246409044772001</v>
      </c>
      <c r="F258" s="93" t="s">
        <v>595</v>
      </c>
      <c r="G258" s="93" t="b">
        <v>0</v>
      </c>
      <c r="H258" s="93" t="b">
        <v>0</v>
      </c>
      <c r="I258" s="93" t="b">
        <v>0</v>
      </c>
      <c r="J258" s="93" t="b">
        <v>0</v>
      </c>
      <c r="K258" s="93" t="b">
        <v>0</v>
      </c>
      <c r="L258" s="93" t="b">
        <v>0</v>
      </c>
    </row>
    <row r="259" spans="1:12" ht="15">
      <c r="A259" s="93" t="s">
        <v>663</v>
      </c>
      <c r="B259" s="93" t="s">
        <v>821</v>
      </c>
      <c r="C259" s="93">
        <v>5</v>
      </c>
      <c r="D259" s="133">
        <v>0.0019795311511906204</v>
      </c>
      <c r="E259" s="133">
        <v>1.246409044772001</v>
      </c>
      <c r="F259" s="93" t="s">
        <v>595</v>
      </c>
      <c r="G259" s="93" t="b">
        <v>0</v>
      </c>
      <c r="H259" s="93" t="b">
        <v>0</v>
      </c>
      <c r="I259" s="93" t="b">
        <v>0</v>
      </c>
      <c r="J259" s="93" t="b">
        <v>0</v>
      </c>
      <c r="K259" s="93" t="b">
        <v>0</v>
      </c>
      <c r="L259" s="93" t="b">
        <v>0</v>
      </c>
    </row>
    <row r="260" spans="1:12" ht="15">
      <c r="A260" s="93" t="s">
        <v>821</v>
      </c>
      <c r="B260" s="93" t="s">
        <v>664</v>
      </c>
      <c r="C260" s="93">
        <v>5</v>
      </c>
      <c r="D260" s="133">
        <v>0.0019795311511906204</v>
      </c>
      <c r="E260" s="133">
        <v>1.5096504795465824</v>
      </c>
      <c r="F260" s="93" t="s">
        <v>595</v>
      </c>
      <c r="G260" s="93" t="b">
        <v>0</v>
      </c>
      <c r="H260" s="93" t="b">
        <v>0</v>
      </c>
      <c r="I260" s="93" t="b">
        <v>0</v>
      </c>
      <c r="J260" s="93" t="b">
        <v>0</v>
      </c>
      <c r="K260" s="93" t="b">
        <v>0</v>
      </c>
      <c r="L260" s="93" t="b">
        <v>0</v>
      </c>
    </row>
    <row r="261" spans="1:12" ht="15">
      <c r="A261" s="93" t="s">
        <v>664</v>
      </c>
      <c r="B261" s="93" t="s">
        <v>266</v>
      </c>
      <c r="C261" s="93">
        <v>5</v>
      </c>
      <c r="D261" s="133">
        <v>0.0019795311511906204</v>
      </c>
      <c r="E261" s="133">
        <v>1.5096504795465824</v>
      </c>
      <c r="F261" s="93" t="s">
        <v>595</v>
      </c>
      <c r="G261" s="93" t="b">
        <v>0</v>
      </c>
      <c r="H261" s="93" t="b">
        <v>0</v>
      </c>
      <c r="I261" s="93" t="b">
        <v>0</v>
      </c>
      <c r="J261" s="93" t="b">
        <v>1</v>
      </c>
      <c r="K261" s="93" t="b">
        <v>0</v>
      </c>
      <c r="L261" s="93" t="b">
        <v>0</v>
      </c>
    </row>
    <row r="262" spans="1:12" ht="15">
      <c r="A262" s="93" t="s">
        <v>266</v>
      </c>
      <c r="B262" s="93" t="s">
        <v>682</v>
      </c>
      <c r="C262" s="93">
        <v>5</v>
      </c>
      <c r="D262" s="133">
        <v>0.0019795311511906204</v>
      </c>
      <c r="E262" s="133">
        <v>1.5888317255942073</v>
      </c>
      <c r="F262" s="93" t="s">
        <v>595</v>
      </c>
      <c r="G262" s="93" t="b">
        <v>1</v>
      </c>
      <c r="H262" s="93" t="b">
        <v>0</v>
      </c>
      <c r="I262" s="93" t="b">
        <v>0</v>
      </c>
      <c r="J262" s="93" t="b">
        <v>0</v>
      </c>
      <c r="K262" s="93" t="b">
        <v>0</v>
      </c>
      <c r="L262" s="93" t="b">
        <v>0</v>
      </c>
    </row>
    <row r="263" spans="1:12" ht="15">
      <c r="A263" s="93" t="s">
        <v>682</v>
      </c>
      <c r="B263" s="93" t="s">
        <v>666</v>
      </c>
      <c r="C263" s="93">
        <v>5</v>
      </c>
      <c r="D263" s="133">
        <v>0.0019795311511906204</v>
      </c>
      <c r="E263" s="133">
        <v>1.287801729930226</v>
      </c>
      <c r="F263" s="93" t="s">
        <v>595</v>
      </c>
      <c r="G263" s="93" t="b">
        <v>0</v>
      </c>
      <c r="H263" s="93" t="b">
        <v>0</v>
      </c>
      <c r="I263" s="93" t="b">
        <v>0</v>
      </c>
      <c r="J263" s="93" t="b">
        <v>0</v>
      </c>
      <c r="K263" s="93" t="b">
        <v>0</v>
      </c>
      <c r="L263" s="93" t="b">
        <v>0</v>
      </c>
    </row>
    <row r="264" spans="1:12" ht="15">
      <c r="A264" s="93" t="s">
        <v>666</v>
      </c>
      <c r="B264" s="93" t="s">
        <v>683</v>
      </c>
      <c r="C264" s="93">
        <v>5</v>
      </c>
      <c r="D264" s="133">
        <v>0.0019795311511906204</v>
      </c>
      <c r="E264" s="133">
        <v>1.287801729930226</v>
      </c>
      <c r="F264" s="93" t="s">
        <v>595</v>
      </c>
      <c r="G264" s="93" t="b">
        <v>0</v>
      </c>
      <c r="H264" s="93" t="b">
        <v>0</v>
      </c>
      <c r="I264" s="93" t="b">
        <v>0</v>
      </c>
      <c r="J264" s="93" t="b">
        <v>0</v>
      </c>
      <c r="K264" s="93" t="b">
        <v>0</v>
      </c>
      <c r="L264" s="93" t="b">
        <v>0</v>
      </c>
    </row>
    <row r="265" spans="1:12" ht="15">
      <c r="A265" s="93" t="s">
        <v>683</v>
      </c>
      <c r="B265" s="93" t="s">
        <v>663</v>
      </c>
      <c r="C265" s="93">
        <v>5</v>
      </c>
      <c r="D265" s="133">
        <v>0.0019795311511906204</v>
      </c>
      <c r="E265" s="133">
        <v>1.246409044772001</v>
      </c>
      <c r="F265" s="93" t="s">
        <v>595</v>
      </c>
      <c r="G265" s="93" t="b">
        <v>0</v>
      </c>
      <c r="H265" s="93" t="b">
        <v>0</v>
      </c>
      <c r="I265" s="93" t="b">
        <v>0</v>
      </c>
      <c r="J265" s="93" t="b">
        <v>0</v>
      </c>
      <c r="K265" s="93" t="b">
        <v>0</v>
      </c>
      <c r="L265" s="93" t="b">
        <v>0</v>
      </c>
    </row>
    <row r="266" spans="1:12" ht="15">
      <c r="A266" s="93" t="s">
        <v>663</v>
      </c>
      <c r="B266" s="93" t="s">
        <v>826</v>
      </c>
      <c r="C266" s="93">
        <v>5</v>
      </c>
      <c r="D266" s="133">
        <v>0.0019795311511906204</v>
      </c>
      <c r="E266" s="133">
        <v>1.246409044772001</v>
      </c>
      <c r="F266" s="93" t="s">
        <v>595</v>
      </c>
      <c r="G266" s="93" t="b">
        <v>0</v>
      </c>
      <c r="H266" s="93" t="b">
        <v>0</v>
      </c>
      <c r="I266" s="93" t="b">
        <v>0</v>
      </c>
      <c r="J266" s="93" t="b">
        <v>0</v>
      </c>
      <c r="K266" s="93" t="b">
        <v>0</v>
      </c>
      <c r="L266" s="93" t="b">
        <v>0</v>
      </c>
    </row>
    <row r="267" spans="1:12" ht="15">
      <c r="A267" s="93" t="s">
        <v>826</v>
      </c>
      <c r="B267" s="93" t="s">
        <v>837</v>
      </c>
      <c r="C267" s="93">
        <v>5</v>
      </c>
      <c r="D267" s="133">
        <v>0.0019795311511906204</v>
      </c>
      <c r="E267" s="133">
        <v>1.5888317255942073</v>
      </c>
      <c r="F267" s="93" t="s">
        <v>595</v>
      </c>
      <c r="G267" s="93" t="b">
        <v>0</v>
      </c>
      <c r="H267" s="93" t="b">
        <v>0</v>
      </c>
      <c r="I267" s="93" t="b">
        <v>0</v>
      </c>
      <c r="J267" s="93" t="b">
        <v>0</v>
      </c>
      <c r="K267" s="93" t="b">
        <v>0</v>
      </c>
      <c r="L267" s="93" t="b">
        <v>0</v>
      </c>
    </row>
    <row r="268" spans="1:12" ht="15">
      <c r="A268" s="93" t="s">
        <v>837</v>
      </c>
      <c r="B268" s="93" t="s">
        <v>822</v>
      </c>
      <c r="C268" s="93">
        <v>5</v>
      </c>
      <c r="D268" s="133">
        <v>0.0019795311511906204</v>
      </c>
      <c r="E268" s="133">
        <v>1.5888317255942073</v>
      </c>
      <c r="F268" s="93" t="s">
        <v>595</v>
      </c>
      <c r="G268" s="93" t="b">
        <v>0</v>
      </c>
      <c r="H268" s="93" t="b">
        <v>0</v>
      </c>
      <c r="I268" s="93" t="b">
        <v>0</v>
      </c>
      <c r="J268" s="93" t="b">
        <v>0</v>
      </c>
      <c r="K268" s="93" t="b">
        <v>0</v>
      </c>
      <c r="L268" s="93" t="b">
        <v>0</v>
      </c>
    </row>
    <row r="269" spans="1:12" ht="15">
      <c r="A269" s="93" t="s">
        <v>822</v>
      </c>
      <c r="B269" s="93" t="s">
        <v>823</v>
      </c>
      <c r="C269" s="93">
        <v>5</v>
      </c>
      <c r="D269" s="133">
        <v>0.0019795311511906204</v>
      </c>
      <c r="E269" s="133">
        <v>1.5888317255942073</v>
      </c>
      <c r="F269" s="93" t="s">
        <v>595</v>
      </c>
      <c r="G269" s="93" t="b">
        <v>0</v>
      </c>
      <c r="H269" s="93" t="b">
        <v>0</v>
      </c>
      <c r="I269" s="93" t="b">
        <v>0</v>
      </c>
      <c r="J269" s="93" t="b">
        <v>0</v>
      </c>
      <c r="K269" s="93" t="b">
        <v>0</v>
      </c>
      <c r="L269" s="93" t="b">
        <v>0</v>
      </c>
    </row>
    <row r="270" spans="1:12" ht="15">
      <c r="A270" s="93" t="s">
        <v>823</v>
      </c>
      <c r="B270" s="93" t="s">
        <v>812</v>
      </c>
      <c r="C270" s="93">
        <v>5</v>
      </c>
      <c r="D270" s="133">
        <v>0.0019795311511906204</v>
      </c>
      <c r="E270" s="133">
        <v>1.5888317255942073</v>
      </c>
      <c r="F270" s="93" t="s">
        <v>595</v>
      </c>
      <c r="G270" s="93" t="b">
        <v>0</v>
      </c>
      <c r="H270" s="93" t="b">
        <v>0</v>
      </c>
      <c r="I270" s="93" t="b">
        <v>0</v>
      </c>
      <c r="J270" s="93" t="b">
        <v>0</v>
      </c>
      <c r="K270" s="93" t="b">
        <v>0</v>
      </c>
      <c r="L270" s="93" t="b">
        <v>0</v>
      </c>
    </row>
    <row r="271" spans="1:12" ht="15">
      <c r="A271" s="93" t="s">
        <v>812</v>
      </c>
      <c r="B271" s="93" t="s">
        <v>635</v>
      </c>
      <c r="C271" s="93">
        <v>5</v>
      </c>
      <c r="D271" s="133">
        <v>0.0019795311511906204</v>
      </c>
      <c r="E271" s="133">
        <v>1.5888317255942073</v>
      </c>
      <c r="F271" s="93" t="s">
        <v>595</v>
      </c>
      <c r="G271" s="93" t="b">
        <v>0</v>
      </c>
      <c r="H271" s="93" t="b">
        <v>0</v>
      </c>
      <c r="I271" s="93" t="b">
        <v>0</v>
      </c>
      <c r="J271" s="93" t="b">
        <v>0</v>
      </c>
      <c r="K271" s="93" t="b">
        <v>0</v>
      </c>
      <c r="L271" s="93" t="b">
        <v>0</v>
      </c>
    </row>
    <row r="272" spans="1:12" ht="15">
      <c r="A272" s="93" t="s">
        <v>635</v>
      </c>
      <c r="B272" s="93" t="s">
        <v>819</v>
      </c>
      <c r="C272" s="93">
        <v>5</v>
      </c>
      <c r="D272" s="133">
        <v>0.0019795311511906204</v>
      </c>
      <c r="E272" s="133">
        <v>1.5888317255942073</v>
      </c>
      <c r="F272" s="93" t="s">
        <v>595</v>
      </c>
      <c r="G272" s="93" t="b">
        <v>0</v>
      </c>
      <c r="H272" s="93" t="b">
        <v>0</v>
      </c>
      <c r="I272" s="93" t="b">
        <v>0</v>
      </c>
      <c r="J272" s="93" t="b">
        <v>0</v>
      </c>
      <c r="K272" s="93" t="b">
        <v>0</v>
      </c>
      <c r="L272" s="93" t="b">
        <v>0</v>
      </c>
    </row>
    <row r="273" spans="1:12" ht="15">
      <c r="A273" s="93" t="s">
        <v>819</v>
      </c>
      <c r="B273" s="93" t="s">
        <v>666</v>
      </c>
      <c r="C273" s="93">
        <v>5</v>
      </c>
      <c r="D273" s="133">
        <v>0.0019795311511906204</v>
      </c>
      <c r="E273" s="133">
        <v>1.287801729930226</v>
      </c>
      <c r="F273" s="93" t="s">
        <v>595</v>
      </c>
      <c r="G273" s="93" t="b">
        <v>0</v>
      </c>
      <c r="H273" s="93" t="b">
        <v>0</v>
      </c>
      <c r="I273" s="93" t="b">
        <v>0</v>
      </c>
      <c r="J273" s="93" t="b">
        <v>0</v>
      </c>
      <c r="K273" s="93" t="b">
        <v>0</v>
      </c>
      <c r="L273" s="93" t="b">
        <v>0</v>
      </c>
    </row>
    <row r="274" spans="1:12" ht="15">
      <c r="A274" s="93" t="s">
        <v>666</v>
      </c>
      <c r="B274" s="93" t="s">
        <v>816</v>
      </c>
      <c r="C274" s="93">
        <v>5</v>
      </c>
      <c r="D274" s="133">
        <v>0.0019795311511906204</v>
      </c>
      <c r="E274" s="133">
        <v>1.287801729930226</v>
      </c>
      <c r="F274" s="93" t="s">
        <v>595</v>
      </c>
      <c r="G274" s="93" t="b">
        <v>0</v>
      </c>
      <c r="H274" s="93" t="b">
        <v>0</v>
      </c>
      <c r="I274" s="93" t="b">
        <v>0</v>
      </c>
      <c r="J274" s="93" t="b">
        <v>1</v>
      </c>
      <c r="K274" s="93" t="b">
        <v>0</v>
      </c>
      <c r="L274" s="93" t="b">
        <v>0</v>
      </c>
    </row>
    <row r="275" spans="1:12" ht="15">
      <c r="A275" s="93" t="s">
        <v>816</v>
      </c>
      <c r="B275" s="93" t="s">
        <v>820</v>
      </c>
      <c r="C275" s="93">
        <v>5</v>
      </c>
      <c r="D275" s="133">
        <v>0.0019795311511906204</v>
      </c>
      <c r="E275" s="133">
        <v>1.5888317255942073</v>
      </c>
      <c r="F275" s="93" t="s">
        <v>595</v>
      </c>
      <c r="G275" s="93" t="b">
        <v>1</v>
      </c>
      <c r="H275" s="93" t="b">
        <v>0</v>
      </c>
      <c r="I275" s="93" t="b">
        <v>0</v>
      </c>
      <c r="J275" s="93" t="b">
        <v>0</v>
      </c>
      <c r="K275" s="93" t="b">
        <v>0</v>
      </c>
      <c r="L275" s="93" t="b">
        <v>0</v>
      </c>
    </row>
    <row r="276" spans="1:12" ht="15">
      <c r="A276" s="93" t="s">
        <v>820</v>
      </c>
      <c r="B276" s="93" t="s">
        <v>650</v>
      </c>
      <c r="C276" s="93">
        <v>5</v>
      </c>
      <c r="D276" s="133">
        <v>0.0019795311511906204</v>
      </c>
      <c r="E276" s="133">
        <v>1.246409044772001</v>
      </c>
      <c r="F276" s="93" t="s">
        <v>595</v>
      </c>
      <c r="G276" s="93" t="b">
        <v>0</v>
      </c>
      <c r="H276" s="93" t="b">
        <v>0</v>
      </c>
      <c r="I276" s="93" t="b">
        <v>0</v>
      </c>
      <c r="J276" s="93" t="b">
        <v>0</v>
      </c>
      <c r="K276" s="93" t="b">
        <v>0</v>
      </c>
      <c r="L276" s="93" t="b">
        <v>0</v>
      </c>
    </row>
    <row r="277" spans="1:12" ht="15">
      <c r="A277" s="93" t="s">
        <v>650</v>
      </c>
      <c r="B277" s="93" t="s">
        <v>685</v>
      </c>
      <c r="C277" s="93">
        <v>5</v>
      </c>
      <c r="D277" s="133">
        <v>0.0019795311511906204</v>
      </c>
      <c r="E277" s="133">
        <v>1.2086204838826011</v>
      </c>
      <c r="F277" s="93" t="s">
        <v>595</v>
      </c>
      <c r="G277" s="93" t="b">
        <v>0</v>
      </c>
      <c r="H277" s="93" t="b">
        <v>0</v>
      </c>
      <c r="I277" s="93" t="b">
        <v>0</v>
      </c>
      <c r="J277" s="93" t="b">
        <v>0</v>
      </c>
      <c r="K277" s="93" t="b">
        <v>0</v>
      </c>
      <c r="L277" s="93" t="b">
        <v>0</v>
      </c>
    </row>
    <row r="278" spans="1:12" ht="15">
      <c r="A278" s="93" t="s">
        <v>685</v>
      </c>
      <c r="B278" s="93" t="s">
        <v>838</v>
      </c>
      <c r="C278" s="93">
        <v>5</v>
      </c>
      <c r="D278" s="133">
        <v>0.0019795311511906204</v>
      </c>
      <c r="E278" s="133">
        <v>1.5888317255942073</v>
      </c>
      <c r="F278" s="93" t="s">
        <v>595</v>
      </c>
      <c r="G278" s="93" t="b">
        <v>0</v>
      </c>
      <c r="H278" s="93" t="b">
        <v>0</v>
      </c>
      <c r="I278" s="93" t="b">
        <v>0</v>
      </c>
      <c r="J278" s="93" t="b">
        <v>0</v>
      </c>
      <c r="K278" s="93" t="b">
        <v>0</v>
      </c>
      <c r="L278" s="93" t="b">
        <v>0</v>
      </c>
    </row>
    <row r="279" spans="1:12" ht="15">
      <c r="A279" s="93" t="s">
        <v>838</v>
      </c>
      <c r="B279" s="93" t="s">
        <v>839</v>
      </c>
      <c r="C279" s="93">
        <v>5</v>
      </c>
      <c r="D279" s="133">
        <v>0.0019795311511906204</v>
      </c>
      <c r="E279" s="133">
        <v>1.5888317255942073</v>
      </c>
      <c r="F279" s="93" t="s">
        <v>595</v>
      </c>
      <c r="G279" s="93" t="b">
        <v>0</v>
      </c>
      <c r="H279" s="93" t="b">
        <v>0</v>
      </c>
      <c r="I279" s="93" t="b">
        <v>0</v>
      </c>
      <c r="J279" s="93" t="b">
        <v>0</v>
      </c>
      <c r="K279" s="93" t="b">
        <v>0</v>
      </c>
      <c r="L279" s="93" t="b">
        <v>0</v>
      </c>
    </row>
    <row r="280" spans="1:12" ht="15">
      <c r="A280" s="93" t="s">
        <v>839</v>
      </c>
      <c r="B280" s="93" t="s">
        <v>228</v>
      </c>
      <c r="C280" s="93">
        <v>5</v>
      </c>
      <c r="D280" s="133">
        <v>0.0019795311511906204</v>
      </c>
      <c r="E280" s="133">
        <v>1.5888317255942073</v>
      </c>
      <c r="F280" s="93" t="s">
        <v>595</v>
      </c>
      <c r="G280" s="93" t="b">
        <v>0</v>
      </c>
      <c r="H280" s="93" t="b">
        <v>0</v>
      </c>
      <c r="I280" s="93" t="b">
        <v>0</v>
      </c>
      <c r="J280" s="93" t="b">
        <v>0</v>
      </c>
      <c r="K280" s="93" t="b">
        <v>0</v>
      </c>
      <c r="L280" s="93" t="b">
        <v>0</v>
      </c>
    </row>
    <row r="281" spans="1:12" ht="15">
      <c r="A281" s="93" t="s">
        <v>228</v>
      </c>
      <c r="B281" s="93" t="s">
        <v>227</v>
      </c>
      <c r="C281" s="93">
        <v>5</v>
      </c>
      <c r="D281" s="133">
        <v>0.0019795311511906204</v>
      </c>
      <c r="E281" s="133">
        <v>1.5888317255942073</v>
      </c>
      <c r="F281" s="93" t="s">
        <v>595</v>
      </c>
      <c r="G281" s="93" t="b">
        <v>0</v>
      </c>
      <c r="H281" s="93" t="b">
        <v>0</v>
      </c>
      <c r="I281" s="93" t="b">
        <v>0</v>
      </c>
      <c r="J281" s="93" t="b">
        <v>0</v>
      </c>
      <c r="K281" s="93" t="b">
        <v>0</v>
      </c>
      <c r="L281" s="93" t="b">
        <v>0</v>
      </c>
    </row>
    <row r="282" spans="1:12" ht="15">
      <c r="A282" s="93" t="s">
        <v>666</v>
      </c>
      <c r="B282" s="93" t="s">
        <v>683</v>
      </c>
      <c r="C282" s="93">
        <v>4</v>
      </c>
      <c r="D282" s="133">
        <v>0.008985970019820334</v>
      </c>
      <c r="E282" s="133">
        <v>1.335792101923193</v>
      </c>
      <c r="F282" s="93" t="s">
        <v>596</v>
      </c>
      <c r="G282" s="93" t="b">
        <v>0</v>
      </c>
      <c r="H282" s="93" t="b">
        <v>0</v>
      </c>
      <c r="I282" s="93" t="b">
        <v>0</v>
      </c>
      <c r="J282" s="93" t="b">
        <v>0</v>
      </c>
      <c r="K282" s="93" t="b">
        <v>0</v>
      </c>
      <c r="L282" s="93" t="b">
        <v>0</v>
      </c>
    </row>
    <row r="283" spans="1:12" ht="15">
      <c r="A283" s="93" t="s">
        <v>676</v>
      </c>
      <c r="B283" s="93" t="s">
        <v>677</v>
      </c>
      <c r="C283" s="93">
        <v>4</v>
      </c>
      <c r="D283" s="133">
        <v>0</v>
      </c>
      <c r="E283" s="133">
        <v>1.5118833609788744</v>
      </c>
      <c r="F283" s="93" t="s">
        <v>596</v>
      </c>
      <c r="G283" s="93" t="b">
        <v>0</v>
      </c>
      <c r="H283" s="93" t="b">
        <v>0</v>
      </c>
      <c r="I283" s="93" t="b">
        <v>0</v>
      </c>
      <c r="J283" s="93" t="b">
        <v>0</v>
      </c>
      <c r="K283" s="93" t="b">
        <v>0</v>
      </c>
      <c r="L283" s="93" t="b">
        <v>0</v>
      </c>
    </row>
    <row r="284" spans="1:12" ht="15">
      <c r="A284" s="93" t="s">
        <v>677</v>
      </c>
      <c r="B284" s="93" t="s">
        <v>678</v>
      </c>
      <c r="C284" s="93">
        <v>4</v>
      </c>
      <c r="D284" s="133">
        <v>0</v>
      </c>
      <c r="E284" s="133">
        <v>1.2108533653148932</v>
      </c>
      <c r="F284" s="93" t="s">
        <v>596</v>
      </c>
      <c r="G284" s="93" t="b">
        <v>0</v>
      </c>
      <c r="H284" s="93" t="b">
        <v>0</v>
      </c>
      <c r="I284" s="93" t="b">
        <v>0</v>
      </c>
      <c r="J284" s="93" t="b">
        <v>0</v>
      </c>
      <c r="K284" s="93" t="b">
        <v>0</v>
      </c>
      <c r="L284" s="93" t="b">
        <v>0</v>
      </c>
    </row>
    <row r="285" spans="1:12" ht="15">
      <c r="A285" s="93" t="s">
        <v>678</v>
      </c>
      <c r="B285" s="93" t="s">
        <v>678</v>
      </c>
      <c r="C285" s="93">
        <v>4</v>
      </c>
      <c r="D285" s="133">
        <v>0</v>
      </c>
      <c r="E285" s="133">
        <v>0.909823369650912</v>
      </c>
      <c r="F285" s="93" t="s">
        <v>596</v>
      </c>
      <c r="G285" s="93" t="b">
        <v>0</v>
      </c>
      <c r="H285" s="93" t="b">
        <v>0</v>
      </c>
      <c r="I285" s="93" t="b">
        <v>0</v>
      </c>
      <c r="J285" s="93" t="b">
        <v>0</v>
      </c>
      <c r="K285" s="93" t="b">
        <v>0</v>
      </c>
      <c r="L285" s="93" t="b">
        <v>0</v>
      </c>
    </row>
    <row r="286" spans="1:12" ht="15">
      <c r="A286" s="93" t="s">
        <v>663</v>
      </c>
      <c r="B286" s="93" t="s">
        <v>836</v>
      </c>
      <c r="C286" s="93">
        <v>4</v>
      </c>
      <c r="D286" s="133">
        <v>0</v>
      </c>
      <c r="E286" s="133">
        <v>1.2108533653148932</v>
      </c>
      <c r="F286" s="93" t="s">
        <v>596</v>
      </c>
      <c r="G286" s="93" t="b">
        <v>0</v>
      </c>
      <c r="H286" s="93" t="b">
        <v>0</v>
      </c>
      <c r="I286" s="93" t="b">
        <v>0</v>
      </c>
      <c r="J286" s="93" t="b">
        <v>0</v>
      </c>
      <c r="K286" s="93" t="b">
        <v>0</v>
      </c>
      <c r="L286" s="93" t="b">
        <v>0</v>
      </c>
    </row>
    <row r="287" spans="1:12" ht="15">
      <c r="A287" s="93" t="s">
        <v>841</v>
      </c>
      <c r="B287" s="93" t="s">
        <v>842</v>
      </c>
      <c r="C287" s="93">
        <v>2</v>
      </c>
      <c r="D287" s="133">
        <v>0.004492985009910167</v>
      </c>
      <c r="E287" s="133">
        <v>1.8129133566428555</v>
      </c>
      <c r="F287" s="93" t="s">
        <v>596</v>
      </c>
      <c r="G287" s="93" t="b">
        <v>0</v>
      </c>
      <c r="H287" s="93" t="b">
        <v>0</v>
      </c>
      <c r="I287" s="93" t="b">
        <v>0</v>
      </c>
      <c r="J287" s="93" t="b">
        <v>0</v>
      </c>
      <c r="K287" s="93" t="b">
        <v>0</v>
      </c>
      <c r="L287" s="93" t="b">
        <v>0</v>
      </c>
    </row>
    <row r="288" spans="1:12" ht="15">
      <c r="A288" s="93" t="s">
        <v>842</v>
      </c>
      <c r="B288" s="93" t="s">
        <v>682</v>
      </c>
      <c r="C288" s="93">
        <v>2</v>
      </c>
      <c r="D288" s="133">
        <v>0.004492985009910167</v>
      </c>
      <c r="E288" s="133">
        <v>1.5118833609788744</v>
      </c>
      <c r="F288" s="93" t="s">
        <v>596</v>
      </c>
      <c r="G288" s="93" t="b">
        <v>0</v>
      </c>
      <c r="H288" s="93" t="b">
        <v>0</v>
      </c>
      <c r="I288" s="93" t="b">
        <v>0</v>
      </c>
      <c r="J288" s="93" t="b">
        <v>0</v>
      </c>
      <c r="K288" s="93" t="b">
        <v>0</v>
      </c>
      <c r="L288" s="93" t="b">
        <v>0</v>
      </c>
    </row>
    <row r="289" spans="1:12" ht="15">
      <c r="A289" s="93" t="s">
        <v>682</v>
      </c>
      <c r="B289" s="93" t="s">
        <v>666</v>
      </c>
      <c r="C289" s="93">
        <v>2</v>
      </c>
      <c r="D289" s="133">
        <v>0.004492985009910167</v>
      </c>
      <c r="E289" s="133">
        <v>1.0347621062592118</v>
      </c>
      <c r="F289" s="93" t="s">
        <v>596</v>
      </c>
      <c r="G289" s="93" t="b">
        <v>0</v>
      </c>
      <c r="H289" s="93" t="b">
        <v>0</v>
      </c>
      <c r="I289" s="93" t="b">
        <v>0</v>
      </c>
      <c r="J289" s="93" t="b">
        <v>0</v>
      </c>
      <c r="K289" s="93" t="b">
        <v>0</v>
      </c>
      <c r="L289" s="93" t="b">
        <v>0</v>
      </c>
    </row>
    <row r="290" spans="1:12" ht="15">
      <c r="A290" s="93" t="s">
        <v>683</v>
      </c>
      <c r="B290" s="93" t="s">
        <v>684</v>
      </c>
      <c r="C290" s="93">
        <v>2</v>
      </c>
      <c r="D290" s="133">
        <v>0.004492985009910167</v>
      </c>
      <c r="E290" s="133">
        <v>1.2108533653148932</v>
      </c>
      <c r="F290" s="93" t="s">
        <v>596</v>
      </c>
      <c r="G290" s="93" t="b">
        <v>0</v>
      </c>
      <c r="H290" s="93" t="b">
        <v>0</v>
      </c>
      <c r="I290" s="93" t="b">
        <v>0</v>
      </c>
      <c r="J290" s="93" t="b">
        <v>0</v>
      </c>
      <c r="K290" s="93" t="b">
        <v>0</v>
      </c>
      <c r="L290" s="93" t="b">
        <v>0</v>
      </c>
    </row>
    <row r="291" spans="1:12" ht="15">
      <c r="A291" s="93" t="s">
        <v>684</v>
      </c>
      <c r="B291" s="93" t="s">
        <v>676</v>
      </c>
      <c r="C291" s="93">
        <v>2</v>
      </c>
      <c r="D291" s="133">
        <v>0.004492985009910167</v>
      </c>
      <c r="E291" s="133">
        <v>1.2108533653148932</v>
      </c>
      <c r="F291" s="93" t="s">
        <v>596</v>
      </c>
      <c r="G291" s="93" t="b">
        <v>0</v>
      </c>
      <c r="H291" s="93" t="b">
        <v>0</v>
      </c>
      <c r="I291" s="93" t="b">
        <v>0</v>
      </c>
      <c r="J291" s="93" t="b">
        <v>0</v>
      </c>
      <c r="K291" s="93" t="b">
        <v>0</v>
      </c>
      <c r="L291" s="93" t="b">
        <v>0</v>
      </c>
    </row>
    <row r="292" spans="1:12" ht="15">
      <c r="A292" s="93" t="s">
        <v>678</v>
      </c>
      <c r="B292" s="93" t="s">
        <v>819</v>
      </c>
      <c r="C292" s="93">
        <v>2</v>
      </c>
      <c r="D292" s="133">
        <v>0.004492985009910167</v>
      </c>
      <c r="E292" s="133">
        <v>1.2108533653148932</v>
      </c>
      <c r="F292" s="93" t="s">
        <v>596</v>
      </c>
      <c r="G292" s="93" t="b">
        <v>0</v>
      </c>
      <c r="H292" s="93" t="b">
        <v>0</v>
      </c>
      <c r="I292" s="93" t="b">
        <v>0</v>
      </c>
      <c r="J292" s="93" t="b">
        <v>0</v>
      </c>
      <c r="K292" s="93" t="b">
        <v>0</v>
      </c>
      <c r="L292" s="93" t="b">
        <v>0</v>
      </c>
    </row>
    <row r="293" spans="1:12" ht="15">
      <c r="A293" s="93" t="s">
        <v>819</v>
      </c>
      <c r="B293" s="93" t="s">
        <v>666</v>
      </c>
      <c r="C293" s="93">
        <v>2</v>
      </c>
      <c r="D293" s="133">
        <v>0.004492985009910167</v>
      </c>
      <c r="E293" s="133">
        <v>1.335792101923193</v>
      </c>
      <c r="F293" s="93" t="s">
        <v>596</v>
      </c>
      <c r="G293" s="93" t="b">
        <v>0</v>
      </c>
      <c r="H293" s="93" t="b">
        <v>0</v>
      </c>
      <c r="I293" s="93" t="b">
        <v>0</v>
      </c>
      <c r="J293" s="93" t="b">
        <v>0</v>
      </c>
      <c r="K293" s="93" t="b">
        <v>0</v>
      </c>
      <c r="L293" s="93" t="b">
        <v>0</v>
      </c>
    </row>
    <row r="294" spans="1:12" ht="15">
      <c r="A294" s="93" t="s">
        <v>666</v>
      </c>
      <c r="B294" s="93" t="s">
        <v>820</v>
      </c>
      <c r="C294" s="93">
        <v>2</v>
      </c>
      <c r="D294" s="133">
        <v>0.004492985009910167</v>
      </c>
      <c r="E294" s="133">
        <v>1.335792101923193</v>
      </c>
      <c r="F294" s="93" t="s">
        <v>596</v>
      </c>
      <c r="G294" s="93" t="b">
        <v>0</v>
      </c>
      <c r="H294" s="93" t="b">
        <v>0</v>
      </c>
      <c r="I294" s="93" t="b">
        <v>0</v>
      </c>
      <c r="J294" s="93" t="b">
        <v>0</v>
      </c>
      <c r="K294" s="93" t="b">
        <v>0</v>
      </c>
      <c r="L294" s="93" t="b">
        <v>0</v>
      </c>
    </row>
    <row r="295" spans="1:12" ht="15">
      <c r="A295" s="93" t="s">
        <v>820</v>
      </c>
      <c r="B295" s="93" t="s">
        <v>226</v>
      </c>
      <c r="C295" s="93">
        <v>2</v>
      </c>
      <c r="D295" s="133">
        <v>0.004492985009910167</v>
      </c>
      <c r="E295" s="133">
        <v>1.8129133566428555</v>
      </c>
      <c r="F295" s="93" t="s">
        <v>596</v>
      </c>
      <c r="G295" s="93" t="b">
        <v>0</v>
      </c>
      <c r="H295" s="93" t="b">
        <v>0</v>
      </c>
      <c r="I295" s="93" t="b">
        <v>0</v>
      </c>
      <c r="J295" s="93" t="b">
        <v>0</v>
      </c>
      <c r="K295" s="93" t="b">
        <v>0</v>
      </c>
      <c r="L295" s="93" t="b">
        <v>0</v>
      </c>
    </row>
    <row r="296" spans="1:12" ht="15">
      <c r="A296" s="93" t="s">
        <v>226</v>
      </c>
      <c r="B296" s="93" t="s">
        <v>685</v>
      </c>
      <c r="C296" s="93">
        <v>2</v>
      </c>
      <c r="D296" s="133">
        <v>0.004492985009910167</v>
      </c>
      <c r="E296" s="133">
        <v>1.5118833609788744</v>
      </c>
      <c r="F296" s="93" t="s">
        <v>596</v>
      </c>
      <c r="G296" s="93" t="b">
        <v>0</v>
      </c>
      <c r="H296" s="93" t="b">
        <v>0</v>
      </c>
      <c r="I296" s="93" t="b">
        <v>0</v>
      </c>
      <c r="J296" s="93" t="b">
        <v>0</v>
      </c>
      <c r="K296" s="93" t="b">
        <v>0</v>
      </c>
      <c r="L296" s="93" t="b">
        <v>0</v>
      </c>
    </row>
    <row r="297" spans="1:12" ht="15">
      <c r="A297" s="93" t="s">
        <v>685</v>
      </c>
      <c r="B297" s="93" t="s">
        <v>811</v>
      </c>
      <c r="C297" s="93">
        <v>2</v>
      </c>
      <c r="D297" s="133">
        <v>0.004492985009910167</v>
      </c>
      <c r="E297" s="133">
        <v>1.5118833609788744</v>
      </c>
      <c r="F297" s="93" t="s">
        <v>596</v>
      </c>
      <c r="G297" s="93" t="b">
        <v>0</v>
      </c>
      <c r="H297" s="93" t="b">
        <v>0</v>
      </c>
      <c r="I297" s="93" t="b">
        <v>0</v>
      </c>
      <c r="J297" s="93" t="b">
        <v>0</v>
      </c>
      <c r="K297" s="93" t="b">
        <v>0</v>
      </c>
      <c r="L297" s="93" t="b">
        <v>0</v>
      </c>
    </row>
    <row r="298" spans="1:12" ht="15">
      <c r="A298" s="93" t="s">
        <v>811</v>
      </c>
      <c r="B298" s="93" t="s">
        <v>663</v>
      </c>
      <c r="C298" s="93">
        <v>2</v>
      </c>
      <c r="D298" s="133">
        <v>0.004492985009910167</v>
      </c>
      <c r="E298" s="133">
        <v>1.2108533653148932</v>
      </c>
      <c r="F298" s="93" t="s">
        <v>596</v>
      </c>
      <c r="G298" s="93" t="b">
        <v>0</v>
      </c>
      <c r="H298" s="93" t="b">
        <v>0</v>
      </c>
      <c r="I298" s="93" t="b">
        <v>0</v>
      </c>
      <c r="J298" s="93" t="b">
        <v>0</v>
      </c>
      <c r="K298" s="93" t="b">
        <v>0</v>
      </c>
      <c r="L298" s="93" t="b">
        <v>0</v>
      </c>
    </row>
    <row r="299" spans="1:12" ht="15">
      <c r="A299" s="93" t="s">
        <v>663</v>
      </c>
      <c r="B299" s="93" t="s">
        <v>821</v>
      </c>
      <c r="C299" s="93">
        <v>2</v>
      </c>
      <c r="D299" s="133">
        <v>0.004492985009910167</v>
      </c>
      <c r="E299" s="133">
        <v>1.2108533653148932</v>
      </c>
      <c r="F299" s="93" t="s">
        <v>596</v>
      </c>
      <c r="G299" s="93" t="b">
        <v>0</v>
      </c>
      <c r="H299" s="93" t="b">
        <v>0</v>
      </c>
      <c r="I299" s="93" t="b">
        <v>0</v>
      </c>
      <c r="J299" s="93" t="b">
        <v>0</v>
      </c>
      <c r="K299" s="93" t="b">
        <v>0</v>
      </c>
      <c r="L299" s="93" t="b">
        <v>0</v>
      </c>
    </row>
    <row r="300" spans="1:12" ht="15">
      <c r="A300" s="93" t="s">
        <v>821</v>
      </c>
      <c r="B300" s="93" t="s">
        <v>664</v>
      </c>
      <c r="C300" s="93">
        <v>2</v>
      </c>
      <c r="D300" s="133">
        <v>0.004492985009910167</v>
      </c>
      <c r="E300" s="133">
        <v>1.5118833609788744</v>
      </c>
      <c r="F300" s="93" t="s">
        <v>596</v>
      </c>
      <c r="G300" s="93" t="b">
        <v>0</v>
      </c>
      <c r="H300" s="93" t="b">
        <v>0</v>
      </c>
      <c r="I300" s="93" t="b">
        <v>0</v>
      </c>
      <c r="J300" s="93" t="b">
        <v>0</v>
      </c>
      <c r="K300" s="93" t="b">
        <v>0</v>
      </c>
      <c r="L300" s="93" t="b">
        <v>0</v>
      </c>
    </row>
    <row r="301" spans="1:12" ht="15">
      <c r="A301" s="93" t="s">
        <v>664</v>
      </c>
      <c r="B301" s="93" t="s">
        <v>266</v>
      </c>
      <c r="C301" s="93">
        <v>2</v>
      </c>
      <c r="D301" s="133">
        <v>0.004492985009910167</v>
      </c>
      <c r="E301" s="133">
        <v>1.5118833609788744</v>
      </c>
      <c r="F301" s="93" t="s">
        <v>596</v>
      </c>
      <c r="G301" s="93" t="b">
        <v>0</v>
      </c>
      <c r="H301" s="93" t="b">
        <v>0</v>
      </c>
      <c r="I301" s="93" t="b">
        <v>0</v>
      </c>
      <c r="J301" s="93" t="b">
        <v>1</v>
      </c>
      <c r="K301" s="93" t="b">
        <v>0</v>
      </c>
      <c r="L301" s="93" t="b">
        <v>0</v>
      </c>
    </row>
    <row r="302" spans="1:12" ht="15">
      <c r="A302" s="93" t="s">
        <v>266</v>
      </c>
      <c r="B302" s="93" t="s">
        <v>682</v>
      </c>
      <c r="C302" s="93">
        <v>2</v>
      </c>
      <c r="D302" s="133">
        <v>0.004492985009910167</v>
      </c>
      <c r="E302" s="133">
        <v>1.5118833609788744</v>
      </c>
      <c r="F302" s="93" t="s">
        <v>596</v>
      </c>
      <c r="G302" s="93" t="b">
        <v>1</v>
      </c>
      <c r="H302" s="93" t="b">
        <v>0</v>
      </c>
      <c r="I302" s="93" t="b">
        <v>0</v>
      </c>
      <c r="J302" s="93" t="b">
        <v>0</v>
      </c>
      <c r="K302" s="93" t="b">
        <v>0</v>
      </c>
      <c r="L302" s="93" t="b">
        <v>0</v>
      </c>
    </row>
    <row r="303" spans="1:12" ht="15">
      <c r="A303" s="93" t="s">
        <v>682</v>
      </c>
      <c r="B303" s="93" t="s">
        <v>665</v>
      </c>
      <c r="C303" s="93">
        <v>2</v>
      </c>
      <c r="D303" s="133">
        <v>0.004492985009910167</v>
      </c>
      <c r="E303" s="133">
        <v>1.2108533653148932</v>
      </c>
      <c r="F303" s="93" t="s">
        <v>596</v>
      </c>
      <c r="G303" s="93" t="b">
        <v>0</v>
      </c>
      <c r="H303" s="93" t="b">
        <v>0</v>
      </c>
      <c r="I303" s="93" t="b">
        <v>0</v>
      </c>
      <c r="J303" s="93" t="b">
        <v>0</v>
      </c>
      <c r="K303" s="93" t="b">
        <v>0</v>
      </c>
      <c r="L303" s="93" t="b">
        <v>0</v>
      </c>
    </row>
    <row r="304" spans="1:12" ht="15">
      <c r="A304" s="93" t="s">
        <v>665</v>
      </c>
      <c r="B304" s="93" t="s">
        <v>843</v>
      </c>
      <c r="C304" s="93">
        <v>2</v>
      </c>
      <c r="D304" s="133">
        <v>0.004492985009910167</v>
      </c>
      <c r="E304" s="133">
        <v>1.5118833609788744</v>
      </c>
      <c r="F304" s="93" t="s">
        <v>596</v>
      </c>
      <c r="G304" s="93" t="b">
        <v>0</v>
      </c>
      <c r="H304" s="93" t="b">
        <v>0</v>
      </c>
      <c r="I304" s="93" t="b">
        <v>0</v>
      </c>
      <c r="J304" s="93" t="b">
        <v>0</v>
      </c>
      <c r="K304" s="93" t="b">
        <v>0</v>
      </c>
      <c r="L304" s="93" t="b">
        <v>0</v>
      </c>
    </row>
    <row r="305" spans="1:12" ht="15">
      <c r="A305" s="93" t="s">
        <v>843</v>
      </c>
      <c r="B305" s="93" t="s">
        <v>666</v>
      </c>
      <c r="C305" s="93">
        <v>2</v>
      </c>
      <c r="D305" s="133">
        <v>0.004492985009910167</v>
      </c>
      <c r="E305" s="133">
        <v>1.335792101923193</v>
      </c>
      <c r="F305" s="93" t="s">
        <v>596</v>
      </c>
      <c r="G305" s="93" t="b">
        <v>0</v>
      </c>
      <c r="H305" s="93" t="b">
        <v>0</v>
      </c>
      <c r="I305" s="93" t="b">
        <v>0</v>
      </c>
      <c r="J305" s="93" t="b">
        <v>0</v>
      </c>
      <c r="K305" s="93" t="b">
        <v>0</v>
      </c>
      <c r="L305" s="93" t="b">
        <v>0</v>
      </c>
    </row>
    <row r="306" spans="1:12" ht="15">
      <c r="A306" s="93" t="s">
        <v>683</v>
      </c>
      <c r="B306" s="93" t="s">
        <v>664</v>
      </c>
      <c r="C306" s="93">
        <v>2</v>
      </c>
      <c r="D306" s="133">
        <v>0.004492985009910167</v>
      </c>
      <c r="E306" s="133">
        <v>1.2108533653148932</v>
      </c>
      <c r="F306" s="93" t="s">
        <v>596</v>
      </c>
      <c r="G306" s="93" t="b">
        <v>0</v>
      </c>
      <c r="H306" s="93" t="b">
        <v>0</v>
      </c>
      <c r="I306" s="93" t="b">
        <v>0</v>
      </c>
      <c r="J306" s="93" t="b">
        <v>0</v>
      </c>
      <c r="K306" s="93" t="b">
        <v>0</v>
      </c>
      <c r="L306" s="93" t="b">
        <v>0</v>
      </c>
    </row>
    <row r="307" spans="1:12" ht="15">
      <c r="A307" s="93" t="s">
        <v>664</v>
      </c>
      <c r="B307" s="93" t="s">
        <v>269</v>
      </c>
      <c r="C307" s="93">
        <v>2</v>
      </c>
      <c r="D307" s="133">
        <v>0.004492985009910167</v>
      </c>
      <c r="E307" s="133">
        <v>1.5118833609788744</v>
      </c>
      <c r="F307" s="93" t="s">
        <v>596</v>
      </c>
      <c r="G307" s="93" t="b">
        <v>0</v>
      </c>
      <c r="H307" s="93" t="b">
        <v>0</v>
      </c>
      <c r="I307" s="93" t="b">
        <v>0</v>
      </c>
      <c r="J307" s="93" t="b">
        <v>0</v>
      </c>
      <c r="K307" s="93" t="b">
        <v>0</v>
      </c>
      <c r="L307" s="93" t="b">
        <v>0</v>
      </c>
    </row>
    <row r="308" spans="1:12" ht="15">
      <c r="A308" s="93" t="s">
        <v>269</v>
      </c>
      <c r="B308" s="93" t="s">
        <v>663</v>
      </c>
      <c r="C308" s="93">
        <v>2</v>
      </c>
      <c r="D308" s="133">
        <v>0.004492985009910167</v>
      </c>
      <c r="E308" s="133">
        <v>1.2108533653148932</v>
      </c>
      <c r="F308" s="93" t="s">
        <v>596</v>
      </c>
      <c r="G308" s="93" t="b">
        <v>0</v>
      </c>
      <c r="H308" s="93" t="b">
        <v>0</v>
      </c>
      <c r="I308" s="93" t="b">
        <v>0</v>
      </c>
      <c r="J308" s="93" t="b">
        <v>0</v>
      </c>
      <c r="K308" s="93" t="b">
        <v>0</v>
      </c>
      <c r="L308" s="93" t="b">
        <v>0</v>
      </c>
    </row>
    <row r="309" spans="1:12" ht="15">
      <c r="A309" s="93" t="s">
        <v>836</v>
      </c>
      <c r="B309" s="93" t="s">
        <v>822</v>
      </c>
      <c r="C309" s="93">
        <v>2</v>
      </c>
      <c r="D309" s="133">
        <v>0.004492985009910167</v>
      </c>
      <c r="E309" s="133">
        <v>1.5118833609788744</v>
      </c>
      <c r="F309" s="93" t="s">
        <v>596</v>
      </c>
      <c r="G309" s="93" t="b">
        <v>0</v>
      </c>
      <c r="H309" s="93" t="b">
        <v>0</v>
      </c>
      <c r="I309" s="93" t="b">
        <v>0</v>
      </c>
      <c r="J309" s="93" t="b">
        <v>0</v>
      </c>
      <c r="K309" s="93" t="b">
        <v>0</v>
      </c>
      <c r="L309" s="93" t="b">
        <v>0</v>
      </c>
    </row>
    <row r="310" spans="1:12" ht="15">
      <c r="A310" s="93" t="s">
        <v>822</v>
      </c>
      <c r="B310" s="93" t="s">
        <v>823</v>
      </c>
      <c r="C310" s="93">
        <v>2</v>
      </c>
      <c r="D310" s="133">
        <v>0.004492985009910167</v>
      </c>
      <c r="E310" s="133">
        <v>1.8129133566428555</v>
      </c>
      <c r="F310" s="93" t="s">
        <v>596</v>
      </c>
      <c r="G310" s="93" t="b">
        <v>0</v>
      </c>
      <c r="H310" s="93" t="b">
        <v>0</v>
      </c>
      <c r="I310" s="93" t="b">
        <v>0</v>
      </c>
      <c r="J310" s="93" t="b">
        <v>0</v>
      </c>
      <c r="K310" s="93" t="b">
        <v>0</v>
      </c>
      <c r="L310" s="93" t="b">
        <v>0</v>
      </c>
    </row>
    <row r="311" spans="1:12" ht="15">
      <c r="A311" s="93" t="s">
        <v>823</v>
      </c>
      <c r="B311" s="93" t="s">
        <v>812</v>
      </c>
      <c r="C311" s="93">
        <v>2</v>
      </c>
      <c r="D311" s="133">
        <v>0.004492985009910167</v>
      </c>
      <c r="E311" s="133">
        <v>1.8129133566428555</v>
      </c>
      <c r="F311" s="93" t="s">
        <v>596</v>
      </c>
      <c r="G311" s="93" t="b">
        <v>0</v>
      </c>
      <c r="H311" s="93" t="b">
        <v>0</v>
      </c>
      <c r="I311" s="93" t="b">
        <v>0</v>
      </c>
      <c r="J311" s="93" t="b">
        <v>0</v>
      </c>
      <c r="K311" s="93" t="b">
        <v>0</v>
      </c>
      <c r="L311" s="93" t="b">
        <v>0</v>
      </c>
    </row>
    <row r="312" spans="1:12" ht="15">
      <c r="A312" s="93" t="s">
        <v>812</v>
      </c>
      <c r="B312" s="93" t="s">
        <v>669</v>
      </c>
      <c r="C312" s="93">
        <v>2</v>
      </c>
      <c r="D312" s="133">
        <v>0.004492985009910167</v>
      </c>
      <c r="E312" s="133">
        <v>1.5118833609788744</v>
      </c>
      <c r="F312" s="93" t="s">
        <v>596</v>
      </c>
      <c r="G312" s="93" t="b">
        <v>0</v>
      </c>
      <c r="H312" s="93" t="b">
        <v>0</v>
      </c>
      <c r="I312" s="93" t="b">
        <v>0</v>
      </c>
      <c r="J312" s="93" t="b">
        <v>0</v>
      </c>
      <c r="K312" s="93" t="b">
        <v>0</v>
      </c>
      <c r="L312" s="93" t="b">
        <v>0</v>
      </c>
    </row>
    <row r="313" spans="1:12" ht="15">
      <c r="A313" s="93" t="s">
        <v>672</v>
      </c>
      <c r="B313" s="93" t="s">
        <v>840</v>
      </c>
      <c r="C313" s="93">
        <v>2</v>
      </c>
      <c r="D313" s="133">
        <v>0.004492985009910167</v>
      </c>
      <c r="E313" s="133">
        <v>1.8129133566428555</v>
      </c>
      <c r="F313" s="93" t="s">
        <v>596</v>
      </c>
      <c r="G313" s="93" t="b">
        <v>0</v>
      </c>
      <c r="H313" s="93" t="b">
        <v>0</v>
      </c>
      <c r="I313" s="93" t="b">
        <v>0</v>
      </c>
      <c r="J313" s="93" t="b">
        <v>0</v>
      </c>
      <c r="K313" s="93" t="b">
        <v>0</v>
      </c>
      <c r="L313" s="93" t="b">
        <v>0</v>
      </c>
    </row>
    <row r="314" spans="1:12" ht="15">
      <c r="A314" s="93" t="s">
        <v>840</v>
      </c>
      <c r="B314" s="93" t="s">
        <v>668</v>
      </c>
      <c r="C314" s="93">
        <v>2</v>
      </c>
      <c r="D314" s="133">
        <v>0.004492985009910167</v>
      </c>
      <c r="E314" s="133">
        <v>1.8129133566428555</v>
      </c>
      <c r="F314" s="93" t="s">
        <v>596</v>
      </c>
      <c r="G314" s="93" t="b">
        <v>0</v>
      </c>
      <c r="H314" s="93" t="b">
        <v>0</v>
      </c>
      <c r="I314" s="93" t="b">
        <v>0</v>
      </c>
      <c r="J314" s="93" t="b">
        <v>0</v>
      </c>
      <c r="K314" s="93" t="b">
        <v>0</v>
      </c>
      <c r="L314" s="93" t="b">
        <v>0</v>
      </c>
    </row>
    <row r="315" spans="1:12" ht="15">
      <c r="A315" s="93" t="s">
        <v>668</v>
      </c>
      <c r="B315" s="93" t="s">
        <v>676</v>
      </c>
      <c r="C315" s="93">
        <v>2</v>
      </c>
      <c r="D315" s="133">
        <v>0.004492985009910167</v>
      </c>
      <c r="E315" s="133">
        <v>1.5118833609788744</v>
      </c>
      <c r="F315" s="93" t="s">
        <v>596</v>
      </c>
      <c r="G315" s="93" t="b">
        <v>0</v>
      </c>
      <c r="H315" s="93" t="b">
        <v>0</v>
      </c>
      <c r="I315" s="93" t="b">
        <v>0</v>
      </c>
      <c r="J315" s="93" t="b">
        <v>0</v>
      </c>
      <c r="K315" s="93" t="b">
        <v>0</v>
      </c>
      <c r="L315" s="93" t="b">
        <v>0</v>
      </c>
    </row>
    <row r="316" spans="1:12" ht="15">
      <c r="A316" s="93" t="s">
        <v>678</v>
      </c>
      <c r="B316" s="93" t="s">
        <v>673</v>
      </c>
      <c r="C316" s="93">
        <v>2</v>
      </c>
      <c r="D316" s="133">
        <v>0.004492985009910167</v>
      </c>
      <c r="E316" s="133">
        <v>0.909823369650912</v>
      </c>
      <c r="F316" s="93" t="s">
        <v>596</v>
      </c>
      <c r="G316" s="93" t="b">
        <v>0</v>
      </c>
      <c r="H316" s="93" t="b">
        <v>0</v>
      </c>
      <c r="I316" s="93" t="b">
        <v>0</v>
      </c>
      <c r="J316" s="93" t="b">
        <v>0</v>
      </c>
      <c r="K316" s="93" t="b">
        <v>0</v>
      </c>
      <c r="L316" s="93" t="b">
        <v>0</v>
      </c>
    </row>
    <row r="317" spans="1:12" ht="15">
      <c r="A317" s="93" t="s">
        <v>673</v>
      </c>
      <c r="B317" s="93" t="s">
        <v>824</v>
      </c>
      <c r="C317" s="93">
        <v>2</v>
      </c>
      <c r="D317" s="133">
        <v>0.004492985009910167</v>
      </c>
      <c r="E317" s="133">
        <v>1.5118833609788744</v>
      </c>
      <c r="F317" s="93" t="s">
        <v>596</v>
      </c>
      <c r="G317" s="93" t="b">
        <v>0</v>
      </c>
      <c r="H317" s="93" t="b">
        <v>0</v>
      </c>
      <c r="I317" s="93" t="b">
        <v>0</v>
      </c>
      <c r="J317" s="93" t="b">
        <v>0</v>
      </c>
      <c r="K317" s="93" t="b">
        <v>0</v>
      </c>
      <c r="L317" s="93" t="b">
        <v>0</v>
      </c>
    </row>
    <row r="318" spans="1:12" ht="15">
      <c r="A318" s="93" t="s">
        <v>824</v>
      </c>
      <c r="B318" s="93" t="s">
        <v>825</v>
      </c>
      <c r="C318" s="93">
        <v>2</v>
      </c>
      <c r="D318" s="133">
        <v>0.004492985009910167</v>
      </c>
      <c r="E318" s="133">
        <v>1.8129133566428555</v>
      </c>
      <c r="F318" s="93" t="s">
        <v>596</v>
      </c>
      <c r="G318" s="93" t="b">
        <v>0</v>
      </c>
      <c r="H318" s="93" t="b">
        <v>0</v>
      </c>
      <c r="I318" s="93" t="b">
        <v>0</v>
      </c>
      <c r="J318" s="93" t="b">
        <v>0</v>
      </c>
      <c r="K318" s="93" t="b">
        <v>0</v>
      </c>
      <c r="L318" s="93" t="b">
        <v>0</v>
      </c>
    </row>
    <row r="319" spans="1:12" ht="15">
      <c r="A319" s="93" t="s">
        <v>825</v>
      </c>
      <c r="B319" s="93" t="s">
        <v>670</v>
      </c>
      <c r="C319" s="93">
        <v>2</v>
      </c>
      <c r="D319" s="133">
        <v>0.004492985009910167</v>
      </c>
      <c r="E319" s="133">
        <v>1.8129133566428555</v>
      </c>
      <c r="F319" s="93" t="s">
        <v>596</v>
      </c>
      <c r="G319" s="93" t="b">
        <v>0</v>
      </c>
      <c r="H319" s="93" t="b">
        <v>0</v>
      </c>
      <c r="I319" s="93" t="b">
        <v>0</v>
      </c>
      <c r="J319" s="93" t="b">
        <v>0</v>
      </c>
      <c r="K319" s="93" t="b">
        <v>0</v>
      </c>
      <c r="L319" s="93" t="b">
        <v>0</v>
      </c>
    </row>
    <row r="320" spans="1:12" ht="15">
      <c r="A320" s="93" t="s">
        <v>670</v>
      </c>
      <c r="B320" s="93" t="s">
        <v>671</v>
      </c>
      <c r="C320" s="93">
        <v>2</v>
      </c>
      <c r="D320" s="133">
        <v>0.004492985009910167</v>
      </c>
      <c r="E320" s="133">
        <v>1.8129133566428555</v>
      </c>
      <c r="F320" s="93" t="s">
        <v>596</v>
      </c>
      <c r="G320" s="93" t="b">
        <v>0</v>
      </c>
      <c r="H320" s="93" t="b">
        <v>0</v>
      </c>
      <c r="I320" s="93" t="b">
        <v>0</v>
      </c>
      <c r="J320" s="93" t="b">
        <v>0</v>
      </c>
      <c r="K320" s="93" t="b">
        <v>0</v>
      </c>
      <c r="L320" s="93" t="b">
        <v>0</v>
      </c>
    </row>
    <row r="321" spans="1:12" ht="15">
      <c r="A321" s="93" t="s">
        <v>671</v>
      </c>
      <c r="B321" s="93" t="s">
        <v>813</v>
      </c>
      <c r="C321" s="93">
        <v>2</v>
      </c>
      <c r="D321" s="133">
        <v>0.004492985009910167</v>
      </c>
      <c r="E321" s="133">
        <v>1.8129133566428555</v>
      </c>
      <c r="F321" s="93" t="s">
        <v>596</v>
      </c>
      <c r="G321" s="93" t="b">
        <v>0</v>
      </c>
      <c r="H321" s="93" t="b">
        <v>0</v>
      </c>
      <c r="I321" s="93" t="b">
        <v>0</v>
      </c>
      <c r="J321" s="93" t="b">
        <v>0</v>
      </c>
      <c r="K321" s="93" t="b">
        <v>0</v>
      </c>
      <c r="L321" s="93" t="b">
        <v>0</v>
      </c>
    </row>
    <row r="322" spans="1:12" ht="15">
      <c r="A322" s="93" t="s">
        <v>813</v>
      </c>
      <c r="B322" s="93" t="s">
        <v>844</v>
      </c>
      <c r="C322" s="93">
        <v>2</v>
      </c>
      <c r="D322" s="133">
        <v>0.004492985009910167</v>
      </c>
      <c r="E322" s="133">
        <v>1.8129133566428555</v>
      </c>
      <c r="F322" s="93" t="s">
        <v>596</v>
      </c>
      <c r="G322" s="93" t="b">
        <v>0</v>
      </c>
      <c r="H322" s="93" t="b">
        <v>0</v>
      </c>
      <c r="I322" s="93" t="b">
        <v>0</v>
      </c>
      <c r="J322" s="93" t="b">
        <v>0</v>
      </c>
      <c r="K322" s="93" t="b">
        <v>0</v>
      </c>
      <c r="L322" s="93" t="b">
        <v>0</v>
      </c>
    </row>
    <row r="323" spans="1:12" ht="15">
      <c r="A323" s="93" t="s">
        <v>844</v>
      </c>
      <c r="B323" s="93" t="s">
        <v>845</v>
      </c>
      <c r="C323" s="93">
        <v>2</v>
      </c>
      <c r="D323" s="133">
        <v>0.004492985009910167</v>
      </c>
      <c r="E323" s="133">
        <v>1.8129133566428555</v>
      </c>
      <c r="F323" s="93" t="s">
        <v>596</v>
      </c>
      <c r="G323" s="93" t="b">
        <v>0</v>
      </c>
      <c r="H323" s="93" t="b">
        <v>0</v>
      </c>
      <c r="I323" s="93" t="b">
        <v>0</v>
      </c>
      <c r="J323" s="93" t="b">
        <v>0</v>
      </c>
      <c r="K323" s="93" t="b">
        <v>0</v>
      </c>
      <c r="L323" s="93" t="b">
        <v>0</v>
      </c>
    </row>
    <row r="324" spans="1:12" ht="15">
      <c r="A324" s="93" t="s">
        <v>845</v>
      </c>
      <c r="B324" s="93" t="s">
        <v>232</v>
      </c>
      <c r="C324" s="93">
        <v>2</v>
      </c>
      <c r="D324" s="133">
        <v>0.004492985009910167</v>
      </c>
      <c r="E324" s="133">
        <v>1.8129133566428555</v>
      </c>
      <c r="F324" s="93" t="s">
        <v>596</v>
      </c>
      <c r="G324" s="93" t="b">
        <v>0</v>
      </c>
      <c r="H324" s="93" t="b">
        <v>0</v>
      </c>
      <c r="I324" s="93" t="b">
        <v>0</v>
      </c>
      <c r="J324" s="93" t="b">
        <v>0</v>
      </c>
      <c r="K324" s="93" t="b">
        <v>0</v>
      </c>
      <c r="L324" s="93" t="b">
        <v>0</v>
      </c>
    </row>
    <row r="325" spans="1:12" ht="15">
      <c r="A325" s="93" t="s">
        <v>232</v>
      </c>
      <c r="B325" s="93" t="s">
        <v>685</v>
      </c>
      <c r="C325" s="93">
        <v>2</v>
      </c>
      <c r="D325" s="133">
        <v>0.004492985009910167</v>
      </c>
      <c r="E325" s="133">
        <v>1.5118833609788744</v>
      </c>
      <c r="F325" s="93" t="s">
        <v>596</v>
      </c>
      <c r="G325" s="93" t="b">
        <v>0</v>
      </c>
      <c r="H325" s="93" t="b">
        <v>0</v>
      </c>
      <c r="I325" s="93" t="b">
        <v>0</v>
      </c>
      <c r="J325" s="93" t="b">
        <v>0</v>
      </c>
      <c r="K325" s="93" t="b">
        <v>0</v>
      </c>
      <c r="L325" s="93" t="b">
        <v>0</v>
      </c>
    </row>
    <row r="326" spans="1:12" ht="15">
      <c r="A326" s="93" t="s">
        <v>685</v>
      </c>
      <c r="B326" s="93" t="s">
        <v>650</v>
      </c>
      <c r="C326" s="93">
        <v>2</v>
      </c>
      <c r="D326" s="133">
        <v>0.004492985009910167</v>
      </c>
      <c r="E326" s="133">
        <v>1.5118833609788744</v>
      </c>
      <c r="F326" s="93" t="s">
        <v>596</v>
      </c>
      <c r="G326" s="93" t="b">
        <v>0</v>
      </c>
      <c r="H326" s="93" t="b">
        <v>0</v>
      </c>
      <c r="I326" s="93" t="b">
        <v>0</v>
      </c>
      <c r="J326" s="93" t="b">
        <v>0</v>
      </c>
      <c r="K326" s="93" t="b">
        <v>0</v>
      </c>
      <c r="L326" s="93" t="b">
        <v>0</v>
      </c>
    </row>
    <row r="327" spans="1:12" ht="15">
      <c r="A327" s="93" t="s">
        <v>650</v>
      </c>
      <c r="B327" s="93" t="s">
        <v>814</v>
      </c>
      <c r="C327" s="93">
        <v>2</v>
      </c>
      <c r="D327" s="133">
        <v>0.004492985009910167</v>
      </c>
      <c r="E327" s="133">
        <v>1.8129133566428555</v>
      </c>
      <c r="F327" s="93" t="s">
        <v>596</v>
      </c>
      <c r="G327" s="93" t="b">
        <v>0</v>
      </c>
      <c r="H327" s="93" t="b">
        <v>0</v>
      </c>
      <c r="I327" s="93" t="b">
        <v>0</v>
      </c>
      <c r="J327" s="93" t="b">
        <v>0</v>
      </c>
      <c r="K327" s="93" t="b">
        <v>0</v>
      </c>
      <c r="L327" s="93" t="b">
        <v>0</v>
      </c>
    </row>
    <row r="328" spans="1:12" ht="15">
      <c r="A328" s="93" t="s">
        <v>814</v>
      </c>
      <c r="B328" s="93" t="s">
        <v>815</v>
      </c>
      <c r="C328" s="93">
        <v>2</v>
      </c>
      <c r="D328" s="133">
        <v>0.004492985009910167</v>
      </c>
      <c r="E328" s="133">
        <v>1.8129133566428555</v>
      </c>
      <c r="F328" s="93" t="s">
        <v>596</v>
      </c>
      <c r="G328" s="93" t="b">
        <v>0</v>
      </c>
      <c r="H328" s="93" t="b">
        <v>0</v>
      </c>
      <c r="I328" s="93" t="b">
        <v>0</v>
      </c>
      <c r="J328" s="93" t="b">
        <v>0</v>
      </c>
      <c r="K328" s="93" t="b">
        <v>0</v>
      </c>
      <c r="L328" s="93" t="b">
        <v>0</v>
      </c>
    </row>
    <row r="329" spans="1:12" ht="15">
      <c r="A329" s="93" t="s">
        <v>815</v>
      </c>
      <c r="B329" s="93" t="s">
        <v>846</v>
      </c>
      <c r="C329" s="93">
        <v>2</v>
      </c>
      <c r="D329" s="133">
        <v>0.004492985009910167</v>
      </c>
      <c r="E329" s="133">
        <v>1.8129133566428555</v>
      </c>
      <c r="F329" s="93" t="s">
        <v>596</v>
      </c>
      <c r="G329" s="93" t="b">
        <v>0</v>
      </c>
      <c r="H329" s="93" t="b">
        <v>0</v>
      </c>
      <c r="I329" s="93" t="b">
        <v>0</v>
      </c>
      <c r="J329" s="93" t="b">
        <v>0</v>
      </c>
      <c r="K329" s="93" t="b">
        <v>0</v>
      </c>
      <c r="L329" s="93" t="b">
        <v>0</v>
      </c>
    </row>
    <row r="330" spans="1:12" ht="15">
      <c r="A330" s="93" t="s">
        <v>846</v>
      </c>
      <c r="B330" s="93" t="s">
        <v>847</v>
      </c>
      <c r="C330" s="93">
        <v>2</v>
      </c>
      <c r="D330" s="133">
        <v>0.004492985009910167</v>
      </c>
      <c r="E330" s="133">
        <v>1.8129133566428555</v>
      </c>
      <c r="F330" s="93" t="s">
        <v>596</v>
      </c>
      <c r="G330" s="93" t="b">
        <v>0</v>
      </c>
      <c r="H330" s="93" t="b">
        <v>0</v>
      </c>
      <c r="I330" s="93" t="b">
        <v>0</v>
      </c>
      <c r="J330" s="93" t="b">
        <v>0</v>
      </c>
      <c r="K330" s="93" t="b">
        <v>0</v>
      </c>
      <c r="L330" s="93" t="b">
        <v>0</v>
      </c>
    </row>
    <row r="331" spans="1:12" ht="15">
      <c r="A331" s="93" t="s">
        <v>847</v>
      </c>
      <c r="B331" s="93" t="s">
        <v>673</v>
      </c>
      <c r="C331" s="93">
        <v>2</v>
      </c>
      <c r="D331" s="133">
        <v>0.004492985009910167</v>
      </c>
      <c r="E331" s="133">
        <v>1.5118833609788744</v>
      </c>
      <c r="F331" s="93" t="s">
        <v>596</v>
      </c>
      <c r="G331" s="93" t="b">
        <v>0</v>
      </c>
      <c r="H331" s="93" t="b">
        <v>0</v>
      </c>
      <c r="I331" s="93" t="b">
        <v>0</v>
      </c>
      <c r="J331" s="93" t="b">
        <v>0</v>
      </c>
      <c r="K331" s="93" t="b">
        <v>0</v>
      </c>
      <c r="L331" s="93" t="b">
        <v>0</v>
      </c>
    </row>
    <row r="332" spans="1:12" ht="15">
      <c r="A332" s="93" t="s">
        <v>673</v>
      </c>
      <c r="B332" s="93" t="s">
        <v>684</v>
      </c>
      <c r="C332" s="93">
        <v>2</v>
      </c>
      <c r="D332" s="133">
        <v>0.004492985009910167</v>
      </c>
      <c r="E332" s="133">
        <v>1.2108533653148932</v>
      </c>
      <c r="F332" s="93" t="s">
        <v>596</v>
      </c>
      <c r="G332" s="93" t="b">
        <v>0</v>
      </c>
      <c r="H332" s="93" t="b">
        <v>0</v>
      </c>
      <c r="I332" s="93" t="b">
        <v>0</v>
      </c>
      <c r="J332" s="93" t="b">
        <v>0</v>
      </c>
      <c r="K332" s="93" t="b">
        <v>0</v>
      </c>
      <c r="L332" s="93" t="b">
        <v>0</v>
      </c>
    </row>
    <row r="333" spans="1:12" ht="15">
      <c r="A333" s="93" t="s">
        <v>684</v>
      </c>
      <c r="B333" s="93" t="s">
        <v>663</v>
      </c>
      <c r="C333" s="93">
        <v>2</v>
      </c>
      <c r="D333" s="133">
        <v>0.004492985009910167</v>
      </c>
      <c r="E333" s="133">
        <v>0.909823369650912</v>
      </c>
      <c r="F333" s="93" t="s">
        <v>596</v>
      </c>
      <c r="G333" s="93" t="b">
        <v>0</v>
      </c>
      <c r="H333" s="93" t="b">
        <v>0</v>
      </c>
      <c r="I333" s="93" t="b">
        <v>0</v>
      </c>
      <c r="J333" s="93" t="b">
        <v>0</v>
      </c>
      <c r="K333" s="93" t="b">
        <v>0</v>
      </c>
      <c r="L333" s="93" t="b">
        <v>0</v>
      </c>
    </row>
    <row r="334" spans="1:12" ht="15">
      <c r="A334" s="93" t="s">
        <v>836</v>
      </c>
      <c r="B334" s="93" t="s">
        <v>665</v>
      </c>
      <c r="C334" s="93">
        <v>2</v>
      </c>
      <c r="D334" s="133">
        <v>0.004492985009910167</v>
      </c>
      <c r="E334" s="133">
        <v>1.2108533653148932</v>
      </c>
      <c r="F334" s="93" t="s">
        <v>596</v>
      </c>
      <c r="G334" s="93" t="b">
        <v>0</v>
      </c>
      <c r="H334" s="93" t="b">
        <v>0</v>
      </c>
      <c r="I334" s="93" t="b">
        <v>0</v>
      </c>
      <c r="J334" s="93" t="b">
        <v>0</v>
      </c>
      <c r="K334" s="93" t="b">
        <v>0</v>
      </c>
      <c r="L334" s="93" t="b">
        <v>0</v>
      </c>
    </row>
    <row r="335" spans="1:12" ht="15">
      <c r="A335" s="93" t="s">
        <v>665</v>
      </c>
      <c r="B335" s="93" t="s">
        <v>663</v>
      </c>
      <c r="C335" s="93">
        <v>2</v>
      </c>
      <c r="D335" s="133">
        <v>0.004492985009910167</v>
      </c>
      <c r="E335" s="133">
        <v>0.909823369650912</v>
      </c>
      <c r="F335" s="93" t="s">
        <v>596</v>
      </c>
      <c r="G335" s="93" t="b">
        <v>0</v>
      </c>
      <c r="H335" s="93" t="b">
        <v>0</v>
      </c>
      <c r="I335" s="93" t="b">
        <v>0</v>
      </c>
      <c r="J335" s="93" t="b">
        <v>0</v>
      </c>
      <c r="K335" s="93" t="b">
        <v>0</v>
      </c>
      <c r="L335" s="93" t="b">
        <v>0</v>
      </c>
    </row>
    <row r="336" spans="1:12" ht="15">
      <c r="A336" s="93" t="s">
        <v>663</v>
      </c>
      <c r="B336" s="93" t="s">
        <v>826</v>
      </c>
      <c r="C336" s="93">
        <v>2</v>
      </c>
      <c r="D336" s="133">
        <v>0.004492985009910167</v>
      </c>
      <c r="E336" s="133">
        <v>1.2108533653148932</v>
      </c>
      <c r="F336" s="93" t="s">
        <v>596</v>
      </c>
      <c r="G336" s="93" t="b">
        <v>0</v>
      </c>
      <c r="H336" s="93" t="b">
        <v>0</v>
      </c>
      <c r="I336" s="93" t="b">
        <v>0</v>
      </c>
      <c r="J336" s="93" t="b">
        <v>0</v>
      </c>
      <c r="K336" s="93" t="b">
        <v>0</v>
      </c>
      <c r="L336" s="93" t="b">
        <v>0</v>
      </c>
    </row>
    <row r="337" spans="1:12" ht="15">
      <c r="A337" s="93" t="s">
        <v>826</v>
      </c>
      <c r="B337" s="93" t="s">
        <v>848</v>
      </c>
      <c r="C337" s="93">
        <v>2</v>
      </c>
      <c r="D337" s="133">
        <v>0.004492985009910167</v>
      </c>
      <c r="E337" s="133">
        <v>1.8129133566428555</v>
      </c>
      <c r="F337" s="93" t="s">
        <v>596</v>
      </c>
      <c r="G337" s="93" t="b">
        <v>0</v>
      </c>
      <c r="H337" s="93" t="b">
        <v>0</v>
      </c>
      <c r="I337" s="93" t="b">
        <v>0</v>
      </c>
      <c r="J337" s="93" t="b">
        <v>0</v>
      </c>
      <c r="K337" s="93" t="b">
        <v>0</v>
      </c>
      <c r="L337" s="93" t="b">
        <v>0</v>
      </c>
    </row>
    <row r="338" spans="1:12" ht="15">
      <c r="A338" s="93" t="s">
        <v>848</v>
      </c>
      <c r="B338" s="93" t="s">
        <v>669</v>
      </c>
      <c r="C338" s="93">
        <v>2</v>
      </c>
      <c r="D338" s="133">
        <v>0.004492985009910167</v>
      </c>
      <c r="E338" s="133">
        <v>1.5118833609788744</v>
      </c>
      <c r="F338" s="93" t="s">
        <v>596</v>
      </c>
      <c r="G338" s="93" t="b">
        <v>0</v>
      </c>
      <c r="H338" s="93" t="b">
        <v>0</v>
      </c>
      <c r="I338" s="93" t="b">
        <v>0</v>
      </c>
      <c r="J338" s="93" t="b">
        <v>0</v>
      </c>
      <c r="K338" s="93" t="b">
        <v>0</v>
      </c>
      <c r="L338" s="93" t="b">
        <v>0</v>
      </c>
    </row>
    <row r="339" spans="1:12" ht="15">
      <c r="A339" s="93" t="s">
        <v>669</v>
      </c>
      <c r="B339" s="93" t="s">
        <v>849</v>
      </c>
      <c r="C339" s="93">
        <v>2</v>
      </c>
      <c r="D339" s="133">
        <v>0.004492985009910167</v>
      </c>
      <c r="E339" s="133">
        <v>1.8129133566428555</v>
      </c>
      <c r="F339" s="93" t="s">
        <v>596</v>
      </c>
      <c r="G339" s="93" t="b">
        <v>0</v>
      </c>
      <c r="H339" s="93" t="b">
        <v>0</v>
      </c>
      <c r="I339" s="93" t="b">
        <v>0</v>
      </c>
      <c r="J339" s="93" t="b">
        <v>0</v>
      </c>
      <c r="K339" s="93" t="b">
        <v>0</v>
      </c>
      <c r="L339" s="93" t="b">
        <v>0</v>
      </c>
    </row>
    <row r="340" spans="1:12" ht="15">
      <c r="A340" s="93" t="s">
        <v>849</v>
      </c>
      <c r="B340" s="93" t="s">
        <v>850</v>
      </c>
      <c r="C340" s="93">
        <v>2</v>
      </c>
      <c r="D340" s="133">
        <v>0.004492985009910167</v>
      </c>
      <c r="E340" s="133">
        <v>1.8129133566428555</v>
      </c>
      <c r="F340" s="93" t="s">
        <v>596</v>
      </c>
      <c r="G340" s="93" t="b">
        <v>0</v>
      </c>
      <c r="H340" s="93" t="b">
        <v>0</v>
      </c>
      <c r="I340" s="93" t="b">
        <v>0</v>
      </c>
      <c r="J340" s="93" t="b">
        <v>0</v>
      </c>
      <c r="K340" s="93" t="b">
        <v>0</v>
      </c>
      <c r="L340" s="93" t="b">
        <v>0</v>
      </c>
    </row>
    <row r="341" spans="1:12" ht="15">
      <c r="A341" s="93" t="s">
        <v>850</v>
      </c>
      <c r="B341" s="93" t="s">
        <v>851</v>
      </c>
      <c r="C341" s="93">
        <v>2</v>
      </c>
      <c r="D341" s="133">
        <v>0.004492985009910167</v>
      </c>
      <c r="E341" s="133">
        <v>1.8129133566428555</v>
      </c>
      <c r="F341" s="93" t="s">
        <v>596</v>
      </c>
      <c r="G341" s="93" t="b">
        <v>0</v>
      </c>
      <c r="H341" s="93" t="b">
        <v>0</v>
      </c>
      <c r="I341" s="93" t="b">
        <v>0</v>
      </c>
      <c r="J341" s="93" t="b">
        <v>0</v>
      </c>
      <c r="K341" s="93" t="b">
        <v>0</v>
      </c>
      <c r="L341" s="93" t="b">
        <v>0</v>
      </c>
    </row>
    <row r="342" spans="1:12" ht="15">
      <c r="A342" s="93" t="s">
        <v>670</v>
      </c>
      <c r="B342" s="93" t="s">
        <v>671</v>
      </c>
      <c r="C342" s="93">
        <v>3</v>
      </c>
      <c r="D342" s="133">
        <v>0</v>
      </c>
      <c r="E342" s="133">
        <v>1.0543576623225925</v>
      </c>
      <c r="F342" s="93" t="s">
        <v>597</v>
      </c>
      <c r="G342" s="93" t="b">
        <v>0</v>
      </c>
      <c r="H342" s="93" t="b">
        <v>0</v>
      </c>
      <c r="I342" s="93" t="b">
        <v>0</v>
      </c>
      <c r="J342" s="93" t="b">
        <v>0</v>
      </c>
      <c r="K342" s="93" t="b">
        <v>0</v>
      </c>
      <c r="L342" s="93" t="b">
        <v>0</v>
      </c>
    </row>
    <row r="343" spans="1:12" ht="15">
      <c r="A343" s="93" t="s">
        <v>650</v>
      </c>
      <c r="B343" s="93" t="s">
        <v>670</v>
      </c>
      <c r="C343" s="93">
        <v>2</v>
      </c>
      <c r="D343" s="133">
        <v>0</v>
      </c>
      <c r="E343" s="133">
        <v>0.6020599913279624</v>
      </c>
      <c r="F343" s="93" t="s">
        <v>598</v>
      </c>
      <c r="G343" s="93" t="b">
        <v>0</v>
      </c>
      <c r="H343" s="93" t="b">
        <v>0</v>
      </c>
      <c r="I343" s="93" t="b">
        <v>0</v>
      </c>
      <c r="J343" s="93" t="b">
        <v>0</v>
      </c>
      <c r="K343" s="93" t="b">
        <v>0</v>
      </c>
      <c r="L343" s="93" t="b">
        <v>0</v>
      </c>
    </row>
    <row r="344" spans="1:12" ht="15">
      <c r="A344" s="93" t="s">
        <v>670</v>
      </c>
      <c r="B344" s="93" t="s">
        <v>671</v>
      </c>
      <c r="C344" s="93">
        <v>2</v>
      </c>
      <c r="D344" s="133">
        <v>0</v>
      </c>
      <c r="E344" s="133">
        <v>0.6020599913279624</v>
      </c>
      <c r="F344" s="93" t="s">
        <v>598</v>
      </c>
      <c r="G344" s="93" t="b">
        <v>0</v>
      </c>
      <c r="H344" s="93" t="b">
        <v>0</v>
      </c>
      <c r="I344" s="93" t="b">
        <v>0</v>
      </c>
      <c r="J344" s="93" t="b">
        <v>0</v>
      </c>
      <c r="K344" s="93" t="b">
        <v>0</v>
      </c>
      <c r="L344"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918</v>
      </c>
      <c r="B2" s="136" t="s">
        <v>919</v>
      </c>
      <c r="C2" s="67" t="s">
        <v>920</v>
      </c>
    </row>
    <row r="3" spans="1:3" ht="15">
      <c r="A3" s="135" t="s">
        <v>594</v>
      </c>
      <c r="B3" s="135" t="s">
        <v>594</v>
      </c>
      <c r="C3" s="36">
        <v>11</v>
      </c>
    </row>
    <row r="4" spans="1:3" ht="15">
      <c r="A4" s="135" t="s">
        <v>594</v>
      </c>
      <c r="B4" s="135" t="s">
        <v>595</v>
      </c>
      <c r="C4" s="36">
        <v>2</v>
      </c>
    </row>
    <row r="5" spans="1:3" ht="15">
      <c r="A5" s="135" t="s">
        <v>594</v>
      </c>
      <c r="B5" s="135" t="s">
        <v>596</v>
      </c>
      <c r="C5" s="36">
        <v>3</v>
      </c>
    </row>
    <row r="6" spans="1:3" ht="15">
      <c r="A6" s="135" t="s">
        <v>594</v>
      </c>
      <c r="B6" s="135" t="s">
        <v>597</v>
      </c>
      <c r="C6" s="36">
        <v>1</v>
      </c>
    </row>
    <row r="7" spans="1:3" ht="15">
      <c r="A7" s="135" t="s">
        <v>595</v>
      </c>
      <c r="B7" s="135" t="s">
        <v>594</v>
      </c>
      <c r="C7" s="36">
        <v>1</v>
      </c>
    </row>
    <row r="8" spans="1:3" ht="15">
      <c r="A8" s="135" t="s">
        <v>595</v>
      </c>
      <c r="B8" s="135" t="s">
        <v>595</v>
      </c>
      <c r="C8" s="36">
        <v>12</v>
      </c>
    </row>
    <row r="9" spans="1:3" ht="15">
      <c r="A9" s="135" t="s">
        <v>595</v>
      </c>
      <c r="B9" s="135" t="s">
        <v>596</v>
      </c>
      <c r="C9" s="36">
        <v>5</v>
      </c>
    </row>
    <row r="10" spans="1:3" ht="15">
      <c r="A10" s="135" t="s">
        <v>596</v>
      </c>
      <c r="B10" s="135" t="s">
        <v>594</v>
      </c>
      <c r="C10" s="36">
        <v>2</v>
      </c>
    </row>
    <row r="11" spans="1:3" ht="15">
      <c r="A11" s="135" t="s">
        <v>596</v>
      </c>
      <c r="B11" s="135" t="s">
        <v>596</v>
      </c>
      <c r="C11" s="36">
        <v>4</v>
      </c>
    </row>
    <row r="12" spans="1:3" ht="15">
      <c r="A12" s="135" t="s">
        <v>597</v>
      </c>
      <c r="B12" s="135" t="s">
        <v>594</v>
      </c>
      <c r="C12" s="36">
        <v>2</v>
      </c>
    </row>
    <row r="13" spans="1:3" ht="15">
      <c r="A13" s="135" t="s">
        <v>597</v>
      </c>
      <c r="B13" s="135" t="s">
        <v>595</v>
      </c>
      <c r="C13" s="36">
        <v>3</v>
      </c>
    </row>
    <row r="14" spans="1:3" ht="15">
      <c r="A14" s="135" t="s">
        <v>597</v>
      </c>
      <c r="B14" s="135" t="s">
        <v>597</v>
      </c>
      <c r="C14" s="36">
        <v>2</v>
      </c>
    </row>
    <row r="15" spans="1:3" ht="15">
      <c r="A15" s="135" t="s">
        <v>598</v>
      </c>
      <c r="B15" s="135" t="s">
        <v>598</v>
      </c>
      <c r="C15"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925</v>
      </c>
      <c r="B1" s="13" t="s">
        <v>17</v>
      </c>
    </row>
    <row r="2" spans="1:2" ht="15">
      <c r="A2" s="85" t="s">
        <v>926</v>
      </c>
      <c r="B2" s="85" t="s">
        <v>932</v>
      </c>
    </row>
    <row r="3" spans="1:2" ht="15">
      <c r="A3" s="85" t="s">
        <v>927</v>
      </c>
      <c r="B3" s="85" t="s">
        <v>933</v>
      </c>
    </row>
    <row r="4" spans="1:2" ht="15">
      <c r="A4" s="85" t="s">
        <v>928</v>
      </c>
      <c r="B4" s="85" t="s">
        <v>934</v>
      </c>
    </row>
    <row r="5" spans="1:2" ht="15">
      <c r="A5" s="85" t="s">
        <v>929</v>
      </c>
      <c r="B5" s="85" t="s">
        <v>935</v>
      </c>
    </row>
    <row r="6" spans="1:2" ht="15">
      <c r="A6" s="85" t="s">
        <v>930</v>
      </c>
      <c r="B6" s="85" t="s">
        <v>936</v>
      </c>
    </row>
    <row r="7" spans="1:2" ht="15">
      <c r="A7" s="85" t="s">
        <v>931</v>
      </c>
      <c r="B7" s="85" t="s">
        <v>933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937</v>
      </c>
      <c r="B1" s="13" t="s">
        <v>34</v>
      </c>
    </row>
    <row r="2" spans="1:2" ht="15">
      <c r="A2" s="127" t="s">
        <v>226</v>
      </c>
      <c r="B2" s="85">
        <v>194</v>
      </c>
    </row>
    <row r="3" spans="1:2" ht="15">
      <c r="A3" s="127" t="s">
        <v>224</v>
      </c>
      <c r="B3" s="85">
        <v>66</v>
      </c>
    </row>
    <row r="4" spans="1:2" ht="15">
      <c r="A4" s="127" t="s">
        <v>227</v>
      </c>
      <c r="B4" s="85">
        <v>56.5</v>
      </c>
    </row>
    <row r="5" spans="1:2" ht="15">
      <c r="A5" s="127" t="s">
        <v>229</v>
      </c>
      <c r="B5" s="85">
        <v>28.5</v>
      </c>
    </row>
    <row r="6" spans="1:2" ht="15">
      <c r="A6" s="127" t="s">
        <v>228</v>
      </c>
      <c r="B6" s="85">
        <v>28.5</v>
      </c>
    </row>
    <row r="7" spans="1:2" ht="15">
      <c r="A7" s="127" t="s">
        <v>232</v>
      </c>
      <c r="B7" s="85">
        <v>8.5</v>
      </c>
    </row>
    <row r="8" spans="1:2" ht="15">
      <c r="A8" s="127" t="s">
        <v>223</v>
      </c>
      <c r="B8" s="85">
        <v>0</v>
      </c>
    </row>
    <row r="9" spans="1:2" ht="15">
      <c r="A9" s="127" t="s">
        <v>222</v>
      </c>
      <c r="B9" s="85">
        <v>0</v>
      </c>
    </row>
    <row r="10" spans="1:2" ht="15">
      <c r="A10" s="127" t="s">
        <v>225</v>
      </c>
      <c r="B10" s="85">
        <v>0</v>
      </c>
    </row>
    <row r="11" spans="1:2" ht="15">
      <c r="A11" s="127" t="s">
        <v>230</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947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397</v>
      </c>
      <c r="AF2" s="13" t="s">
        <v>398</v>
      </c>
      <c r="AG2" s="13" t="s">
        <v>399</v>
      </c>
      <c r="AH2" s="13" t="s">
        <v>400</v>
      </c>
      <c r="AI2" s="13" t="s">
        <v>401</v>
      </c>
      <c r="AJ2" s="13" t="s">
        <v>402</v>
      </c>
      <c r="AK2" s="13" t="s">
        <v>403</v>
      </c>
      <c r="AL2" s="13" t="s">
        <v>404</v>
      </c>
      <c r="AM2" s="13" t="s">
        <v>405</v>
      </c>
      <c r="AN2" s="13" t="s">
        <v>406</v>
      </c>
      <c r="AO2" s="13" t="s">
        <v>407</v>
      </c>
      <c r="AP2" s="13" t="s">
        <v>408</v>
      </c>
      <c r="AQ2" s="13" t="s">
        <v>409</v>
      </c>
      <c r="AR2" s="13" t="s">
        <v>410</v>
      </c>
      <c r="AS2" s="13" t="s">
        <v>411</v>
      </c>
      <c r="AT2" s="13" t="s">
        <v>194</v>
      </c>
      <c r="AU2" s="13" t="s">
        <v>412</v>
      </c>
      <c r="AV2" s="13" t="s">
        <v>413</v>
      </c>
      <c r="AW2" s="13" t="s">
        <v>414</v>
      </c>
      <c r="AX2" s="13" t="s">
        <v>415</v>
      </c>
      <c r="AY2" s="13" t="s">
        <v>416</v>
      </c>
      <c r="AZ2" s="13" t="s">
        <v>417</v>
      </c>
      <c r="BA2" s="13" t="s">
        <v>604</v>
      </c>
      <c r="BB2" s="130" t="s">
        <v>764</v>
      </c>
      <c r="BC2" s="130" t="s">
        <v>766</v>
      </c>
      <c r="BD2" s="130" t="s">
        <v>767</v>
      </c>
      <c r="BE2" s="130" t="s">
        <v>769</v>
      </c>
      <c r="BF2" s="130" t="s">
        <v>770</v>
      </c>
      <c r="BG2" s="130" t="s">
        <v>773</v>
      </c>
      <c r="BH2" s="130" t="s">
        <v>776</v>
      </c>
      <c r="BI2" s="130" t="s">
        <v>789</v>
      </c>
      <c r="BJ2" s="130" t="s">
        <v>794</v>
      </c>
      <c r="BK2" s="130" t="s">
        <v>805</v>
      </c>
      <c r="BL2" s="130" t="s">
        <v>907</v>
      </c>
      <c r="BM2" s="130" t="s">
        <v>908</v>
      </c>
      <c r="BN2" s="130" t="s">
        <v>909</v>
      </c>
      <c r="BO2" s="130" t="s">
        <v>910</v>
      </c>
      <c r="BP2" s="130" t="s">
        <v>911</v>
      </c>
      <c r="BQ2" s="130" t="s">
        <v>912</v>
      </c>
      <c r="BR2" s="130" t="s">
        <v>913</v>
      </c>
      <c r="BS2" s="130" t="s">
        <v>914</v>
      </c>
      <c r="BT2" s="130" t="s">
        <v>916</v>
      </c>
      <c r="BU2" s="3"/>
      <c r="BV2" s="3"/>
    </row>
    <row r="3" spans="1:74" ht="41.45" customHeight="1">
      <c r="A3" s="50" t="s">
        <v>214</v>
      </c>
      <c r="C3" s="53"/>
      <c r="D3" s="53" t="s">
        <v>64</v>
      </c>
      <c r="E3" s="54">
        <v>556.7603305785124</v>
      </c>
      <c r="F3" s="55">
        <v>97.07711524554598</v>
      </c>
      <c r="G3" s="114" t="s">
        <v>506</v>
      </c>
      <c r="H3" s="53"/>
      <c r="I3" s="57" t="s">
        <v>214</v>
      </c>
      <c r="J3" s="56"/>
      <c r="K3" s="56"/>
      <c r="L3" s="116" t="s">
        <v>534</v>
      </c>
      <c r="M3" s="59">
        <v>975.1000591677076</v>
      </c>
      <c r="N3" s="60">
        <v>1141.625244140625</v>
      </c>
      <c r="O3" s="60">
        <v>9339.2353515625</v>
      </c>
      <c r="P3" s="58"/>
      <c r="Q3" s="61"/>
      <c r="R3" s="61"/>
      <c r="S3" s="51"/>
      <c r="T3" s="51">
        <v>1</v>
      </c>
      <c r="U3" s="51">
        <v>1</v>
      </c>
      <c r="V3" s="52">
        <v>0</v>
      </c>
      <c r="W3" s="52">
        <v>0.025</v>
      </c>
      <c r="X3" s="52">
        <v>0.029529</v>
      </c>
      <c r="Y3" s="52">
        <v>0.679288</v>
      </c>
      <c r="Z3" s="52">
        <v>0.5</v>
      </c>
      <c r="AA3" s="52">
        <v>0</v>
      </c>
      <c r="AB3" s="62">
        <v>3</v>
      </c>
      <c r="AC3" s="62"/>
      <c r="AD3" s="63"/>
      <c r="AE3" s="85" t="s">
        <v>418</v>
      </c>
      <c r="AF3" s="85">
        <v>924</v>
      </c>
      <c r="AG3" s="85">
        <v>1485</v>
      </c>
      <c r="AH3" s="85">
        <v>1035</v>
      </c>
      <c r="AI3" s="85">
        <v>1378</v>
      </c>
      <c r="AJ3" s="85"/>
      <c r="AK3" s="85" t="s">
        <v>439</v>
      </c>
      <c r="AL3" s="85" t="s">
        <v>390</v>
      </c>
      <c r="AM3" s="89" t="s">
        <v>470</v>
      </c>
      <c r="AN3" s="85"/>
      <c r="AO3" s="87">
        <v>42995.35917824074</v>
      </c>
      <c r="AP3" s="89" t="s">
        <v>485</v>
      </c>
      <c r="AQ3" s="85" t="b">
        <v>1</v>
      </c>
      <c r="AR3" s="85" t="b">
        <v>0</v>
      </c>
      <c r="AS3" s="85" t="b">
        <v>1</v>
      </c>
      <c r="AT3" s="85"/>
      <c r="AU3" s="85">
        <v>21</v>
      </c>
      <c r="AV3" s="85"/>
      <c r="AW3" s="85" t="b">
        <v>0</v>
      </c>
      <c r="AX3" s="85" t="s">
        <v>512</v>
      </c>
      <c r="AY3" s="89" t="s">
        <v>513</v>
      </c>
      <c r="AZ3" s="85" t="s">
        <v>66</v>
      </c>
      <c r="BA3" s="85" t="str">
        <f>REPLACE(INDEX(GroupVertices[Group],MATCH(Vertices[[#This Row],[Vertex]],GroupVertices[Vertex],0)),1,1,"")</f>
        <v>1</v>
      </c>
      <c r="BB3" s="51" t="s">
        <v>249</v>
      </c>
      <c r="BC3" s="51" t="s">
        <v>249</v>
      </c>
      <c r="BD3" s="51" t="s">
        <v>258</v>
      </c>
      <c r="BE3" s="51" t="s">
        <v>258</v>
      </c>
      <c r="BF3" s="51" t="s">
        <v>265</v>
      </c>
      <c r="BG3" s="51" t="s">
        <v>265</v>
      </c>
      <c r="BH3" s="131" t="s">
        <v>777</v>
      </c>
      <c r="BI3" s="131" t="s">
        <v>777</v>
      </c>
      <c r="BJ3" s="131" t="s">
        <v>795</v>
      </c>
      <c r="BK3" s="131" t="s">
        <v>795</v>
      </c>
      <c r="BL3" s="131">
        <v>1</v>
      </c>
      <c r="BM3" s="134">
        <v>2.5641025641025643</v>
      </c>
      <c r="BN3" s="131">
        <v>0</v>
      </c>
      <c r="BO3" s="134">
        <v>0</v>
      </c>
      <c r="BP3" s="131">
        <v>0</v>
      </c>
      <c r="BQ3" s="134">
        <v>0</v>
      </c>
      <c r="BR3" s="131">
        <v>38</v>
      </c>
      <c r="BS3" s="134">
        <v>97.43589743589743</v>
      </c>
      <c r="BT3" s="131">
        <v>39</v>
      </c>
      <c r="BU3" s="3"/>
      <c r="BV3" s="3"/>
    </row>
    <row r="4" spans="1:77" ht="41.45" customHeight="1">
      <c r="A4" s="14" t="s">
        <v>226</v>
      </c>
      <c r="C4" s="15"/>
      <c r="D4" s="15" t="s">
        <v>64</v>
      </c>
      <c r="E4" s="95">
        <v>230.723458359822</v>
      </c>
      <c r="F4" s="81">
        <v>99.49115771481165</v>
      </c>
      <c r="G4" s="114" t="s">
        <v>292</v>
      </c>
      <c r="H4" s="15"/>
      <c r="I4" s="16" t="s">
        <v>226</v>
      </c>
      <c r="J4" s="66"/>
      <c r="K4" s="66"/>
      <c r="L4" s="116" t="s">
        <v>535</v>
      </c>
      <c r="M4" s="96">
        <v>170.58017224377096</v>
      </c>
      <c r="N4" s="97">
        <v>1740.2967529296875</v>
      </c>
      <c r="O4" s="97">
        <v>4874.73193359375</v>
      </c>
      <c r="P4" s="77"/>
      <c r="Q4" s="98"/>
      <c r="R4" s="98"/>
      <c r="S4" s="99"/>
      <c r="T4" s="51">
        <v>11</v>
      </c>
      <c r="U4" s="51">
        <v>7</v>
      </c>
      <c r="V4" s="52">
        <v>194</v>
      </c>
      <c r="W4" s="52">
        <v>0.041667</v>
      </c>
      <c r="X4" s="52">
        <v>0.137363</v>
      </c>
      <c r="Y4" s="52">
        <v>3.679649</v>
      </c>
      <c r="Z4" s="52">
        <v>0.06818181818181818</v>
      </c>
      <c r="AA4" s="52">
        <v>0.3333333333333333</v>
      </c>
      <c r="AB4" s="82">
        <v>4</v>
      </c>
      <c r="AC4" s="82"/>
      <c r="AD4" s="100"/>
      <c r="AE4" s="85" t="s">
        <v>419</v>
      </c>
      <c r="AF4" s="85">
        <v>585</v>
      </c>
      <c r="AG4" s="85">
        <v>261</v>
      </c>
      <c r="AH4" s="85">
        <v>590</v>
      </c>
      <c r="AI4" s="85">
        <v>188</v>
      </c>
      <c r="AJ4" s="85"/>
      <c r="AK4" s="85" t="s">
        <v>440</v>
      </c>
      <c r="AL4" s="85" t="s">
        <v>457</v>
      </c>
      <c r="AM4" s="89" t="s">
        <v>471</v>
      </c>
      <c r="AN4" s="85"/>
      <c r="AO4" s="87">
        <v>42905.63554398148</v>
      </c>
      <c r="AP4" s="89" t="s">
        <v>486</v>
      </c>
      <c r="AQ4" s="85" t="b">
        <v>0</v>
      </c>
      <c r="AR4" s="85" t="b">
        <v>0</v>
      </c>
      <c r="AS4" s="85" t="b">
        <v>0</v>
      </c>
      <c r="AT4" s="85"/>
      <c r="AU4" s="85">
        <v>0</v>
      </c>
      <c r="AV4" s="89" t="s">
        <v>501</v>
      </c>
      <c r="AW4" s="85" t="b">
        <v>0</v>
      </c>
      <c r="AX4" s="85" t="s">
        <v>512</v>
      </c>
      <c r="AY4" s="89" t="s">
        <v>514</v>
      </c>
      <c r="AZ4" s="85" t="s">
        <v>66</v>
      </c>
      <c r="BA4" s="85" t="str">
        <f>REPLACE(INDEX(GroupVertices[Group],MATCH(Vertices[[#This Row],[Vertex]],GroupVertices[Vertex],0)),1,1,"")</f>
        <v>1</v>
      </c>
      <c r="BB4" s="51" t="s">
        <v>765</v>
      </c>
      <c r="BC4" s="51" t="s">
        <v>765</v>
      </c>
      <c r="BD4" s="51" t="s">
        <v>768</v>
      </c>
      <c r="BE4" s="51" t="s">
        <v>768</v>
      </c>
      <c r="BF4" s="51" t="s">
        <v>771</v>
      </c>
      <c r="BG4" s="51" t="s">
        <v>774</v>
      </c>
      <c r="BH4" s="131" t="s">
        <v>778</v>
      </c>
      <c r="BI4" s="131" t="s">
        <v>790</v>
      </c>
      <c r="BJ4" s="131" t="s">
        <v>796</v>
      </c>
      <c r="BK4" s="131" t="s">
        <v>806</v>
      </c>
      <c r="BL4" s="131">
        <v>3</v>
      </c>
      <c r="BM4" s="134">
        <v>1.530612244897959</v>
      </c>
      <c r="BN4" s="131">
        <v>1</v>
      </c>
      <c r="BO4" s="134">
        <v>0.5102040816326531</v>
      </c>
      <c r="BP4" s="131">
        <v>0</v>
      </c>
      <c r="BQ4" s="134">
        <v>0</v>
      </c>
      <c r="BR4" s="131">
        <v>192</v>
      </c>
      <c r="BS4" s="134">
        <v>97.95918367346938</v>
      </c>
      <c r="BT4" s="131">
        <v>196</v>
      </c>
      <c r="BU4" s="2"/>
      <c r="BV4" s="3"/>
      <c r="BW4" s="3"/>
      <c r="BX4" s="3"/>
      <c r="BY4" s="3"/>
    </row>
    <row r="5" spans="1:77" ht="41.45" customHeight="1">
      <c r="A5" s="14" t="s">
        <v>215</v>
      </c>
      <c r="C5" s="15"/>
      <c r="D5" s="15" t="s">
        <v>64</v>
      </c>
      <c r="E5" s="95">
        <v>295.7177368086459</v>
      </c>
      <c r="F5" s="81">
        <v>99.00992702649398</v>
      </c>
      <c r="G5" s="114" t="s">
        <v>282</v>
      </c>
      <c r="H5" s="15"/>
      <c r="I5" s="16" t="s">
        <v>215</v>
      </c>
      <c r="J5" s="66"/>
      <c r="K5" s="66"/>
      <c r="L5" s="116" t="s">
        <v>536</v>
      </c>
      <c r="M5" s="96">
        <v>330.95831963710475</v>
      </c>
      <c r="N5" s="97">
        <v>2073.02490234375</v>
      </c>
      <c r="O5" s="97">
        <v>9497.5791015625</v>
      </c>
      <c r="P5" s="77"/>
      <c r="Q5" s="98"/>
      <c r="R5" s="98"/>
      <c r="S5" s="99"/>
      <c r="T5" s="51">
        <v>0</v>
      </c>
      <c r="U5" s="51">
        <v>2</v>
      </c>
      <c r="V5" s="52">
        <v>0</v>
      </c>
      <c r="W5" s="52">
        <v>0.025</v>
      </c>
      <c r="X5" s="52">
        <v>0.029529</v>
      </c>
      <c r="Y5" s="52">
        <v>0.679288</v>
      </c>
      <c r="Z5" s="52">
        <v>0.5</v>
      </c>
      <c r="AA5" s="52">
        <v>0</v>
      </c>
      <c r="AB5" s="82">
        <v>5</v>
      </c>
      <c r="AC5" s="82"/>
      <c r="AD5" s="100"/>
      <c r="AE5" s="85" t="s">
        <v>420</v>
      </c>
      <c r="AF5" s="85">
        <v>1327</v>
      </c>
      <c r="AG5" s="85">
        <v>505</v>
      </c>
      <c r="AH5" s="85">
        <v>2787</v>
      </c>
      <c r="AI5" s="85">
        <v>3045</v>
      </c>
      <c r="AJ5" s="85"/>
      <c r="AK5" s="85" t="s">
        <v>441</v>
      </c>
      <c r="AL5" s="85" t="s">
        <v>458</v>
      </c>
      <c r="AM5" s="89" t="s">
        <v>472</v>
      </c>
      <c r="AN5" s="85"/>
      <c r="AO5" s="87">
        <v>42469.23577546296</v>
      </c>
      <c r="AP5" s="89" t="s">
        <v>487</v>
      </c>
      <c r="AQ5" s="85" t="b">
        <v>1</v>
      </c>
      <c r="AR5" s="85" t="b">
        <v>0</v>
      </c>
      <c r="AS5" s="85" t="b">
        <v>1</v>
      </c>
      <c r="AT5" s="85"/>
      <c r="AU5" s="85">
        <v>13</v>
      </c>
      <c r="AV5" s="85"/>
      <c r="AW5" s="85" t="b">
        <v>0</v>
      </c>
      <c r="AX5" s="85" t="s">
        <v>512</v>
      </c>
      <c r="AY5" s="89" t="s">
        <v>515</v>
      </c>
      <c r="AZ5" s="85" t="s">
        <v>66</v>
      </c>
      <c r="BA5" s="85" t="str">
        <f>REPLACE(INDEX(GroupVertices[Group],MATCH(Vertices[[#This Row],[Vertex]],GroupVertices[Vertex],0)),1,1,"")</f>
        <v>1</v>
      </c>
      <c r="BB5" s="51"/>
      <c r="BC5" s="51"/>
      <c r="BD5" s="51"/>
      <c r="BE5" s="51"/>
      <c r="BF5" s="51" t="s">
        <v>266</v>
      </c>
      <c r="BG5" s="51" t="s">
        <v>266</v>
      </c>
      <c r="BH5" s="131" t="s">
        <v>777</v>
      </c>
      <c r="BI5" s="131" t="s">
        <v>777</v>
      </c>
      <c r="BJ5" s="131" t="s">
        <v>795</v>
      </c>
      <c r="BK5" s="131" t="s">
        <v>795</v>
      </c>
      <c r="BL5" s="131">
        <v>1</v>
      </c>
      <c r="BM5" s="134">
        <v>2.5641025641025643</v>
      </c>
      <c r="BN5" s="131">
        <v>0</v>
      </c>
      <c r="BO5" s="134">
        <v>0</v>
      </c>
      <c r="BP5" s="131">
        <v>0</v>
      </c>
      <c r="BQ5" s="134">
        <v>0</v>
      </c>
      <c r="BR5" s="131">
        <v>38</v>
      </c>
      <c r="BS5" s="134">
        <v>97.43589743589743</v>
      </c>
      <c r="BT5" s="131">
        <v>39</v>
      </c>
      <c r="BU5" s="2"/>
      <c r="BV5" s="3"/>
      <c r="BW5" s="3"/>
      <c r="BX5" s="3"/>
      <c r="BY5" s="3"/>
    </row>
    <row r="6" spans="1:77" ht="41.45" customHeight="1">
      <c r="A6" s="14" t="s">
        <v>216</v>
      </c>
      <c r="C6" s="15"/>
      <c r="D6" s="15" t="s">
        <v>64</v>
      </c>
      <c r="E6" s="95">
        <v>224.06420851875396</v>
      </c>
      <c r="F6" s="81">
        <v>99.54046413779501</v>
      </c>
      <c r="G6" s="114" t="s">
        <v>283</v>
      </c>
      <c r="H6" s="15"/>
      <c r="I6" s="16" t="s">
        <v>216</v>
      </c>
      <c r="J6" s="66"/>
      <c r="K6" s="66"/>
      <c r="L6" s="116" t="s">
        <v>537</v>
      </c>
      <c r="M6" s="96">
        <v>154.1479850108474</v>
      </c>
      <c r="N6" s="97">
        <v>3268.029296875</v>
      </c>
      <c r="O6" s="97">
        <v>5687.61376953125</v>
      </c>
      <c r="P6" s="77"/>
      <c r="Q6" s="98"/>
      <c r="R6" s="98"/>
      <c r="S6" s="99"/>
      <c r="T6" s="51">
        <v>0</v>
      </c>
      <c r="U6" s="51">
        <v>1</v>
      </c>
      <c r="V6" s="52">
        <v>0</v>
      </c>
      <c r="W6" s="52">
        <v>0.02439</v>
      </c>
      <c r="X6" s="52">
        <v>0.024304</v>
      </c>
      <c r="Y6" s="52">
        <v>0.390591</v>
      </c>
      <c r="Z6" s="52">
        <v>0</v>
      </c>
      <c r="AA6" s="52">
        <v>0</v>
      </c>
      <c r="AB6" s="82">
        <v>6</v>
      </c>
      <c r="AC6" s="82"/>
      <c r="AD6" s="100"/>
      <c r="AE6" s="85" t="s">
        <v>421</v>
      </c>
      <c r="AF6" s="85">
        <v>443</v>
      </c>
      <c r="AG6" s="85">
        <v>236</v>
      </c>
      <c r="AH6" s="85">
        <v>458</v>
      </c>
      <c r="AI6" s="85">
        <v>31</v>
      </c>
      <c r="AJ6" s="85"/>
      <c r="AK6" s="85" t="s">
        <v>442</v>
      </c>
      <c r="AL6" s="85" t="s">
        <v>459</v>
      </c>
      <c r="AM6" s="89" t="s">
        <v>473</v>
      </c>
      <c r="AN6" s="85"/>
      <c r="AO6" s="87">
        <v>40227.74408564815</v>
      </c>
      <c r="AP6" s="85"/>
      <c r="AQ6" s="85" t="b">
        <v>0</v>
      </c>
      <c r="AR6" s="85" t="b">
        <v>0</v>
      </c>
      <c r="AS6" s="85" t="b">
        <v>1</v>
      </c>
      <c r="AT6" s="85"/>
      <c r="AU6" s="85">
        <v>8</v>
      </c>
      <c r="AV6" s="89" t="s">
        <v>502</v>
      </c>
      <c r="AW6" s="85" t="b">
        <v>0</v>
      </c>
      <c r="AX6" s="85" t="s">
        <v>512</v>
      </c>
      <c r="AY6" s="89" t="s">
        <v>516</v>
      </c>
      <c r="AZ6" s="85" t="s">
        <v>66</v>
      </c>
      <c r="BA6" s="85" t="str">
        <f>REPLACE(INDEX(GroupVertices[Group],MATCH(Vertices[[#This Row],[Vertex]],GroupVertices[Vertex],0)),1,1,"")</f>
        <v>1</v>
      </c>
      <c r="BB6" s="51"/>
      <c r="BC6" s="51"/>
      <c r="BD6" s="51"/>
      <c r="BE6" s="51"/>
      <c r="BF6" s="51" t="s">
        <v>267</v>
      </c>
      <c r="BG6" s="51" t="s">
        <v>267</v>
      </c>
      <c r="BH6" s="131" t="s">
        <v>779</v>
      </c>
      <c r="BI6" s="131" t="s">
        <v>779</v>
      </c>
      <c r="BJ6" s="131" t="s">
        <v>797</v>
      </c>
      <c r="BK6" s="131" t="s">
        <v>797</v>
      </c>
      <c r="BL6" s="131">
        <v>0</v>
      </c>
      <c r="BM6" s="134">
        <v>0</v>
      </c>
      <c r="BN6" s="131">
        <v>0</v>
      </c>
      <c r="BO6" s="134">
        <v>0</v>
      </c>
      <c r="BP6" s="131">
        <v>0</v>
      </c>
      <c r="BQ6" s="134">
        <v>0</v>
      </c>
      <c r="BR6" s="131">
        <v>28</v>
      </c>
      <c r="BS6" s="134">
        <v>100</v>
      </c>
      <c r="BT6" s="131">
        <v>28</v>
      </c>
      <c r="BU6" s="2"/>
      <c r="BV6" s="3"/>
      <c r="BW6" s="3"/>
      <c r="BX6" s="3"/>
      <c r="BY6" s="3"/>
    </row>
    <row r="7" spans="1:77" ht="41.45" customHeight="1">
      <c r="A7" s="14" t="s">
        <v>217</v>
      </c>
      <c r="C7" s="15"/>
      <c r="D7" s="15" t="s">
        <v>64</v>
      </c>
      <c r="E7" s="95">
        <v>1000</v>
      </c>
      <c r="F7" s="81">
        <v>74.08059956610347</v>
      </c>
      <c r="G7" s="114" t="s">
        <v>507</v>
      </c>
      <c r="H7" s="15"/>
      <c r="I7" s="16" t="s">
        <v>217</v>
      </c>
      <c r="J7" s="66"/>
      <c r="K7" s="66"/>
      <c r="L7" s="116" t="s">
        <v>538</v>
      </c>
      <c r="M7" s="96">
        <v>8639.072184603248</v>
      </c>
      <c r="N7" s="97">
        <v>8735.3193359375</v>
      </c>
      <c r="O7" s="97">
        <v>1229.288818359375</v>
      </c>
      <c r="P7" s="77"/>
      <c r="Q7" s="98"/>
      <c r="R7" s="98"/>
      <c r="S7" s="99"/>
      <c r="T7" s="51">
        <v>1</v>
      </c>
      <c r="U7" s="51">
        <v>1</v>
      </c>
      <c r="V7" s="52">
        <v>0</v>
      </c>
      <c r="W7" s="52">
        <v>0</v>
      </c>
      <c r="X7" s="52">
        <v>0</v>
      </c>
      <c r="Y7" s="52">
        <v>0.999975</v>
      </c>
      <c r="Z7" s="52">
        <v>0</v>
      </c>
      <c r="AA7" s="52" t="s">
        <v>607</v>
      </c>
      <c r="AB7" s="82">
        <v>7</v>
      </c>
      <c r="AC7" s="82"/>
      <c r="AD7" s="100"/>
      <c r="AE7" s="85" t="s">
        <v>422</v>
      </c>
      <c r="AF7" s="85">
        <v>2395</v>
      </c>
      <c r="AG7" s="85">
        <v>13145</v>
      </c>
      <c r="AH7" s="85">
        <v>11383</v>
      </c>
      <c r="AI7" s="85">
        <v>9128</v>
      </c>
      <c r="AJ7" s="85"/>
      <c r="AK7" s="85" t="s">
        <v>443</v>
      </c>
      <c r="AL7" s="85"/>
      <c r="AM7" s="89" t="s">
        <v>474</v>
      </c>
      <c r="AN7" s="85"/>
      <c r="AO7" s="87">
        <v>40211.836018518516</v>
      </c>
      <c r="AP7" s="89" t="s">
        <v>488</v>
      </c>
      <c r="AQ7" s="85" t="b">
        <v>1</v>
      </c>
      <c r="AR7" s="85" t="b">
        <v>0</v>
      </c>
      <c r="AS7" s="85" t="b">
        <v>0</v>
      </c>
      <c r="AT7" s="85"/>
      <c r="AU7" s="85">
        <v>523</v>
      </c>
      <c r="AV7" s="89" t="s">
        <v>501</v>
      </c>
      <c r="AW7" s="85" t="b">
        <v>0</v>
      </c>
      <c r="AX7" s="85" t="s">
        <v>512</v>
      </c>
      <c r="AY7" s="89" t="s">
        <v>517</v>
      </c>
      <c r="AZ7" s="85" t="s">
        <v>66</v>
      </c>
      <c r="BA7" s="85" t="str">
        <f>REPLACE(INDEX(GroupVertices[Group],MATCH(Vertices[[#This Row],[Vertex]],GroupVertices[Vertex],0)),1,1,"")</f>
        <v>5</v>
      </c>
      <c r="BB7" s="51" t="s">
        <v>250</v>
      </c>
      <c r="BC7" s="51" t="s">
        <v>250</v>
      </c>
      <c r="BD7" s="51" t="s">
        <v>259</v>
      </c>
      <c r="BE7" s="51" t="s">
        <v>259</v>
      </c>
      <c r="BF7" s="51" t="s">
        <v>639</v>
      </c>
      <c r="BG7" s="51" t="s">
        <v>639</v>
      </c>
      <c r="BH7" s="131" t="s">
        <v>780</v>
      </c>
      <c r="BI7" s="131" t="s">
        <v>780</v>
      </c>
      <c r="BJ7" s="131" t="s">
        <v>798</v>
      </c>
      <c r="BK7" s="131" t="s">
        <v>798</v>
      </c>
      <c r="BL7" s="131">
        <v>0</v>
      </c>
      <c r="BM7" s="134">
        <v>0</v>
      </c>
      <c r="BN7" s="131">
        <v>0</v>
      </c>
      <c r="BO7" s="134">
        <v>0</v>
      </c>
      <c r="BP7" s="131">
        <v>0</v>
      </c>
      <c r="BQ7" s="134">
        <v>0</v>
      </c>
      <c r="BR7" s="131">
        <v>9</v>
      </c>
      <c r="BS7" s="134">
        <v>100</v>
      </c>
      <c r="BT7" s="131">
        <v>9</v>
      </c>
      <c r="BU7" s="2"/>
      <c r="BV7" s="3"/>
      <c r="BW7" s="3"/>
      <c r="BX7" s="3"/>
      <c r="BY7" s="3"/>
    </row>
    <row r="8" spans="1:77" ht="41.45" customHeight="1">
      <c r="A8" s="14" t="s">
        <v>218</v>
      </c>
      <c r="C8" s="15"/>
      <c r="D8" s="15" t="s">
        <v>64</v>
      </c>
      <c r="E8" s="95">
        <v>703.7965670692944</v>
      </c>
      <c r="F8" s="81">
        <v>95.98842942607324</v>
      </c>
      <c r="G8" s="114" t="s">
        <v>284</v>
      </c>
      <c r="H8" s="15"/>
      <c r="I8" s="16" t="s">
        <v>218</v>
      </c>
      <c r="J8" s="66"/>
      <c r="K8" s="66"/>
      <c r="L8" s="116" t="s">
        <v>539</v>
      </c>
      <c r="M8" s="96">
        <v>1337.9227532706593</v>
      </c>
      <c r="N8" s="97">
        <v>8735.3193359375</v>
      </c>
      <c r="O8" s="97">
        <v>2982.0546875</v>
      </c>
      <c r="P8" s="77"/>
      <c r="Q8" s="98"/>
      <c r="R8" s="98"/>
      <c r="S8" s="99"/>
      <c r="T8" s="51">
        <v>1</v>
      </c>
      <c r="U8" s="51">
        <v>1</v>
      </c>
      <c r="V8" s="52">
        <v>0</v>
      </c>
      <c r="W8" s="52">
        <v>0</v>
      </c>
      <c r="X8" s="52">
        <v>0</v>
      </c>
      <c r="Y8" s="52">
        <v>0.999975</v>
      </c>
      <c r="Z8" s="52">
        <v>0</v>
      </c>
      <c r="AA8" s="52" t="s">
        <v>607</v>
      </c>
      <c r="AB8" s="82">
        <v>8</v>
      </c>
      <c r="AC8" s="82"/>
      <c r="AD8" s="100"/>
      <c r="AE8" s="85" t="s">
        <v>423</v>
      </c>
      <c r="AF8" s="85">
        <v>2831</v>
      </c>
      <c r="AG8" s="85">
        <v>2037</v>
      </c>
      <c r="AH8" s="85">
        <v>10933</v>
      </c>
      <c r="AI8" s="85">
        <v>678</v>
      </c>
      <c r="AJ8" s="85"/>
      <c r="AK8" s="85" t="s">
        <v>444</v>
      </c>
      <c r="AL8" s="85" t="s">
        <v>460</v>
      </c>
      <c r="AM8" s="89" t="s">
        <v>475</v>
      </c>
      <c r="AN8" s="85"/>
      <c r="AO8" s="87">
        <v>39933.388969907406</v>
      </c>
      <c r="AP8" s="89" t="s">
        <v>489</v>
      </c>
      <c r="AQ8" s="85" t="b">
        <v>1</v>
      </c>
      <c r="AR8" s="85" t="b">
        <v>0</v>
      </c>
      <c r="AS8" s="85" t="b">
        <v>0</v>
      </c>
      <c r="AT8" s="85"/>
      <c r="AU8" s="85">
        <v>126</v>
      </c>
      <c r="AV8" s="89" t="s">
        <v>501</v>
      </c>
      <c r="AW8" s="85" t="b">
        <v>0</v>
      </c>
      <c r="AX8" s="85" t="s">
        <v>512</v>
      </c>
      <c r="AY8" s="89" t="s">
        <v>518</v>
      </c>
      <c r="AZ8" s="85" t="s">
        <v>66</v>
      </c>
      <c r="BA8" s="85" t="str">
        <f>REPLACE(INDEX(GroupVertices[Group],MATCH(Vertices[[#This Row],[Vertex]],GroupVertices[Vertex],0)),1,1,"")</f>
        <v>5</v>
      </c>
      <c r="BB8" s="51" t="s">
        <v>250</v>
      </c>
      <c r="BC8" s="51" t="s">
        <v>250</v>
      </c>
      <c r="BD8" s="51" t="s">
        <v>259</v>
      </c>
      <c r="BE8" s="51" t="s">
        <v>259</v>
      </c>
      <c r="BF8" s="51"/>
      <c r="BG8" s="51"/>
      <c r="BH8" s="131" t="s">
        <v>781</v>
      </c>
      <c r="BI8" s="131" t="s">
        <v>781</v>
      </c>
      <c r="BJ8" s="131" t="s">
        <v>733</v>
      </c>
      <c r="BK8" s="131" t="s">
        <v>733</v>
      </c>
      <c r="BL8" s="131">
        <v>0</v>
      </c>
      <c r="BM8" s="134">
        <v>0</v>
      </c>
      <c r="BN8" s="131">
        <v>0</v>
      </c>
      <c r="BO8" s="134">
        <v>0</v>
      </c>
      <c r="BP8" s="131">
        <v>0</v>
      </c>
      <c r="BQ8" s="134">
        <v>0</v>
      </c>
      <c r="BR8" s="131">
        <v>3</v>
      </c>
      <c r="BS8" s="134">
        <v>100</v>
      </c>
      <c r="BT8" s="131">
        <v>3</v>
      </c>
      <c r="BU8" s="2"/>
      <c r="BV8" s="3"/>
      <c r="BW8" s="3"/>
      <c r="BX8" s="3"/>
      <c r="BY8" s="3"/>
    </row>
    <row r="9" spans="1:77" ht="41.45" customHeight="1">
      <c r="A9" s="14" t="s">
        <v>219</v>
      </c>
      <c r="C9" s="15"/>
      <c r="D9" s="15" t="s">
        <v>64</v>
      </c>
      <c r="E9" s="95">
        <v>513.0756516211061</v>
      </c>
      <c r="F9" s="81">
        <v>97.40056538031688</v>
      </c>
      <c r="G9" s="114" t="s">
        <v>285</v>
      </c>
      <c r="H9" s="15"/>
      <c r="I9" s="16" t="s">
        <v>219</v>
      </c>
      <c r="J9" s="66"/>
      <c r="K9" s="66"/>
      <c r="L9" s="116" t="s">
        <v>540</v>
      </c>
      <c r="M9" s="96">
        <v>867.3049109197292</v>
      </c>
      <c r="N9" s="97">
        <v>3462.94140625</v>
      </c>
      <c r="O9" s="97">
        <v>9390.5322265625</v>
      </c>
      <c r="P9" s="77"/>
      <c r="Q9" s="98"/>
      <c r="R9" s="98"/>
      <c r="S9" s="99"/>
      <c r="T9" s="51">
        <v>0</v>
      </c>
      <c r="U9" s="51">
        <v>3</v>
      </c>
      <c r="V9" s="52">
        <v>0</v>
      </c>
      <c r="W9" s="52">
        <v>0.02439</v>
      </c>
      <c r="X9" s="52">
        <v>0.057205</v>
      </c>
      <c r="Y9" s="52">
        <v>0.780451</v>
      </c>
      <c r="Z9" s="52">
        <v>0.6666666666666666</v>
      </c>
      <c r="AA9" s="52">
        <v>0</v>
      </c>
      <c r="AB9" s="82">
        <v>9</v>
      </c>
      <c r="AC9" s="82"/>
      <c r="AD9" s="100"/>
      <c r="AE9" s="85" t="s">
        <v>424</v>
      </c>
      <c r="AF9" s="85">
        <v>761</v>
      </c>
      <c r="AG9" s="85">
        <v>1321</v>
      </c>
      <c r="AH9" s="85">
        <v>2687</v>
      </c>
      <c r="AI9" s="85">
        <v>3258</v>
      </c>
      <c r="AJ9" s="85"/>
      <c r="AK9" s="85" t="s">
        <v>445</v>
      </c>
      <c r="AL9" s="85" t="s">
        <v>461</v>
      </c>
      <c r="AM9" s="85"/>
      <c r="AN9" s="85"/>
      <c r="AO9" s="87">
        <v>40631.52445601852</v>
      </c>
      <c r="AP9" s="89" t="s">
        <v>490</v>
      </c>
      <c r="AQ9" s="85" t="b">
        <v>0</v>
      </c>
      <c r="AR9" s="85" t="b">
        <v>0</v>
      </c>
      <c r="AS9" s="85" t="b">
        <v>1</v>
      </c>
      <c r="AT9" s="85"/>
      <c r="AU9" s="85">
        <v>48</v>
      </c>
      <c r="AV9" s="89" t="s">
        <v>501</v>
      </c>
      <c r="AW9" s="85" t="b">
        <v>0</v>
      </c>
      <c r="AX9" s="85" t="s">
        <v>512</v>
      </c>
      <c r="AY9" s="89" t="s">
        <v>519</v>
      </c>
      <c r="AZ9" s="85" t="s">
        <v>66</v>
      </c>
      <c r="BA9" s="85" t="str">
        <f>REPLACE(INDEX(GroupVertices[Group],MATCH(Vertices[[#This Row],[Vertex]],GroupVertices[Vertex],0)),1,1,"")</f>
        <v>2</v>
      </c>
      <c r="BB9" s="51"/>
      <c r="BC9" s="51"/>
      <c r="BD9" s="51"/>
      <c r="BE9" s="51"/>
      <c r="BF9" s="51" t="s">
        <v>232</v>
      </c>
      <c r="BG9" s="51" t="s">
        <v>232</v>
      </c>
      <c r="BH9" s="131" t="s">
        <v>782</v>
      </c>
      <c r="BI9" s="131" t="s">
        <v>782</v>
      </c>
      <c r="BJ9" s="131" t="s">
        <v>799</v>
      </c>
      <c r="BK9" s="131" t="s">
        <v>799</v>
      </c>
      <c r="BL9" s="131">
        <v>2</v>
      </c>
      <c r="BM9" s="134">
        <v>4.761904761904762</v>
      </c>
      <c r="BN9" s="131">
        <v>0</v>
      </c>
      <c r="BO9" s="134">
        <v>0</v>
      </c>
      <c r="BP9" s="131">
        <v>0</v>
      </c>
      <c r="BQ9" s="134">
        <v>0</v>
      </c>
      <c r="BR9" s="131">
        <v>40</v>
      </c>
      <c r="BS9" s="134">
        <v>95.23809523809524</v>
      </c>
      <c r="BT9" s="131">
        <v>42</v>
      </c>
      <c r="BU9" s="2"/>
      <c r="BV9" s="3"/>
      <c r="BW9" s="3"/>
      <c r="BX9" s="3"/>
      <c r="BY9" s="3"/>
    </row>
    <row r="10" spans="1:77" ht="41.45" customHeight="1">
      <c r="A10" s="14" t="s">
        <v>228</v>
      </c>
      <c r="C10" s="15"/>
      <c r="D10" s="15" t="s">
        <v>64</v>
      </c>
      <c r="E10" s="95">
        <v>1000</v>
      </c>
      <c r="F10" s="81">
        <v>70</v>
      </c>
      <c r="G10" s="114" t="s">
        <v>508</v>
      </c>
      <c r="H10" s="15"/>
      <c r="I10" s="16" t="s">
        <v>228</v>
      </c>
      <c r="J10" s="66"/>
      <c r="K10" s="66"/>
      <c r="L10" s="116" t="s">
        <v>541</v>
      </c>
      <c r="M10" s="96">
        <v>9999</v>
      </c>
      <c r="N10" s="97">
        <v>5663.29248046875</v>
      </c>
      <c r="O10" s="97">
        <v>8621.0791015625</v>
      </c>
      <c r="P10" s="77"/>
      <c r="Q10" s="98"/>
      <c r="R10" s="98"/>
      <c r="S10" s="99"/>
      <c r="T10" s="51">
        <v>6</v>
      </c>
      <c r="U10" s="51">
        <v>2</v>
      </c>
      <c r="V10" s="52">
        <v>28.5</v>
      </c>
      <c r="W10" s="52">
        <v>0.034483</v>
      </c>
      <c r="X10" s="52">
        <v>0.104907</v>
      </c>
      <c r="Y10" s="52">
        <v>1.729216</v>
      </c>
      <c r="Z10" s="52">
        <v>0.3333333333333333</v>
      </c>
      <c r="AA10" s="52">
        <v>0.14285714285714285</v>
      </c>
      <c r="AB10" s="82">
        <v>10</v>
      </c>
      <c r="AC10" s="82"/>
      <c r="AD10" s="100"/>
      <c r="AE10" s="85" t="s">
        <v>425</v>
      </c>
      <c r="AF10" s="85">
        <v>636</v>
      </c>
      <c r="AG10" s="85">
        <v>15214</v>
      </c>
      <c r="AH10" s="85">
        <v>9868</v>
      </c>
      <c r="AI10" s="85">
        <v>2998</v>
      </c>
      <c r="AJ10" s="85"/>
      <c r="AK10" s="85" t="s">
        <v>446</v>
      </c>
      <c r="AL10" s="85" t="s">
        <v>462</v>
      </c>
      <c r="AM10" s="89" t="s">
        <v>476</v>
      </c>
      <c r="AN10" s="85"/>
      <c r="AO10" s="87">
        <v>40631.62099537037</v>
      </c>
      <c r="AP10" s="89" t="s">
        <v>491</v>
      </c>
      <c r="AQ10" s="85" t="b">
        <v>0</v>
      </c>
      <c r="AR10" s="85" t="b">
        <v>0</v>
      </c>
      <c r="AS10" s="85" t="b">
        <v>1</v>
      </c>
      <c r="AT10" s="85"/>
      <c r="AU10" s="85">
        <v>292</v>
      </c>
      <c r="AV10" s="89" t="s">
        <v>501</v>
      </c>
      <c r="AW10" s="85" t="b">
        <v>1</v>
      </c>
      <c r="AX10" s="85" t="s">
        <v>512</v>
      </c>
      <c r="AY10" s="89" t="s">
        <v>520</v>
      </c>
      <c r="AZ10" s="85" t="s">
        <v>66</v>
      </c>
      <c r="BA10" s="85" t="str">
        <f>REPLACE(INDEX(GroupVertices[Group],MATCH(Vertices[[#This Row],[Vertex]],GroupVertices[Vertex],0)),1,1,"")</f>
        <v>2</v>
      </c>
      <c r="BB10" s="51" t="s">
        <v>254</v>
      </c>
      <c r="BC10" s="51" t="s">
        <v>254</v>
      </c>
      <c r="BD10" s="51" t="s">
        <v>263</v>
      </c>
      <c r="BE10" s="51" t="s">
        <v>263</v>
      </c>
      <c r="BF10" s="51" t="s">
        <v>232</v>
      </c>
      <c r="BG10" s="51" t="s">
        <v>232</v>
      </c>
      <c r="BH10" s="131" t="s">
        <v>782</v>
      </c>
      <c r="BI10" s="131" t="s">
        <v>782</v>
      </c>
      <c r="BJ10" s="131" t="s">
        <v>799</v>
      </c>
      <c r="BK10" s="131" t="s">
        <v>799</v>
      </c>
      <c r="BL10" s="131">
        <v>2</v>
      </c>
      <c r="BM10" s="134">
        <v>4.761904761904762</v>
      </c>
      <c r="BN10" s="131">
        <v>0</v>
      </c>
      <c r="BO10" s="134">
        <v>0</v>
      </c>
      <c r="BP10" s="131">
        <v>0</v>
      </c>
      <c r="BQ10" s="134">
        <v>0</v>
      </c>
      <c r="BR10" s="131">
        <v>40</v>
      </c>
      <c r="BS10" s="134">
        <v>95.23809523809524</v>
      </c>
      <c r="BT10" s="131">
        <v>42</v>
      </c>
      <c r="BU10" s="2"/>
      <c r="BV10" s="3"/>
      <c r="BW10" s="3"/>
      <c r="BX10" s="3"/>
      <c r="BY10" s="3"/>
    </row>
    <row r="11" spans="1:77" ht="41.45" customHeight="1">
      <c r="A11" s="14" t="s">
        <v>227</v>
      </c>
      <c r="C11" s="15"/>
      <c r="D11" s="15" t="s">
        <v>64</v>
      </c>
      <c r="E11" s="95">
        <v>1000</v>
      </c>
      <c r="F11" s="81">
        <v>75.3605943067517</v>
      </c>
      <c r="G11" s="114" t="s">
        <v>509</v>
      </c>
      <c r="H11" s="15"/>
      <c r="I11" s="16" t="s">
        <v>227</v>
      </c>
      <c r="J11" s="66"/>
      <c r="K11" s="66"/>
      <c r="L11" s="116" t="s">
        <v>542</v>
      </c>
      <c r="M11" s="96">
        <v>8212.492604036552</v>
      </c>
      <c r="N11" s="97">
        <v>5802.47607421875</v>
      </c>
      <c r="O11" s="97">
        <v>2572.770263671875</v>
      </c>
      <c r="P11" s="77"/>
      <c r="Q11" s="98"/>
      <c r="R11" s="98"/>
      <c r="S11" s="99"/>
      <c r="T11" s="51">
        <v>8</v>
      </c>
      <c r="U11" s="51">
        <v>2</v>
      </c>
      <c r="V11" s="52">
        <v>56.5</v>
      </c>
      <c r="W11" s="52">
        <v>0.034483</v>
      </c>
      <c r="X11" s="52">
        <v>0.113503</v>
      </c>
      <c r="Y11" s="52">
        <v>2.228838</v>
      </c>
      <c r="Z11" s="52">
        <v>0.19444444444444445</v>
      </c>
      <c r="AA11" s="52">
        <v>0.1111111111111111</v>
      </c>
      <c r="AB11" s="82">
        <v>11</v>
      </c>
      <c r="AC11" s="82"/>
      <c r="AD11" s="100"/>
      <c r="AE11" s="85" t="s">
        <v>426</v>
      </c>
      <c r="AF11" s="85">
        <v>961</v>
      </c>
      <c r="AG11" s="85">
        <v>12496</v>
      </c>
      <c r="AH11" s="85">
        <v>16362</v>
      </c>
      <c r="AI11" s="85">
        <v>7465</v>
      </c>
      <c r="AJ11" s="85"/>
      <c r="AK11" s="85" t="s">
        <v>447</v>
      </c>
      <c r="AL11" s="85" t="s">
        <v>463</v>
      </c>
      <c r="AM11" s="85"/>
      <c r="AN11" s="85"/>
      <c r="AO11" s="87">
        <v>40297.667395833334</v>
      </c>
      <c r="AP11" s="89" t="s">
        <v>492</v>
      </c>
      <c r="AQ11" s="85" t="b">
        <v>0</v>
      </c>
      <c r="AR11" s="85" t="b">
        <v>0</v>
      </c>
      <c r="AS11" s="85" t="b">
        <v>0</v>
      </c>
      <c r="AT11" s="85"/>
      <c r="AU11" s="85">
        <v>423</v>
      </c>
      <c r="AV11" s="89" t="s">
        <v>503</v>
      </c>
      <c r="AW11" s="85" t="b">
        <v>1</v>
      </c>
      <c r="AX11" s="85" t="s">
        <v>512</v>
      </c>
      <c r="AY11" s="89" t="s">
        <v>521</v>
      </c>
      <c r="AZ11" s="85" t="s">
        <v>66</v>
      </c>
      <c r="BA11" s="85" t="str">
        <f>REPLACE(INDEX(GroupVertices[Group],MATCH(Vertices[[#This Row],[Vertex]],GroupVertices[Vertex],0)),1,1,"")</f>
        <v>3</v>
      </c>
      <c r="BB11" s="51" t="s">
        <v>622</v>
      </c>
      <c r="BC11" s="51" t="s">
        <v>622</v>
      </c>
      <c r="BD11" s="51" t="s">
        <v>632</v>
      </c>
      <c r="BE11" s="51" t="s">
        <v>632</v>
      </c>
      <c r="BF11" s="51" t="s">
        <v>772</v>
      </c>
      <c r="BG11" s="51" t="s">
        <v>775</v>
      </c>
      <c r="BH11" s="131" t="s">
        <v>783</v>
      </c>
      <c r="BI11" s="131" t="s">
        <v>791</v>
      </c>
      <c r="BJ11" s="131" t="s">
        <v>800</v>
      </c>
      <c r="BK11" s="131" t="s">
        <v>807</v>
      </c>
      <c r="BL11" s="131">
        <v>1</v>
      </c>
      <c r="BM11" s="134">
        <v>1.2658227848101267</v>
      </c>
      <c r="BN11" s="131">
        <v>0</v>
      </c>
      <c r="BO11" s="134">
        <v>0</v>
      </c>
      <c r="BP11" s="131">
        <v>0</v>
      </c>
      <c r="BQ11" s="134">
        <v>0</v>
      </c>
      <c r="BR11" s="131">
        <v>78</v>
      </c>
      <c r="BS11" s="134">
        <v>98.73417721518987</v>
      </c>
      <c r="BT11" s="131">
        <v>79</v>
      </c>
      <c r="BU11" s="2"/>
      <c r="BV11" s="3"/>
      <c r="BW11" s="3"/>
      <c r="BX11" s="3"/>
      <c r="BY11" s="3"/>
    </row>
    <row r="12" spans="1:77" ht="41.45" customHeight="1">
      <c r="A12" s="14" t="s">
        <v>229</v>
      </c>
      <c r="C12" s="15"/>
      <c r="D12" s="15" t="s">
        <v>64</v>
      </c>
      <c r="E12" s="95">
        <v>571.6770502225047</v>
      </c>
      <c r="F12" s="81">
        <v>96.96666885806324</v>
      </c>
      <c r="G12" s="114" t="s">
        <v>293</v>
      </c>
      <c r="H12" s="15"/>
      <c r="I12" s="16" t="s">
        <v>229</v>
      </c>
      <c r="J12" s="66"/>
      <c r="K12" s="66"/>
      <c r="L12" s="116" t="s">
        <v>543</v>
      </c>
      <c r="M12" s="96">
        <v>1011.9081585694563</v>
      </c>
      <c r="N12" s="97">
        <v>4853.88037109375</v>
      </c>
      <c r="O12" s="97">
        <v>7130.72119140625</v>
      </c>
      <c r="P12" s="77"/>
      <c r="Q12" s="98"/>
      <c r="R12" s="98"/>
      <c r="S12" s="99"/>
      <c r="T12" s="51">
        <v>6</v>
      </c>
      <c r="U12" s="51">
        <v>3</v>
      </c>
      <c r="V12" s="52">
        <v>28.5</v>
      </c>
      <c r="W12" s="52">
        <v>0.034483</v>
      </c>
      <c r="X12" s="52">
        <v>0.104907</v>
      </c>
      <c r="Y12" s="52">
        <v>1.729216</v>
      </c>
      <c r="Z12" s="52">
        <v>0.30952380952380953</v>
      </c>
      <c r="AA12" s="52">
        <v>0.2857142857142857</v>
      </c>
      <c r="AB12" s="82">
        <v>12</v>
      </c>
      <c r="AC12" s="82"/>
      <c r="AD12" s="100"/>
      <c r="AE12" s="85" t="s">
        <v>427</v>
      </c>
      <c r="AF12" s="85">
        <v>40</v>
      </c>
      <c r="AG12" s="85">
        <v>1541</v>
      </c>
      <c r="AH12" s="85">
        <v>937</v>
      </c>
      <c r="AI12" s="85">
        <v>323</v>
      </c>
      <c r="AJ12" s="85"/>
      <c r="AK12" s="85" t="s">
        <v>448</v>
      </c>
      <c r="AL12" s="85" t="s">
        <v>464</v>
      </c>
      <c r="AM12" s="89" t="s">
        <v>477</v>
      </c>
      <c r="AN12" s="85"/>
      <c r="AO12" s="87">
        <v>40230.02425925926</v>
      </c>
      <c r="AP12" s="89" t="s">
        <v>493</v>
      </c>
      <c r="AQ12" s="85" t="b">
        <v>0</v>
      </c>
      <c r="AR12" s="85" t="b">
        <v>0</v>
      </c>
      <c r="AS12" s="85" t="b">
        <v>1</v>
      </c>
      <c r="AT12" s="85"/>
      <c r="AU12" s="85">
        <v>41</v>
      </c>
      <c r="AV12" s="89" t="s">
        <v>504</v>
      </c>
      <c r="AW12" s="85" t="b">
        <v>0</v>
      </c>
      <c r="AX12" s="85" t="s">
        <v>512</v>
      </c>
      <c r="AY12" s="89" t="s">
        <v>522</v>
      </c>
      <c r="AZ12" s="85" t="s">
        <v>66</v>
      </c>
      <c r="BA12" s="85" t="str">
        <f>REPLACE(INDEX(GroupVertices[Group],MATCH(Vertices[[#This Row],[Vertex]],GroupVertices[Vertex],0)),1,1,"")</f>
        <v>2</v>
      </c>
      <c r="BB12" s="51"/>
      <c r="BC12" s="51"/>
      <c r="BD12" s="51"/>
      <c r="BE12" s="51"/>
      <c r="BF12" s="51" t="s">
        <v>275</v>
      </c>
      <c r="BG12" s="51" t="s">
        <v>275</v>
      </c>
      <c r="BH12" s="131" t="s">
        <v>784</v>
      </c>
      <c r="BI12" s="131" t="s">
        <v>792</v>
      </c>
      <c r="BJ12" s="131" t="s">
        <v>797</v>
      </c>
      <c r="BK12" s="131" t="s">
        <v>808</v>
      </c>
      <c r="BL12" s="131">
        <v>2</v>
      </c>
      <c r="BM12" s="134">
        <v>2.857142857142857</v>
      </c>
      <c r="BN12" s="131">
        <v>0</v>
      </c>
      <c r="BO12" s="134">
        <v>0</v>
      </c>
      <c r="BP12" s="131">
        <v>0</v>
      </c>
      <c r="BQ12" s="134">
        <v>0</v>
      </c>
      <c r="BR12" s="131">
        <v>68</v>
      </c>
      <c r="BS12" s="134">
        <v>97.14285714285714</v>
      </c>
      <c r="BT12" s="131">
        <v>70</v>
      </c>
      <c r="BU12" s="2"/>
      <c r="BV12" s="3"/>
      <c r="BW12" s="3"/>
      <c r="BX12" s="3"/>
      <c r="BY12" s="3"/>
    </row>
    <row r="13" spans="1:77" ht="41.45" customHeight="1">
      <c r="A13" s="14" t="s">
        <v>220</v>
      </c>
      <c r="C13" s="15"/>
      <c r="D13" s="15" t="s">
        <v>64</v>
      </c>
      <c r="E13" s="95">
        <v>178.5149396058487</v>
      </c>
      <c r="F13" s="81">
        <v>99.87772007100125</v>
      </c>
      <c r="G13" s="114" t="s">
        <v>286</v>
      </c>
      <c r="H13" s="15"/>
      <c r="I13" s="16" t="s">
        <v>220</v>
      </c>
      <c r="J13" s="66"/>
      <c r="K13" s="66"/>
      <c r="L13" s="116" t="s">
        <v>544</v>
      </c>
      <c r="M13" s="96">
        <v>41.75182433765038</v>
      </c>
      <c r="N13" s="97">
        <v>5271.7529296875</v>
      </c>
      <c r="O13" s="97">
        <v>428.78082275390625</v>
      </c>
      <c r="P13" s="77"/>
      <c r="Q13" s="98"/>
      <c r="R13" s="98"/>
      <c r="S13" s="99"/>
      <c r="T13" s="51">
        <v>0</v>
      </c>
      <c r="U13" s="51">
        <v>2</v>
      </c>
      <c r="V13" s="52">
        <v>0</v>
      </c>
      <c r="W13" s="52">
        <v>0.022222</v>
      </c>
      <c r="X13" s="52">
        <v>0.028839</v>
      </c>
      <c r="Y13" s="52">
        <v>0.603477</v>
      </c>
      <c r="Z13" s="52">
        <v>0.5</v>
      </c>
      <c r="AA13" s="52">
        <v>0</v>
      </c>
      <c r="AB13" s="82">
        <v>13</v>
      </c>
      <c r="AC13" s="82"/>
      <c r="AD13" s="100"/>
      <c r="AE13" s="85" t="s">
        <v>428</v>
      </c>
      <c r="AF13" s="85">
        <v>105</v>
      </c>
      <c r="AG13" s="85">
        <v>65</v>
      </c>
      <c r="AH13" s="85">
        <v>255</v>
      </c>
      <c r="AI13" s="85">
        <v>147</v>
      </c>
      <c r="AJ13" s="85"/>
      <c r="AK13" s="85" t="s">
        <v>449</v>
      </c>
      <c r="AL13" s="85" t="s">
        <v>390</v>
      </c>
      <c r="AM13" s="89" t="s">
        <v>478</v>
      </c>
      <c r="AN13" s="85"/>
      <c r="AO13" s="87">
        <v>43050.43199074074</v>
      </c>
      <c r="AP13" s="89" t="s">
        <v>494</v>
      </c>
      <c r="AQ13" s="85" t="b">
        <v>1</v>
      </c>
      <c r="AR13" s="85" t="b">
        <v>0</v>
      </c>
      <c r="AS13" s="85" t="b">
        <v>0</v>
      </c>
      <c r="AT13" s="85"/>
      <c r="AU13" s="85">
        <v>3</v>
      </c>
      <c r="AV13" s="85"/>
      <c r="AW13" s="85" t="b">
        <v>0</v>
      </c>
      <c r="AX13" s="85" t="s">
        <v>512</v>
      </c>
      <c r="AY13" s="89" t="s">
        <v>523</v>
      </c>
      <c r="AZ13" s="85" t="s">
        <v>66</v>
      </c>
      <c r="BA13" s="85" t="str">
        <f>REPLACE(INDEX(GroupVertices[Group],MATCH(Vertices[[#This Row],[Vertex]],GroupVertices[Vertex],0)),1,1,"")</f>
        <v>3</v>
      </c>
      <c r="BB13" s="51"/>
      <c r="BC13" s="51"/>
      <c r="BD13" s="51"/>
      <c r="BE13" s="51"/>
      <c r="BF13" s="51" t="s">
        <v>269</v>
      </c>
      <c r="BG13" s="51" t="s">
        <v>269</v>
      </c>
      <c r="BH13" s="131" t="s">
        <v>785</v>
      </c>
      <c r="BI13" s="131" t="s">
        <v>785</v>
      </c>
      <c r="BJ13" s="131" t="s">
        <v>801</v>
      </c>
      <c r="BK13" s="131" t="s">
        <v>801</v>
      </c>
      <c r="BL13" s="131">
        <v>0</v>
      </c>
      <c r="BM13" s="134">
        <v>0</v>
      </c>
      <c r="BN13" s="131">
        <v>0</v>
      </c>
      <c r="BO13" s="134">
        <v>0</v>
      </c>
      <c r="BP13" s="131">
        <v>0</v>
      </c>
      <c r="BQ13" s="134">
        <v>0</v>
      </c>
      <c r="BR13" s="131">
        <v>41</v>
      </c>
      <c r="BS13" s="134">
        <v>100</v>
      </c>
      <c r="BT13" s="131">
        <v>41</v>
      </c>
      <c r="BU13" s="2"/>
      <c r="BV13" s="3"/>
      <c r="BW13" s="3"/>
      <c r="BX13" s="3"/>
      <c r="BY13" s="3"/>
    </row>
    <row r="14" spans="1:77" ht="41.45" customHeight="1">
      <c r="A14" s="14" t="s">
        <v>232</v>
      </c>
      <c r="C14" s="15"/>
      <c r="D14" s="15" t="s">
        <v>64</v>
      </c>
      <c r="E14" s="95">
        <v>162</v>
      </c>
      <c r="F14" s="81">
        <v>100</v>
      </c>
      <c r="G14" s="114" t="s">
        <v>295</v>
      </c>
      <c r="H14" s="15"/>
      <c r="I14" s="16" t="s">
        <v>232</v>
      </c>
      <c r="J14" s="66"/>
      <c r="K14" s="66"/>
      <c r="L14" s="116" t="s">
        <v>545</v>
      </c>
      <c r="M14" s="96">
        <v>1</v>
      </c>
      <c r="N14" s="97">
        <v>3462.94140625</v>
      </c>
      <c r="O14" s="97">
        <v>1840.32177734375</v>
      </c>
      <c r="P14" s="77"/>
      <c r="Q14" s="98"/>
      <c r="R14" s="98"/>
      <c r="S14" s="99"/>
      <c r="T14" s="51">
        <v>3</v>
      </c>
      <c r="U14" s="51">
        <v>0</v>
      </c>
      <c r="V14" s="52">
        <v>8.5</v>
      </c>
      <c r="W14" s="52">
        <v>0.028571</v>
      </c>
      <c r="X14" s="52">
        <v>0.049489</v>
      </c>
      <c r="Y14" s="52">
        <v>0.857568</v>
      </c>
      <c r="Z14" s="52">
        <v>0.5</v>
      </c>
      <c r="AA14" s="52">
        <v>0</v>
      </c>
      <c r="AB14" s="82">
        <v>14</v>
      </c>
      <c r="AC14" s="82"/>
      <c r="AD14" s="100"/>
      <c r="AE14" s="85" t="s">
        <v>429</v>
      </c>
      <c r="AF14" s="85">
        <v>0</v>
      </c>
      <c r="AG14" s="85">
        <v>3</v>
      </c>
      <c r="AH14" s="85">
        <v>0</v>
      </c>
      <c r="AI14" s="85">
        <v>0</v>
      </c>
      <c r="AJ14" s="85"/>
      <c r="AK14" s="85"/>
      <c r="AL14" s="85"/>
      <c r="AM14" s="85"/>
      <c r="AN14" s="85"/>
      <c r="AO14" s="87">
        <v>40043.27512731482</v>
      </c>
      <c r="AP14" s="85"/>
      <c r="AQ14" s="85" t="b">
        <v>1</v>
      </c>
      <c r="AR14" s="85" t="b">
        <v>1</v>
      </c>
      <c r="AS14" s="85" t="b">
        <v>0</v>
      </c>
      <c r="AT14" s="85"/>
      <c r="AU14" s="85">
        <v>0</v>
      </c>
      <c r="AV14" s="89" t="s">
        <v>501</v>
      </c>
      <c r="AW14" s="85" t="b">
        <v>0</v>
      </c>
      <c r="AX14" s="85" t="s">
        <v>512</v>
      </c>
      <c r="AY14" s="89" t="s">
        <v>524</v>
      </c>
      <c r="AZ14" s="85" t="s">
        <v>65</v>
      </c>
      <c r="BA14" s="85" t="str">
        <f>REPLACE(INDEX(GroupVertices[Group],MATCH(Vertices[[#This Row],[Vertex]],GroupVertices[Vertex],0)),1,1,"")</f>
        <v>3</v>
      </c>
      <c r="BB14" s="51"/>
      <c r="BC14" s="51"/>
      <c r="BD14" s="51"/>
      <c r="BE14" s="51"/>
      <c r="BF14" s="51"/>
      <c r="BG14" s="51"/>
      <c r="BH14" s="51"/>
      <c r="BI14" s="51"/>
      <c r="BJ14" s="51"/>
      <c r="BK14" s="51"/>
      <c r="BL14" s="51"/>
      <c r="BM14" s="52"/>
      <c r="BN14" s="51"/>
      <c r="BO14" s="52"/>
      <c r="BP14" s="51"/>
      <c r="BQ14" s="52"/>
      <c r="BR14" s="51"/>
      <c r="BS14" s="52"/>
      <c r="BT14" s="51"/>
      <c r="BU14" s="2"/>
      <c r="BV14" s="3"/>
      <c r="BW14" s="3"/>
      <c r="BX14" s="3"/>
      <c r="BY14" s="3"/>
    </row>
    <row r="15" spans="1:77" ht="41.45" customHeight="1">
      <c r="A15" s="14" t="s">
        <v>221</v>
      </c>
      <c r="C15" s="15"/>
      <c r="D15" s="15" t="s">
        <v>64</v>
      </c>
      <c r="E15" s="95">
        <v>566.616020343293</v>
      </c>
      <c r="F15" s="81">
        <v>97.00414173953061</v>
      </c>
      <c r="G15" s="114" t="s">
        <v>287</v>
      </c>
      <c r="H15" s="15"/>
      <c r="I15" s="16" t="s">
        <v>221</v>
      </c>
      <c r="J15" s="66"/>
      <c r="K15" s="66"/>
      <c r="L15" s="116" t="s">
        <v>546</v>
      </c>
      <c r="M15" s="96">
        <v>999.4196962724344</v>
      </c>
      <c r="N15" s="97">
        <v>5535.4267578125</v>
      </c>
      <c r="O15" s="97">
        <v>4634.83056640625</v>
      </c>
      <c r="P15" s="77"/>
      <c r="Q15" s="98"/>
      <c r="R15" s="98"/>
      <c r="S15" s="99"/>
      <c r="T15" s="51">
        <v>0</v>
      </c>
      <c r="U15" s="51">
        <v>3</v>
      </c>
      <c r="V15" s="52">
        <v>0</v>
      </c>
      <c r="W15" s="52">
        <v>0.02439</v>
      </c>
      <c r="X15" s="52">
        <v>0.057205</v>
      </c>
      <c r="Y15" s="52">
        <v>0.780451</v>
      </c>
      <c r="Z15" s="52">
        <v>0.6666666666666666</v>
      </c>
      <c r="AA15" s="52">
        <v>0</v>
      </c>
      <c r="AB15" s="82">
        <v>15</v>
      </c>
      <c r="AC15" s="82"/>
      <c r="AD15" s="100"/>
      <c r="AE15" s="85" t="s">
        <v>430</v>
      </c>
      <c r="AF15" s="85">
        <v>2497</v>
      </c>
      <c r="AG15" s="85">
        <v>1522</v>
      </c>
      <c r="AH15" s="85">
        <v>6316</v>
      </c>
      <c r="AI15" s="85">
        <v>1406</v>
      </c>
      <c r="AJ15" s="85"/>
      <c r="AK15" s="85" t="s">
        <v>450</v>
      </c>
      <c r="AL15" s="85" t="s">
        <v>465</v>
      </c>
      <c r="AM15" s="89" t="s">
        <v>479</v>
      </c>
      <c r="AN15" s="85"/>
      <c r="AO15" s="87">
        <v>40166.713842592595</v>
      </c>
      <c r="AP15" s="89" t="s">
        <v>495</v>
      </c>
      <c r="AQ15" s="85" t="b">
        <v>0</v>
      </c>
      <c r="AR15" s="85" t="b">
        <v>0</v>
      </c>
      <c r="AS15" s="85" t="b">
        <v>0</v>
      </c>
      <c r="AT15" s="85"/>
      <c r="AU15" s="85">
        <v>70</v>
      </c>
      <c r="AV15" s="89" t="s">
        <v>505</v>
      </c>
      <c r="AW15" s="85" t="b">
        <v>0</v>
      </c>
      <c r="AX15" s="85" t="s">
        <v>512</v>
      </c>
      <c r="AY15" s="89" t="s">
        <v>525</v>
      </c>
      <c r="AZ15" s="85" t="s">
        <v>66</v>
      </c>
      <c r="BA15" s="85" t="str">
        <f>REPLACE(INDEX(GroupVertices[Group],MATCH(Vertices[[#This Row],[Vertex]],GroupVertices[Vertex],0)),1,1,"")</f>
        <v>2</v>
      </c>
      <c r="BB15" s="51"/>
      <c r="BC15" s="51"/>
      <c r="BD15" s="51"/>
      <c r="BE15" s="51"/>
      <c r="BF15" s="51" t="s">
        <v>232</v>
      </c>
      <c r="BG15" s="51" t="s">
        <v>232</v>
      </c>
      <c r="BH15" s="131" t="s">
        <v>782</v>
      </c>
      <c r="BI15" s="131" t="s">
        <v>782</v>
      </c>
      <c r="BJ15" s="131" t="s">
        <v>799</v>
      </c>
      <c r="BK15" s="131" t="s">
        <v>799</v>
      </c>
      <c r="BL15" s="131">
        <v>2</v>
      </c>
      <c r="BM15" s="134">
        <v>4.761904761904762</v>
      </c>
      <c r="BN15" s="131">
        <v>0</v>
      </c>
      <c r="BO15" s="134">
        <v>0</v>
      </c>
      <c r="BP15" s="131">
        <v>0</v>
      </c>
      <c r="BQ15" s="134">
        <v>0</v>
      </c>
      <c r="BR15" s="131">
        <v>40</v>
      </c>
      <c r="BS15" s="134">
        <v>95.23809523809524</v>
      </c>
      <c r="BT15" s="131">
        <v>42</v>
      </c>
      <c r="BU15" s="2"/>
      <c r="BV15" s="3"/>
      <c r="BW15" s="3"/>
      <c r="BX15" s="3"/>
      <c r="BY15" s="3"/>
    </row>
    <row r="16" spans="1:77" ht="41.45" customHeight="1">
      <c r="A16" s="14" t="s">
        <v>222</v>
      </c>
      <c r="C16" s="15"/>
      <c r="D16" s="15" t="s">
        <v>64</v>
      </c>
      <c r="E16" s="95">
        <v>370.5677050222505</v>
      </c>
      <c r="F16" s="81">
        <v>98.45572283216093</v>
      </c>
      <c r="G16" s="114" t="s">
        <v>288</v>
      </c>
      <c r="H16" s="15"/>
      <c r="I16" s="16" t="s">
        <v>222</v>
      </c>
      <c r="J16" s="66"/>
      <c r="K16" s="66"/>
      <c r="L16" s="116" t="s">
        <v>547</v>
      </c>
      <c r="M16" s="96">
        <v>515.6561041351654</v>
      </c>
      <c r="N16" s="97">
        <v>7471.63720703125</v>
      </c>
      <c r="O16" s="97">
        <v>8983.064453125</v>
      </c>
      <c r="P16" s="77"/>
      <c r="Q16" s="98"/>
      <c r="R16" s="98"/>
      <c r="S16" s="99"/>
      <c r="T16" s="51">
        <v>0</v>
      </c>
      <c r="U16" s="51">
        <v>3</v>
      </c>
      <c r="V16" s="52">
        <v>0</v>
      </c>
      <c r="W16" s="52">
        <v>0.02439</v>
      </c>
      <c r="X16" s="52">
        <v>0.057205</v>
      </c>
      <c r="Y16" s="52">
        <v>0.780451</v>
      </c>
      <c r="Z16" s="52">
        <v>0.6666666666666666</v>
      </c>
      <c r="AA16" s="52">
        <v>0</v>
      </c>
      <c r="AB16" s="82">
        <v>16</v>
      </c>
      <c r="AC16" s="82"/>
      <c r="AD16" s="100"/>
      <c r="AE16" s="85" t="s">
        <v>431</v>
      </c>
      <c r="AF16" s="85">
        <v>685</v>
      </c>
      <c r="AG16" s="85">
        <v>786</v>
      </c>
      <c r="AH16" s="85">
        <v>3574</v>
      </c>
      <c r="AI16" s="85">
        <v>2542</v>
      </c>
      <c r="AJ16" s="85"/>
      <c r="AK16" s="85" t="s">
        <v>451</v>
      </c>
      <c r="AL16" s="85" t="s">
        <v>466</v>
      </c>
      <c r="AM16" s="89" t="s">
        <v>480</v>
      </c>
      <c r="AN16" s="85"/>
      <c r="AO16" s="87">
        <v>43060.387974537036</v>
      </c>
      <c r="AP16" s="89" t="s">
        <v>496</v>
      </c>
      <c r="AQ16" s="85" t="b">
        <v>0</v>
      </c>
      <c r="AR16" s="85" t="b">
        <v>0</v>
      </c>
      <c r="AS16" s="85" t="b">
        <v>0</v>
      </c>
      <c r="AT16" s="85"/>
      <c r="AU16" s="85">
        <v>13</v>
      </c>
      <c r="AV16" s="89" t="s">
        <v>501</v>
      </c>
      <c r="AW16" s="85" t="b">
        <v>0</v>
      </c>
      <c r="AX16" s="85" t="s">
        <v>512</v>
      </c>
      <c r="AY16" s="89" t="s">
        <v>526</v>
      </c>
      <c r="AZ16" s="85" t="s">
        <v>66</v>
      </c>
      <c r="BA16" s="85" t="str">
        <f>REPLACE(INDEX(GroupVertices[Group],MATCH(Vertices[[#This Row],[Vertex]],GroupVertices[Vertex],0)),1,1,"")</f>
        <v>2</v>
      </c>
      <c r="BB16" s="51"/>
      <c r="BC16" s="51"/>
      <c r="BD16" s="51"/>
      <c r="BE16" s="51"/>
      <c r="BF16" s="51" t="s">
        <v>232</v>
      </c>
      <c r="BG16" s="51" t="s">
        <v>232</v>
      </c>
      <c r="BH16" s="131" t="s">
        <v>782</v>
      </c>
      <c r="BI16" s="131" t="s">
        <v>782</v>
      </c>
      <c r="BJ16" s="131" t="s">
        <v>799</v>
      </c>
      <c r="BK16" s="131" t="s">
        <v>799</v>
      </c>
      <c r="BL16" s="131">
        <v>2</v>
      </c>
      <c r="BM16" s="134">
        <v>4.761904761904762</v>
      </c>
      <c r="BN16" s="131">
        <v>0</v>
      </c>
      <c r="BO16" s="134">
        <v>0</v>
      </c>
      <c r="BP16" s="131">
        <v>0</v>
      </c>
      <c r="BQ16" s="134">
        <v>0</v>
      </c>
      <c r="BR16" s="131">
        <v>40</v>
      </c>
      <c r="BS16" s="134">
        <v>95.23809523809524</v>
      </c>
      <c r="BT16" s="131">
        <v>42</v>
      </c>
      <c r="BU16" s="2"/>
      <c r="BV16" s="3"/>
      <c r="BW16" s="3"/>
      <c r="BX16" s="3"/>
      <c r="BY16" s="3"/>
    </row>
    <row r="17" spans="1:77" ht="41.45" customHeight="1">
      <c r="A17" s="14" t="s">
        <v>223</v>
      </c>
      <c r="C17" s="15"/>
      <c r="D17" s="15" t="s">
        <v>64</v>
      </c>
      <c r="E17" s="95">
        <v>394.0082644628099</v>
      </c>
      <c r="F17" s="81">
        <v>98.28216422325949</v>
      </c>
      <c r="G17" s="114" t="s">
        <v>289</v>
      </c>
      <c r="H17" s="15"/>
      <c r="I17" s="16" t="s">
        <v>223</v>
      </c>
      <c r="J17" s="66"/>
      <c r="K17" s="66"/>
      <c r="L17" s="116" t="s">
        <v>548</v>
      </c>
      <c r="M17" s="96">
        <v>573.4974031950562</v>
      </c>
      <c r="N17" s="97">
        <v>7471.63720703125</v>
      </c>
      <c r="O17" s="97">
        <v>4281.9248046875</v>
      </c>
      <c r="P17" s="77"/>
      <c r="Q17" s="98"/>
      <c r="R17" s="98"/>
      <c r="S17" s="99"/>
      <c r="T17" s="51">
        <v>0</v>
      </c>
      <c r="U17" s="51">
        <v>2</v>
      </c>
      <c r="V17" s="52">
        <v>0</v>
      </c>
      <c r="W17" s="52">
        <v>0.027778</v>
      </c>
      <c r="X17" s="52">
        <v>0.044386</v>
      </c>
      <c r="Y17" s="52">
        <v>0.601092</v>
      </c>
      <c r="Z17" s="52">
        <v>1</v>
      </c>
      <c r="AA17" s="52">
        <v>0</v>
      </c>
      <c r="AB17" s="82">
        <v>17</v>
      </c>
      <c r="AC17" s="82"/>
      <c r="AD17" s="100"/>
      <c r="AE17" s="85" t="s">
        <v>432</v>
      </c>
      <c r="AF17" s="85">
        <v>45</v>
      </c>
      <c r="AG17" s="85">
        <v>874</v>
      </c>
      <c r="AH17" s="85">
        <v>27193</v>
      </c>
      <c r="AI17" s="85">
        <v>21</v>
      </c>
      <c r="AJ17" s="85"/>
      <c r="AK17" s="85" t="s">
        <v>452</v>
      </c>
      <c r="AL17" s="85" t="s">
        <v>467</v>
      </c>
      <c r="AM17" s="85"/>
      <c r="AN17" s="85"/>
      <c r="AO17" s="87">
        <v>41846.02945601852</v>
      </c>
      <c r="AP17" s="85"/>
      <c r="AQ17" s="85" t="b">
        <v>1</v>
      </c>
      <c r="AR17" s="85" t="b">
        <v>0</v>
      </c>
      <c r="AS17" s="85" t="b">
        <v>0</v>
      </c>
      <c r="AT17" s="85"/>
      <c r="AU17" s="85">
        <v>23</v>
      </c>
      <c r="AV17" s="89" t="s">
        <v>501</v>
      </c>
      <c r="AW17" s="85" t="b">
        <v>0</v>
      </c>
      <c r="AX17" s="85" t="s">
        <v>512</v>
      </c>
      <c r="AY17" s="89" t="s">
        <v>527</v>
      </c>
      <c r="AZ17" s="85" t="s">
        <v>66</v>
      </c>
      <c r="BA17" s="85" t="str">
        <f>REPLACE(INDEX(GroupVertices[Group],MATCH(Vertices[[#This Row],[Vertex]],GroupVertices[Vertex],0)),1,1,"")</f>
        <v>3</v>
      </c>
      <c r="BB17" s="51"/>
      <c r="BC17" s="51"/>
      <c r="BD17" s="51"/>
      <c r="BE17" s="51"/>
      <c r="BF17" s="51" t="s">
        <v>270</v>
      </c>
      <c r="BG17" s="51" t="s">
        <v>270</v>
      </c>
      <c r="BH17" s="131" t="s">
        <v>786</v>
      </c>
      <c r="BI17" s="131" t="s">
        <v>786</v>
      </c>
      <c r="BJ17" s="131" t="s">
        <v>802</v>
      </c>
      <c r="BK17" s="131" t="s">
        <v>802</v>
      </c>
      <c r="BL17" s="131">
        <v>1</v>
      </c>
      <c r="BM17" s="134">
        <v>2.6315789473684212</v>
      </c>
      <c r="BN17" s="131">
        <v>0</v>
      </c>
      <c r="BO17" s="134">
        <v>0</v>
      </c>
      <c r="BP17" s="131">
        <v>0</v>
      </c>
      <c r="BQ17" s="134">
        <v>0</v>
      </c>
      <c r="BR17" s="131">
        <v>37</v>
      </c>
      <c r="BS17" s="134">
        <v>97.36842105263158</v>
      </c>
      <c r="BT17" s="131">
        <v>38</v>
      </c>
      <c r="BU17" s="2"/>
      <c r="BV17" s="3"/>
      <c r="BW17" s="3"/>
      <c r="BX17" s="3"/>
      <c r="BY17" s="3"/>
    </row>
    <row r="18" spans="1:77" ht="41.45" customHeight="1">
      <c r="A18" s="14" t="s">
        <v>224</v>
      </c>
      <c r="C18" s="15"/>
      <c r="D18" s="15" t="s">
        <v>64</v>
      </c>
      <c r="E18" s="95">
        <v>219.5359186268277</v>
      </c>
      <c r="F18" s="81">
        <v>99.5739925054237</v>
      </c>
      <c r="G18" s="114" t="s">
        <v>290</v>
      </c>
      <c r="H18" s="15"/>
      <c r="I18" s="16" t="s">
        <v>224</v>
      </c>
      <c r="J18" s="66"/>
      <c r="K18" s="66"/>
      <c r="L18" s="116" t="s">
        <v>549</v>
      </c>
      <c r="M18" s="96">
        <v>142.9740976924594</v>
      </c>
      <c r="N18" s="97">
        <v>8735.3193359375</v>
      </c>
      <c r="O18" s="97">
        <v>8740.302734375</v>
      </c>
      <c r="P18" s="77"/>
      <c r="Q18" s="98"/>
      <c r="R18" s="98"/>
      <c r="S18" s="99"/>
      <c r="T18" s="51">
        <v>1</v>
      </c>
      <c r="U18" s="51">
        <v>5</v>
      </c>
      <c r="V18" s="52">
        <v>66</v>
      </c>
      <c r="W18" s="52">
        <v>0.03125</v>
      </c>
      <c r="X18" s="52">
        <v>0.06553</v>
      </c>
      <c r="Y18" s="52">
        <v>1.498647</v>
      </c>
      <c r="Z18" s="52">
        <v>0.25</v>
      </c>
      <c r="AA18" s="52">
        <v>0.2</v>
      </c>
      <c r="AB18" s="82">
        <v>18</v>
      </c>
      <c r="AC18" s="82"/>
      <c r="AD18" s="100"/>
      <c r="AE18" s="85" t="s">
        <v>433</v>
      </c>
      <c r="AF18" s="85">
        <v>216</v>
      </c>
      <c r="AG18" s="85">
        <v>219</v>
      </c>
      <c r="AH18" s="85">
        <v>3042</v>
      </c>
      <c r="AI18" s="85">
        <v>362</v>
      </c>
      <c r="AJ18" s="85"/>
      <c r="AK18" s="85" t="s">
        <v>453</v>
      </c>
      <c r="AL18" s="85" t="s">
        <v>468</v>
      </c>
      <c r="AM18" s="89" t="s">
        <v>481</v>
      </c>
      <c r="AN18" s="85"/>
      <c r="AO18" s="87">
        <v>41255.661782407406</v>
      </c>
      <c r="AP18" s="89" t="s">
        <v>497</v>
      </c>
      <c r="AQ18" s="85" t="b">
        <v>0</v>
      </c>
      <c r="AR18" s="85" t="b">
        <v>0</v>
      </c>
      <c r="AS18" s="85" t="b">
        <v>1</v>
      </c>
      <c r="AT18" s="85"/>
      <c r="AU18" s="85">
        <v>7</v>
      </c>
      <c r="AV18" s="89" t="s">
        <v>501</v>
      </c>
      <c r="AW18" s="85" t="b">
        <v>0</v>
      </c>
      <c r="AX18" s="85" t="s">
        <v>512</v>
      </c>
      <c r="AY18" s="89" t="s">
        <v>528</v>
      </c>
      <c r="AZ18" s="85" t="s">
        <v>66</v>
      </c>
      <c r="BA18" s="85" t="str">
        <f>REPLACE(INDEX(GroupVertices[Group],MATCH(Vertices[[#This Row],[Vertex]],GroupVertices[Vertex],0)),1,1,"")</f>
        <v>4</v>
      </c>
      <c r="BB18" s="51" t="s">
        <v>623</v>
      </c>
      <c r="BC18" s="51" t="s">
        <v>623</v>
      </c>
      <c r="BD18" s="51" t="s">
        <v>633</v>
      </c>
      <c r="BE18" s="51" t="s">
        <v>633</v>
      </c>
      <c r="BF18" s="51" t="s">
        <v>656</v>
      </c>
      <c r="BG18" s="51" t="s">
        <v>656</v>
      </c>
      <c r="BH18" s="131" t="s">
        <v>787</v>
      </c>
      <c r="BI18" s="131" t="s">
        <v>793</v>
      </c>
      <c r="BJ18" s="131" t="s">
        <v>803</v>
      </c>
      <c r="BK18" s="131" t="s">
        <v>809</v>
      </c>
      <c r="BL18" s="131">
        <v>0</v>
      </c>
      <c r="BM18" s="134">
        <v>0</v>
      </c>
      <c r="BN18" s="131">
        <v>0</v>
      </c>
      <c r="BO18" s="134">
        <v>0</v>
      </c>
      <c r="BP18" s="131">
        <v>0</v>
      </c>
      <c r="BQ18" s="134">
        <v>0</v>
      </c>
      <c r="BR18" s="131">
        <v>42</v>
      </c>
      <c r="BS18" s="134">
        <v>100</v>
      </c>
      <c r="BT18" s="131">
        <v>42</v>
      </c>
      <c r="BU18" s="2"/>
      <c r="BV18" s="3"/>
      <c r="BW18" s="3"/>
      <c r="BX18" s="3"/>
      <c r="BY18" s="3"/>
    </row>
    <row r="19" spans="1:77" ht="41.45" customHeight="1">
      <c r="A19" s="14" t="s">
        <v>233</v>
      </c>
      <c r="C19" s="15"/>
      <c r="D19" s="15" t="s">
        <v>64</v>
      </c>
      <c r="E19" s="95">
        <v>489.63509218054674</v>
      </c>
      <c r="F19" s="81">
        <v>97.57412398921832</v>
      </c>
      <c r="G19" s="114" t="s">
        <v>510</v>
      </c>
      <c r="H19" s="15"/>
      <c r="I19" s="16" t="s">
        <v>233</v>
      </c>
      <c r="J19" s="66"/>
      <c r="K19" s="66"/>
      <c r="L19" s="116" t="s">
        <v>550</v>
      </c>
      <c r="M19" s="96">
        <v>809.4636118598382</v>
      </c>
      <c r="N19" s="97">
        <v>8735.3193359375</v>
      </c>
      <c r="O19" s="97">
        <v>6928.71875</v>
      </c>
      <c r="P19" s="77"/>
      <c r="Q19" s="98"/>
      <c r="R19" s="98"/>
      <c r="S19" s="99"/>
      <c r="T19" s="51">
        <v>1</v>
      </c>
      <c r="U19" s="51">
        <v>0</v>
      </c>
      <c r="V19" s="52">
        <v>0</v>
      </c>
      <c r="W19" s="52">
        <v>0.020408</v>
      </c>
      <c r="X19" s="52">
        <v>0.011594</v>
      </c>
      <c r="Y19" s="52">
        <v>0.404769</v>
      </c>
      <c r="Z19" s="52">
        <v>0</v>
      </c>
      <c r="AA19" s="52">
        <v>0</v>
      </c>
      <c r="AB19" s="82">
        <v>19</v>
      </c>
      <c r="AC19" s="82"/>
      <c r="AD19" s="100"/>
      <c r="AE19" s="85" t="s">
        <v>434</v>
      </c>
      <c r="AF19" s="85">
        <v>844</v>
      </c>
      <c r="AG19" s="85">
        <v>1233</v>
      </c>
      <c r="AH19" s="85">
        <v>883</v>
      </c>
      <c r="AI19" s="85">
        <v>1241</v>
      </c>
      <c r="AJ19" s="85"/>
      <c r="AK19" s="85" t="s">
        <v>454</v>
      </c>
      <c r="AL19" s="85" t="s">
        <v>462</v>
      </c>
      <c r="AM19" s="89" t="s">
        <v>482</v>
      </c>
      <c r="AN19" s="85"/>
      <c r="AO19" s="87">
        <v>43014.62401620371</v>
      </c>
      <c r="AP19" s="89" t="s">
        <v>498</v>
      </c>
      <c r="AQ19" s="85" t="b">
        <v>1</v>
      </c>
      <c r="AR19" s="85" t="b">
        <v>0</v>
      </c>
      <c r="AS19" s="85" t="b">
        <v>0</v>
      </c>
      <c r="AT19" s="85"/>
      <c r="AU19" s="85">
        <v>8</v>
      </c>
      <c r="AV19" s="85"/>
      <c r="AW19" s="85" t="b">
        <v>0</v>
      </c>
      <c r="AX19" s="85" t="s">
        <v>512</v>
      </c>
      <c r="AY19" s="89" t="s">
        <v>529</v>
      </c>
      <c r="AZ19" s="85" t="s">
        <v>65</v>
      </c>
      <c r="BA19" s="85" t="str">
        <f>REPLACE(INDEX(GroupVertices[Group],MATCH(Vertices[[#This Row],[Vertex]],GroupVertices[Vertex],0)),1,1,"")</f>
        <v>4</v>
      </c>
      <c r="BB19" s="51"/>
      <c r="BC19" s="51"/>
      <c r="BD19" s="51"/>
      <c r="BE19" s="51"/>
      <c r="BF19" s="51"/>
      <c r="BG19" s="51"/>
      <c r="BH19" s="51"/>
      <c r="BI19" s="51"/>
      <c r="BJ19" s="51"/>
      <c r="BK19" s="51"/>
      <c r="BL19" s="51"/>
      <c r="BM19" s="52"/>
      <c r="BN19" s="51"/>
      <c r="BO19" s="52"/>
      <c r="BP19" s="51"/>
      <c r="BQ19" s="52"/>
      <c r="BR19" s="51"/>
      <c r="BS19" s="52"/>
      <c r="BT19" s="51"/>
      <c r="BU19" s="2"/>
      <c r="BV19" s="3"/>
      <c r="BW19" s="3"/>
      <c r="BX19" s="3"/>
      <c r="BY19" s="3"/>
    </row>
    <row r="20" spans="1:77" ht="41.45" customHeight="1">
      <c r="A20" s="14" t="s">
        <v>234</v>
      </c>
      <c r="C20" s="15"/>
      <c r="D20" s="15" t="s">
        <v>64</v>
      </c>
      <c r="E20" s="95">
        <v>1000</v>
      </c>
      <c r="F20" s="81">
        <v>93.79527973177306</v>
      </c>
      <c r="G20" s="114" t="s">
        <v>511</v>
      </c>
      <c r="H20" s="15"/>
      <c r="I20" s="16" t="s">
        <v>234</v>
      </c>
      <c r="J20" s="66"/>
      <c r="K20" s="66"/>
      <c r="L20" s="116" t="s">
        <v>551</v>
      </c>
      <c r="M20" s="96">
        <v>2068.8264413910983</v>
      </c>
      <c r="N20" s="97">
        <v>8735.3193359375</v>
      </c>
      <c r="O20" s="97">
        <v>5117.13525390625</v>
      </c>
      <c r="P20" s="77"/>
      <c r="Q20" s="98"/>
      <c r="R20" s="98"/>
      <c r="S20" s="99"/>
      <c r="T20" s="51">
        <v>1</v>
      </c>
      <c r="U20" s="51">
        <v>0</v>
      </c>
      <c r="V20" s="52">
        <v>0</v>
      </c>
      <c r="W20" s="52">
        <v>0.020408</v>
      </c>
      <c r="X20" s="52">
        <v>0.011594</v>
      </c>
      <c r="Y20" s="52">
        <v>0.404769</v>
      </c>
      <c r="Z20" s="52">
        <v>0</v>
      </c>
      <c r="AA20" s="52">
        <v>0</v>
      </c>
      <c r="AB20" s="82">
        <v>20</v>
      </c>
      <c r="AC20" s="82"/>
      <c r="AD20" s="100"/>
      <c r="AE20" s="85" t="s">
        <v>435</v>
      </c>
      <c r="AF20" s="85">
        <v>610</v>
      </c>
      <c r="AG20" s="85">
        <v>3149</v>
      </c>
      <c r="AH20" s="85">
        <v>9332</v>
      </c>
      <c r="AI20" s="85">
        <v>2792</v>
      </c>
      <c r="AJ20" s="85"/>
      <c r="AK20" s="85" t="s">
        <v>455</v>
      </c>
      <c r="AL20" s="85" t="s">
        <v>469</v>
      </c>
      <c r="AM20" s="89" t="s">
        <v>483</v>
      </c>
      <c r="AN20" s="85"/>
      <c r="AO20" s="87">
        <v>40931.876597222225</v>
      </c>
      <c r="AP20" s="89" t="s">
        <v>499</v>
      </c>
      <c r="AQ20" s="85" t="b">
        <v>0</v>
      </c>
      <c r="AR20" s="85" t="b">
        <v>0</v>
      </c>
      <c r="AS20" s="85" t="b">
        <v>1</v>
      </c>
      <c r="AT20" s="85"/>
      <c r="AU20" s="85">
        <v>110</v>
      </c>
      <c r="AV20" s="89" t="s">
        <v>501</v>
      </c>
      <c r="AW20" s="85" t="b">
        <v>0</v>
      </c>
      <c r="AX20" s="85" t="s">
        <v>512</v>
      </c>
      <c r="AY20" s="89" t="s">
        <v>530</v>
      </c>
      <c r="AZ20" s="85" t="s">
        <v>65</v>
      </c>
      <c r="BA20" s="85" t="str">
        <f>REPLACE(INDEX(GroupVertices[Group],MATCH(Vertices[[#This Row],[Vertex]],GroupVertices[Vertex],0)),1,1,"")</f>
        <v>4</v>
      </c>
      <c r="BB20" s="51"/>
      <c r="BC20" s="51"/>
      <c r="BD20" s="51"/>
      <c r="BE20" s="51"/>
      <c r="BF20" s="51"/>
      <c r="BG20" s="51"/>
      <c r="BH20" s="51"/>
      <c r="BI20" s="51"/>
      <c r="BJ20" s="51"/>
      <c r="BK20" s="51"/>
      <c r="BL20" s="51"/>
      <c r="BM20" s="52"/>
      <c r="BN20" s="51"/>
      <c r="BO20" s="52"/>
      <c r="BP20" s="51"/>
      <c r="BQ20" s="52"/>
      <c r="BR20" s="51"/>
      <c r="BS20" s="52"/>
      <c r="BT20" s="51"/>
      <c r="BU20" s="2"/>
      <c r="BV20" s="3"/>
      <c r="BW20" s="3"/>
      <c r="BX20" s="3"/>
      <c r="BY20" s="3"/>
    </row>
    <row r="21" spans="1:77" ht="41.45" customHeight="1">
      <c r="A21" s="14" t="s">
        <v>225</v>
      </c>
      <c r="C21" s="15"/>
      <c r="D21" s="15" t="s">
        <v>64</v>
      </c>
      <c r="E21" s="95">
        <v>177.44945963127782</v>
      </c>
      <c r="F21" s="81">
        <v>99.88560909867859</v>
      </c>
      <c r="G21" s="114" t="s">
        <v>291</v>
      </c>
      <c r="H21" s="15"/>
      <c r="I21" s="16" t="s">
        <v>225</v>
      </c>
      <c r="J21" s="66"/>
      <c r="K21" s="66"/>
      <c r="L21" s="116" t="s">
        <v>552</v>
      </c>
      <c r="M21" s="96">
        <v>39.12267438038262</v>
      </c>
      <c r="N21" s="97">
        <v>236.8184356689453</v>
      </c>
      <c r="O21" s="97">
        <v>4675.07958984375</v>
      </c>
      <c r="P21" s="77"/>
      <c r="Q21" s="98"/>
      <c r="R21" s="98"/>
      <c r="S21" s="99"/>
      <c r="T21" s="51">
        <v>1</v>
      </c>
      <c r="U21" s="51">
        <v>1</v>
      </c>
      <c r="V21" s="52">
        <v>0</v>
      </c>
      <c r="W21" s="52">
        <v>0.02439</v>
      </c>
      <c r="X21" s="52">
        <v>0.024304</v>
      </c>
      <c r="Y21" s="52">
        <v>0.390591</v>
      </c>
      <c r="Z21" s="52">
        <v>0</v>
      </c>
      <c r="AA21" s="52">
        <v>1</v>
      </c>
      <c r="AB21" s="82">
        <v>21</v>
      </c>
      <c r="AC21" s="82"/>
      <c r="AD21" s="100"/>
      <c r="AE21" s="85" t="s">
        <v>436</v>
      </c>
      <c r="AF21" s="85">
        <v>78</v>
      </c>
      <c r="AG21" s="85">
        <v>61</v>
      </c>
      <c r="AH21" s="85">
        <v>84</v>
      </c>
      <c r="AI21" s="85">
        <v>173</v>
      </c>
      <c r="AJ21" s="85"/>
      <c r="AK21" s="85"/>
      <c r="AL21" s="85"/>
      <c r="AM21" s="89" t="s">
        <v>484</v>
      </c>
      <c r="AN21" s="85"/>
      <c r="AO21" s="87">
        <v>41804.44325231481</v>
      </c>
      <c r="AP21" s="85"/>
      <c r="AQ21" s="85" t="b">
        <v>1</v>
      </c>
      <c r="AR21" s="85" t="b">
        <v>0</v>
      </c>
      <c r="AS21" s="85" t="b">
        <v>1</v>
      </c>
      <c r="AT21" s="85"/>
      <c r="AU21" s="85">
        <v>0</v>
      </c>
      <c r="AV21" s="89" t="s">
        <v>501</v>
      </c>
      <c r="AW21" s="85" t="b">
        <v>0</v>
      </c>
      <c r="AX21" s="85" t="s">
        <v>512</v>
      </c>
      <c r="AY21" s="89" t="s">
        <v>531</v>
      </c>
      <c r="AZ21" s="85" t="s">
        <v>66</v>
      </c>
      <c r="BA21" s="85" t="str">
        <f>REPLACE(INDEX(GroupVertices[Group],MATCH(Vertices[[#This Row],[Vertex]],GroupVertices[Vertex],0)),1,1,"")</f>
        <v>1</v>
      </c>
      <c r="BB21" s="51"/>
      <c r="BC21" s="51"/>
      <c r="BD21" s="51"/>
      <c r="BE21" s="51"/>
      <c r="BF21" s="51"/>
      <c r="BG21" s="51"/>
      <c r="BH21" s="131" t="s">
        <v>788</v>
      </c>
      <c r="BI21" s="131" t="s">
        <v>788</v>
      </c>
      <c r="BJ21" s="131" t="s">
        <v>804</v>
      </c>
      <c r="BK21" s="131" t="s">
        <v>804</v>
      </c>
      <c r="BL21" s="131">
        <v>2</v>
      </c>
      <c r="BM21" s="134">
        <v>9.090909090909092</v>
      </c>
      <c r="BN21" s="131">
        <v>1</v>
      </c>
      <c r="BO21" s="134">
        <v>4.545454545454546</v>
      </c>
      <c r="BP21" s="131">
        <v>0</v>
      </c>
      <c r="BQ21" s="134">
        <v>0</v>
      </c>
      <c r="BR21" s="131">
        <v>19</v>
      </c>
      <c r="BS21" s="134">
        <v>86.36363636363636</v>
      </c>
      <c r="BT21" s="131">
        <v>22</v>
      </c>
      <c r="BU21" s="2"/>
      <c r="BV21" s="3"/>
      <c r="BW21" s="3"/>
      <c r="BX21" s="3"/>
      <c r="BY21" s="3"/>
    </row>
    <row r="22" spans="1:77" ht="41.45" customHeight="1">
      <c r="A22" s="14" t="s">
        <v>230</v>
      </c>
      <c r="C22" s="15"/>
      <c r="D22" s="15" t="s">
        <v>64</v>
      </c>
      <c r="E22" s="95">
        <v>173.453909726637</v>
      </c>
      <c r="F22" s="81">
        <v>99.91519295246862</v>
      </c>
      <c r="G22" s="114" t="s">
        <v>294</v>
      </c>
      <c r="H22" s="15"/>
      <c r="I22" s="16" t="s">
        <v>230</v>
      </c>
      <c r="J22" s="66"/>
      <c r="K22" s="66"/>
      <c r="L22" s="116" t="s">
        <v>553</v>
      </c>
      <c r="M22" s="96">
        <v>29.263362040628493</v>
      </c>
      <c r="N22" s="97">
        <v>1088.764404296875</v>
      </c>
      <c r="O22" s="97">
        <v>424.9574890136719</v>
      </c>
      <c r="P22" s="77"/>
      <c r="Q22" s="98"/>
      <c r="R22" s="98"/>
      <c r="S22" s="99"/>
      <c r="T22" s="51">
        <v>0</v>
      </c>
      <c r="U22" s="51">
        <v>1</v>
      </c>
      <c r="V22" s="52">
        <v>0</v>
      </c>
      <c r="W22" s="52">
        <v>0.02439</v>
      </c>
      <c r="X22" s="52">
        <v>0.024304</v>
      </c>
      <c r="Y22" s="52">
        <v>0.390591</v>
      </c>
      <c r="Z22" s="52">
        <v>0</v>
      </c>
      <c r="AA22" s="52">
        <v>0</v>
      </c>
      <c r="AB22" s="82">
        <v>22</v>
      </c>
      <c r="AC22" s="82"/>
      <c r="AD22" s="100"/>
      <c r="AE22" s="85" t="s">
        <v>437</v>
      </c>
      <c r="AF22" s="85">
        <v>242</v>
      </c>
      <c r="AG22" s="85">
        <v>46</v>
      </c>
      <c r="AH22" s="85">
        <v>1551</v>
      </c>
      <c r="AI22" s="85">
        <v>950</v>
      </c>
      <c r="AJ22" s="85"/>
      <c r="AK22" s="85" t="s">
        <v>456</v>
      </c>
      <c r="AL22" s="85" t="s">
        <v>459</v>
      </c>
      <c r="AM22" s="85"/>
      <c r="AN22" s="85"/>
      <c r="AO22" s="87">
        <v>40960.76476851852</v>
      </c>
      <c r="AP22" s="89" t="s">
        <v>500</v>
      </c>
      <c r="AQ22" s="85" t="b">
        <v>1</v>
      </c>
      <c r="AR22" s="85" t="b">
        <v>0</v>
      </c>
      <c r="AS22" s="85" t="b">
        <v>0</v>
      </c>
      <c r="AT22" s="85"/>
      <c r="AU22" s="85">
        <v>23</v>
      </c>
      <c r="AV22" s="89" t="s">
        <v>501</v>
      </c>
      <c r="AW22" s="85" t="b">
        <v>0</v>
      </c>
      <c r="AX22" s="85" t="s">
        <v>512</v>
      </c>
      <c r="AY22" s="89" t="s">
        <v>532</v>
      </c>
      <c r="AZ22" s="85" t="s">
        <v>66</v>
      </c>
      <c r="BA22" s="85" t="str">
        <f>REPLACE(INDEX(GroupVertices[Group],MATCH(Vertices[[#This Row],[Vertex]],GroupVertices[Vertex],0)),1,1,"")</f>
        <v>1</v>
      </c>
      <c r="BB22" s="51"/>
      <c r="BC22" s="51"/>
      <c r="BD22" s="51"/>
      <c r="BE22" s="51"/>
      <c r="BF22" s="51" t="s">
        <v>267</v>
      </c>
      <c r="BG22" s="51" t="s">
        <v>267</v>
      </c>
      <c r="BH22" s="131" t="s">
        <v>779</v>
      </c>
      <c r="BI22" s="131" t="s">
        <v>779</v>
      </c>
      <c r="BJ22" s="131" t="s">
        <v>797</v>
      </c>
      <c r="BK22" s="131" t="s">
        <v>797</v>
      </c>
      <c r="BL22" s="131">
        <v>0</v>
      </c>
      <c r="BM22" s="134">
        <v>0</v>
      </c>
      <c r="BN22" s="131">
        <v>0</v>
      </c>
      <c r="BO22" s="134">
        <v>0</v>
      </c>
      <c r="BP22" s="131">
        <v>0</v>
      </c>
      <c r="BQ22" s="134">
        <v>0</v>
      </c>
      <c r="BR22" s="131">
        <v>28</v>
      </c>
      <c r="BS22" s="134">
        <v>100</v>
      </c>
      <c r="BT22" s="131">
        <v>28</v>
      </c>
      <c r="BU22" s="2"/>
      <c r="BV22" s="3"/>
      <c r="BW22" s="3"/>
      <c r="BX22" s="3"/>
      <c r="BY22" s="3"/>
    </row>
    <row r="23" spans="1:77" ht="41.45" customHeight="1">
      <c r="A23" s="101" t="s">
        <v>231</v>
      </c>
      <c r="C23" s="102"/>
      <c r="D23" s="102" t="s">
        <v>64</v>
      </c>
      <c r="E23" s="103">
        <v>163.59821996185633</v>
      </c>
      <c r="F23" s="104">
        <v>99.98816645848399</v>
      </c>
      <c r="G23" s="115" t="s">
        <v>295</v>
      </c>
      <c r="H23" s="102"/>
      <c r="I23" s="105" t="s">
        <v>231</v>
      </c>
      <c r="J23" s="106"/>
      <c r="K23" s="106"/>
      <c r="L23" s="117" t="s">
        <v>554</v>
      </c>
      <c r="M23" s="107">
        <v>4.94372493590165</v>
      </c>
      <c r="N23" s="108">
        <v>2637.564697265625</v>
      </c>
      <c r="O23" s="108">
        <v>863.2164916992188</v>
      </c>
      <c r="P23" s="109"/>
      <c r="Q23" s="110"/>
      <c r="R23" s="110"/>
      <c r="S23" s="111"/>
      <c r="T23" s="51">
        <v>0</v>
      </c>
      <c r="U23" s="51">
        <v>1</v>
      </c>
      <c r="V23" s="52">
        <v>0</v>
      </c>
      <c r="W23" s="52">
        <v>0.02439</v>
      </c>
      <c r="X23" s="52">
        <v>0.024304</v>
      </c>
      <c r="Y23" s="52">
        <v>0.390591</v>
      </c>
      <c r="Z23" s="52">
        <v>0</v>
      </c>
      <c r="AA23" s="52">
        <v>0</v>
      </c>
      <c r="AB23" s="112">
        <v>23</v>
      </c>
      <c r="AC23" s="112"/>
      <c r="AD23" s="113"/>
      <c r="AE23" s="85" t="s">
        <v>438</v>
      </c>
      <c r="AF23" s="85">
        <v>57</v>
      </c>
      <c r="AG23" s="85">
        <v>9</v>
      </c>
      <c r="AH23" s="85">
        <v>67</v>
      </c>
      <c r="AI23" s="85">
        <v>4</v>
      </c>
      <c r="AJ23" s="85"/>
      <c r="AK23" s="85"/>
      <c r="AL23" s="85"/>
      <c r="AM23" s="85"/>
      <c r="AN23" s="85"/>
      <c r="AO23" s="87">
        <v>43586.69354166667</v>
      </c>
      <c r="AP23" s="85"/>
      <c r="AQ23" s="85" t="b">
        <v>1</v>
      </c>
      <c r="AR23" s="85" t="b">
        <v>1</v>
      </c>
      <c r="AS23" s="85" t="b">
        <v>0</v>
      </c>
      <c r="AT23" s="85"/>
      <c r="AU23" s="85">
        <v>1</v>
      </c>
      <c r="AV23" s="85"/>
      <c r="AW23" s="85" t="b">
        <v>0</v>
      </c>
      <c r="AX23" s="85" t="s">
        <v>512</v>
      </c>
      <c r="AY23" s="89" t="s">
        <v>533</v>
      </c>
      <c r="AZ23" s="85" t="s">
        <v>66</v>
      </c>
      <c r="BA23" s="85" t="str">
        <f>REPLACE(INDEX(GroupVertices[Group],MATCH(Vertices[[#This Row],[Vertex]],GroupVertices[Vertex],0)),1,1,"")</f>
        <v>1</v>
      </c>
      <c r="BB23" s="51"/>
      <c r="BC23" s="51"/>
      <c r="BD23" s="51"/>
      <c r="BE23" s="51"/>
      <c r="BF23" s="51" t="s">
        <v>267</v>
      </c>
      <c r="BG23" s="51" t="s">
        <v>267</v>
      </c>
      <c r="BH23" s="131" t="s">
        <v>779</v>
      </c>
      <c r="BI23" s="131" t="s">
        <v>779</v>
      </c>
      <c r="BJ23" s="131" t="s">
        <v>797</v>
      </c>
      <c r="BK23" s="131" t="s">
        <v>797</v>
      </c>
      <c r="BL23" s="131">
        <v>0</v>
      </c>
      <c r="BM23" s="134">
        <v>0</v>
      </c>
      <c r="BN23" s="131">
        <v>0</v>
      </c>
      <c r="BO23" s="134">
        <v>0</v>
      </c>
      <c r="BP23" s="131">
        <v>0</v>
      </c>
      <c r="BQ23" s="134">
        <v>0</v>
      </c>
      <c r="BR23" s="131">
        <v>28</v>
      </c>
      <c r="BS23" s="134">
        <v>100</v>
      </c>
      <c r="BT23" s="131">
        <v>28</v>
      </c>
      <c r="BU23" s="2"/>
      <c r="BV23" s="3"/>
      <c r="BW23" s="3"/>
      <c r="BX23" s="3"/>
      <c r="BY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3"/>
    <dataValidation allowBlank="1" showInputMessage="1" promptTitle="Vertex Tooltip" prompt="Enter optional text that will pop up when the mouse is hovered over the vertex." errorTitle="Invalid Vertex Image Key" sqref="L3:L2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3"/>
    <dataValidation allowBlank="1" showInputMessage="1" promptTitle="Vertex Label Fill Color" prompt="To select an optional fill color for the Label shape, right-click and select Select Color on the right-click menu." sqref="J3:J23"/>
    <dataValidation allowBlank="1" showInputMessage="1" promptTitle="Vertex Image File" prompt="Enter the path to an image file.  Hover over the column header for examples." errorTitle="Invalid Vertex Image Key" sqref="G3:G23"/>
    <dataValidation allowBlank="1" showInputMessage="1" promptTitle="Vertex Color" prompt="To select an optional vertex color, right-click and select Select Color on the right-click menu." sqref="C3:C23"/>
    <dataValidation allowBlank="1" showInputMessage="1" promptTitle="Vertex Opacity" prompt="Enter an optional vertex opacity between 0 (transparent) and 100 (opaque)." errorTitle="Invalid Vertex Opacity" error="The optional vertex opacity must be a whole number between 0 and 10." sqref="F3:F23"/>
    <dataValidation type="list" allowBlank="1" showInputMessage="1" showErrorMessage="1" promptTitle="Vertex Shape" prompt="Select an optional vertex shape." errorTitle="Invalid Vertex Shape" error="You have entered an invalid vertex shape.  Try selecting from the drop-down list instead." sqref="D3:D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3">
      <formula1>ValidVertexLabelPositions</formula1>
    </dataValidation>
    <dataValidation allowBlank="1" showInputMessage="1" showErrorMessage="1" promptTitle="Vertex Name" prompt="Enter the name of the vertex." sqref="A3:A23"/>
  </dataValidations>
  <hyperlinks>
    <hyperlink ref="AM3" r:id="rId1" display="https://t.co/2nN0J1wQ0y"/>
    <hyperlink ref="AM4" r:id="rId2" display="https://t.co/hS89Y6fR4L"/>
    <hyperlink ref="AM5" r:id="rId3" display="https://t.co/jWgl1fm0wb"/>
    <hyperlink ref="AM6" r:id="rId4" display="https://t.co/6YN8n7x6zV"/>
    <hyperlink ref="AM7" r:id="rId5" display="http://t.co/kDlefzv07G"/>
    <hyperlink ref="AM8" r:id="rId6" display="http://t.co/YYXxkAhcqT"/>
    <hyperlink ref="AM10" r:id="rId7" display="https://t.co/FYSYf35NSL"/>
    <hyperlink ref="AM12" r:id="rId8" display="http://t.co/yZ31FNzlm0"/>
    <hyperlink ref="AM13" r:id="rId9" display="https://t.co/XEyyP0YNPw"/>
    <hyperlink ref="AM15" r:id="rId10" display="https://t.co/HZlwW6ddo6"/>
    <hyperlink ref="AM16" r:id="rId11" display="https://t.co/cVhDqSHQZU"/>
    <hyperlink ref="AM18" r:id="rId12" display="http://t.co/t6YxwSC2q6"/>
    <hyperlink ref="AM19" r:id="rId13" display="https://t.co/WaNassOVTa"/>
    <hyperlink ref="AM20" r:id="rId14" display="https://t.co/TCQO4AC01j"/>
    <hyperlink ref="AM21" r:id="rId15" display="https://t.co/shN468hYRm"/>
    <hyperlink ref="AP3" r:id="rId16" display="https://pbs.twimg.com/profile_banners/909335421536129024/1520688722"/>
    <hyperlink ref="AP4" r:id="rId17" display="https://pbs.twimg.com/profile_banners/876820661922136064/1568709699"/>
    <hyperlink ref="AP5" r:id="rId18" display="https://pbs.twimg.com/profile_banners/718674682321510400/1529315381"/>
    <hyperlink ref="AP7" r:id="rId19" display="https://pbs.twimg.com/profile_banners/110792411/1476282484"/>
    <hyperlink ref="AP8" r:id="rId20" display="https://pbs.twimg.com/profile_banners/36627992/1496397277"/>
    <hyperlink ref="AP9" r:id="rId21" display="https://pbs.twimg.com/profile_banners/273943115/1444993919"/>
    <hyperlink ref="AP10" r:id="rId22" display="https://pbs.twimg.com/profile_banners/274003410/1567502190"/>
    <hyperlink ref="AP11" r:id="rId23" display="https://pbs.twimg.com/profile_banners/138457022/1561992558"/>
    <hyperlink ref="AP12" r:id="rId24" display="https://pbs.twimg.com/profile_banners/116054885/1499855435"/>
    <hyperlink ref="AP13" r:id="rId25" display="https://pbs.twimg.com/profile_banners/929293138715463681/1522581539"/>
    <hyperlink ref="AP15" r:id="rId26" display="https://pbs.twimg.com/profile_banners/97937525/1437460708"/>
    <hyperlink ref="AP16" r:id="rId27" display="https://pbs.twimg.com/profile_banners/932901064516558848/1511858138"/>
    <hyperlink ref="AP18" r:id="rId28" display="https://pbs.twimg.com/profile_banners/1006678777/1398427707"/>
    <hyperlink ref="AP19" r:id="rId29" display="https://pbs.twimg.com/profile_banners/916316762630746112/1567155574"/>
    <hyperlink ref="AP20" r:id="rId30" display="https://pbs.twimg.com/profile_banners/472335341/1504335542"/>
    <hyperlink ref="AP22" r:id="rId31" display="https://pbs.twimg.com/profile_banners/499043926/1376860965"/>
    <hyperlink ref="AV4" r:id="rId32" display="http://abs.twimg.com/images/themes/theme1/bg.png"/>
    <hyperlink ref="AV6" r:id="rId33" display="http://abs.twimg.com/images/themes/theme17/bg.gif"/>
    <hyperlink ref="AV7" r:id="rId34" display="http://abs.twimg.com/images/themes/theme1/bg.png"/>
    <hyperlink ref="AV8" r:id="rId35" display="http://abs.twimg.com/images/themes/theme1/bg.png"/>
    <hyperlink ref="AV9" r:id="rId36" display="http://abs.twimg.com/images/themes/theme1/bg.png"/>
    <hyperlink ref="AV10" r:id="rId37" display="http://abs.twimg.com/images/themes/theme1/bg.png"/>
    <hyperlink ref="AV11" r:id="rId38" display="http://abs.twimg.com/images/themes/theme14/bg.gif"/>
    <hyperlink ref="AV12" r:id="rId39" display="http://abs.twimg.com/images/themes/theme4/bg.gif"/>
    <hyperlink ref="AV14" r:id="rId40" display="http://abs.twimg.com/images/themes/theme1/bg.png"/>
    <hyperlink ref="AV15" r:id="rId41" display="http://abs.twimg.com/images/themes/theme18/bg.gif"/>
    <hyperlink ref="AV16" r:id="rId42" display="http://abs.twimg.com/images/themes/theme1/bg.png"/>
    <hyperlink ref="AV17" r:id="rId43" display="http://abs.twimg.com/images/themes/theme1/bg.png"/>
    <hyperlink ref="AV18" r:id="rId44" display="http://abs.twimg.com/images/themes/theme1/bg.png"/>
    <hyperlink ref="AV20" r:id="rId45" display="http://abs.twimg.com/images/themes/theme1/bg.png"/>
    <hyperlink ref="AV21" r:id="rId46" display="http://abs.twimg.com/images/themes/theme1/bg.png"/>
    <hyperlink ref="AV22" r:id="rId47" display="http://abs.twimg.com/images/themes/theme1/bg.png"/>
    <hyperlink ref="G3" r:id="rId48" display="http://pbs.twimg.com/profile_images/944291386848923649/CSwS0wfP_normal.jpg"/>
    <hyperlink ref="G4" r:id="rId49" display="http://pbs.twimg.com/profile_images/876890856111972352/dhmll3Kl_normal.jpg"/>
    <hyperlink ref="G5" r:id="rId50" display="http://pbs.twimg.com/profile_images/778289775707119616/mIBKNbJY_normal.jpg"/>
    <hyperlink ref="G6" r:id="rId51" display="http://pbs.twimg.com/profile_images/580362487951937536/QblaHczo_normal.jpg"/>
    <hyperlink ref="G7" r:id="rId52" display="http://pbs.twimg.com/profile_images/696362013476446208/xtA8_oh5_normal.jpg"/>
    <hyperlink ref="G8" r:id="rId53" display="http://pbs.twimg.com/profile_images/195941802/Image5_normal.jpg"/>
    <hyperlink ref="G9" r:id="rId54" display="http://pbs.twimg.com/profile_images/3069577117/3505292f39e31a4661c1a53eeba5b513_normal.jpeg"/>
    <hyperlink ref="G10" r:id="rId55" display="http://pbs.twimg.com/profile_images/1088443442831724549/DZYc8Fd9_normal.jpg"/>
    <hyperlink ref="G11" r:id="rId56" display="http://pbs.twimg.com/profile_images/979342239406096384/0i0knghW_normal.jpg"/>
    <hyperlink ref="G12" r:id="rId57" display="http://pbs.twimg.com/profile_images/1078667391805079552/qEb4NF9P_normal.jpg"/>
    <hyperlink ref="G13" r:id="rId58" display="http://pbs.twimg.com/profile_images/945387788672827393/t7sii3xJ_normal.jpg"/>
    <hyperlink ref="G14" r:id="rId59" display="http://abs.twimg.com/sticky/default_profile_images/default_profile_normal.png"/>
    <hyperlink ref="G15" r:id="rId60" display="http://pbs.twimg.com/profile_images/624195824138997761/iCWXqJvs_normal.jpg"/>
    <hyperlink ref="G16" r:id="rId61" display="http://pbs.twimg.com/profile_images/1090636563862745090/LfBlL2QS_normal.jpg"/>
    <hyperlink ref="G17" r:id="rId62" display="http://pbs.twimg.com/profile_images/1046038465094340608/pD8H6UYc_normal.jpg"/>
    <hyperlink ref="G18" r:id="rId63" display="http://pbs.twimg.com/profile_images/459665059199737856/uR6CKnmE_normal.jpeg"/>
    <hyperlink ref="G19" r:id="rId64" display="http://pbs.twimg.com/profile_images/916319517327941632/3gnj-l1A_normal.jpg"/>
    <hyperlink ref="G20" r:id="rId65" display="http://pbs.twimg.com/profile_images/903873978984529920/kXsbpblF_normal.jpg"/>
    <hyperlink ref="G21" r:id="rId66" display="http://pbs.twimg.com/profile_images/908218072309420032/_SyubVG1_normal.jpg"/>
    <hyperlink ref="G22" r:id="rId67" display="http://pbs.twimg.com/profile_images/2811320065/de1da9f711c0f3350f55a7ed5403f512_normal.jpeg"/>
    <hyperlink ref="G23" r:id="rId68" display="http://abs.twimg.com/sticky/default_profile_images/default_profile_normal.png"/>
    <hyperlink ref="AY3" r:id="rId69" display="https://twitter.com/assoaphpp"/>
    <hyperlink ref="AY4" r:id="rId70" display="https://twitter.com/e_tonomy"/>
    <hyperlink ref="AY5" r:id="rId71" display="https://twitter.com/n_karasiewicz"/>
    <hyperlink ref="AY6" r:id="rId72" display="https://twitter.com/isalebaupain"/>
    <hyperlink ref="AY7" r:id="rId73" display="https://twitter.com/jmlesstartups"/>
    <hyperlink ref="AY8" r:id="rId74" display="https://twitter.com/gagparis"/>
    <hyperlink ref="AY9" r:id="rId75" display="https://twitter.com/aubertmh"/>
    <hyperlink ref="AY10" r:id="rId76" display="https://twitter.com/les_yvelines"/>
    <hyperlink ref="AY11" r:id="rId77" display="https://twitter.com/hautsdeseinefr"/>
    <hyperlink ref="AY12" r:id="rId78" display="https://twitter.com/les_mureaux"/>
    <hyperlink ref="AY13" r:id="rId79" display="https://twitter.com/mysmartjarvis"/>
    <hyperlink ref="AY14" r:id="rId80" display="https://twitter.com/etonomy"/>
    <hyperlink ref="AY15" r:id="rId81" display="https://twitter.com/semoulin"/>
    <hyperlink ref="AY16" r:id="rId82" display="https://twitter.com/knb_unit4"/>
    <hyperlink ref="AY17" r:id="rId83" display="https://twitter.com/alrobert__"/>
    <hyperlink ref="AY18" r:id="rId84" display="https://twitter.com/lndm1"/>
    <hyperlink ref="AY19" r:id="rId85" display="https://twitter.com/cugpseo"/>
    <hyperlink ref="AY20" r:id="rId86" display="https://twitter.com/ybertoncini"/>
    <hyperlink ref="AY21" r:id="rId87" display="https://twitter.com/cartajeanpaul"/>
    <hyperlink ref="AY22" r:id="rId88" display="https://twitter.com/sichr1212"/>
    <hyperlink ref="AY23" r:id="rId89" display="https://twitter.com/katiamirochni"/>
  </hyperlinks>
  <printOptions/>
  <pageMargins left="0.7" right="0.7" top="0.75" bottom="0.75" header="0.3" footer="0.3"/>
  <pageSetup horizontalDpi="600" verticalDpi="600" orientation="portrait" r:id="rId94"/>
  <drawing r:id="rId93"/>
  <legacyDrawing r:id="rId91"/>
  <tableParts>
    <tablePart r:id="rId9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620</v>
      </c>
      <c r="Z2" s="13" t="s">
        <v>630</v>
      </c>
      <c r="AA2" s="13" t="s">
        <v>652</v>
      </c>
      <c r="AB2" s="13" t="s">
        <v>689</v>
      </c>
      <c r="AC2" s="13" t="s">
        <v>729</v>
      </c>
      <c r="AD2" s="13" t="s">
        <v>746</v>
      </c>
      <c r="AE2" s="13" t="s">
        <v>747</v>
      </c>
      <c r="AF2" s="13" t="s">
        <v>758</v>
      </c>
      <c r="AG2" s="67" t="s">
        <v>907</v>
      </c>
      <c r="AH2" s="67" t="s">
        <v>908</v>
      </c>
      <c r="AI2" s="67" t="s">
        <v>909</v>
      </c>
      <c r="AJ2" s="67" t="s">
        <v>910</v>
      </c>
      <c r="AK2" s="67" t="s">
        <v>911</v>
      </c>
      <c r="AL2" s="67" t="s">
        <v>912</v>
      </c>
      <c r="AM2" s="67" t="s">
        <v>913</v>
      </c>
      <c r="AN2" s="67" t="s">
        <v>914</v>
      </c>
      <c r="AO2" s="67" t="s">
        <v>917</v>
      </c>
    </row>
    <row r="3" spans="1:41" ht="15">
      <c r="A3" s="128" t="s">
        <v>594</v>
      </c>
      <c r="B3" s="129" t="s">
        <v>599</v>
      </c>
      <c r="C3" s="129" t="s">
        <v>56</v>
      </c>
      <c r="D3" s="120"/>
      <c r="E3" s="119"/>
      <c r="F3" s="121" t="s">
        <v>940</v>
      </c>
      <c r="G3" s="122"/>
      <c r="H3" s="122"/>
      <c r="I3" s="123">
        <v>3</v>
      </c>
      <c r="J3" s="124"/>
      <c r="K3" s="51">
        <v>7</v>
      </c>
      <c r="L3" s="51">
        <v>8</v>
      </c>
      <c r="M3" s="51">
        <v>3</v>
      </c>
      <c r="N3" s="51">
        <v>11</v>
      </c>
      <c r="O3" s="51">
        <v>3</v>
      </c>
      <c r="P3" s="52">
        <v>0.14285714285714285</v>
      </c>
      <c r="Q3" s="52">
        <v>0.25</v>
      </c>
      <c r="R3" s="51">
        <v>1</v>
      </c>
      <c r="S3" s="51">
        <v>0</v>
      </c>
      <c r="T3" s="51">
        <v>7</v>
      </c>
      <c r="U3" s="51">
        <v>11</v>
      </c>
      <c r="V3" s="51">
        <v>2</v>
      </c>
      <c r="W3" s="52">
        <v>1.428571</v>
      </c>
      <c r="X3" s="52">
        <v>0.19047619047619047</v>
      </c>
      <c r="Y3" s="85" t="s">
        <v>621</v>
      </c>
      <c r="Z3" s="85" t="s">
        <v>631</v>
      </c>
      <c r="AA3" s="85" t="s">
        <v>653</v>
      </c>
      <c r="AB3" s="93" t="s">
        <v>690</v>
      </c>
      <c r="AC3" s="93" t="s">
        <v>730</v>
      </c>
      <c r="AD3" s="93" t="s">
        <v>226</v>
      </c>
      <c r="AE3" s="93" t="s">
        <v>748</v>
      </c>
      <c r="AF3" s="93" t="s">
        <v>759</v>
      </c>
      <c r="AG3" s="131">
        <v>7</v>
      </c>
      <c r="AH3" s="134">
        <v>1.8421052631578947</v>
      </c>
      <c r="AI3" s="131">
        <v>2</v>
      </c>
      <c r="AJ3" s="134">
        <v>0.5263157894736842</v>
      </c>
      <c r="AK3" s="131">
        <v>0</v>
      </c>
      <c r="AL3" s="134">
        <v>0</v>
      </c>
      <c r="AM3" s="131">
        <v>371</v>
      </c>
      <c r="AN3" s="134">
        <v>97.63157894736842</v>
      </c>
      <c r="AO3" s="131">
        <v>380</v>
      </c>
    </row>
    <row r="4" spans="1:41" ht="15">
      <c r="A4" s="128" t="s">
        <v>595</v>
      </c>
      <c r="B4" s="129" t="s">
        <v>600</v>
      </c>
      <c r="C4" s="129" t="s">
        <v>56</v>
      </c>
      <c r="D4" s="125"/>
      <c r="E4" s="102"/>
      <c r="F4" s="105" t="s">
        <v>941</v>
      </c>
      <c r="G4" s="109"/>
      <c r="H4" s="109"/>
      <c r="I4" s="126">
        <v>4</v>
      </c>
      <c r="J4" s="112"/>
      <c r="K4" s="51">
        <v>5</v>
      </c>
      <c r="L4" s="51">
        <v>4</v>
      </c>
      <c r="M4" s="51">
        <v>8</v>
      </c>
      <c r="N4" s="51">
        <v>12</v>
      </c>
      <c r="O4" s="51">
        <v>0</v>
      </c>
      <c r="P4" s="52">
        <v>0.14285714285714285</v>
      </c>
      <c r="Q4" s="52">
        <v>0.25</v>
      </c>
      <c r="R4" s="51">
        <v>1</v>
      </c>
      <c r="S4" s="51">
        <v>0</v>
      </c>
      <c r="T4" s="51">
        <v>5</v>
      </c>
      <c r="U4" s="51">
        <v>12</v>
      </c>
      <c r="V4" s="51">
        <v>2</v>
      </c>
      <c r="W4" s="52">
        <v>1.04</v>
      </c>
      <c r="X4" s="52">
        <v>0.4</v>
      </c>
      <c r="Y4" s="85" t="s">
        <v>254</v>
      </c>
      <c r="Z4" s="85" t="s">
        <v>263</v>
      </c>
      <c r="AA4" s="85" t="s">
        <v>654</v>
      </c>
      <c r="AB4" s="93" t="s">
        <v>691</v>
      </c>
      <c r="AC4" s="93" t="s">
        <v>731</v>
      </c>
      <c r="AD4" s="93"/>
      <c r="AE4" s="93" t="s">
        <v>749</v>
      </c>
      <c r="AF4" s="93" t="s">
        <v>760</v>
      </c>
      <c r="AG4" s="131">
        <v>10</v>
      </c>
      <c r="AH4" s="134">
        <v>4.201680672268908</v>
      </c>
      <c r="AI4" s="131">
        <v>0</v>
      </c>
      <c r="AJ4" s="134">
        <v>0</v>
      </c>
      <c r="AK4" s="131">
        <v>0</v>
      </c>
      <c r="AL4" s="134">
        <v>0</v>
      </c>
      <c r="AM4" s="131">
        <v>228</v>
      </c>
      <c r="AN4" s="134">
        <v>95.7983193277311</v>
      </c>
      <c r="AO4" s="131">
        <v>238</v>
      </c>
    </row>
    <row r="5" spans="1:41" ht="15">
      <c r="A5" s="128" t="s">
        <v>596</v>
      </c>
      <c r="B5" s="129" t="s">
        <v>601</v>
      </c>
      <c r="C5" s="129" t="s">
        <v>56</v>
      </c>
      <c r="D5" s="125"/>
      <c r="E5" s="102"/>
      <c r="F5" s="105" t="s">
        <v>942</v>
      </c>
      <c r="G5" s="109"/>
      <c r="H5" s="109"/>
      <c r="I5" s="126">
        <v>5</v>
      </c>
      <c r="J5" s="112"/>
      <c r="K5" s="51">
        <v>4</v>
      </c>
      <c r="L5" s="51">
        <v>4</v>
      </c>
      <c r="M5" s="51">
        <v>0</v>
      </c>
      <c r="N5" s="51">
        <v>4</v>
      </c>
      <c r="O5" s="51">
        <v>0</v>
      </c>
      <c r="P5" s="52">
        <v>0</v>
      </c>
      <c r="Q5" s="52">
        <v>0</v>
      </c>
      <c r="R5" s="51">
        <v>1</v>
      </c>
      <c r="S5" s="51">
        <v>0</v>
      </c>
      <c r="T5" s="51">
        <v>4</v>
      </c>
      <c r="U5" s="51">
        <v>4</v>
      </c>
      <c r="V5" s="51">
        <v>2</v>
      </c>
      <c r="W5" s="52">
        <v>1</v>
      </c>
      <c r="X5" s="52">
        <v>0.3333333333333333</v>
      </c>
      <c r="Y5" s="85" t="s">
        <v>622</v>
      </c>
      <c r="Z5" s="85" t="s">
        <v>632</v>
      </c>
      <c r="AA5" s="85" t="s">
        <v>655</v>
      </c>
      <c r="AB5" s="93" t="s">
        <v>692</v>
      </c>
      <c r="AC5" s="93" t="s">
        <v>732</v>
      </c>
      <c r="AD5" s="93"/>
      <c r="AE5" s="93" t="s">
        <v>750</v>
      </c>
      <c r="AF5" s="93" t="s">
        <v>761</v>
      </c>
      <c r="AG5" s="131">
        <v>2</v>
      </c>
      <c r="AH5" s="134">
        <v>1.2658227848101267</v>
      </c>
      <c r="AI5" s="131">
        <v>0</v>
      </c>
      <c r="AJ5" s="134">
        <v>0</v>
      </c>
      <c r="AK5" s="131">
        <v>0</v>
      </c>
      <c r="AL5" s="134">
        <v>0</v>
      </c>
      <c r="AM5" s="131">
        <v>156</v>
      </c>
      <c r="AN5" s="134">
        <v>98.73417721518987</v>
      </c>
      <c r="AO5" s="131">
        <v>158</v>
      </c>
    </row>
    <row r="6" spans="1:41" ht="15">
      <c r="A6" s="128" t="s">
        <v>597</v>
      </c>
      <c r="B6" s="129" t="s">
        <v>602</v>
      </c>
      <c r="C6" s="129" t="s">
        <v>56</v>
      </c>
      <c r="D6" s="125"/>
      <c r="E6" s="102"/>
      <c r="F6" s="105" t="s">
        <v>943</v>
      </c>
      <c r="G6" s="109"/>
      <c r="H6" s="109"/>
      <c r="I6" s="126">
        <v>6</v>
      </c>
      <c r="J6" s="112"/>
      <c r="K6" s="51">
        <v>3</v>
      </c>
      <c r="L6" s="51">
        <v>2</v>
      </c>
      <c r="M6" s="51">
        <v>0</v>
      </c>
      <c r="N6" s="51">
        <v>2</v>
      </c>
      <c r="O6" s="51">
        <v>0</v>
      </c>
      <c r="P6" s="52">
        <v>0</v>
      </c>
      <c r="Q6" s="52">
        <v>0</v>
      </c>
      <c r="R6" s="51">
        <v>1</v>
      </c>
      <c r="S6" s="51">
        <v>0</v>
      </c>
      <c r="T6" s="51">
        <v>3</v>
      </c>
      <c r="U6" s="51">
        <v>2</v>
      </c>
      <c r="V6" s="51">
        <v>2</v>
      </c>
      <c r="W6" s="52">
        <v>0.888889</v>
      </c>
      <c r="X6" s="52">
        <v>0.3333333333333333</v>
      </c>
      <c r="Y6" s="85" t="s">
        <v>623</v>
      </c>
      <c r="Z6" s="85" t="s">
        <v>633</v>
      </c>
      <c r="AA6" s="85" t="s">
        <v>656</v>
      </c>
      <c r="AB6" s="93" t="s">
        <v>693</v>
      </c>
      <c r="AC6" s="93" t="s">
        <v>696</v>
      </c>
      <c r="AD6" s="93"/>
      <c r="AE6" s="93" t="s">
        <v>751</v>
      </c>
      <c r="AF6" s="93" t="s">
        <v>762</v>
      </c>
      <c r="AG6" s="131">
        <v>0</v>
      </c>
      <c r="AH6" s="134">
        <v>0</v>
      </c>
      <c r="AI6" s="131">
        <v>0</v>
      </c>
      <c r="AJ6" s="134">
        <v>0</v>
      </c>
      <c r="AK6" s="131">
        <v>0</v>
      </c>
      <c r="AL6" s="134">
        <v>0</v>
      </c>
      <c r="AM6" s="131">
        <v>42</v>
      </c>
      <c r="AN6" s="134">
        <v>100</v>
      </c>
      <c r="AO6" s="131">
        <v>42</v>
      </c>
    </row>
    <row r="7" spans="1:41" ht="15">
      <c r="A7" s="128" t="s">
        <v>598</v>
      </c>
      <c r="B7" s="129" t="s">
        <v>603</v>
      </c>
      <c r="C7" s="129" t="s">
        <v>56</v>
      </c>
      <c r="D7" s="125"/>
      <c r="E7" s="102"/>
      <c r="F7" s="105" t="s">
        <v>944</v>
      </c>
      <c r="G7" s="109"/>
      <c r="H7" s="109"/>
      <c r="I7" s="126">
        <v>7</v>
      </c>
      <c r="J7" s="112"/>
      <c r="K7" s="51">
        <v>2</v>
      </c>
      <c r="L7" s="51">
        <v>2</v>
      </c>
      <c r="M7" s="51">
        <v>0</v>
      </c>
      <c r="N7" s="51">
        <v>2</v>
      </c>
      <c r="O7" s="51">
        <v>2</v>
      </c>
      <c r="P7" s="52" t="s">
        <v>607</v>
      </c>
      <c r="Q7" s="52" t="s">
        <v>607</v>
      </c>
      <c r="R7" s="51">
        <v>2</v>
      </c>
      <c r="S7" s="51">
        <v>2</v>
      </c>
      <c r="T7" s="51">
        <v>1</v>
      </c>
      <c r="U7" s="51">
        <v>1</v>
      </c>
      <c r="V7" s="51">
        <v>0</v>
      </c>
      <c r="W7" s="52">
        <v>0</v>
      </c>
      <c r="X7" s="52">
        <v>0</v>
      </c>
      <c r="Y7" s="85" t="s">
        <v>250</v>
      </c>
      <c r="Z7" s="85" t="s">
        <v>259</v>
      </c>
      <c r="AA7" s="85" t="s">
        <v>639</v>
      </c>
      <c r="AB7" s="93" t="s">
        <v>694</v>
      </c>
      <c r="AC7" s="93" t="s">
        <v>733</v>
      </c>
      <c r="AD7" s="93"/>
      <c r="AE7" s="93"/>
      <c r="AF7" s="93" t="s">
        <v>763</v>
      </c>
      <c r="AG7" s="131">
        <v>0</v>
      </c>
      <c r="AH7" s="134">
        <v>0</v>
      </c>
      <c r="AI7" s="131">
        <v>0</v>
      </c>
      <c r="AJ7" s="134">
        <v>0</v>
      </c>
      <c r="AK7" s="131">
        <v>0</v>
      </c>
      <c r="AL7" s="134">
        <v>0</v>
      </c>
      <c r="AM7" s="131">
        <v>12</v>
      </c>
      <c r="AN7" s="134">
        <v>100</v>
      </c>
      <c r="AO7" s="131">
        <v>12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594</v>
      </c>
      <c r="B2" s="93" t="s">
        <v>231</v>
      </c>
      <c r="C2" s="85">
        <f>VLOOKUP(GroupVertices[[#This Row],[Vertex]],Vertices[],MATCH("ID",Vertices[[#Headers],[Vertex]:[Vertex Content Word Count]],0),FALSE)</f>
        <v>23</v>
      </c>
    </row>
    <row r="3" spans="1:3" ht="15">
      <c r="A3" s="85" t="s">
        <v>594</v>
      </c>
      <c r="B3" s="93" t="s">
        <v>226</v>
      </c>
      <c r="C3" s="85">
        <f>VLOOKUP(GroupVertices[[#This Row],[Vertex]],Vertices[],MATCH("ID",Vertices[[#Headers],[Vertex]:[Vertex Content Word Count]],0),FALSE)</f>
        <v>4</v>
      </c>
    </row>
    <row r="4" spans="1:3" ht="15">
      <c r="A4" s="85" t="s">
        <v>594</v>
      </c>
      <c r="B4" s="93" t="s">
        <v>230</v>
      </c>
      <c r="C4" s="85">
        <f>VLOOKUP(GroupVertices[[#This Row],[Vertex]],Vertices[],MATCH("ID",Vertices[[#Headers],[Vertex]:[Vertex Content Word Count]],0),FALSE)</f>
        <v>22</v>
      </c>
    </row>
    <row r="5" spans="1:3" ht="15">
      <c r="A5" s="85" t="s">
        <v>594</v>
      </c>
      <c r="B5" s="93" t="s">
        <v>225</v>
      </c>
      <c r="C5" s="85">
        <f>VLOOKUP(GroupVertices[[#This Row],[Vertex]],Vertices[],MATCH("ID",Vertices[[#Headers],[Vertex]:[Vertex Content Word Count]],0),FALSE)</f>
        <v>21</v>
      </c>
    </row>
    <row r="6" spans="1:3" ht="15">
      <c r="A6" s="85" t="s">
        <v>594</v>
      </c>
      <c r="B6" s="93" t="s">
        <v>216</v>
      </c>
      <c r="C6" s="85">
        <f>VLOOKUP(GroupVertices[[#This Row],[Vertex]],Vertices[],MATCH("ID",Vertices[[#Headers],[Vertex]:[Vertex Content Word Count]],0),FALSE)</f>
        <v>6</v>
      </c>
    </row>
    <row r="7" spans="1:3" ht="15">
      <c r="A7" s="85" t="s">
        <v>594</v>
      </c>
      <c r="B7" s="93" t="s">
        <v>215</v>
      </c>
      <c r="C7" s="85">
        <f>VLOOKUP(GroupVertices[[#This Row],[Vertex]],Vertices[],MATCH("ID",Vertices[[#Headers],[Vertex]:[Vertex Content Word Count]],0),FALSE)</f>
        <v>5</v>
      </c>
    </row>
    <row r="8" spans="1:3" ht="15">
      <c r="A8" s="85" t="s">
        <v>594</v>
      </c>
      <c r="B8" s="93" t="s">
        <v>214</v>
      </c>
      <c r="C8" s="85">
        <f>VLOOKUP(GroupVertices[[#This Row],[Vertex]],Vertices[],MATCH("ID",Vertices[[#Headers],[Vertex]:[Vertex Content Word Count]],0),FALSE)</f>
        <v>3</v>
      </c>
    </row>
    <row r="9" spans="1:3" ht="15">
      <c r="A9" s="85" t="s">
        <v>595</v>
      </c>
      <c r="B9" s="93" t="s">
        <v>229</v>
      </c>
      <c r="C9" s="85">
        <f>VLOOKUP(GroupVertices[[#This Row],[Vertex]],Vertices[],MATCH("ID",Vertices[[#Headers],[Vertex]:[Vertex Content Word Count]],0),FALSE)</f>
        <v>12</v>
      </c>
    </row>
    <row r="10" spans="1:3" ht="15">
      <c r="A10" s="85" t="s">
        <v>595</v>
      </c>
      <c r="B10" s="93" t="s">
        <v>228</v>
      </c>
      <c r="C10" s="85">
        <f>VLOOKUP(GroupVertices[[#This Row],[Vertex]],Vertices[],MATCH("ID",Vertices[[#Headers],[Vertex]:[Vertex Content Word Count]],0),FALSE)</f>
        <v>10</v>
      </c>
    </row>
    <row r="11" spans="1:3" ht="15">
      <c r="A11" s="85" t="s">
        <v>595</v>
      </c>
      <c r="B11" s="93" t="s">
        <v>222</v>
      </c>
      <c r="C11" s="85">
        <f>VLOOKUP(GroupVertices[[#This Row],[Vertex]],Vertices[],MATCH("ID",Vertices[[#Headers],[Vertex]:[Vertex Content Word Count]],0),FALSE)</f>
        <v>16</v>
      </c>
    </row>
    <row r="12" spans="1:3" ht="15">
      <c r="A12" s="85" t="s">
        <v>595</v>
      </c>
      <c r="B12" s="93" t="s">
        <v>221</v>
      </c>
      <c r="C12" s="85">
        <f>VLOOKUP(GroupVertices[[#This Row],[Vertex]],Vertices[],MATCH("ID",Vertices[[#Headers],[Vertex]:[Vertex Content Word Count]],0),FALSE)</f>
        <v>15</v>
      </c>
    </row>
    <row r="13" spans="1:3" ht="15">
      <c r="A13" s="85" t="s">
        <v>595</v>
      </c>
      <c r="B13" s="93" t="s">
        <v>219</v>
      </c>
      <c r="C13" s="85">
        <f>VLOOKUP(GroupVertices[[#This Row],[Vertex]],Vertices[],MATCH("ID",Vertices[[#Headers],[Vertex]:[Vertex Content Word Count]],0),FALSE)</f>
        <v>9</v>
      </c>
    </row>
    <row r="14" spans="1:3" ht="15">
      <c r="A14" s="85" t="s">
        <v>596</v>
      </c>
      <c r="B14" s="93" t="s">
        <v>223</v>
      </c>
      <c r="C14" s="85">
        <f>VLOOKUP(GroupVertices[[#This Row],[Vertex]],Vertices[],MATCH("ID",Vertices[[#Headers],[Vertex]:[Vertex Content Word Count]],0),FALSE)</f>
        <v>17</v>
      </c>
    </row>
    <row r="15" spans="1:3" ht="15">
      <c r="A15" s="85" t="s">
        <v>596</v>
      </c>
      <c r="B15" s="93" t="s">
        <v>227</v>
      </c>
      <c r="C15" s="85">
        <f>VLOOKUP(GroupVertices[[#This Row],[Vertex]],Vertices[],MATCH("ID",Vertices[[#Headers],[Vertex]:[Vertex Content Word Count]],0),FALSE)</f>
        <v>11</v>
      </c>
    </row>
    <row r="16" spans="1:3" ht="15">
      <c r="A16" s="85" t="s">
        <v>596</v>
      </c>
      <c r="B16" s="93" t="s">
        <v>232</v>
      </c>
      <c r="C16" s="85">
        <f>VLOOKUP(GroupVertices[[#This Row],[Vertex]],Vertices[],MATCH("ID",Vertices[[#Headers],[Vertex]:[Vertex Content Word Count]],0),FALSE)</f>
        <v>14</v>
      </c>
    </row>
    <row r="17" spans="1:3" ht="15">
      <c r="A17" s="85" t="s">
        <v>596</v>
      </c>
      <c r="B17" s="93" t="s">
        <v>220</v>
      </c>
      <c r="C17" s="85">
        <f>VLOOKUP(GroupVertices[[#This Row],[Vertex]],Vertices[],MATCH("ID",Vertices[[#Headers],[Vertex]:[Vertex Content Word Count]],0),FALSE)</f>
        <v>13</v>
      </c>
    </row>
    <row r="18" spans="1:3" ht="15">
      <c r="A18" s="85" t="s">
        <v>597</v>
      </c>
      <c r="B18" s="93" t="s">
        <v>224</v>
      </c>
      <c r="C18" s="85">
        <f>VLOOKUP(GroupVertices[[#This Row],[Vertex]],Vertices[],MATCH("ID",Vertices[[#Headers],[Vertex]:[Vertex Content Word Count]],0),FALSE)</f>
        <v>18</v>
      </c>
    </row>
    <row r="19" spans="1:3" ht="15">
      <c r="A19" s="85" t="s">
        <v>597</v>
      </c>
      <c r="B19" s="93" t="s">
        <v>234</v>
      </c>
      <c r="C19" s="85">
        <f>VLOOKUP(GroupVertices[[#This Row],[Vertex]],Vertices[],MATCH("ID",Vertices[[#Headers],[Vertex]:[Vertex Content Word Count]],0),FALSE)</f>
        <v>20</v>
      </c>
    </row>
    <row r="20" spans="1:3" ht="15">
      <c r="A20" s="85" t="s">
        <v>597</v>
      </c>
      <c r="B20" s="93" t="s">
        <v>233</v>
      </c>
      <c r="C20" s="85">
        <f>VLOOKUP(GroupVertices[[#This Row],[Vertex]],Vertices[],MATCH("ID",Vertices[[#Headers],[Vertex]:[Vertex Content Word Count]],0),FALSE)</f>
        <v>19</v>
      </c>
    </row>
    <row r="21" spans="1:3" ht="15">
      <c r="A21" s="85" t="s">
        <v>598</v>
      </c>
      <c r="B21" s="93" t="s">
        <v>217</v>
      </c>
      <c r="C21" s="85">
        <f>VLOOKUP(GroupVertices[[#This Row],[Vertex]],Vertices[],MATCH("ID",Vertices[[#Headers],[Vertex]:[Vertex Content Word Count]],0),FALSE)</f>
        <v>7</v>
      </c>
    </row>
    <row r="22" spans="1:3" ht="15">
      <c r="A22" s="85" t="s">
        <v>598</v>
      </c>
      <c r="B22" s="93" t="s">
        <v>218</v>
      </c>
      <c r="C22" s="85">
        <f>VLOOKUP(GroupVertices[[#This Row],[Vertex]],Vertices[],MATCH("ID",Vertices[[#Headers],[Vertex]:[Vertex Content Word Count]],0),FALSE)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921</v>
      </c>
      <c r="B2" s="36" t="s">
        <v>555</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15</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0.390591</v>
      </c>
      <c r="Q2" s="40">
        <f>COUNTIF(Vertices[PageRank],"&gt;= "&amp;P2)-COUNTIF(Vertices[PageRank],"&gt;="&amp;P3)</f>
        <v>6</v>
      </c>
      <c r="R2" s="39">
        <f>MIN(Vertices[Clustering Coefficient])</f>
        <v>0</v>
      </c>
      <c r="S2" s="45">
        <f>COUNTIF(Vertices[Clustering Coefficient],"&gt;= "&amp;R2)-COUNTIF(Vertices[Clustering Coefficient],"&gt;="&amp;R3)</f>
        <v>8</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0.2</v>
      </c>
      <c r="G3" s="42">
        <f>COUNTIF(Vertices[In-Degree],"&gt;= "&amp;F3)-COUNTIF(Vertices[In-Degree],"&gt;="&amp;F4)</f>
        <v>0</v>
      </c>
      <c r="H3" s="41">
        <f aca="true" t="shared" si="3" ref="H3:H26">H2+($H$57-$H$2)/BinDivisor</f>
        <v>0.12727272727272726</v>
      </c>
      <c r="I3" s="42">
        <f>COUNTIF(Vertices[Out-Degree],"&gt;= "&amp;H3)-COUNTIF(Vertices[Out-Degree],"&gt;="&amp;H4)</f>
        <v>0</v>
      </c>
      <c r="J3" s="41">
        <f aca="true" t="shared" si="4" ref="J3:J26">J2+($J$57-$J$2)/BinDivisor</f>
        <v>3.5272727272727273</v>
      </c>
      <c r="K3" s="42">
        <f>COUNTIF(Vertices[Betweenness Centrality],"&gt;= "&amp;J3)-COUNTIF(Vertices[Betweenness Centrality],"&gt;="&amp;J4)</f>
        <v>0</v>
      </c>
      <c r="L3" s="41">
        <f aca="true" t="shared" si="5" ref="L3:L26">L2+($L$57-$L$2)/BinDivisor</f>
        <v>0.0007575818181818182</v>
      </c>
      <c r="M3" s="42">
        <f>COUNTIF(Vertices[Closeness Centrality],"&gt;= "&amp;L3)-COUNTIF(Vertices[Closeness Centrality],"&gt;="&amp;L4)</f>
        <v>0</v>
      </c>
      <c r="N3" s="41">
        <f aca="true" t="shared" si="6" ref="N3:N26">N2+($N$57-$N$2)/BinDivisor</f>
        <v>0.002497509090909091</v>
      </c>
      <c r="O3" s="42">
        <f>COUNTIF(Vertices[Eigenvector Centrality],"&gt;= "&amp;N3)-COUNTIF(Vertices[Eigenvector Centrality],"&gt;="&amp;N4)</f>
        <v>0</v>
      </c>
      <c r="P3" s="41">
        <f aca="true" t="shared" si="7" ref="P3:P26">P2+($P$57-$P$2)/BinDivisor</f>
        <v>0.45039205454545456</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0.4</v>
      </c>
      <c r="G4" s="40">
        <f>COUNTIF(Vertices[In-Degree],"&gt;= "&amp;F4)-COUNTIF(Vertices[In-Degree],"&gt;="&amp;F5)</f>
        <v>0</v>
      </c>
      <c r="H4" s="39">
        <f t="shared" si="3"/>
        <v>0.2545454545454545</v>
      </c>
      <c r="I4" s="40">
        <f>COUNTIF(Vertices[Out-Degree],"&gt;= "&amp;H4)-COUNTIF(Vertices[Out-Degree],"&gt;="&amp;H5)</f>
        <v>0</v>
      </c>
      <c r="J4" s="39">
        <f t="shared" si="4"/>
        <v>7.054545454545455</v>
      </c>
      <c r="K4" s="40">
        <f>COUNTIF(Vertices[Betweenness Centrality],"&gt;= "&amp;J4)-COUNTIF(Vertices[Betweenness Centrality],"&gt;="&amp;J5)</f>
        <v>1</v>
      </c>
      <c r="L4" s="39">
        <f t="shared" si="5"/>
        <v>0.0015151636363636364</v>
      </c>
      <c r="M4" s="40">
        <f>COUNTIF(Vertices[Closeness Centrality],"&gt;= "&amp;L4)-COUNTIF(Vertices[Closeness Centrality],"&gt;="&amp;L5)</f>
        <v>0</v>
      </c>
      <c r="N4" s="39">
        <f t="shared" si="6"/>
        <v>0.004995018181818182</v>
      </c>
      <c r="O4" s="40">
        <f>COUNTIF(Vertices[Eigenvector Centrality],"&gt;= "&amp;N4)-COUNTIF(Vertices[Eigenvector Centrality],"&gt;="&amp;N5)</f>
        <v>0</v>
      </c>
      <c r="P4" s="39">
        <f t="shared" si="7"/>
        <v>0.5101931090909091</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0.6000000000000001</v>
      </c>
      <c r="G5" s="42">
        <f>COUNTIF(Vertices[In-Degree],"&gt;= "&amp;F5)-COUNTIF(Vertices[In-Degree],"&gt;="&amp;F6)</f>
        <v>0</v>
      </c>
      <c r="H5" s="41">
        <f t="shared" si="3"/>
        <v>0.3818181818181818</v>
      </c>
      <c r="I5" s="42">
        <f>COUNTIF(Vertices[Out-Degree],"&gt;= "&amp;H5)-COUNTIF(Vertices[Out-Degree],"&gt;="&amp;H6)</f>
        <v>0</v>
      </c>
      <c r="J5" s="41">
        <f t="shared" si="4"/>
        <v>10.581818181818182</v>
      </c>
      <c r="K5" s="42">
        <f>COUNTIF(Vertices[Betweenness Centrality],"&gt;= "&amp;J5)-COUNTIF(Vertices[Betweenness Centrality],"&gt;="&amp;J6)</f>
        <v>0</v>
      </c>
      <c r="L5" s="41">
        <f t="shared" si="5"/>
        <v>0.0022727454545454547</v>
      </c>
      <c r="M5" s="42">
        <f>COUNTIF(Vertices[Closeness Centrality],"&gt;= "&amp;L5)-COUNTIF(Vertices[Closeness Centrality],"&gt;="&amp;L6)</f>
        <v>0</v>
      </c>
      <c r="N5" s="41">
        <f t="shared" si="6"/>
        <v>0.007492527272727274</v>
      </c>
      <c r="O5" s="42">
        <f>COUNTIF(Vertices[Eigenvector Centrality],"&gt;= "&amp;N5)-COUNTIF(Vertices[Eigenvector Centrality],"&gt;="&amp;N6)</f>
        <v>0</v>
      </c>
      <c r="P5" s="41">
        <f t="shared" si="7"/>
        <v>0.5699941636363637</v>
      </c>
      <c r="Q5" s="42">
        <f>COUNTIF(Vertices[PageRank],"&gt;= "&amp;P5)-COUNTIF(Vertices[PageRank],"&gt;="&amp;P6)</f>
        <v>2</v>
      </c>
      <c r="R5" s="41">
        <f t="shared" si="8"/>
        <v>0.05454545454545454</v>
      </c>
      <c r="S5" s="46">
        <f>COUNTIF(Vertices[Clustering Coefficient],"&gt;= "&amp;R5)-COUNTIF(Vertices[Clustering Coefficient],"&gt;="&amp;R6)</f>
        <v>1</v>
      </c>
      <c r="T5" s="41" t="e">
        <f ca="1" t="shared" si="9"/>
        <v>#REF!</v>
      </c>
      <c r="U5" s="42" t="e">
        <f ca="1" t="shared" si="0"/>
        <v>#REF!</v>
      </c>
    </row>
    <row r="6" spans="1:21" ht="15">
      <c r="A6" s="36" t="s">
        <v>148</v>
      </c>
      <c r="B6" s="36">
        <v>33</v>
      </c>
      <c r="D6" s="34">
        <f t="shared" si="1"/>
        <v>0</v>
      </c>
      <c r="E6" s="3">
        <f>COUNTIF(Vertices[Degree],"&gt;= "&amp;D6)-COUNTIF(Vertices[Degree],"&gt;="&amp;D7)</f>
        <v>0</v>
      </c>
      <c r="F6" s="39">
        <f t="shared" si="2"/>
        <v>0.8</v>
      </c>
      <c r="G6" s="40">
        <f>COUNTIF(Vertices[In-Degree],"&gt;= "&amp;F6)-COUNTIF(Vertices[In-Degree],"&gt;="&amp;F7)</f>
        <v>0</v>
      </c>
      <c r="H6" s="39">
        <f t="shared" si="3"/>
        <v>0.509090909090909</v>
      </c>
      <c r="I6" s="40">
        <f>COUNTIF(Vertices[Out-Degree],"&gt;= "&amp;H6)-COUNTIF(Vertices[Out-Degree],"&gt;="&amp;H7)</f>
        <v>0</v>
      </c>
      <c r="J6" s="39">
        <f t="shared" si="4"/>
        <v>14.10909090909091</v>
      </c>
      <c r="K6" s="40">
        <f>COUNTIF(Vertices[Betweenness Centrality],"&gt;= "&amp;J6)-COUNTIF(Vertices[Betweenness Centrality],"&gt;="&amp;J7)</f>
        <v>0</v>
      </c>
      <c r="L6" s="39">
        <f t="shared" si="5"/>
        <v>0.003030327272727273</v>
      </c>
      <c r="M6" s="40">
        <f>COUNTIF(Vertices[Closeness Centrality],"&gt;= "&amp;L6)-COUNTIF(Vertices[Closeness Centrality],"&gt;="&amp;L7)</f>
        <v>0</v>
      </c>
      <c r="N6" s="39">
        <f t="shared" si="6"/>
        <v>0.009990036363636365</v>
      </c>
      <c r="O6" s="40">
        <f>COUNTIF(Vertices[Eigenvector Centrality],"&gt;= "&amp;N6)-COUNTIF(Vertices[Eigenvector Centrality],"&gt;="&amp;N7)</f>
        <v>2</v>
      </c>
      <c r="P6" s="39">
        <f t="shared" si="7"/>
        <v>0.6297952181818183</v>
      </c>
      <c r="Q6" s="40">
        <f>COUNTIF(Vertices[PageRank],"&gt;= "&amp;P6)-COUNTIF(Vertices[PageRank],"&gt;="&amp;P7)</f>
        <v>2</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17</v>
      </c>
      <c r="D7" s="34">
        <f t="shared" si="1"/>
        <v>0</v>
      </c>
      <c r="E7" s="3">
        <f>COUNTIF(Vertices[Degree],"&gt;= "&amp;D7)-COUNTIF(Vertices[Degree],"&gt;="&amp;D8)</f>
        <v>0</v>
      </c>
      <c r="F7" s="41">
        <f t="shared" si="2"/>
        <v>1</v>
      </c>
      <c r="G7" s="42">
        <f>COUNTIF(Vertices[In-Degree],"&gt;= "&amp;F7)-COUNTIF(Vertices[In-Degree],"&gt;="&amp;F8)</f>
        <v>7</v>
      </c>
      <c r="H7" s="41">
        <f t="shared" si="3"/>
        <v>0.6363636363636362</v>
      </c>
      <c r="I7" s="42">
        <f>COUNTIF(Vertices[Out-Degree],"&gt;= "&amp;H7)-COUNTIF(Vertices[Out-Degree],"&gt;="&amp;H8)</f>
        <v>0</v>
      </c>
      <c r="J7" s="41">
        <f t="shared" si="4"/>
        <v>17.636363636363637</v>
      </c>
      <c r="K7" s="42">
        <f>COUNTIF(Vertices[Betweenness Centrality],"&gt;= "&amp;J7)-COUNTIF(Vertices[Betweenness Centrality],"&gt;="&amp;J8)</f>
        <v>0</v>
      </c>
      <c r="L7" s="41">
        <f t="shared" si="5"/>
        <v>0.003787909090909091</v>
      </c>
      <c r="M7" s="42">
        <f>COUNTIF(Vertices[Closeness Centrality],"&gt;= "&amp;L7)-COUNTIF(Vertices[Closeness Centrality],"&gt;="&amp;L8)</f>
        <v>0</v>
      </c>
      <c r="N7" s="41">
        <f t="shared" si="6"/>
        <v>0.012487545454545456</v>
      </c>
      <c r="O7" s="42">
        <f>COUNTIF(Vertices[Eigenvector Centrality],"&gt;= "&amp;N7)-COUNTIF(Vertices[Eigenvector Centrality],"&gt;="&amp;N8)</f>
        <v>0</v>
      </c>
      <c r="P7" s="41">
        <f t="shared" si="7"/>
        <v>0.6895962727272729</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50</v>
      </c>
      <c r="D8" s="34">
        <f t="shared" si="1"/>
        <v>0</v>
      </c>
      <c r="E8" s="3">
        <f>COUNTIF(Vertices[Degree],"&gt;= "&amp;D8)-COUNTIF(Vertices[Degree],"&gt;="&amp;D9)</f>
        <v>0</v>
      </c>
      <c r="F8" s="39">
        <f t="shared" si="2"/>
        <v>1.2</v>
      </c>
      <c r="G8" s="40">
        <f>COUNTIF(Vertices[In-Degree],"&gt;= "&amp;F8)-COUNTIF(Vertices[In-Degree],"&gt;="&amp;F9)</f>
        <v>0</v>
      </c>
      <c r="H8" s="39">
        <f t="shared" si="3"/>
        <v>0.7636363636363634</v>
      </c>
      <c r="I8" s="40">
        <f>COUNTIF(Vertices[Out-Degree],"&gt;= "&amp;H8)-COUNTIF(Vertices[Out-Degree],"&gt;="&amp;H9)</f>
        <v>0</v>
      </c>
      <c r="J8" s="39">
        <f t="shared" si="4"/>
        <v>21.163636363636364</v>
      </c>
      <c r="K8" s="40">
        <f>COUNTIF(Vertices[Betweenness Centrality],"&gt;= "&amp;J8)-COUNTIF(Vertices[Betweenness Centrality],"&gt;="&amp;J9)</f>
        <v>0</v>
      </c>
      <c r="L8" s="39">
        <f t="shared" si="5"/>
        <v>0.0045454909090909094</v>
      </c>
      <c r="M8" s="40">
        <f>COUNTIF(Vertices[Closeness Centrality],"&gt;= "&amp;L8)-COUNTIF(Vertices[Closeness Centrality],"&gt;="&amp;L9)</f>
        <v>0</v>
      </c>
      <c r="N8" s="39">
        <f t="shared" si="6"/>
        <v>0.014985054545454547</v>
      </c>
      <c r="O8" s="40">
        <f>COUNTIF(Vertices[Eigenvector Centrality],"&gt;= "&amp;N8)-COUNTIF(Vertices[Eigenvector Centrality],"&gt;="&amp;N9)</f>
        <v>0</v>
      </c>
      <c r="P8" s="39">
        <f t="shared" si="7"/>
        <v>0.7493973272727275</v>
      </c>
      <c r="Q8" s="40">
        <f>COUNTIF(Vertices[PageRank],"&gt;= "&amp;P8)-COUNTIF(Vertices[PageRank],"&gt;="&amp;P9)</f>
        <v>3</v>
      </c>
      <c r="R8" s="39">
        <f t="shared" si="8"/>
        <v>0.1090909090909091</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1.4</v>
      </c>
      <c r="G9" s="42">
        <f>COUNTIF(Vertices[In-Degree],"&gt;= "&amp;F9)-COUNTIF(Vertices[In-Degree],"&gt;="&amp;F10)</f>
        <v>0</v>
      </c>
      <c r="H9" s="41">
        <f t="shared" si="3"/>
        <v>0.8909090909090907</v>
      </c>
      <c r="I9" s="42">
        <f>COUNTIF(Vertices[Out-Degree],"&gt;= "&amp;H9)-COUNTIF(Vertices[Out-Degree],"&gt;="&amp;H10)</f>
        <v>7</v>
      </c>
      <c r="J9" s="41">
        <f t="shared" si="4"/>
        <v>24.69090909090909</v>
      </c>
      <c r="K9" s="42">
        <f>COUNTIF(Vertices[Betweenness Centrality],"&gt;= "&amp;J9)-COUNTIF(Vertices[Betweenness Centrality],"&gt;="&amp;J10)</f>
        <v>0</v>
      </c>
      <c r="L9" s="41">
        <f t="shared" si="5"/>
        <v>0.005303072727272728</v>
      </c>
      <c r="M9" s="42">
        <f>COUNTIF(Vertices[Closeness Centrality],"&gt;= "&amp;L9)-COUNTIF(Vertices[Closeness Centrality],"&gt;="&amp;L10)</f>
        <v>0</v>
      </c>
      <c r="N9" s="41">
        <f t="shared" si="6"/>
        <v>0.01748256363636364</v>
      </c>
      <c r="O9" s="42">
        <f>COUNTIF(Vertices[Eigenvector Centrality],"&gt;= "&amp;N9)-COUNTIF(Vertices[Eigenvector Centrality],"&gt;="&amp;N10)</f>
        <v>0</v>
      </c>
      <c r="P9" s="41">
        <f t="shared" si="7"/>
        <v>0.809198381818182</v>
      </c>
      <c r="Q9" s="42">
        <f>COUNTIF(Vertices[PageRank],"&gt;= "&amp;P9)-COUNTIF(Vertices[PageRank],"&gt;="&amp;P10)</f>
        <v>1</v>
      </c>
      <c r="R9" s="41">
        <f t="shared" si="8"/>
        <v>0.1272727272727273</v>
      </c>
      <c r="S9" s="46">
        <f>COUNTIF(Vertices[Clustering Coefficient],"&gt;= "&amp;R9)-COUNTIF(Vertices[Clustering Coefficient],"&gt;="&amp;R10)</f>
        <v>0</v>
      </c>
      <c r="T9" s="41" t="e">
        <f ca="1" t="shared" si="9"/>
        <v>#REF!</v>
      </c>
      <c r="U9" s="42" t="e">
        <f ca="1" t="shared" si="0"/>
        <v>#REF!</v>
      </c>
    </row>
    <row r="10" spans="1:21" ht="15">
      <c r="A10" s="36" t="s">
        <v>151</v>
      </c>
      <c r="B10" s="36">
        <v>5</v>
      </c>
      <c r="D10" s="34">
        <f t="shared" si="1"/>
        <v>0</v>
      </c>
      <c r="E10" s="3">
        <f>COUNTIF(Vertices[Degree],"&gt;= "&amp;D10)-COUNTIF(Vertices[Degree],"&gt;="&amp;D11)</f>
        <v>0</v>
      </c>
      <c r="F10" s="39">
        <f t="shared" si="2"/>
        <v>1.5999999999999999</v>
      </c>
      <c r="G10" s="40">
        <f>COUNTIF(Vertices[In-Degree],"&gt;= "&amp;F10)-COUNTIF(Vertices[In-Degree],"&gt;="&amp;F11)</f>
        <v>0</v>
      </c>
      <c r="H10" s="39">
        <f t="shared" si="3"/>
        <v>1.0181818181818179</v>
      </c>
      <c r="I10" s="40">
        <f>COUNTIF(Vertices[Out-Degree],"&gt;= "&amp;H10)-COUNTIF(Vertices[Out-Degree],"&gt;="&amp;H11)</f>
        <v>0</v>
      </c>
      <c r="J10" s="39">
        <f t="shared" si="4"/>
        <v>28.21818181818182</v>
      </c>
      <c r="K10" s="40">
        <f>COUNTIF(Vertices[Betweenness Centrality],"&gt;= "&amp;J10)-COUNTIF(Vertices[Betweenness Centrality],"&gt;="&amp;J11)</f>
        <v>2</v>
      </c>
      <c r="L10" s="39">
        <f t="shared" si="5"/>
        <v>0.0060606545454545465</v>
      </c>
      <c r="M10" s="40">
        <f>COUNTIF(Vertices[Closeness Centrality],"&gt;= "&amp;L10)-COUNTIF(Vertices[Closeness Centrality],"&gt;="&amp;L11)</f>
        <v>0</v>
      </c>
      <c r="N10" s="39">
        <f t="shared" si="6"/>
        <v>0.01998007272727273</v>
      </c>
      <c r="O10" s="40">
        <f>COUNTIF(Vertices[Eigenvector Centrality],"&gt;= "&amp;N10)-COUNTIF(Vertices[Eigenvector Centrality],"&gt;="&amp;N11)</f>
        <v>0</v>
      </c>
      <c r="P10" s="39">
        <f t="shared" si="7"/>
        <v>0.8689994363636366</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1.7999999999999998</v>
      </c>
      <c r="G11" s="42">
        <f>COUNTIF(Vertices[In-Degree],"&gt;= "&amp;F11)-COUNTIF(Vertices[In-Degree],"&gt;="&amp;F12)</f>
        <v>0</v>
      </c>
      <c r="H11" s="41">
        <f t="shared" si="3"/>
        <v>1.145454545454545</v>
      </c>
      <c r="I11" s="42">
        <f>COUNTIF(Vertices[Out-Degree],"&gt;= "&amp;H11)-COUNTIF(Vertices[Out-Degree],"&gt;="&amp;H12)</f>
        <v>0</v>
      </c>
      <c r="J11" s="41">
        <f t="shared" si="4"/>
        <v>31.745454545454546</v>
      </c>
      <c r="K11" s="42">
        <f>COUNTIF(Vertices[Betweenness Centrality],"&gt;= "&amp;J11)-COUNTIF(Vertices[Betweenness Centrality],"&gt;="&amp;J12)</f>
        <v>0</v>
      </c>
      <c r="L11" s="41">
        <f t="shared" si="5"/>
        <v>0.006818236363636365</v>
      </c>
      <c r="M11" s="42">
        <f>COUNTIF(Vertices[Closeness Centrality],"&gt;= "&amp;L11)-COUNTIF(Vertices[Closeness Centrality],"&gt;="&amp;L12)</f>
        <v>0</v>
      </c>
      <c r="N11" s="41">
        <f t="shared" si="6"/>
        <v>0.02247758181818182</v>
      </c>
      <c r="O11" s="42">
        <f>COUNTIF(Vertices[Eigenvector Centrality],"&gt;= "&amp;N11)-COUNTIF(Vertices[Eigenvector Centrality],"&gt;="&amp;N12)</f>
        <v>4</v>
      </c>
      <c r="P11" s="41">
        <f t="shared" si="7"/>
        <v>0.9288004909090912</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170</v>
      </c>
      <c r="B12" s="36">
        <v>0.15151515151515152</v>
      </c>
      <c r="D12" s="34">
        <f t="shared" si="1"/>
        <v>0</v>
      </c>
      <c r="E12" s="3">
        <f>COUNTIF(Vertices[Degree],"&gt;= "&amp;D12)-COUNTIF(Vertices[Degree],"&gt;="&amp;D13)</f>
        <v>0</v>
      </c>
      <c r="F12" s="39">
        <f t="shared" si="2"/>
        <v>1.9999999999999998</v>
      </c>
      <c r="G12" s="40">
        <f>COUNTIF(Vertices[In-Degree],"&gt;= "&amp;F12)-COUNTIF(Vertices[In-Degree],"&gt;="&amp;F13)</f>
        <v>0</v>
      </c>
      <c r="H12" s="39">
        <f t="shared" si="3"/>
        <v>1.2727272727272723</v>
      </c>
      <c r="I12" s="40">
        <f>COUNTIF(Vertices[Out-Degree],"&gt;= "&amp;H12)-COUNTIF(Vertices[Out-Degree],"&gt;="&amp;H13)</f>
        <v>0</v>
      </c>
      <c r="J12" s="39">
        <f t="shared" si="4"/>
        <v>35.27272727272727</v>
      </c>
      <c r="K12" s="40">
        <f>COUNTIF(Vertices[Betweenness Centrality],"&gt;= "&amp;J12)-COUNTIF(Vertices[Betweenness Centrality],"&gt;="&amp;J13)</f>
        <v>0</v>
      </c>
      <c r="L12" s="39">
        <f t="shared" si="5"/>
        <v>0.0075758181818181836</v>
      </c>
      <c r="M12" s="40">
        <f>COUNTIF(Vertices[Closeness Centrality],"&gt;= "&amp;L12)-COUNTIF(Vertices[Closeness Centrality],"&gt;="&amp;L13)</f>
        <v>0</v>
      </c>
      <c r="N12" s="39">
        <f t="shared" si="6"/>
        <v>0.024975090909090912</v>
      </c>
      <c r="O12" s="40">
        <f>COUNTIF(Vertices[Eigenvector Centrality],"&gt;= "&amp;N12)-COUNTIF(Vertices[Eigenvector Centrality],"&gt;="&amp;N13)</f>
        <v>0</v>
      </c>
      <c r="P12" s="39">
        <f t="shared" si="7"/>
        <v>0.9886015454545458</v>
      </c>
      <c r="Q12" s="40">
        <f>COUNTIF(Vertices[PageRank],"&gt;= "&amp;P12)-COUNTIF(Vertices[PageRank],"&gt;="&amp;P13)</f>
        <v>2</v>
      </c>
      <c r="R12" s="39">
        <f t="shared" si="8"/>
        <v>0.18181818181818185</v>
      </c>
      <c r="S12" s="45">
        <f>COUNTIF(Vertices[Clustering Coefficient],"&gt;= "&amp;R12)-COUNTIF(Vertices[Clustering Coefficient],"&gt;="&amp;R13)</f>
        <v>1</v>
      </c>
      <c r="T12" s="39" t="e">
        <f ca="1" t="shared" si="9"/>
        <v>#REF!</v>
      </c>
      <c r="U12" s="40" t="e">
        <f ca="1" t="shared" si="0"/>
        <v>#REF!</v>
      </c>
    </row>
    <row r="13" spans="1:21" ht="15">
      <c r="A13" s="36" t="s">
        <v>171</v>
      </c>
      <c r="B13" s="36">
        <v>0.2631578947368421</v>
      </c>
      <c r="D13" s="34">
        <f t="shared" si="1"/>
        <v>0</v>
      </c>
      <c r="E13" s="3">
        <f>COUNTIF(Vertices[Degree],"&gt;= "&amp;D13)-COUNTIF(Vertices[Degree],"&gt;="&amp;D14)</f>
        <v>0</v>
      </c>
      <c r="F13" s="41">
        <f t="shared" si="2"/>
        <v>2.1999999999999997</v>
      </c>
      <c r="G13" s="42">
        <f>COUNTIF(Vertices[In-Degree],"&gt;= "&amp;F13)-COUNTIF(Vertices[In-Degree],"&gt;="&amp;F14)</f>
        <v>0</v>
      </c>
      <c r="H13" s="41">
        <f t="shared" si="3"/>
        <v>1.3999999999999995</v>
      </c>
      <c r="I13" s="42">
        <f>COUNTIF(Vertices[Out-Degree],"&gt;= "&amp;H13)-COUNTIF(Vertices[Out-Degree],"&gt;="&amp;H14)</f>
        <v>0</v>
      </c>
      <c r="J13" s="41">
        <f t="shared" si="4"/>
        <v>38.8</v>
      </c>
      <c r="K13" s="42">
        <f>COUNTIF(Vertices[Betweenness Centrality],"&gt;= "&amp;J13)-COUNTIF(Vertices[Betweenness Centrality],"&gt;="&amp;J14)</f>
        <v>0</v>
      </c>
      <c r="L13" s="41">
        <f t="shared" si="5"/>
        <v>0.008333400000000001</v>
      </c>
      <c r="M13" s="42">
        <f>COUNTIF(Vertices[Closeness Centrality],"&gt;= "&amp;L13)-COUNTIF(Vertices[Closeness Centrality],"&gt;="&amp;L14)</f>
        <v>0</v>
      </c>
      <c r="N13" s="41">
        <f t="shared" si="6"/>
        <v>0.027472600000000003</v>
      </c>
      <c r="O13" s="42">
        <f>COUNTIF(Vertices[Eigenvector Centrality],"&gt;= "&amp;N13)-COUNTIF(Vertices[Eigenvector Centrality],"&gt;="&amp;N14)</f>
        <v>3</v>
      </c>
      <c r="P13" s="41">
        <f t="shared" si="7"/>
        <v>1.0484026000000004</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2.4</v>
      </c>
      <c r="G14" s="40">
        <f>COUNTIF(Vertices[In-Degree],"&gt;= "&amp;F14)-COUNTIF(Vertices[In-Degree],"&gt;="&amp;F15)</f>
        <v>0</v>
      </c>
      <c r="H14" s="39">
        <f t="shared" si="3"/>
        <v>1.5272727272727267</v>
      </c>
      <c r="I14" s="40">
        <f>COUNTIF(Vertices[Out-Degree],"&gt;= "&amp;H14)-COUNTIF(Vertices[Out-Degree],"&gt;="&amp;H15)</f>
        <v>0</v>
      </c>
      <c r="J14" s="39">
        <f t="shared" si="4"/>
        <v>42.32727272727273</v>
      </c>
      <c r="K14" s="40">
        <f>COUNTIF(Vertices[Betweenness Centrality],"&gt;= "&amp;J14)-COUNTIF(Vertices[Betweenness Centrality],"&gt;="&amp;J15)</f>
        <v>0</v>
      </c>
      <c r="L14" s="39">
        <f t="shared" si="5"/>
        <v>0.009090981818181819</v>
      </c>
      <c r="M14" s="40">
        <f>COUNTIF(Vertices[Closeness Centrality],"&gt;= "&amp;L14)-COUNTIF(Vertices[Closeness Centrality],"&gt;="&amp;L15)</f>
        <v>0</v>
      </c>
      <c r="N14" s="39">
        <f t="shared" si="6"/>
        <v>0.029970109090909094</v>
      </c>
      <c r="O14" s="40">
        <f>COUNTIF(Vertices[Eigenvector Centrality],"&gt;= "&amp;N14)-COUNTIF(Vertices[Eigenvector Centrality],"&gt;="&amp;N15)</f>
        <v>0</v>
      </c>
      <c r="P14" s="39">
        <f t="shared" si="7"/>
        <v>1.108203654545455</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152</v>
      </c>
      <c r="B15" s="36">
        <v>3</v>
      </c>
      <c r="D15" s="34">
        <f t="shared" si="1"/>
        <v>0</v>
      </c>
      <c r="E15" s="3">
        <f>COUNTIF(Vertices[Degree],"&gt;= "&amp;D15)-COUNTIF(Vertices[Degree],"&gt;="&amp;D16)</f>
        <v>0</v>
      </c>
      <c r="F15" s="41">
        <f t="shared" si="2"/>
        <v>2.6</v>
      </c>
      <c r="G15" s="42">
        <f>COUNTIF(Vertices[In-Degree],"&gt;= "&amp;F15)-COUNTIF(Vertices[In-Degree],"&gt;="&amp;F16)</f>
        <v>0</v>
      </c>
      <c r="H15" s="41">
        <f t="shared" si="3"/>
        <v>1.6545454545454539</v>
      </c>
      <c r="I15" s="42">
        <f>COUNTIF(Vertices[Out-Degree],"&gt;= "&amp;H15)-COUNTIF(Vertices[Out-Degree],"&gt;="&amp;H16)</f>
        <v>0</v>
      </c>
      <c r="J15" s="41">
        <f t="shared" si="4"/>
        <v>45.85454545454546</v>
      </c>
      <c r="K15" s="42">
        <f>COUNTIF(Vertices[Betweenness Centrality],"&gt;= "&amp;J15)-COUNTIF(Vertices[Betweenness Centrality],"&gt;="&amp;J16)</f>
        <v>0</v>
      </c>
      <c r="L15" s="41">
        <f t="shared" si="5"/>
        <v>0.009848563636363637</v>
      </c>
      <c r="M15" s="42">
        <f>COUNTIF(Vertices[Closeness Centrality],"&gt;= "&amp;L15)-COUNTIF(Vertices[Closeness Centrality],"&gt;="&amp;L16)</f>
        <v>0</v>
      </c>
      <c r="N15" s="41">
        <f t="shared" si="6"/>
        <v>0.03246761818181819</v>
      </c>
      <c r="O15" s="42">
        <f>COUNTIF(Vertices[Eigenvector Centrality],"&gt;= "&amp;N15)-COUNTIF(Vertices[Eigenvector Centrality],"&gt;="&amp;N16)</f>
        <v>0</v>
      </c>
      <c r="P15" s="41">
        <f t="shared" si="7"/>
        <v>1.1680047090909096</v>
      </c>
      <c r="Q15" s="42">
        <f>COUNTIF(Vertices[PageRank],"&gt;= "&amp;P15)-COUNTIF(Vertices[PageRank],"&gt;="&amp;P16)</f>
        <v>0</v>
      </c>
      <c r="R15" s="41">
        <f t="shared" si="8"/>
        <v>0.23636363636363641</v>
      </c>
      <c r="S15" s="46">
        <f>COUNTIF(Vertices[Clustering Coefficient],"&gt;= "&amp;R15)-COUNTIF(Vertices[Clustering Coefficient],"&gt;="&amp;R16)</f>
        <v>1</v>
      </c>
      <c r="T15" s="41" t="e">
        <f ca="1" t="shared" si="9"/>
        <v>#REF!</v>
      </c>
      <c r="U15" s="42" t="e">
        <f ca="1" t="shared" si="0"/>
        <v>#REF!</v>
      </c>
    </row>
    <row r="16" spans="1:21" ht="15">
      <c r="A16" s="36" t="s">
        <v>153</v>
      </c>
      <c r="B16" s="36">
        <v>2</v>
      </c>
      <c r="D16" s="34">
        <f t="shared" si="1"/>
        <v>0</v>
      </c>
      <c r="E16" s="3">
        <f>COUNTIF(Vertices[Degree],"&gt;= "&amp;D16)-COUNTIF(Vertices[Degree],"&gt;="&amp;D17)</f>
        <v>0</v>
      </c>
      <c r="F16" s="39">
        <f t="shared" si="2"/>
        <v>2.8000000000000003</v>
      </c>
      <c r="G16" s="40">
        <f>COUNTIF(Vertices[In-Degree],"&gt;= "&amp;F16)-COUNTIF(Vertices[In-Degree],"&gt;="&amp;F17)</f>
        <v>0</v>
      </c>
      <c r="H16" s="39">
        <f t="shared" si="3"/>
        <v>1.781818181818181</v>
      </c>
      <c r="I16" s="40">
        <f>COUNTIF(Vertices[Out-Degree],"&gt;= "&amp;H16)-COUNTIF(Vertices[Out-Degree],"&gt;="&amp;H17)</f>
        <v>0</v>
      </c>
      <c r="J16" s="39">
        <f t="shared" si="4"/>
        <v>49.38181818181819</v>
      </c>
      <c r="K16" s="40">
        <f>COUNTIF(Vertices[Betweenness Centrality],"&gt;= "&amp;J16)-COUNTIF(Vertices[Betweenness Centrality],"&gt;="&amp;J17)</f>
        <v>0</v>
      </c>
      <c r="L16" s="39">
        <f t="shared" si="5"/>
        <v>0.010606145454545454</v>
      </c>
      <c r="M16" s="40">
        <f>COUNTIF(Vertices[Closeness Centrality],"&gt;= "&amp;L16)-COUNTIF(Vertices[Closeness Centrality],"&gt;="&amp;L17)</f>
        <v>0</v>
      </c>
      <c r="N16" s="39">
        <f t="shared" si="6"/>
        <v>0.034965127272727284</v>
      </c>
      <c r="O16" s="40">
        <f>COUNTIF(Vertices[Eigenvector Centrality],"&gt;= "&amp;N16)-COUNTIF(Vertices[Eigenvector Centrality],"&gt;="&amp;N17)</f>
        <v>0</v>
      </c>
      <c r="P16" s="39">
        <f t="shared" si="7"/>
        <v>1.2278057636363642</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154</v>
      </c>
      <c r="B17" s="36">
        <v>19</v>
      </c>
      <c r="D17" s="34">
        <f t="shared" si="1"/>
        <v>0</v>
      </c>
      <c r="E17" s="3">
        <f>COUNTIF(Vertices[Degree],"&gt;= "&amp;D17)-COUNTIF(Vertices[Degree],"&gt;="&amp;D18)</f>
        <v>0</v>
      </c>
      <c r="F17" s="41">
        <f t="shared" si="2"/>
        <v>3.0000000000000004</v>
      </c>
      <c r="G17" s="42">
        <f>COUNTIF(Vertices[In-Degree],"&gt;= "&amp;F17)-COUNTIF(Vertices[In-Degree],"&gt;="&amp;F18)</f>
        <v>1</v>
      </c>
      <c r="H17" s="41">
        <f t="shared" si="3"/>
        <v>1.9090909090909083</v>
      </c>
      <c r="I17" s="42">
        <f>COUNTIF(Vertices[Out-Degree],"&gt;= "&amp;H17)-COUNTIF(Vertices[Out-Degree],"&gt;="&amp;H18)</f>
        <v>5</v>
      </c>
      <c r="J17" s="41">
        <f t="shared" si="4"/>
        <v>52.90909090909092</v>
      </c>
      <c r="K17" s="42">
        <f>COUNTIF(Vertices[Betweenness Centrality],"&gt;= "&amp;J17)-COUNTIF(Vertices[Betweenness Centrality],"&gt;="&amp;J18)</f>
        <v>0</v>
      </c>
      <c r="L17" s="41">
        <f t="shared" si="5"/>
        <v>0.011363727272727272</v>
      </c>
      <c r="M17" s="42">
        <f>COUNTIF(Vertices[Closeness Centrality],"&gt;= "&amp;L17)-COUNTIF(Vertices[Closeness Centrality],"&gt;="&amp;L18)</f>
        <v>0</v>
      </c>
      <c r="N17" s="41">
        <f t="shared" si="6"/>
        <v>0.03746263636363638</v>
      </c>
      <c r="O17" s="42">
        <f>COUNTIF(Vertices[Eigenvector Centrality],"&gt;= "&amp;N17)-COUNTIF(Vertices[Eigenvector Centrality],"&gt;="&amp;N18)</f>
        <v>0</v>
      </c>
      <c r="P17" s="41">
        <f t="shared" si="7"/>
        <v>1.2876068181818188</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155</v>
      </c>
      <c r="B18" s="36">
        <v>48</v>
      </c>
      <c r="D18" s="34">
        <f t="shared" si="1"/>
        <v>0</v>
      </c>
      <c r="E18" s="3">
        <f>COUNTIF(Vertices[Degree],"&gt;= "&amp;D18)-COUNTIF(Vertices[Degree],"&gt;="&amp;D19)</f>
        <v>0</v>
      </c>
      <c r="F18" s="39">
        <f t="shared" si="2"/>
        <v>3.2000000000000006</v>
      </c>
      <c r="G18" s="40">
        <f>COUNTIF(Vertices[In-Degree],"&gt;= "&amp;F18)-COUNTIF(Vertices[In-Degree],"&gt;="&amp;F19)</f>
        <v>0</v>
      </c>
      <c r="H18" s="39">
        <f t="shared" si="3"/>
        <v>2.0363636363636357</v>
      </c>
      <c r="I18" s="40">
        <f>COUNTIF(Vertices[Out-Degree],"&gt;= "&amp;H18)-COUNTIF(Vertices[Out-Degree],"&gt;="&amp;H19)</f>
        <v>0</v>
      </c>
      <c r="J18" s="39">
        <f t="shared" si="4"/>
        <v>56.43636363636365</v>
      </c>
      <c r="K18" s="40">
        <f>COUNTIF(Vertices[Betweenness Centrality],"&gt;= "&amp;J18)-COUNTIF(Vertices[Betweenness Centrality],"&gt;="&amp;J19)</f>
        <v>1</v>
      </c>
      <c r="L18" s="39">
        <f t="shared" si="5"/>
        <v>0.01212130909090909</v>
      </c>
      <c r="M18" s="40">
        <f>COUNTIF(Vertices[Closeness Centrality],"&gt;= "&amp;L18)-COUNTIF(Vertices[Closeness Centrality],"&gt;="&amp;L19)</f>
        <v>0</v>
      </c>
      <c r="N18" s="39">
        <f t="shared" si="6"/>
        <v>0.03996014545454547</v>
      </c>
      <c r="O18" s="40">
        <f>COUNTIF(Vertices[Eigenvector Centrality],"&gt;= "&amp;N18)-COUNTIF(Vertices[Eigenvector Centrality],"&gt;="&amp;N19)</f>
        <v>0</v>
      </c>
      <c r="P18" s="39">
        <f t="shared" si="7"/>
        <v>1.3474078727272734</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3.400000000000001</v>
      </c>
      <c r="G19" s="42">
        <f>COUNTIF(Vertices[In-Degree],"&gt;= "&amp;F19)-COUNTIF(Vertices[In-Degree],"&gt;="&amp;F20)</f>
        <v>0</v>
      </c>
      <c r="H19" s="41">
        <f t="shared" si="3"/>
        <v>2.163636363636363</v>
      </c>
      <c r="I19" s="42">
        <f>COUNTIF(Vertices[Out-Degree],"&gt;= "&amp;H19)-COUNTIF(Vertices[Out-Degree],"&gt;="&amp;H20)</f>
        <v>0</v>
      </c>
      <c r="J19" s="41">
        <f t="shared" si="4"/>
        <v>59.96363636363638</v>
      </c>
      <c r="K19" s="42">
        <f>COUNTIF(Vertices[Betweenness Centrality],"&gt;= "&amp;J19)-COUNTIF(Vertices[Betweenness Centrality],"&gt;="&amp;J20)</f>
        <v>0</v>
      </c>
      <c r="L19" s="41">
        <f t="shared" si="5"/>
        <v>0.012878890909090907</v>
      </c>
      <c r="M19" s="42">
        <f>COUNTIF(Vertices[Closeness Centrality],"&gt;= "&amp;L19)-COUNTIF(Vertices[Closeness Centrality],"&gt;="&amp;L20)</f>
        <v>0</v>
      </c>
      <c r="N19" s="41">
        <f t="shared" si="6"/>
        <v>0.04245765454545457</v>
      </c>
      <c r="O19" s="42">
        <f>COUNTIF(Vertices[Eigenvector Centrality],"&gt;= "&amp;N19)-COUNTIF(Vertices[Eigenvector Centrality],"&gt;="&amp;N20)</f>
        <v>1</v>
      </c>
      <c r="P19" s="41">
        <f t="shared" si="7"/>
        <v>1.407208927272728</v>
      </c>
      <c r="Q19" s="42">
        <f>COUNTIF(Vertices[PageRank],"&gt;= "&amp;P19)-COUNTIF(Vertices[PageRank],"&gt;="&amp;P20)</f>
        <v>0</v>
      </c>
      <c r="R19" s="41">
        <f t="shared" si="8"/>
        <v>0.30909090909090914</v>
      </c>
      <c r="S19" s="46">
        <f>COUNTIF(Vertices[Clustering Coefficient],"&gt;= "&amp;R19)-COUNTIF(Vertices[Clustering Coefficient],"&gt;="&amp;R20)</f>
        <v>1</v>
      </c>
      <c r="T19" s="41" t="e">
        <f ca="1" t="shared" si="9"/>
        <v>#REF!</v>
      </c>
      <c r="U19" s="42" t="e">
        <f ca="1" t="shared" si="0"/>
        <v>#REF!</v>
      </c>
    </row>
    <row r="20" spans="1:21" ht="15">
      <c r="A20" s="36" t="s">
        <v>156</v>
      </c>
      <c r="B20" s="36">
        <v>4</v>
      </c>
      <c r="D20" s="34">
        <f t="shared" si="1"/>
        <v>0</v>
      </c>
      <c r="E20" s="3">
        <f>COUNTIF(Vertices[Degree],"&gt;= "&amp;D20)-COUNTIF(Vertices[Degree],"&gt;="&amp;D21)</f>
        <v>0</v>
      </c>
      <c r="F20" s="39">
        <f t="shared" si="2"/>
        <v>3.600000000000001</v>
      </c>
      <c r="G20" s="40">
        <f>COUNTIF(Vertices[In-Degree],"&gt;= "&amp;F20)-COUNTIF(Vertices[In-Degree],"&gt;="&amp;F21)</f>
        <v>0</v>
      </c>
      <c r="H20" s="39">
        <f t="shared" si="3"/>
        <v>2.2909090909090906</v>
      </c>
      <c r="I20" s="40">
        <f>COUNTIF(Vertices[Out-Degree],"&gt;= "&amp;H20)-COUNTIF(Vertices[Out-Degree],"&gt;="&amp;H21)</f>
        <v>0</v>
      </c>
      <c r="J20" s="39">
        <f t="shared" si="4"/>
        <v>63.49090909090911</v>
      </c>
      <c r="K20" s="40">
        <f>COUNTIF(Vertices[Betweenness Centrality],"&gt;= "&amp;J20)-COUNTIF(Vertices[Betweenness Centrality],"&gt;="&amp;J21)</f>
        <v>1</v>
      </c>
      <c r="L20" s="39">
        <f t="shared" si="5"/>
        <v>0.013636472727272725</v>
      </c>
      <c r="M20" s="40">
        <f>COUNTIF(Vertices[Closeness Centrality],"&gt;= "&amp;L20)-COUNTIF(Vertices[Closeness Centrality],"&gt;="&amp;L21)</f>
        <v>0</v>
      </c>
      <c r="N20" s="39">
        <f t="shared" si="6"/>
        <v>0.04495516363636366</v>
      </c>
      <c r="O20" s="40">
        <f>COUNTIF(Vertices[Eigenvector Centrality],"&gt;= "&amp;N20)-COUNTIF(Vertices[Eigenvector Centrality],"&gt;="&amp;N21)</f>
        <v>0</v>
      </c>
      <c r="P20" s="39">
        <f t="shared" si="7"/>
        <v>1.4670099818181825</v>
      </c>
      <c r="Q20" s="40">
        <f>COUNTIF(Vertices[PageRank],"&gt;= "&amp;P20)-COUNTIF(Vertices[PageRank],"&gt;="&amp;P21)</f>
        <v>1</v>
      </c>
      <c r="R20" s="39">
        <f t="shared" si="8"/>
        <v>0.3272727272727273</v>
      </c>
      <c r="S20" s="45">
        <f>COUNTIF(Vertices[Clustering Coefficient],"&gt;= "&amp;R20)-COUNTIF(Vertices[Clustering Coefficient],"&gt;="&amp;R21)</f>
        <v>1</v>
      </c>
      <c r="T20" s="39" t="e">
        <f ca="1" t="shared" si="9"/>
        <v>#REF!</v>
      </c>
      <c r="U20" s="40" t="e">
        <f ca="1" t="shared" si="0"/>
        <v>#REF!</v>
      </c>
    </row>
    <row r="21" spans="1:21" ht="15">
      <c r="A21" s="36" t="s">
        <v>157</v>
      </c>
      <c r="B21" s="36">
        <v>1.99449</v>
      </c>
      <c r="D21" s="34">
        <f t="shared" si="1"/>
        <v>0</v>
      </c>
      <c r="E21" s="3">
        <f>COUNTIF(Vertices[Degree],"&gt;= "&amp;D21)-COUNTIF(Vertices[Degree],"&gt;="&amp;D22)</f>
        <v>0</v>
      </c>
      <c r="F21" s="41">
        <f t="shared" si="2"/>
        <v>3.800000000000001</v>
      </c>
      <c r="G21" s="42">
        <f>COUNTIF(Vertices[In-Degree],"&gt;= "&amp;F21)-COUNTIF(Vertices[In-Degree],"&gt;="&amp;F22)</f>
        <v>0</v>
      </c>
      <c r="H21" s="41">
        <f t="shared" si="3"/>
        <v>2.418181818181818</v>
      </c>
      <c r="I21" s="42">
        <f>COUNTIF(Vertices[Out-Degree],"&gt;= "&amp;H21)-COUNTIF(Vertices[Out-Degree],"&gt;="&amp;H22)</f>
        <v>0</v>
      </c>
      <c r="J21" s="41">
        <f t="shared" si="4"/>
        <v>67.01818181818184</v>
      </c>
      <c r="K21" s="42">
        <f>COUNTIF(Vertices[Betweenness Centrality],"&gt;= "&amp;J21)-COUNTIF(Vertices[Betweenness Centrality],"&gt;="&amp;J22)</f>
        <v>0</v>
      </c>
      <c r="L21" s="41">
        <f t="shared" si="5"/>
        <v>0.014394054545454543</v>
      </c>
      <c r="M21" s="42">
        <f>COUNTIF(Vertices[Closeness Centrality],"&gt;= "&amp;L21)-COUNTIF(Vertices[Closeness Centrality],"&gt;="&amp;L22)</f>
        <v>0</v>
      </c>
      <c r="N21" s="41">
        <f t="shared" si="6"/>
        <v>0.04745267272727276</v>
      </c>
      <c r="O21" s="42">
        <f>COUNTIF(Vertices[Eigenvector Centrality],"&gt;= "&amp;N21)-COUNTIF(Vertices[Eigenvector Centrality],"&gt;="&amp;N22)</f>
        <v>1</v>
      </c>
      <c r="P21" s="41">
        <f t="shared" si="7"/>
        <v>1.5268110363636371</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4.000000000000001</v>
      </c>
      <c r="G22" s="40">
        <f>COUNTIF(Vertices[In-Degree],"&gt;= "&amp;F22)-COUNTIF(Vertices[In-Degree],"&gt;="&amp;F23)</f>
        <v>0</v>
      </c>
      <c r="H22" s="39">
        <f t="shared" si="3"/>
        <v>2.5454545454545454</v>
      </c>
      <c r="I22" s="40">
        <f>COUNTIF(Vertices[Out-Degree],"&gt;= "&amp;H22)-COUNTIF(Vertices[Out-Degree],"&gt;="&amp;H23)</f>
        <v>0</v>
      </c>
      <c r="J22" s="39">
        <f t="shared" si="4"/>
        <v>70.54545454545458</v>
      </c>
      <c r="K22" s="40">
        <f>COUNTIF(Vertices[Betweenness Centrality],"&gt;= "&amp;J22)-COUNTIF(Vertices[Betweenness Centrality],"&gt;="&amp;J23)</f>
        <v>0</v>
      </c>
      <c r="L22" s="39">
        <f t="shared" si="5"/>
        <v>0.01515163636363636</v>
      </c>
      <c r="M22" s="40">
        <f>COUNTIF(Vertices[Closeness Centrality],"&gt;= "&amp;L22)-COUNTIF(Vertices[Closeness Centrality],"&gt;="&amp;L23)</f>
        <v>0</v>
      </c>
      <c r="N22" s="39">
        <f t="shared" si="6"/>
        <v>0.04995018181818185</v>
      </c>
      <c r="O22" s="40">
        <f>COUNTIF(Vertices[Eigenvector Centrality],"&gt;= "&amp;N22)-COUNTIF(Vertices[Eigenvector Centrality],"&gt;="&amp;N23)</f>
        <v>0</v>
      </c>
      <c r="P22" s="39">
        <f t="shared" si="7"/>
        <v>1.5866120909090917</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158</v>
      </c>
      <c r="B23" s="36">
        <v>0.09047619047619047</v>
      </c>
      <c r="D23" s="34">
        <f t="shared" si="1"/>
        <v>0</v>
      </c>
      <c r="E23" s="3">
        <f>COUNTIF(Vertices[Degree],"&gt;= "&amp;D23)-COUNTIF(Vertices[Degree],"&gt;="&amp;D24)</f>
        <v>0</v>
      </c>
      <c r="F23" s="41">
        <f t="shared" si="2"/>
        <v>4.200000000000001</v>
      </c>
      <c r="G23" s="42">
        <f>COUNTIF(Vertices[In-Degree],"&gt;= "&amp;F23)-COUNTIF(Vertices[In-Degree],"&gt;="&amp;F24)</f>
        <v>0</v>
      </c>
      <c r="H23" s="41">
        <f t="shared" si="3"/>
        <v>2.672727272727273</v>
      </c>
      <c r="I23" s="42">
        <f>COUNTIF(Vertices[Out-Degree],"&gt;= "&amp;H23)-COUNTIF(Vertices[Out-Degree],"&gt;="&amp;H24)</f>
        <v>0</v>
      </c>
      <c r="J23" s="41">
        <f t="shared" si="4"/>
        <v>74.0727272727273</v>
      </c>
      <c r="K23" s="42">
        <f>COUNTIF(Vertices[Betweenness Centrality],"&gt;= "&amp;J23)-COUNTIF(Vertices[Betweenness Centrality],"&gt;="&amp;J24)</f>
        <v>0</v>
      </c>
      <c r="L23" s="41">
        <f t="shared" si="5"/>
        <v>0.015909218181818178</v>
      </c>
      <c r="M23" s="42">
        <f>COUNTIF(Vertices[Closeness Centrality],"&gt;= "&amp;L23)-COUNTIF(Vertices[Closeness Centrality],"&gt;="&amp;L24)</f>
        <v>0</v>
      </c>
      <c r="N23" s="41">
        <f t="shared" si="6"/>
        <v>0.05244769090909095</v>
      </c>
      <c r="O23" s="42">
        <f>COUNTIF(Vertices[Eigenvector Centrality],"&gt;= "&amp;N23)-COUNTIF(Vertices[Eigenvector Centrality],"&gt;="&amp;N24)</f>
        <v>0</v>
      </c>
      <c r="P23" s="41">
        <f t="shared" si="7"/>
        <v>1.6464131454545463</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922</v>
      </c>
      <c r="B24" s="36">
        <v>0.3021</v>
      </c>
      <c r="D24" s="34">
        <f t="shared" si="1"/>
        <v>0</v>
      </c>
      <c r="E24" s="3">
        <f>COUNTIF(Vertices[Degree],"&gt;= "&amp;D24)-COUNTIF(Vertices[Degree],"&gt;="&amp;D25)</f>
        <v>0</v>
      </c>
      <c r="F24" s="39">
        <f t="shared" si="2"/>
        <v>4.400000000000001</v>
      </c>
      <c r="G24" s="40">
        <f>COUNTIF(Vertices[In-Degree],"&gt;= "&amp;F24)-COUNTIF(Vertices[In-Degree],"&gt;="&amp;F25)</f>
        <v>0</v>
      </c>
      <c r="H24" s="39">
        <f t="shared" si="3"/>
        <v>2.8000000000000003</v>
      </c>
      <c r="I24" s="40">
        <f>COUNTIF(Vertices[Out-Degree],"&gt;= "&amp;H24)-COUNTIF(Vertices[Out-Degree],"&gt;="&amp;H25)</f>
        <v>0</v>
      </c>
      <c r="J24" s="39">
        <f t="shared" si="4"/>
        <v>77.60000000000004</v>
      </c>
      <c r="K24" s="40">
        <f>COUNTIF(Vertices[Betweenness Centrality],"&gt;= "&amp;J24)-COUNTIF(Vertices[Betweenness Centrality],"&gt;="&amp;J25)</f>
        <v>0</v>
      </c>
      <c r="L24" s="39">
        <f t="shared" si="5"/>
        <v>0.016666799999999996</v>
      </c>
      <c r="M24" s="40">
        <f>COUNTIF(Vertices[Closeness Centrality],"&gt;= "&amp;L24)-COUNTIF(Vertices[Closeness Centrality],"&gt;="&amp;L25)</f>
        <v>0</v>
      </c>
      <c r="N24" s="39">
        <f t="shared" si="6"/>
        <v>0.05494520000000004</v>
      </c>
      <c r="O24" s="40">
        <f>COUNTIF(Vertices[Eigenvector Centrality],"&gt;= "&amp;N24)-COUNTIF(Vertices[Eigenvector Centrality],"&gt;="&amp;N25)</f>
        <v>3</v>
      </c>
      <c r="P24" s="39">
        <f t="shared" si="7"/>
        <v>1.706214200000001</v>
      </c>
      <c r="Q24" s="40">
        <f>COUNTIF(Vertices[PageRank],"&gt;= "&amp;P24)-COUNTIF(Vertices[PageRank],"&gt;="&amp;P25)</f>
        <v>2</v>
      </c>
      <c r="R24" s="39">
        <f t="shared" si="8"/>
        <v>0.4000000000000001</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4.600000000000001</v>
      </c>
      <c r="G25" s="42">
        <f>COUNTIF(Vertices[In-Degree],"&gt;= "&amp;F25)-COUNTIF(Vertices[In-Degree],"&gt;="&amp;F26)</f>
        <v>0</v>
      </c>
      <c r="H25" s="41">
        <f t="shared" si="3"/>
        <v>2.9272727272727277</v>
      </c>
      <c r="I25" s="42">
        <f>COUNTIF(Vertices[Out-Degree],"&gt;= "&amp;H25)-COUNTIF(Vertices[Out-Degree],"&gt;="&amp;H26)</f>
        <v>4</v>
      </c>
      <c r="J25" s="41">
        <f t="shared" si="4"/>
        <v>81.12727272727277</v>
      </c>
      <c r="K25" s="42">
        <f>COUNTIF(Vertices[Betweenness Centrality],"&gt;= "&amp;J25)-COUNTIF(Vertices[Betweenness Centrality],"&gt;="&amp;J26)</f>
        <v>0</v>
      </c>
      <c r="L25" s="41">
        <f t="shared" si="5"/>
        <v>0.017424381818181813</v>
      </c>
      <c r="M25" s="42">
        <f>COUNTIF(Vertices[Closeness Centrality],"&gt;= "&amp;L25)-COUNTIF(Vertices[Closeness Centrality],"&gt;="&amp;L26)</f>
        <v>0</v>
      </c>
      <c r="N25" s="41">
        <f t="shared" si="6"/>
        <v>0.057442709090909136</v>
      </c>
      <c r="O25" s="42">
        <f>COUNTIF(Vertices[Eigenvector Centrality],"&gt;= "&amp;N25)-COUNTIF(Vertices[Eigenvector Centrality],"&gt;="&amp;N26)</f>
        <v>0</v>
      </c>
      <c r="P25" s="41">
        <f t="shared" si="7"/>
        <v>1.7660152545454555</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923</v>
      </c>
      <c r="B26" s="36" t="s">
        <v>924</v>
      </c>
      <c r="D26" s="34">
        <f t="shared" si="1"/>
        <v>0</v>
      </c>
      <c r="E26" s="3">
        <f>COUNTIF(Vertices[Degree],"&gt;= "&amp;D26)-COUNTIF(Vertices[Degree],"&gt;="&amp;D28)</f>
        <v>0</v>
      </c>
      <c r="F26" s="39">
        <f t="shared" si="2"/>
        <v>4.800000000000002</v>
      </c>
      <c r="G26" s="40">
        <f>COUNTIF(Vertices[In-Degree],"&gt;= "&amp;F26)-COUNTIF(Vertices[In-Degree],"&gt;="&amp;F28)</f>
        <v>0</v>
      </c>
      <c r="H26" s="39">
        <f t="shared" si="3"/>
        <v>3.054545454545455</v>
      </c>
      <c r="I26" s="40">
        <f>COUNTIF(Vertices[Out-Degree],"&gt;= "&amp;H26)-COUNTIF(Vertices[Out-Degree],"&gt;="&amp;H28)</f>
        <v>0</v>
      </c>
      <c r="J26" s="39">
        <f t="shared" si="4"/>
        <v>84.6545454545455</v>
      </c>
      <c r="K26" s="40">
        <f>COUNTIF(Vertices[Betweenness Centrality],"&gt;= "&amp;J26)-COUNTIF(Vertices[Betweenness Centrality],"&gt;="&amp;J28)</f>
        <v>0</v>
      </c>
      <c r="L26" s="39">
        <f t="shared" si="5"/>
        <v>0.01818196363636363</v>
      </c>
      <c r="M26" s="40">
        <f>COUNTIF(Vertices[Closeness Centrality],"&gt;= "&amp;L26)-COUNTIF(Vertices[Closeness Centrality],"&gt;="&amp;L28)</f>
        <v>0</v>
      </c>
      <c r="N26" s="39">
        <f t="shared" si="6"/>
        <v>0.05994021818181823</v>
      </c>
      <c r="O26" s="40">
        <f>COUNTIF(Vertices[Eigenvector Centrality],"&gt;= "&amp;N26)-COUNTIF(Vertices[Eigenvector Centrality],"&gt;="&amp;N28)</f>
        <v>0</v>
      </c>
      <c r="P26" s="39">
        <f t="shared" si="7"/>
        <v>1.82581630909091</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-4</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-19</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5.000000000000002</v>
      </c>
      <c r="G28" s="42">
        <f>COUNTIF(Vertices[In-Degree],"&gt;= "&amp;F28)-COUNTIF(Vertices[In-Degree],"&gt;="&amp;F40)</f>
        <v>0</v>
      </c>
      <c r="H28" s="41">
        <f>H26+($H$57-$H$2)/BinDivisor</f>
        <v>3.1818181818181825</v>
      </c>
      <c r="I28" s="42">
        <f>COUNTIF(Vertices[Out-Degree],"&gt;= "&amp;H28)-COUNTIF(Vertices[Out-Degree],"&gt;="&amp;H40)</f>
        <v>0</v>
      </c>
      <c r="J28" s="41">
        <f>J26+($J$57-$J$2)/BinDivisor</f>
        <v>88.18181818181823</v>
      </c>
      <c r="K28" s="42">
        <f>COUNTIF(Vertices[Betweenness Centrality],"&gt;= "&amp;J28)-COUNTIF(Vertices[Betweenness Centrality],"&gt;="&amp;J40)</f>
        <v>0</v>
      </c>
      <c r="L28" s="41">
        <f>L26+($L$57-$L$2)/BinDivisor</f>
        <v>0.01893954545454545</v>
      </c>
      <c r="M28" s="42">
        <f>COUNTIF(Vertices[Closeness Centrality],"&gt;= "&amp;L28)-COUNTIF(Vertices[Closeness Centrality],"&gt;="&amp;L40)</f>
        <v>0</v>
      </c>
      <c r="N28" s="41">
        <f>N26+($N$57-$N$2)/BinDivisor</f>
        <v>0.062437727272727325</v>
      </c>
      <c r="O28" s="42">
        <f>COUNTIF(Vertices[Eigenvector Centrality],"&gt;= "&amp;N28)-COUNTIF(Vertices[Eigenvector Centrality],"&gt;="&amp;N40)</f>
        <v>0</v>
      </c>
      <c r="P28" s="41">
        <f>P26+($P$57-$P$2)/BinDivisor</f>
        <v>1.8856173636363647</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-4</v>
      </c>
      <c r="H38" s="78"/>
      <c r="I38" s="79">
        <f>COUNTIF(Vertices[Out-Degree],"&gt;= "&amp;H38)-COUNTIF(Vertices[Out-Degree],"&gt;="&amp;H40)</f>
        <v>-2</v>
      </c>
      <c r="J38" s="78"/>
      <c r="K38" s="79">
        <f>COUNTIF(Vertices[Betweenness Centrality],"&gt;= "&amp;J38)-COUNTIF(Vertices[Betweenness Centrality],"&gt;="&amp;J40)</f>
        <v>-1</v>
      </c>
      <c r="L38" s="78"/>
      <c r="M38" s="79">
        <f>COUNTIF(Vertices[Closeness Centrality],"&gt;= "&amp;L38)-COUNTIF(Vertices[Closeness Centrality],"&gt;="&amp;L40)</f>
        <v>-19</v>
      </c>
      <c r="N38" s="78"/>
      <c r="O38" s="79">
        <f>COUNTIF(Vertices[Eigenvector Centrality],"&gt;= "&amp;N38)-COUNTIF(Vertices[Eigenvector Centrality],"&gt;="&amp;N40)</f>
        <v>-5</v>
      </c>
      <c r="P38" s="78"/>
      <c r="Q38" s="79">
        <f>COUNTIF(Vertices[Eigenvector Centrality],"&gt;= "&amp;P38)-COUNTIF(Vertices[Eigenvector Centrality],"&gt;="&amp;P40)</f>
        <v>0</v>
      </c>
      <c r="R38" s="78"/>
      <c r="S38" s="80">
        <f>COUNTIF(Vertices[Clustering Coefficient],"&gt;= "&amp;R38)-COUNTIF(Vertices[Clustering Coefficient],"&gt;="&amp;R40)</f>
        <v>-8</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-4</v>
      </c>
      <c r="H39" s="78"/>
      <c r="I39" s="79">
        <f>COUNTIF(Vertices[Out-Degree],"&gt;= "&amp;H39)-COUNTIF(Vertices[Out-Degree],"&gt;="&amp;H40)</f>
        <v>-2</v>
      </c>
      <c r="J39" s="78"/>
      <c r="K39" s="79">
        <f>COUNTIF(Vertices[Betweenness Centrality],"&gt;= "&amp;J39)-COUNTIF(Vertices[Betweenness Centrality],"&gt;="&amp;J40)</f>
        <v>-1</v>
      </c>
      <c r="L39" s="78"/>
      <c r="M39" s="79">
        <f>COUNTIF(Vertices[Closeness Centrality],"&gt;= "&amp;L39)-COUNTIF(Vertices[Closeness Centrality],"&gt;="&amp;L40)</f>
        <v>-19</v>
      </c>
      <c r="N39" s="78"/>
      <c r="O39" s="79">
        <f>COUNTIF(Vertices[Eigenvector Centrality],"&gt;= "&amp;N39)-COUNTIF(Vertices[Eigenvector Centrality],"&gt;="&amp;N40)</f>
        <v>-5</v>
      </c>
      <c r="P39" s="78"/>
      <c r="Q39" s="79">
        <f>COUNTIF(Vertices[Eigenvector Centrality],"&gt;= "&amp;P39)-COUNTIF(Vertices[Eigenvector Centrality],"&gt;="&amp;P40)</f>
        <v>0</v>
      </c>
      <c r="R39" s="78"/>
      <c r="S39" s="80">
        <f>COUNTIF(Vertices[Clustering Coefficient],"&gt;= "&amp;R39)-COUNTIF(Vertices[Clustering Coefficient],"&gt;="&amp;R40)</f>
        <v>-8</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5.200000000000002</v>
      </c>
      <c r="G40" s="40">
        <f>COUNTIF(Vertices[In-Degree],"&gt;= "&amp;F40)-COUNTIF(Vertices[In-Degree],"&gt;="&amp;F41)</f>
        <v>0</v>
      </c>
      <c r="H40" s="39">
        <f>H28+($H$57-$H$2)/BinDivisor</f>
        <v>3.30909090909091</v>
      </c>
      <c r="I40" s="40">
        <f>COUNTIF(Vertices[Out-Degree],"&gt;= "&amp;H40)-COUNTIF(Vertices[Out-Degree],"&gt;="&amp;H41)</f>
        <v>0</v>
      </c>
      <c r="J40" s="39">
        <f>J28+($J$57-$J$2)/BinDivisor</f>
        <v>91.70909090909096</v>
      </c>
      <c r="K40" s="40">
        <f>COUNTIF(Vertices[Betweenness Centrality],"&gt;= "&amp;J40)-COUNTIF(Vertices[Betweenness Centrality],"&gt;="&amp;J41)</f>
        <v>0</v>
      </c>
      <c r="L40" s="39">
        <f>L28+($L$57-$L$2)/BinDivisor</f>
        <v>0.019697127272727266</v>
      </c>
      <c r="M40" s="40">
        <f>COUNTIF(Vertices[Closeness Centrality],"&gt;= "&amp;L40)-COUNTIF(Vertices[Closeness Centrality],"&gt;="&amp;L41)</f>
        <v>2</v>
      </c>
      <c r="N40" s="39">
        <f>N28+($N$57-$N$2)/BinDivisor</f>
        <v>0.06493523636363642</v>
      </c>
      <c r="O40" s="40">
        <f>COUNTIF(Vertices[Eigenvector Centrality],"&gt;= "&amp;N40)-COUNTIF(Vertices[Eigenvector Centrality],"&gt;="&amp;N41)</f>
        <v>1</v>
      </c>
      <c r="P40" s="39">
        <f>P28+($P$57-$P$2)/BinDivisor</f>
        <v>1.9454184181818193</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5.400000000000002</v>
      </c>
      <c r="G41" s="42">
        <f>COUNTIF(Vertices[In-Degree],"&gt;= "&amp;F41)-COUNTIF(Vertices[In-Degree],"&gt;="&amp;F42)</f>
        <v>0</v>
      </c>
      <c r="H41" s="41">
        <f aca="true" t="shared" si="12" ref="H41:H56">H40+($H$57-$H$2)/BinDivisor</f>
        <v>3.4363636363636374</v>
      </c>
      <c r="I41" s="42">
        <f>COUNTIF(Vertices[Out-Degree],"&gt;= "&amp;H41)-COUNTIF(Vertices[Out-Degree],"&gt;="&amp;H42)</f>
        <v>0</v>
      </c>
      <c r="J41" s="41">
        <f aca="true" t="shared" si="13" ref="J41:J56">J40+($J$57-$J$2)/BinDivisor</f>
        <v>95.23636363636369</v>
      </c>
      <c r="K41" s="42">
        <f>COUNTIF(Vertices[Betweenness Centrality],"&gt;= "&amp;J41)-COUNTIF(Vertices[Betweenness Centrality],"&gt;="&amp;J42)</f>
        <v>0</v>
      </c>
      <c r="L41" s="41">
        <f aca="true" t="shared" si="14" ref="L41:L56">L40+($L$57-$L$2)/BinDivisor</f>
        <v>0.020454709090909084</v>
      </c>
      <c r="M41" s="42">
        <f>COUNTIF(Vertices[Closeness Centrality],"&gt;= "&amp;L41)-COUNTIF(Vertices[Closeness Centrality],"&gt;="&amp;L42)</f>
        <v>0</v>
      </c>
      <c r="N41" s="41">
        <f aca="true" t="shared" si="15" ref="N41:N56">N40+($N$57-$N$2)/BinDivisor</f>
        <v>0.06743274545454551</v>
      </c>
      <c r="O41" s="42">
        <f>COUNTIF(Vertices[Eigenvector Centrality],"&gt;= "&amp;N41)-COUNTIF(Vertices[Eigenvector Centrality],"&gt;="&amp;N42)</f>
        <v>0</v>
      </c>
      <c r="P41" s="41">
        <f aca="true" t="shared" si="16" ref="P41:P56">P40+($P$57-$P$2)/BinDivisor</f>
        <v>2.0052194727272736</v>
      </c>
      <c r="Q41" s="42">
        <f>COUNTIF(Vertices[PageRank],"&gt;= "&amp;P41)-COUNTIF(Vertices[PageRank],"&gt;="&amp;P42)</f>
        <v>0</v>
      </c>
      <c r="R41" s="41">
        <f aca="true" t="shared" si="17" ref="R41:R56">R40+($R$57-$R$2)/BinDivisor</f>
        <v>0.490909090909091</v>
      </c>
      <c r="S41" s="46">
        <f>COUNTIF(Vertices[Clustering Coefficient],"&gt;= "&amp;R41)-COUNTIF(Vertices[Clustering Coefficient],"&gt;="&amp;R42)</f>
        <v>4</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5.600000000000002</v>
      </c>
      <c r="G42" s="40">
        <f>COUNTIF(Vertices[In-Degree],"&gt;= "&amp;F42)-COUNTIF(Vertices[In-Degree],"&gt;="&amp;F43)</f>
        <v>0</v>
      </c>
      <c r="H42" s="39">
        <f t="shared" si="12"/>
        <v>3.563636363636365</v>
      </c>
      <c r="I42" s="40">
        <f>COUNTIF(Vertices[Out-Degree],"&gt;= "&amp;H42)-COUNTIF(Vertices[Out-Degree],"&gt;="&amp;H43)</f>
        <v>0</v>
      </c>
      <c r="J42" s="39">
        <f t="shared" si="13"/>
        <v>98.76363636363642</v>
      </c>
      <c r="K42" s="40">
        <f>COUNTIF(Vertices[Betweenness Centrality],"&gt;= "&amp;J42)-COUNTIF(Vertices[Betweenness Centrality],"&gt;="&amp;J43)</f>
        <v>0</v>
      </c>
      <c r="L42" s="39">
        <f t="shared" si="14"/>
        <v>0.0212122909090909</v>
      </c>
      <c r="M42" s="40">
        <f>COUNTIF(Vertices[Closeness Centrality],"&gt;= "&amp;L42)-COUNTIF(Vertices[Closeness Centrality],"&gt;="&amp;L43)</f>
        <v>0</v>
      </c>
      <c r="N42" s="39">
        <f t="shared" si="15"/>
        <v>0.06993025454545461</v>
      </c>
      <c r="O42" s="40">
        <f>COUNTIF(Vertices[Eigenvector Centrality],"&gt;= "&amp;N42)-COUNTIF(Vertices[Eigenvector Centrality],"&gt;="&amp;N43)</f>
        <v>0</v>
      </c>
      <c r="P42" s="39">
        <f t="shared" si="16"/>
        <v>2.0650205272727282</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5.8000000000000025</v>
      </c>
      <c r="G43" s="42">
        <f>COUNTIF(Vertices[In-Degree],"&gt;= "&amp;F43)-COUNTIF(Vertices[In-Degree],"&gt;="&amp;F44)</f>
        <v>0</v>
      </c>
      <c r="H43" s="41">
        <f t="shared" si="12"/>
        <v>3.6909090909090922</v>
      </c>
      <c r="I43" s="42">
        <f>COUNTIF(Vertices[Out-Degree],"&gt;= "&amp;H43)-COUNTIF(Vertices[Out-Degree],"&gt;="&amp;H44)</f>
        <v>0</v>
      </c>
      <c r="J43" s="41">
        <f t="shared" si="13"/>
        <v>102.29090909090915</v>
      </c>
      <c r="K43" s="42">
        <f>COUNTIF(Vertices[Betweenness Centrality],"&gt;= "&amp;J43)-COUNTIF(Vertices[Betweenness Centrality],"&gt;="&amp;J44)</f>
        <v>0</v>
      </c>
      <c r="L43" s="41">
        <f t="shared" si="14"/>
        <v>0.02196987272727272</v>
      </c>
      <c r="M43" s="42">
        <f>COUNTIF(Vertices[Closeness Centrality],"&gt;= "&amp;L43)-COUNTIF(Vertices[Closeness Centrality],"&gt;="&amp;L44)</f>
        <v>1</v>
      </c>
      <c r="N43" s="41">
        <f t="shared" si="15"/>
        <v>0.0724277636363637</v>
      </c>
      <c r="O43" s="42">
        <f>COUNTIF(Vertices[Eigenvector Centrality],"&gt;= "&amp;N43)-COUNTIF(Vertices[Eigenvector Centrality],"&gt;="&amp;N44)</f>
        <v>0</v>
      </c>
      <c r="P43" s="41">
        <f t="shared" si="16"/>
        <v>2.124821581818183</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6.000000000000003</v>
      </c>
      <c r="G44" s="40">
        <f>COUNTIF(Vertices[In-Degree],"&gt;= "&amp;F44)-COUNTIF(Vertices[In-Degree],"&gt;="&amp;F45)</f>
        <v>2</v>
      </c>
      <c r="H44" s="39">
        <f t="shared" si="12"/>
        <v>3.8181818181818197</v>
      </c>
      <c r="I44" s="40">
        <f>COUNTIF(Vertices[Out-Degree],"&gt;= "&amp;H44)-COUNTIF(Vertices[Out-Degree],"&gt;="&amp;H45)</f>
        <v>0</v>
      </c>
      <c r="J44" s="39">
        <f t="shared" si="13"/>
        <v>105.81818181818188</v>
      </c>
      <c r="K44" s="40">
        <f>COUNTIF(Vertices[Betweenness Centrality],"&gt;= "&amp;J44)-COUNTIF(Vertices[Betweenness Centrality],"&gt;="&amp;J45)</f>
        <v>0</v>
      </c>
      <c r="L44" s="39">
        <f t="shared" si="14"/>
        <v>0.022727454545454537</v>
      </c>
      <c r="M44" s="40">
        <f>COUNTIF(Vertices[Closeness Centrality],"&gt;= "&amp;L44)-COUNTIF(Vertices[Closeness Centrality],"&gt;="&amp;L45)</f>
        <v>0</v>
      </c>
      <c r="N44" s="39">
        <f t="shared" si="15"/>
        <v>0.0749252727272728</v>
      </c>
      <c r="O44" s="40">
        <f>COUNTIF(Vertices[Eigenvector Centrality],"&gt;= "&amp;N44)-COUNTIF(Vertices[Eigenvector Centrality],"&gt;="&amp;N45)</f>
        <v>0</v>
      </c>
      <c r="P44" s="39">
        <f t="shared" si="16"/>
        <v>2.1846226363636374</v>
      </c>
      <c r="Q44" s="40">
        <f>COUNTIF(Vertices[PageRank],"&gt;= "&amp;P44)-COUNTIF(Vertices[PageRank],"&gt;="&amp;P45)</f>
        <v>1</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6.200000000000003</v>
      </c>
      <c r="G45" s="42">
        <f>COUNTIF(Vertices[In-Degree],"&gt;= "&amp;F45)-COUNTIF(Vertices[In-Degree],"&gt;="&amp;F46)</f>
        <v>0</v>
      </c>
      <c r="H45" s="41">
        <f t="shared" si="12"/>
        <v>3.945454545454547</v>
      </c>
      <c r="I45" s="42">
        <f>COUNTIF(Vertices[Out-Degree],"&gt;= "&amp;H45)-COUNTIF(Vertices[Out-Degree],"&gt;="&amp;H46)</f>
        <v>0</v>
      </c>
      <c r="J45" s="41">
        <f t="shared" si="13"/>
        <v>109.34545454545461</v>
      </c>
      <c r="K45" s="42">
        <f>COUNTIF(Vertices[Betweenness Centrality],"&gt;= "&amp;J45)-COUNTIF(Vertices[Betweenness Centrality],"&gt;="&amp;J46)</f>
        <v>0</v>
      </c>
      <c r="L45" s="41">
        <f t="shared" si="14"/>
        <v>0.023485036363636354</v>
      </c>
      <c r="M45" s="42">
        <f>COUNTIF(Vertices[Closeness Centrality],"&gt;= "&amp;L45)-COUNTIF(Vertices[Closeness Centrality],"&gt;="&amp;L46)</f>
        <v>0</v>
      </c>
      <c r="N45" s="41">
        <f t="shared" si="15"/>
        <v>0.0774227818181819</v>
      </c>
      <c r="O45" s="42">
        <f>COUNTIF(Vertices[Eigenvector Centrality],"&gt;= "&amp;N45)-COUNTIF(Vertices[Eigenvector Centrality],"&gt;="&amp;N46)</f>
        <v>0</v>
      </c>
      <c r="P45" s="41">
        <f t="shared" si="16"/>
        <v>2.244423690909092</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6.400000000000003</v>
      </c>
      <c r="G46" s="40">
        <f>COUNTIF(Vertices[In-Degree],"&gt;= "&amp;F46)-COUNTIF(Vertices[In-Degree],"&gt;="&amp;F47)</f>
        <v>0</v>
      </c>
      <c r="H46" s="39">
        <f t="shared" si="12"/>
        <v>4.072727272727274</v>
      </c>
      <c r="I46" s="40">
        <f>COUNTIF(Vertices[Out-Degree],"&gt;= "&amp;H46)-COUNTIF(Vertices[Out-Degree],"&gt;="&amp;H47)</f>
        <v>0</v>
      </c>
      <c r="J46" s="39">
        <f t="shared" si="13"/>
        <v>112.87272727272735</v>
      </c>
      <c r="K46" s="40">
        <f>COUNTIF(Vertices[Betweenness Centrality],"&gt;= "&amp;J46)-COUNTIF(Vertices[Betweenness Centrality],"&gt;="&amp;J47)</f>
        <v>0</v>
      </c>
      <c r="L46" s="39">
        <f t="shared" si="14"/>
        <v>0.024242618181818172</v>
      </c>
      <c r="M46" s="40">
        <f>COUNTIF(Vertices[Closeness Centrality],"&gt;= "&amp;L46)-COUNTIF(Vertices[Closeness Centrality],"&gt;="&amp;L47)</f>
        <v>9</v>
      </c>
      <c r="N46" s="39">
        <f t="shared" si="15"/>
        <v>0.07992029090909099</v>
      </c>
      <c r="O46" s="40">
        <f>COUNTIF(Vertices[Eigenvector Centrality],"&gt;= "&amp;N46)-COUNTIF(Vertices[Eigenvector Centrality],"&gt;="&amp;N47)</f>
        <v>0</v>
      </c>
      <c r="P46" s="39">
        <f t="shared" si="16"/>
        <v>2.3042247454545466</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6.600000000000003</v>
      </c>
      <c r="G47" s="42">
        <f>COUNTIF(Vertices[In-Degree],"&gt;= "&amp;F47)-COUNTIF(Vertices[In-Degree],"&gt;="&amp;F48)</f>
        <v>0</v>
      </c>
      <c r="H47" s="41">
        <f t="shared" si="12"/>
        <v>4.200000000000001</v>
      </c>
      <c r="I47" s="42">
        <f>COUNTIF(Vertices[Out-Degree],"&gt;= "&amp;H47)-COUNTIF(Vertices[Out-Degree],"&gt;="&amp;H48)</f>
        <v>0</v>
      </c>
      <c r="J47" s="41">
        <f t="shared" si="13"/>
        <v>116.40000000000008</v>
      </c>
      <c r="K47" s="42">
        <f>COUNTIF(Vertices[Betweenness Centrality],"&gt;= "&amp;J47)-COUNTIF(Vertices[Betweenness Centrality],"&gt;="&amp;J48)</f>
        <v>0</v>
      </c>
      <c r="L47" s="41">
        <f t="shared" si="14"/>
        <v>0.02500019999999999</v>
      </c>
      <c r="M47" s="42">
        <f>COUNTIF(Vertices[Closeness Centrality],"&gt;= "&amp;L47)-COUNTIF(Vertices[Closeness Centrality],"&gt;="&amp;L48)</f>
        <v>0</v>
      </c>
      <c r="N47" s="41">
        <f t="shared" si="15"/>
        <v>0.08241780000000008</v>
      </c>
      <c r="O47" s="42">
        <f>COUNTIF(Vertices[Eigenvector Centrality],"&gt;= "&amp;N47)-COUNTIF(Vertices[Eigenvector Centrality],"&gt;="&amp;N48)</f>
        <v>0</v>
      </c>
      <c r="P47" s="41">
        <f t="shared" si="16"/>
        <v>2.364025800000001</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6.800000000000003</v>
      </c>
      <c r="G48" s="40">
        <f>COUNTIF(Vertices[In-Degree],"&gt;= "&amp;F48)-COUNTIF(Vertices[In-Degree],"&gt;="&amp;F49)</f>
        <v>0</v>
      </c>
      <c r="H48" s="39">
        <f t="shared" si="12"/>
        <v>4.327272727272728</v>
      </c>
      <c r="I48" s="40">
        <f>COUNTIF(Vertices[Out-Degree],"&gt;= "&amp;H48)-COUNTIF(Vertices[Out-Degree],"&gt;="&amp;H49)</f>
        <v>0</v>
      </c>
      <c r="J48" s="39">
        <f t="shared" si="13"/>
        <v>119.92727272727281</v>
      </c>
      <c r="K48" s="40">
        <f>COUNTIF(Vertices[Betweenness Centrality],"&gt;= "&amp;J48)-COUNTIF(Vertices[Betweenness Centrality],"&gt;="&amp;J49)</f>
        <v>0</v>
      </c>
      <c r="L48" s="39">
        <f t="shared" si="14"/>
        <v>0.025757781818181807</v>
      </c>
      <c r="M48" s="40">
        <f>COUNTIF(Vertices[Closeness Centrality],"&gt;= "&amp;L48)-COUNTIF(Vertices[Closeness Centrality],"&gt;="&amp;L49)</f>
        <v>0</v>
      </c>
      <c r="N48" s="39">
        <f t="shared" si="15"/>
        <v>0.08491530909090918</v>
      </c>
      <c r="O48" s="40">
        <f>COUNTIF(Vertices[Eigenvector Centrality],"&gt;= "&amp;N48)-COUNTIF(Vertices[Eigenvector Centrality],"&gt;="&amp;N49)</f>
        <v>0</v>
      </c>
      <c r="P48" s="39">
        <f t="shared" si="16"/>
        <v>2.4238268545454558</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7.0000000000000036</v>
      </c>
      <c r="G49" s="42">
        <f>COUNTIF(Vertices[In-Degree],"&gt;= "&amp;F49)-COUNTIF(Vertices[In-Degree],"&gt;="&amp;F50)</f>
        <v>0</v>
      </c>
      <c r="H49" s="41">
        <f t="shared" si="12"/>
        <v>4.454545454545455</v>
      </c>
      <c r="I49" s="42">
        <f>COUNTIF(Vertices[Out-Degree],"&gt;= "&amp;H49)-COUNTIF(Vertices[Out-Degree],"&gt;="&amp;H50)</f>
        <v>0</v>
      </c>
      <c r="J49" s="41">
        <f t="shared" si="13"/>
        <v>123.45454545454554</v>
      </c>
      <c r="K49" s="42">
        <f>COUNTIF(Vertices[Betweenness Centrality],"&gt;= "&amp;J49)-COUNTIF(Vertices[Betweenness Centrality],"&gt;="&amp;J50)</f>
        <v>0</v>
      </c>
      <c r="L49" s="41">
        <f t="shared" si="14"/>
        <v>0.026515363636363625</v>
      </c>
      <c r="M49" s="42">
        <f>COUNTIF(Vertices[Closeness Centrality],"&gt;= "&amp;L49)-COUNTIF(Vertices[Closeness Centrality],"&gt;="&amp;L50)</f>
        <v>0</v>
      </c>
      <c r="N49" s="41">
        <f t="shared" si="15"/>
        <v>0.08741281818181827</v>
      </c>
      <c r="O49" s="42">
        <f>COUNTIF(Vertices[Eigenvector Centrality],"&gt;= "&amp;N49)-COUNTIF(Vertices[Eigenvector Centrality],"&gt;="&amp;N50)</f>
        <v>0</v>
      </c>
      <c r="P49" s="41">
        <f t="shared" si="16"/>
        <v>2.4836279090909104</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7.200000000000004</v>
      </c>
      <c r="G50" s="40">
        <f>COUNTIF(Vertices[In-Degree],"&gt;= "&amp;F50)-COUNTIF(Vertices[In-Degree],"&gt;="&amp;F51)</f>
        <v>0</v>
      </c>
      <c r="H50" s="39">
        <f t="shared" si="12"/>
        <v>4.581818181818182</v>
      </c>
      <c r="I50" s="40">
        <f>COUNTIF(Vertices[Out-Degree],"&gt;= "&amp;H50)-COUNTIF(Vertices[Out-Degree],"&gt;="&amp;H51)</f>
        <v>0</v>
      </c>
      <c r="J50" s="39">
        <f t="shared" si="13"/>
        <v>126.98181818181827</v>
      </c>
      <c r="K50" s="40">
        <f>COUNTIF(Vertices[Betweenness Centrality],"&gt;= "&amp;J50)-COUNTIF(Vertices[Betweenness Centrality],"&gt;="&amp;J51)</f>
        <v>0</v>
      </c>
      <c r="L50" s="39">
        <f t="shared" si="14"/>
        <v>0.027272945454545443</v>
      </c>
      <c r="M50" s="40">
        <f>COUNTIF(Vertices[Closeness Centrality],"&gt;= "&amp;L50)-COUNTIF(Vertices[Closeness Centrality],"&gt;="&amp;L51)</f>
        <v>1</v>
      </c>
      <c r="N50" s="39">
        <f t="shared" si="15"/>
        <v>0.08991032727272737</v>
      </c>
      <c r="O50" s="40">
        <f>COUNTIF(Vertices[Eigenvector Centrality],"&gt;= "&amp;N50)-COUNTIF(Vertices[Eigenvector Centrality],"&gt;="&amp;N51)</f>
        <v>0</v>
      </c>
      <c r="P50" s="39">
        <f t="shared" si="16"/>
        <v>2.543428963636365</v>
      </c>
      <c r="Q50" s="40">
        <f>COUNTIF(Vertices[PageRank],"&gt;= "&amp;P50)-COUNTIF(Vertices[PageRank],"&gt;="&amp;P51)</f>
        <v>0</v>
      </c>
      <c r="R50" s="39">
        <f t="shared" si="17"/>
        <v>0.6545454545454547</v>
      </c>
      <c r="S50" s="45">
        <f>COUNTIF(Vertices[Clustering Coefficient],"&gt;= "&amp;R50)-COUNTIF(Vertices[Clustering Coefficient],"&gt;="&amp;R51)</f>
        <v>3</v>
      </c>
      <c r="T50" s="39" t="e">
        <f ca="1" t="shared" si="18"/>
        <v>#REF!</v>
      </c>
      <c r="U50" s="40" t="e">
        <f ca="1" t="shared" si="0"/>
        <v>#REF!</v>
      </c>
    </row>
    <row r="51" spans="4:21" ht="15">
      <c r="D51" s="34">
        <f t="shared" si="10"/>
        <v>0</v>
      </c>
      <c r="E51" s="3">
        <f>COUNTIF(Vertices[Degree],"&gt;= "&amp;D51)-COUNTIF(Vertices[Degree],"&gt;="&amp;D52)</f>
        <v>0</v>
      </c>
      <c r="F51" s="41">
        <f t="shared" si="11"/>
        <v>7.400000000000004</v>
      </c>
      <c r="G51" s="42">
        <f>COUNTIF(Vertices[In-Degree],"&gt;= "&amp;F51)-COUNTIF(Vertices[In-Degree],"&gt;="&amp;F52)</f>
        <v>0</v>
      </c>
      <c r="H51" s="41">
        <f t="shared" si="12"/>
        <v>4.709090909090909</v>
      </c>
      <c r="I51" s="42">
        <f>COUNTIF(Vertices[Out-Degree],"&gt;= "&amp;H51)-COUNTIF(Vertices[Out-Degree],"&gt;="&amp;H52)</f>
        <v>0</v>
      </c>
      <c r="J51" s="41">
        <f t="shared" si="13"/>
        <v>130.509090909091</v>
      </c>
      <c r="K51" s="42">
        <f>COUNTIF(Vertices[Betweenness Centrality],"&gt;= "&amp;J51)-COUNTIF(Vertices[Betweenness Centrality],"&gt;="&amp;J52)</f>
        <v>0</v>
      </c>
      <c r="L51" s="41">
        <f t="shared" si="14"/>
        <v>0.02803052727272726</v>
      </c>
      <c r="M51" s="42">
        <f>COUNTIF(Vertices[Closeness Centrality],"&gt;= "&amp;L51)-COUNTIF(Vertices[Closeness Centrality],"&gt;="&amp;L52)</f>
        <v>1</v>
      </c>
      <c r="N51" s="41">
        <f t="shared" si="15"/>
        <v>0.09240783636363646</v>
      </c>
      <c r="O51" s="42">
        <f>COUNTIF(Vertices[Eigenvector Centrality],"&gt;= "&amp;N51)-COUNTIF(Vertices[Eigenvector Centrality],"&gt;="&amp;N52)</f>
        <v>0</v>
      </c>
      <c r="P51" s="41">
        <f t="shared" si="16"/>
        <v>2.6032300181818195</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7.600000000000004</v>
      </c>
      <c r="G52" s="40">
        <f>COUNTIF(Vertices[In-Degree],"&gt;= "&amp;F52)-COUNTIF(Vertices[In-Degree],"&gt;="&amp;F53)</f>
        <v>0</v>
      </c>
      <c r="H52" s="39">
        <f t="shared" si="12"/>
        <v>4.836363636363636</v>
      </c>
      <c r="I52" s="40">
        <f>COUNTIF(Vertices[Out-Degree],"&gt;= "&amp;H52)-COUNTIF(Vertices[Out-Degree],"&gt;="&amp;H53)</f>
        <v>0</v>
      </c>
      <c r="J52" s="39">
        <f t="shared" si="13"/>
        <v>134.03636363636372</v>
      </c>
      <c r="K52" s="40">
        <f>COUNTIF(Vertices[Betweenness Centrality],"&gt;= "&amp;J52)-COUNTIF(Vertices[Betweenness Centrality],"&gt;="&amp;J53)</f>
        <v>0</v>
      </c>
      <c r="L52" s="39">
        <f t="shared" si="14"/>
        <v>0.028788109090909078</v>
      </c>
      <c r="M52" s="40">
        <f>COUNTIF(Vertices[Closeness Centrality],"&gt;= "&amp;L52)-COUNTIF(Vertices[Closeness Centrality],"&gt;="&amp;L53)</f>
        <v>0</v>
      </c>
      <c r="N52" s="39">
        <f t="shared" si="15"/>
        <v>0.09490534545454556</v>
      </c>
      <c r="O52" s="40">
        <f>COUNTIF(Vertices[Eigenvector Centrality],"&gt;= "&amp;N52)-COUNTIF(Vertices[Eigenvector Centrality],"&gt;="&amp;N53)</f>
        <v>0</v>
      </c>
      <c r="P52" s="39">
        <f t="shared" si="16"/>
        <v>2.663031072727274</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7.800000000000004</v>
      </c>
      <c r="G53" s="42">
        <f>COUNTIF(Vertices[In-Degree],"&gt;= "&amp;F53)-COUNTIF(Vertices[In-Degree],"&gt;="&amp;F54)</f>
        <v>0</v>
      </c>
      <c r="H53" s="41">
        <f t="shared" si="12"/>
        <v>4.963636363636363</v>
      </c>
      <c r="I53" s="42">
        <f>COUNTIF(Vertices[Out-Degree],"&gt;= "&amp;H53)-COUNTIF(Vertices[Out-Degree],"&gt;="&amp;H54)</f>
        <v>1</v>
      </c>
      <c r="J53" s="41">
        <f t="shared" si="13"/>
        <v>137.56363636363645</v>
      </c>
      <c r="K53" s="42">
        <f>COUNTIF(Vertices[Betweenness Centrality],"&gt;= "&amp;J53)-COUNTIF(Vertices[Betweenness Centrality],"&gt;="&amp;J54)</f>
        <v>0</v>
      </c>
      <c r="L53" s="41">
        <f t="shared" si="14"/>
        <v>0.029545690909090896</v>
      </c>
      <c r="M53" s="42">
        <f>COUNTIF(Vertices[Closeness Centrality],"&gt;= "&amp;L53)-COUNTIF(Vertices[Closeness Centrality],"&gt;="&amp;L54)</f>
        <v>0</v>
      </c>
      <c r="N53" s="41">
        <f t="shared" si="15"/>
        <v>0.09740285454545465</v>
      </c>
      <c r="O53" s="42">
        <f>COUNTIF(Vertices[Eigenvector Centrality],"&gt;= "&amp;N53)-COUNTIF(Vertices[Eigenvector Centrality],"&gt;="&amp;N54)</f>
        <v>0</v>
      </c>
      <c r="P53" s="41">
        <f t="shared" si="16"/>
        <v>2.7228321272727287</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8.000000000000004</v>
      </c>
      <c r="G54" s="40">
        <f>COUNTIF(Vertices[In-Degree],"&gt;= "&amp;F54)-COUNTIF(Vertices[In-Degree],"&gt;="&amp;F55)</f>
        <v>1</v>
      </c>
      <c r="H54" s="39">
        <f t="shared" si="12"/>
        <v>5.09090909090909</v>
      </c>
      <c r="I54" s="40">
        <f>COUNTIF(Vertices[Out-Degree],"&gt;= "&amp;H54)-COUNTIF(Vertices[Out-Degree],"&gt;="&amp;H55)</f>
        <v>0</v>
      </c>
      <c r="J54" s="39">
        <f t="shared" si="13"/>
        <v>141.09090909090918</v>
      </c>
      <c r="K54" s="40">
        <f>COUNTIF(Vertices[Betweenness Centrality],"&gt;= "&amp;J54)-COUNTIF(Vertices[Betweenness Centrality],"&gt;="&amp;J55)</f>
        <v>0</v>
      </c>
      <c r="L54" s="39">
        <f t="shared" si="14"/>
        <v>0.030303272727272713</v>
      </c>
      <c r="M54" s="40">
        <f>COUNTIF(Vertices[Closeness Centrality],"&gt;= "&amp;L54)-COUNTIF(Vertices[Closeness Centrality],"&gt;="&amp;L55)</f>
        <v>0</v>
      </c>
      <c r="N54" s="39">
        <f t="shared" si="15"/>
        <v>0.09990036363636375</v>
      </c>
      <c r="O54" s="40">
        <f>COUNTIF(Vertices[Eigenvector Centrality],"&gt;= "&amp;N54)-COUNTIF(Vertices[Eigenvector Centrality],"&gt;="&amp;N55)</f>
        <v>0</v>
      </c>
      <c r="P54" s="39">
        <f t="shared" si="16"/>
        <v>2.7826331818181833</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8.200000000000003</v>
      </c>
      <c r="G55" s="42">
        <f>COUNTIF(Vertices[In-Degree],"&gt;= "&amp;F55)-COUNTIF(Vertices[In-Degree],"&gt;="&amp;F56)</f>
        <v>0</v>
      </c>
      <c r="H55" s="41">
        <f t="shared" si="12"/>
        <v>5.218181818181817</v>
      </c>
      <c r="I55" s="42">
        <f>COUNTIF(Vertices[Out-Degree],"&gt;= "&amp;H55)-COUNTIF(Vertices[Out-Degree],"&gt;="&amp;H56)</f>
        <v>0</v>
      </c>
      <c r="J55" s="41">
        <f t="shared" si="13"/>
        <v>144.6181818181819</v>
      </c>
      <c r="K55" s="42">
        <f>COUNTIF(Vertices[Betweenness Centrality],"&gt;= "&amp;J55)-COUNTIF(Vertices[Betweenness Centrality],"&gt;="&amp;J56)</f>
        <v>0</v>
      </c>
      <c r="L55" s="41">
        <f t="shared" si="14"/>
        <v>0.03106085454545453</v>
      </c>
      <c r="M55" s="42">
        <f>COUNTIF(Vertices[Closeness Centrality],"&gt;= "&amp;L55)-COUNTIF(Vertices[Closeness Centrality],"&gt;="&amp;L56)</f>
        <v>1</v>
      </c>
      <c r="N55" s="41">
        <f t="shared" si="15"/>
        <v>0.10239787272727284</v>
      </c>
      <c r="O55" s="42">
        <f>COUNTIF(Vertices[Eigenvector Centrality],"&gt;= "&amp;N55)-COUNTIF(Vertices[Eigenvector Centrality],"&gt;="&amp;N56)</f>
        <v>0</v>
      </c>
      <c r="P55" s="41">
        <f t="shared" si="16"/>
        <v>2.842434236363638</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8.400000000000002</v>
      </c>
      <c r="G56" s="40">
        <f>COUNTIF(Vertices[In-Degree],"&gt;= "&amp;F56)-COUNTIF(Vertices[In-Degree],"&gt;="&amp;F57)</f>
        <v>0</v>
      </c>
      <c r="H56" s="39">
        <f t="shared" si="12"/>
        <v>5.345454545454544</v>
      </c>
      <c r="I56" s="40">
        <f>COUNTIF(Vertices[Out-Degree],"&gt;= "&amp;H56)-COUNTIF(Vertices[Out-Degree],"&gt;="&amp;H57)</f>
        <v>0</v>
      </c>
      <c r="J56" s="39">
        <f t="shared" si="13"/>
        <v>148.14545454545464</v>
      </c>
      <c r="K56" s="40">
        <f>COUNTIF(Vertices[Betweenness Centrality],"&gt;= "&amp;J56)-COUNTIF(Vertices[Betweenness Centrality],"&gt;="&amp;J57)</f>
        <v>0</v>
      </c>
      <c r="L56" s="39">
        <f t="shared" si="14"/>
        <v>0.03181843636363635</v>
      </c>
      <c r="M56" s="40">
        <f>COUNTIF(Vertices[Closeness Centrality],"&gt;= "&amp;L56)-COUNTIF(Vertices[Closeness Centrality],"&gt;="&amp;L57)</f>
        <v>3</v>
      </c>
      <c r="N56" s="39">
        <f t="shared" si="15"/>
        <v>0.10489538181818193</v>
      </c>
      <c r="O56" s="40">
        <f>COUNTIF(Vertices[Eigenvector Centrality],"&gt;= "&amp;N56)-COUNTIF(Vertices[Eigenvector Centrality],"&gt;="&amp;N57)</f>
        <v>3</v>
      </c>
      <c r="P56" s="39">
        <f t="shared" si="16"/>
        <v>2.9022352909090925</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11</v>
      </c>
      <c r="G57" s="44">
        <f>COUNTIF(Vertices[In-Degree],"&gt;= "&amp;F57)-COUNTIF(Vertices[In-Degree],"&gt;="&amp;F58)</f>
        <v>1</v>
      </c>
      <c r="H57" s="43">
        <f>MAX(Vertices[Out-Degree])</f>
        <v>7</v>
      </c>
      <c r="I57" s="44">
        <f>COUNTIF(Vertices[Out-Degree],"&gt;= "&amp;H57)-COUNTIF(Vertices[Out-Degree],"&gt;="&amp;H58)</f>
        <v>1</v>
      </c>
      <c r="J57" s="43">
        <f>MAX(Vertices[Betweenness Centrality])</f>
        <v>194</v>
      </c>
      <c r="K57" s="44">
        <f>COUNTIF(Vertices[Betweenness Centrality],"&gt;= "&amp;J57)-COUNTIF(Vertices[Betweenness Centrality],"&gt;="&amp;J58)</f>
        <v>1</v>
      </c>
      <c r="L57" s="43">
        <f>MAX(Vertices[Closeness Centrality])</f>
        <v>0.041667</v>
      </c>
      <c r="M57" s="44">
        <f>COUNTIF(Vertices[Closeness Centrality],"&gt;= "&amp;L57)-COUNTIF(Vertices[Closeness Centrality],"&gt;="&amp;L58)</f>
        <v>1</v>
      </c>
      <c r="N57" s="43">
        <f>MAX(Vertices[Eigenvector Centrality])</f>
        <v>0.137363</v>
      </c>
      <c r="O57" s="44">
        <f>COUNTIF(Vertices[Eigenvector Centrality],"&gt;= "&amp;N57)-COUNTIF(Vertices[Eigenvector Centrality],"&gt;="&amp;N58)</f>
        <v>1</v>
      </c>
      <c r="P57" s="43">
        <f>MAX(Vertices[PageRank])</f>
        <v>3.679649</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11</v>
      </c>
    </row>
    <row r="71" spans="1:2" ht="15">
      <c r="A71" s="35" t="s">
        <v>90</v>
      </c>
      <c r="B71" s="49">
        <f>_xlfn.IFERROR(AVERAGE(Vertices[In-Degree]),NoMetricMessage)</f>
        <v>1.9523809523809523</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7</v>
      </c>
    </row>
    <row r="85" spans="1:2" ht="15">
      <c r="A85" s="35" t="s">
        <v>96</v>
      </c>
      <c r="B85" s="49">
        <f>_xlfn.IFERROR(AVERAGE(Vertices[Out-Degree]),NoMetricMessage)</f>
        <v>1.9523809523809523</v>
      </c>
    </row>
    <row r="86" spans="1:2" ht="15">
      <c r="A86" s="35" t="s">
        <v>97</v>
      </c>
      <c r="B86" s="49">
        <f>_xlfn.IFERROR(MEDIAN(Vertices[Out-Degree]),NoMetricMessage)</f>
        <v>2</v>
      </c>
    </row>
    <row r="97" spans="1:2" ht="15">
      <c r="A97" s="35" t="s">
        <v>100</v>
      </c>
      <c r="B97" s="49">
        <f>IF(COUNT(Vertices[Betweenness Centrality])&gt;0,J2,NoMetricMessage)</f>
        <v>0</v>
      </c>
    </row>
    <row r="98" spans="1:2" ht="15">
      <c r="A98" s="35" t="s">
        <v>101</v>
      </c>
      <c r="B98" s="49">
        <f>IF(COUNT(Vertices[Betweenness Centrality])&gt;0,J57,NoMetricMessage)</f>
        <v>194</v>
      </c>
    </row>
    <row r="99" spans="1:2" ht="15">
      <c r="A99" s="35" t="s">
        <v>102</v>
      </c>
      <c r="B99" s="49">
        <f>_xlfn.IFERROR(AVERAGE(Vertices[Betweenness Centrality]),NoMetricMessage)</f>
        <v>18.19047619047619</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0.041667</v>
      </c>
    </row>
    <row r="113" spans="1:2" ht="15">
      <c r="A113" s="35" t="s">
        <v>108</v>
      </c>
      <c r="B113" s="49">
        <f>_xlfn.IFERROR(AVERAGE(Vertices[Closeness Centrality]),NoMetricMessage)</f>
        <v>0.024594428571428573</v>
      </c>
    </row>
    <row r="114" spans="1:2" ht="15">
      <c r="A114" s="35" t="s">
        <v>109</v>
      </c>
      <c r="B114" s="49">
        <f>_xlfn.IFERROR(MEDIAN(Vertices[Closeness Centrality]),NoMetricMessage)</f>
        <v>0.02439</v>
      </c>
    </row>
    <row r="125" spans="1:2" ht="15">
      <c r="A125" s="35" t="s">
        <v>112</v>
      </c>
      <c r="B125" s="49">
        <f>IF(COUNT(Vertices[Eigenvector Centrality])&gt;0,N2,NoMetricMessage)</f>
        <v>0</v>
      </c>
    </row>
    <row r="126" spans="1:2" ht="15">
      <c r="A126" s="35" t="s">
        <v>113</v>
      </c>
      <c r="B126" s="49">
        <f>IF(COUNT(Vertices[Eigenvector Centrality])&gt;0,N57,NoMetricMessage)</f>
        <v>0.137363</v>
      </c>
    </row>
    <row r="127" spans="1:2" ht="15">
      <c r="A127" s="35" t="s">
        <v>114</v>
      </c>
      <c r="B127" s="49">
        <f>_xlfn.IFERROR(AVERAGE(Vertices[Eigenvector Centrality]),NoMetricMessage)</f>
        <v>0.04761909523809523</v>
      </c>
    </row>
    <row r="128" spans="1:2" ht="15">
      <c r="A128" s="35" t="s">
        <v>115</v>
      </c>
      <c r="B128" s="49">
        <f>_xlfn.IFERROR(MEDIAN(Vertices[Eigenvector Centrality]),NoMetricMessage)</f>
        <v>0.029529</v>
      </c>
    </row>
    <row r="139" spans="1:2" ht="15">
      <c r="A139" s="35" t="s">
        <v>140</v>
      </c>
      <c r="B139" s="49">
        <f>IF(COUNT(Vertices[PageRank])&gt;0,P2,NoMetricMessage)</f>
        <v>0.390591</v>
      </c>
    </row>
    <row r="140" spans="1:2" ht="15">
      <c r="A140" s="35" t="s">
        <v>141</v>
      </c>
      <c r="B140" s="49">
        <f>IF(COUNT(Vertices[PageRank])&gt;0,P57,NoMetricMessage)</f>
        <v>3.679649</v>
      </c>
    </row>
    <row r="141" spans="1:2" ht="15">
      <c r="A141" s="35" t="s">
        <v>142</v>
      </c>
      <c r="B141" s="49">
        <f>_xlfn.IFERROR(AVERAGE(Vertices[PageRank]),NoMetricMessage)</f>
        <v>0.9999754285714291</v>
      </c>
    </row>
    <row r="142" spans="1:2" ht="15">
      <c r="A142" s="35" t="s">
        <v>143</v>
      </c>
      <c r="B142" s="49">
        <f>_xlfn.IFERROR(MEDIAN(Vertices[PageRank]),NoMetricMessage)</f>
        <v>0.780451</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0.29311825740397174</v>
      </c>
    </row>
    <row r="156" spans="1:2" ht="15">
      <c r="A156" s="35" t="s">
        <v>121</v>
      </c>
      <c r="B156" s="49">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557</v>
      </c>
      <c r="K7" s="13" t="s">
        <v>558</v>
      </c>
    </row>
    <row r="8" spans="1:11" ht="409.5">
      <c r="A8"/>
      <c r="B8">
        <v>2</v>
      </c>
      <c r="C8">
        <v>2</v>
      </c>
      <c r="D8" t="s">
        <v>61</v>
      </c>
      <c r="E8" t="s">
        <v>61</v>
      </c>
      <c r="H8" t="s">
        <v>73</v>
      </c>
      <c r="J8" t="s">
        <v>559</v>
      </c>
      <c r="K8" s="13" t="s">
        <v>560</v>
      </c>
    </row>
    <row r="9" spans="1:11" ht="409.5">
      <c r="A9"/>
      <c r="B9">
        <v>3</v>
      </c>
      <c r="C9">
        <v>4</v>
      </c>
      <c r="D9" t="s">
        <v>62</v>
      </c>
      <c r="E9" t="s">
        <v>62</v>
      </c>
      <c r="H9" t="s">
        <v>74</v>
      </c>
      <c r="J9" t="s">
        <v>561</v>
      </c>
      <c r="K9" s="118" t="s">
        <v>562</v>
      </c>
    </row>
    <row r="10" spans="1:11" ht="409.5">
      <c r="A10"/>
      <c r="B10">
        <v>4</v>
      </c>
      <c r="D10" t="s">
        <v>63</v>
      </c>
      <c r="E10" t="s">
        <v>63</v>
      </c>
      <c r="H10" t="s">
        <v>75</v>
      </c>
      <c r="J10" t="s">
        <v>563</v>
      </c>
      <c r="K10" s="13" t="s">
        <v>564</v>
      </c>
    </row>
    <row r="11" spans="1:11" ht="15">
      <c r="A11"/>
      <c r="B11">
        <v>5</v>
      </c>
      <c r="D11" t="s">
        <v>46</v>
      </c>
      <c r="E11">
        <v>1</v>
      </c>
      <c r="H11" t="s">
        <v>76</v>
      </c>
      <c r="J11" t="s">
        <v>565</v>
      </c>
      <c r="K11" t="s">
        <v>566</v>
      </c>
    </row>
    <row r="12" spans="1:11" ht="15">
      <c r="A12"/>
      <c r="B12"/>
      <c r="D12" t="s">
        <v>64</v>
      </c>
      <c r="E12">
        <v>2</v>
      </c>
      <c r="H12">
        <v>0</v>
      </c>
      <c r="J12" t="s">
        <v>567</v>
      </c>
      <c r="K12" t="s">
        <v>568</v>
      </c>
    </row>
    <row r="13" spans="1:11" ht="15">
      <c r="A13"/>
      <c r="B13"/>
      <c r="D13">
        <v>1</v>
      </c>
      <c r="E13">
        <v>3</v>
      </c>
      <c r="H13">
        <v>1</v>
      </c>
      <c r="J13" t="s">
        <v>569</v>
      </c>
      <c r="K13" t="s">
        <v>570</v>
      </c>
    </row>
    <row r="14" spans="4:11" ht="15">
      <c r="D14">
        <v>2</v>
      </c>
      <c r="E14">
        <v>4</v>
      </c>
      <c r="H14">
        <v>2</v>
      </c>
      <c r="J14" t="s">
        <v>571</v>
      </c>
      <c r="K14" t="s">
        <v>572</v>
      </c>
    </row>
    <row r="15" spans="4:11" ht="15">
      <c r="D15">
        <v>3</v>
      </c>
      <c r="E15">
        <v>5</v>
      </c>
      <c r="H15">
        <v>3</v>
      </c>
      <c r="J15" t="s">
        <v>573</v>
      </c>
      <c r="K15" t="s">
        <v>574</v>
      </c>
    </row>
    <row r="16" spans="4:11" ht="15">
      <c r="D16">
        <v>4</v>
      </c>
      <c r="E16">
        <v>6</v>
      </c>
      <c r="H16">
        <v>4</v>
      </c>
      <c r="J16" t="s">
        <v>575</v>
      </c>
      <c r="K16" t="s">
        <v>576</v>
      </c>
    </row>
    <row r="17" spans="4:11" ht="15">
      <c r="D17">
        <v>5</v>
      </c>
      <c r="E17">
        <v>7</v>
      </c>
      <c r="H17">
        <v>5</v>
      </c>
      <c r="J17" t="s">
        <v>577</v>
      </c>
      <c r="K17" t="s">
        <v>578</v>
      </c>
    </row>
    <row r="18" spans="4:11" ht="15">
      <c r="D18">
        <v>6</v>
      </c>
      <c r="E18">
        <v>8</v>
      </c>
      <c r="H18">
        <v>6</v>
      </c>
      <c r="J18" t="s">
        <v>579</v>
      </c>
      <c r="K18" t="s">
        <v>580</v>
      </c>
    </row>
    <row r="19" spans="4:11" ht="15">
      <c r="D19">
        <v>7</v>
      </c>
      <c r="E19">
        <v>9</v>
      </c>
      <c r="H19">
        <v>7</v>
      </c>
      <c r="J19" t="s">
        <v>581</v>
      </c>
      <c r="K19" t="s">
        <v>582</v>
      </c>
    </row>
    <row r="20" spans="4:11" ht="15">
      <c r="D20">
        <v>8</v>
      </c>
      <c r="H20">
        <v>8</v>
      </c>
      <c r="J20" t="s">
        <v>583</v>
      </c>
      <c r="K20" t="s">
        <v>584</v>
      </c>
    </row>
    <row r="21" spans="4:11" ht="409.5">
      <c r="D21">
        <v>9</v>
      </c>
      <c r="H21">
        <v>9</v>
      </c>
      <c r="J21" t="s">
        <v>585</v>
      </c>
      <c r="K21" s="13" t="s">
        <v>586</v>
      </c>
    </row>
    <row r="22" spans="4:11" ht="409.5">
      <c r="D22">
        <v>10</v>
      </c>
      <c r="J22" t="s">
        <v>587</v>
      </c>
      <c r="K22" s="13" t="s">
        <v>588</v>
      </c>
    </row>
    <row r="23" spans="4:11" ht="409.5">
      <c r="D23">
        <v>11</v>
      </c>
      <c r="J23" t="s">
        <v>589</v>
      </c>
      <c r="K23" s="13" t="s">
        <v>590</v>
      </c>
    </row>
    <row r="24" spans="10:11" ht="409.5">
      <c r="J24" t="s">
        <v>591</v>
      </c>
      <c r="K24" s="13" t="s">
        <v>948</v>
      </c>
    </row>
    <row r="25" spans="10:11" ht="15">
      <c r="J25" t="s">
        <v>592</v>
      </c>
      <c r="K25" t="b">
        <v>0</v>
      </c>
    </row>
    <row r="26" spans="10:11" ht="15">
      <c r="J26" t="s">
        <v>945</v>
      </c>
      <c r="K26" t="s">
        <v>946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s>
  <sheetData>
    <row r="1" spans="1:12" ht="15" customHeight="1">
      <c r="A1" s="13" t="s">
        <v>608</v>
      </c>
      <c r="B1" s="13" t="s">
        <v>609</v>
      </c>
      <c r="C1" s="13" t="s">
        <v>610</v>
      </c>
      <c r="D1" s="13" t="s">
        <v>612</v>
      </c>
      <c r="E1" s="13" t="s">
        <v>611</v>
      </c>
      <c r="F1" s="13" t="s">
        <v>614</v>
      </c>
      <c r="G1" s="13" t="s">
        <v>613</v>
      </c>
      <c r="H1" s="13" t="s">
        <v>616</v>
      </c>
      <c r="I1" s="13" t="s">
        <v>615</v>
      </c>
      <c r="J1" s="13" t="s">
        <v>618</v>
      </c>
      <c r="K1" s="13" t="s">
        <v>617</v>
      </c>
      <c r="L1" s="13" t="s">
        <v>619</v>
      </c>
    </row>
    <row r="2" spans="1:12" ht="15">
      <c r="A2" s="89" t="s">
        <v>250</v>
      </c>
      <c r="B2" s="85">
        <v>2</v>
      </c>
      <c r="C2" s="89" t="s">
        <v>256</v>
      </c>
      <c r="D2" s="85">
        <v>1</v>
      </c>
      <c r="E2" s="89" t="s">
        <v>254</v>
      </c>
      <c r="F2" s="85">
        <v>1</v>
      </c>
      <c r="G2" s="89" t="s">
        <v>253</v>
      </c>
      <c r="H2" s="85">
        <v>1</v>
      </c>
      <c r="I2" s="89" t="s">
        <v>251</v>
      </c>
      <c r="J2" s="85">
        <v>1</v>
      </c>
      <c r="K2" s="89" t="s">
        <v>250</v>
      </c>
      <c r="L2" s="85">
        <v>2</v>
      </c>
    </row>
    <row r="3" spans="1:12" ht="15">
      <c r="A3" s="89" t="s">
        <v>251</v>
      </c>
      <c r="B3" s="85">
        <v>1</v>
      </c>
      <c r="C3" s="89" t="s">
        <v>257</v>
      </c>
      <c r="D3" s="85">
        <v>1</v>
      </c>
      <c r="E3" s="85"/>
      <c r="F3" s="85"/>
      <c r="G3" s="89" t="s">
        <v>255</v>
      </c>
      <c r="H3" s="85">
        <v>1</v>
      </c>
      <c r="I3" s="89" t="s">
        <v>252</v>
      </c>
      <c r="J3" s="85">
        <v>1</v>
      </c>
      <c r="K3" s="85"/>
      <c r="L3" s="85"/>
    </row>
    <row r="4" spans="1:12" ht="15">
      <c r="A4" s="89" t="s">
        <v>252</v>
      </c>
      <c r="B4" s="85">
        <v>1</v>
      </c>
      <c r="C4" s="89" t="s">
        <v>249</v>
      </c>
      <c r="D4" s="85">
        <v>1</v>
      </c>
      <c r="E4" s="85"/>
      <c r="F4" s="85"/>
      <c r="G4" s="85"/>
      <c r="H4" s="85"/>
      <c r="I4" s="85"/>
      <c r="J4" s="85"/>
      <c r="K4" s="85"/>
      <c r="L4" s="85"/>
    </row>
    <row r="5" spans="1:12" ht="15">
      <c r="A5" s="89" t="s">
        <v>253</v>
      </c>
      <c r="B5" s="85">
        <v>1</v>
      </c>
      <c r="C5" s="85"/>
      <c r="D5" s="85"/>
      <c r="E5" s="85"/>
      <c r="F5" s="85"/>
      <c r="G5" s="85"/>
      <c r="H5" s="85"/>
      <c r="I5" s="85"/>
      <c r="J5" s="85"/>
      <c r="K5" s="85"/>
      <c r="L5" s="85"/>
    </row>
    <row r="6" spans="1:12" ht="15">
      <c r="A6" s="89" t="s">
        <v>254</v>
      </c>
      <c r="B6" s="85">
        <v>1</v>
      </c>
      <c r="C6" s="85"/>
      <c r="D6" s="85"/>
      <c r="E6" s="85"/>
      <c r="F6" s="85"/>
      <c r="G6" s="85"/>
      <c r="H6" s="85"/>
      <c r="I6" s="85"/>
      <c r="J6" s="85"/>
      <c r="K6" s="85"/>
      <c r="L6" s="85"/>
    </row>
    <row r="7" spans="1:12" ht="15">
      <c r="A7" s="89" t="s">
        <v>255</v>
      </c>
      <c r="B7" s="85">
        <v>1</v>
      </c>
      <c r="C7" s="85"/>
      <c r="D7" s="85"/>
      <c r="E7" s="85"/>
      <c r="F7" s="85"/>
      <c r="G7" s="85"/>
      <c r="H7" s="85"/>
      <c r="I7" s="85"/>
      <c r="J7" s="85"/>
      <c r="K7" s="85"/>
      <c r="L7" s="85"/>
    </row>
    <row r="8" spans="1:12" ht="15">
      <c r="A8" s="89" t="s">
        <v>257</v>
      </c>
      <c r="B8" s="85">
        <v>1</v>
      </c>
      <c r="C8" s="85"/>
      <c r="D8" s="85"/>
      <c r="E8" s="85"/>
      <c r="F8" s="85"/>
      <c r="G8" s="85"/>
      <c r="H8" s="85"/>
      <c r="I8" s="85"/>
      <c r="J8" s="85"/>
      <c r="K8" s="85"/>
      <c r="L8" s="85"/>
    </row>
    <row r="9" spans="1:12" ht="15">
      <c r="A9" s="89" t="s">
        <v>256</v>
      </c>
      <c r="B9" s="85">
        <v>1</v>
      </c>
      <c r="C9" s="85"/>
      <c r="D9" s="85"/>
      <c r="E9" s="85"/>
      <c r="F9" s="85"/>
      <c r="G9" s="85"/>
      <c r="H9" s="85"/>
      <c r="I9" s="85"/>
      <c r="J9" s="85"/>
      <c r="K9" s="85"/>
      <c r="L9" s="85"/>
    </row>
    <row r="10" spans="1:12" ht="15">
      <c r="A10" s="89" t="s">
        <v>249</v>
      </c>
      <c r="B10" s="85">
        <v>1</v>
      </c>
      <c r="C10" s="85"/>
      <c r="D10" s="85"/>
      <c r="E10" s="85"/>
      <c r="F10" s="85"/>
      <c r="G10" s="85"/>
      <c r="H10" s="85"/>
      <c r="I10" s="85"/>
      <c r="J10" s="85"/>
      <c r="K10" s="85"/>
      <c r="L10" s="85"/>
    </row>
    <row r="13" spans="1:12" ht="15" customHeight="1">
      <c r="A13" s="13" t="s">
        <v>624</v>
      </c>
      <c r="B13" s="13" t="s">
        <v>609</v>
      </c>
      <c r="C13" s="13" t="s">
        <v>625</v>
      </c>
      <c r="D13" s="13" t="s">
        <v>612</v>
      </c>
      <c r="E13" s="13" t="s">
        <v>626</v>
      </c>
      <c r="F13" s="13" t="s">
        <v>614</v>
      </c>
      <c r="G13" s="13" t="s">
        <v>627</v>
      </c>
      <c r="H13" s="13" t="s">
        <v>616</v>
      </c>
      <c r="I13" s="13" t="s">
        <v>628</v>
      </c>
      <c r="J13" s="13" t="s">
        <v>618</v>
      </c>
      <c r="K13" s="13" t="s">
        <v>629</v>
      </c>
      <c r="L13" s="13" t="s">
        <v>619</v>
      </c>
    </row>
    <row r="14" spans="1:12" ht="15">
      <c r="A14" s="85" t="s">
        <v>260</v>
      </c>
      <c r="B14" s="85">
        <v>2</v>
      </c>
      <c r="C14" s="85" t="s">
        <v>262</v>
      </c>
      <c r="D14" s="85">
        <v>1</v>
      </c>
      <c r="E14" s="85" t="s">
        <v>263</v>
      </c>
      <c r="F14" s="85">
        <v>1</v>
      </c>
      <c r="G14" s="85" t="s">
        <v>262</v>
      </c>
      <c r="H14" s="85">
        <v>1</v>
      </c>
      <c r="I14" s="85" t="s">
        <v>260</v>
      </c>
      <c r="J14" s="85">
        <v>1</v>
      </c>
      <c r="K14" s="85" t="s">
        <v>259</v>
      </c>
      <c r="L14" s="85">
        <v>2</v>
      </c>
    </row>
    <row r="15" spans="1:12" ht="15">
      <c r="A15" s="85" t="s">
        <v>262</v>
      </c>
      <c r="B15" s="85">
        <v>2</v>
      </c>
      <c r="C15" s="85" t="s">
        <v>260</v>
      </c>
      <c r="D15" s="85">
        <v>1</v>
      </c>
      <c r="E15" s="85"/>
      <c r="F15" s="85"/>
      <c r="G15" s="85" t="s">
        <v>264</v>
      </c>
      <c r="H15" s="85">
        <v>1</v>
      </c>
      <c r="I15" s="85" t="s">
        <v>261</v>
      </c>
      <c r="J15" s="85">
        <v>1</v>
      </c>
      <c r="K15" s="85"/>
      <c r="L15" s="85"/>
    </row>
    <row r="16" spans="1:12" ht="15">
      <c r="A16" s="85" t="s">
        <v>259</v>
      </c>
      <c r="B16" s="85">
        <v>2</v>
      </c>
      <c r="C16" s="85" t="s">
        <v>258</v>
      </c>
      <c r="D16" s="85">
        <v>1</v>
      </c>
      <c r="E16" s="85"/>
      <c r="F16" s="85"/>
      <c r="G16" s="85"/>
      <c r="H16" s="85"/>
      <c r="I16" s="85"/>
      <c r="J16" s="85"/>
      <c r="K16" s="85"/>
      <c r="L16" s="85"/>
    </row>
    <row r="17" spans="1:12" ht="15">
      <c r="A17" s="85" t="s">
        <v>261</v>
      </c>
      <c r="B17" s="85">
        <v>1</v>
      </c>
      <c r="C17" s="85"/>
      <c r="D17" s="85"/>
      <c r="E17" s="85"/>
      <c r="F17" s="85"/>
      <c r="G17" s="85"/>
      <c r="H17" s="85"/>
      <c r="I17" s="85"/>
      <c r="J17" s="85"/>
      <c r="K17" s="85"/>
      <c r="L17" s="85"/>
    </row>
    <row r="18" spans="1:12" ht="15">
      <c r="A18" s="85" t="s">
        <v>263</v>
      </c>
      <c r="B18" s="85">
        <v>1</v>
      </c>
      <c r="C18" s="85"/>
      <c r="D18" s="85"/>
      <c r="E18" s="85"/>
      <c r="F18" s="85"/>
      <c r="G18" s="85"/>
      <c r="H18" s="85"/>
      <c r="I18" s="85"/>
      <c r="J18" s="85"/>
      <c r="K18" s="85"/>
      <c r="L18" s="85"/>
    </row>
    <row r="19" spans="1:12" ht="15">
      <c r="A19" s="85" t="s">
        <v>264</v>
      </c>
      <c r="B19" s="85">
        <v>1</v>
      </c>
      <c r="C19" s="85"/>
      <c r="D19" s="85"/>
      <c r="E19" s="85"/>
      <c r="F19" s="85"/>
      <c r="G19" s="85"/>
      <c r="H19" s="85"/>
      <c r="I19" s="85"/>
      <c r="J19" s="85"/>
      <c r="K19" s="85"/>
      <c r="L19" s="85"/>
    </row>
    <row r="20" spans="1:12" ht="15">
      <c r="A20" s="85" t="s">
        <v>258</v>
      </c>
      <c r="B20" s="85">
        <v>1</v>
      </c>
      <c r="C20" s="85"/>
      <c r="D20" s="85"/>
      <c r="E20" s="85"/>
      <c r="F20" s="85"/>
      <c r="G20" s="85"/>
      <c r="H20" s="85"/>
      <c r="I20" s="85"/>
      <c r="J20" s="85"/>
      <c r="K20" s="85"/>
      <c r="L20" s="85"/>
    </row>
    <row r="23" spans="1:12" ht="15" customHeight="1">
      <c r="A23" s="13" t="s">
        <v>634</v>
      </c>
      <c r="B23" s="13" t="s">
        <v>609</v>
      </c>
      <c r="C23" s="13" t="s">
        <v>641</v>
      </c>
      <c r="D23" s="13" t="s">
        <v>612</v>
      </c>
      <c r="E23" s="13" t="s">
        <v>643</v>
      </c>
      <c r="F23" s="13" t="s">
        <v>614</v>
      </c>
      <c r="G23" s="13" t="s">
        <v>644</v>
      </c>
      <c r="H23" s="13" t="s">
        <v>616</v>
      </c>
      <c r="I23" s="13" t="s">
        <v>645</v>
      </c>
      <c r="J23" s="13" t="s">
        <v>618</v>
      </c>
      <c r="K23" s="13" t="s">
        <v>651</v>
      </c>
      <c r="L23" s="13" t="s">
        <v>619</v>
      </c>
    </row>
    <row r="24" spans="1:12" ht="15">
      <c r="A24" s="85" t="s">
        <v>269</v>
      </c>
      <c r="B24" s="85">
        <v>10</v>
      </c>
      <c r="C24" s="85" t="s">
        <v>269</v>
      </c>
      <c r="D24" s="85">
        <v>7</v>
      </c>
      <c r="E24" s="85" t="s">
        <v>232</v>
      </c>
      <c r="F24" s="85">
        <v>5</v>
      </c>
      <c r="G24" s="85" t="s">
        <v>270</v>
      </c>
      <c r="H24" s="85">
        <v>2</v>
      </c>
      <c r="I24" s="85" t="s">
        <v>232</v>
      </c>
      <c r="J24" s="85">
        <v>1</v>
      </c>
      <c r="K24" s="85" t="s">
        <v>639</v>
      </c>
      <c r="L24" s="85">
        <v>2</v>
      </c>
    </row>
    <row r="25" spans="1:12" ht="15">
      <c r="A25" s="85" t="s">
        <v>635</v>
      </c>
      <c r="B25" s="85">
        <v>9</v>
      </c>
      <c r="C25" s="85" t="s">
        <v>635</v>
      </c>
      <c r="D25" s="85">
        <v>6</v>
      </c>
      <c r="E25" s="85" t="s">
        <v>636</v>
      </c>
      <c r="F25" s="85">
        <v>1</v>
      </c>
      <c r="G25" s="85" t="s">
        <v>269</v>
      </c>
      <c r="H25" s="85">
        <v>2</v>
      </c>
      <c r="I25" s="85" t="s">
        <v>640</v>
      </c>
      <c r="J25" s="85">
        <v>1</v>
      </c>
      <c r="K25" s="85"/>
      <c r="L25" s="85"/>
    </row>
    <row r="26" spans="1:12" ht="15">
      <c r="A26" s="85" t="s">
        <v>232</v>
      </c>
      <c r="B26" s="85">
        <v>7</v>
      </c>
      <c r="C26" s="85" t="s">
        <v>636</v>
      </c>
      <c r="D26" s="85">
        <v>5</v>
      </c>
      <c r="E26" s="85" t="s">
        <v>269</v>
      </c>
      <c r="F26" s="85">
        <v>1</v>
      </c>
      <c r="G26" s="85" t="s">
        <v>638</v>
      </c>
      <c r="H26" s="85">
        <v>2</v>
      </c>
      <c r="I26" s="85" t="s">
        <v>646</v>
      </c>
      <c r="J26" s="85">
        <v>1</v>
      </c>
      <c r="K26" s="85"/>
      <c r="L26" s="85"/>
    </row>
    <row r="27" spans="1:12" ht="15">
      <c r="A27" s="85" t="s">
        <v>636</v>
      </c>
      <c r="B27" s="85">
        <v>6</v>
      </c>
      <c r="C27" s="85" t="s">
        <v>637</v>
      </c>
      <c r="D27" s="85">
        <v>5</v>
      </c>
      <c r="E27" s="85" t="s">
        <v>637</v>
      </c>
      <c r="F27" s="85">
        <v>1</v>
      </c>
      <c r="G27" s="85" t="s">
        <v>635</v>
      </c>
      <c r="H27" s="85">
        <v>2</v>
      </c>
      <c r="I27" s="85" t="s">
        <v>647</v>
      </c>
      <c r="J27" s="85">
        <v>1</v>
      </c>
      <c r="K27" s="85"/>
      <c r="L27" s="85"/>
    </row>
    <row r="28" spans="1:12" ht="15">
      <c r="A28" s="85" t="s">
        <v>637</v>
      </c>
      <c r="B28" s="85">
        <v>6</v>
      </c>
      <c r="C28" s="85" t="s">
        <v>266</v>
      </c>
      <c r="D28" s="85">
        <v>2</v>
      </c>
      <c r="E28" s="85" t="s">
        <v>635</v>
      </c>
      <c r="F28" s="85">
        <v>1</v>
      </c>
      <c r="G28" s="85"/>
      <c r="H28" s="85"/>
      <c r="I28" s="85" t="s">
        <v>648</v>
      </c>
      <c r="J28" s="85">
        <v>1</v>
      </c>
      <c r="K28" s="85"/>
      <c r="L28" s="85"/>
    </row>
    <row r="29" spans="1:12" ht="15">
      <c r="A29" s="85" t="s">
        <v>270</v>
      </c>
      <c r="B29" s="85">
        <v>3</v>
      </c>
      <c r="C29" s="85" t="s">
        <v>232</v>
      </c>
      <c r="D29" s="85">
        <v>1</v>
      </c>
      <c r="E29" s="85"/>
      <c r="F29" s="85"/>
      <c r="G29" s="85"/>
      <c r="H29" s="85"/>
      <c r="I29" s="85" t="s">
        <v>649</v>
      </c>
      <c r="J29" s="85">
        <v>1</v>
      </c>
      <c r="K29" s="85"/>
      <c r="L29" s="85"/>
    </row>
    <row r="30" spans="1:12" ht="15">
      <c r="A30" s="85" t="s">
        <v>638</v>
      </c>
      <c r="B30" s="85">
        <v>2</v>
      </c>
      <c r="C30" s="85" t="s">
        <v>270</v>
      </c>
      <c r="D30" s="85">
        <v>1</v>
      </c>
      <c r="E30" s="85"/>
      <c r="F30" s="85"/>
      <c r="G30" s="85"/>
      <c r="H30" s="85"/>
      <c r="I30" s="85" t="s">
        <v>650</v>
      </c>
      <c r="J30" s="85">
        <v>1</v>
      </c>
      <c r="K30" s="85"/>
      <c r="L30" s="85"/>
    </row>
    <row r="31" spans="1:12" ht="15">
      <c r="A31" s="85" t="s">
        <v>639</v>
      </c>
      <c r="B31" s="85">
        <v>2</v>
      </c>
      <c r="C31" s="85" t="s">
        <v>642</v>
      </c>
      <c r="D31" s="85">
        <v>1</v>
      </c>
      <c r="E31" s="85"/>
      <c r="F31" s="85"/>
      <c r="G31" s="85"/>
      <c r="H31" s="85"/>
      <c r="I31" s="85"/>
      <c r="J31" s="85"/>
      <c r="K31" s="85"/>
      <c r="L31" s="85"/>
    </row>
    <row r="32" spans="1:12" ht="15">
      <c r="A32" s="85" t="s">
        <v>266</v>
      </c>
      <c r="B32" s="85">
        <v>2</v>
      </c>
      <c r="C32" s="85"/>
      <c r="D32" s="85"/>
      <c r="E32" s="85"/>
      <c r="F32" s="85"/>
      <c r="G32" s="85"/>
      <c r="H32" s="85"/>
      <c r="I32" s="85"/>
      <c r="J32" s="85"/>
      <c r="K32" s="85"/>
      <c r="L32" s="85"/>
    </row>
    <row r="33" spans="1:12" ht="15">
      <c r="A33" s="85" t="s">
        <v>640</v>
      </c>
      <c r="B33" s="85">
        <v>1</v>
      </c>
      <c r="C33" s="85"/>
      <c r="D33" s="85"/>
      <c r="E33" s="85"/>
      <c r="F33" s="85"/>
      <c r="G33" s="85"/>
      <c r="H33" s="85"/>
      <c r="I33" s="85"/>
      <c r="J33" s="85"/>
      <c r="K33" s="85"/>
      <c r="L33" s="85"/>
    </row>
    <row r="36" spans="1:12" ht="15" customHeight="1">
      <c r="A36" s="13" t="s">
        <v>657</v>
      </c>
      <c r="B36" s="13" t="s">
        <v>609</v>
      </c>
      <c r="C36" s="13" t="s">
        <v>667</v>
      </c>
      <c r="D36" s="13" t="s">
        <v>612</v>
      </c>
      <c r="E36" s="13" t="s">
        <v>674</v>
      </c>
      <c r="F36" s="13" t="s">
        <v>614</v>
      </c>
      <c r="G36" s="13" t="s">
        <v>681</v>
      </c>
      <c r="H36" s="13" t="s">
        <v>616</v>
      </c>
      <c r="I36" s="13" t="s">
        <v>686</v>
      </c>
      <c r="J36" s="13" t="s">
        <v>618</v>
      </c>
      <c r="K36" s="13" t="s">
        <v>687</v>
      </c>
      <c r="L36" s="13" t="s">
        <v>619</v>
      </c>
    </row>
    <row r="37" spans="1:12" ht="15">
      <c r="A37" s="93" t="s">
        <v>658</v>
      </c>
      <c r="B37" s="93">
        <v>19</v>
      </c>
      <c r="C37" s="93" t="s">
        <v>650</v>
      </c>
      <c r="D37" s="93">
        <v>16</v>
      </c>
      <c r="E37" s="93" t="s">
        <v>650</v>
      </c>
      <c r="F37" s="93">
        <v>12</v>
      </c>
      <c r="G37" s="93" t="s">
        <v>678</v>
      </c>
      <c r="H37" s="93">
        <v>8</v>
      </c>
      <c r="I37" s="93" t="s">
        <v>670</v>
      </c>
      <c r="J37" s="93">
        <v>3</v>
      </c>
      <c r="K37" s="93" t="s">
        <v>688</v>
      </c>
      <c r="L37" s="93">
        <v>2</v>
      </c>
    </row>
    <row r="38" spans="1:12" ht="15">
      <c r="A38" s="93" t="s">
        <v>659</v>
      </c>
      <c r="B38" s="93">
        <v>2</v>
      </c>
      <c r="C38" s="93" t="s">
        <v>664</v>
      </c>
      <c r="D38" s="93">
        <v>15</v>
      </c>
      <c r="E38" s="93" t="s">
        <v>663</v>
      </c>
      <c r="F38" s="93">
        <v>11</v>
      </c>
      <c r="G38" s="93" t="s">
        <v>663</v>
      </c>
      <c r="H38" s="93">
        <v>8</v>
      </c>
      <c r="I38" s="93" t="s">
        <v>671</v>
      </c>
      <c r="J38" s="93">
        <v>3</v>
      </c>
      <c r="K38" s="93" t="s">
        <v>650</v>
      </c>
      <c r="L38" s="93">
        <v>2</v>
      </c>
    </row>
    <row r="39" spans="1:12" ht="15">
      <c r="A39" s="93" t="s">
        <v>660</v>
      </c>
      <c r="B39" s="93">
        <v>0</v>
      </c>
      <c r="C39" s="93" t="s">
        <v>665</v>
      </c>
      <c r="D39" s="93">
        <v>14</v>
      </c>
      <c r="E39" s="93" t="s">
        <v>666</v>
      </c>
      <c r="F39" s="93">
        <v>10</v>
      </c>
      <c r="G39" s="93" t="s">
        <v>666</v>
      </c>
      <c r="H39" s="93">
        <v>6</v>
      </c>
      <c r="I39" s="93" t="s">
        <v>226</v>
      </c>
      <c r="J39" s="93">
        <v>2</v>
      </c>
      <c r="K39" s="93" t="s">
        <v>670</v>
      </c>
      <c r="L39" s="93">
        <v>2</v>
      </c>
    </row>
    <row r="40" spans="1:12" ht="15">
      <c r="A40" s="93" t="s">
        <v>661</v>
      </c>
      <c r="B40" s="93">
        <v>809</v>
      </c>
      <c r="C40" s="93" t="s">
        <v>668</v>
      </c>
      <c r="D40" s="93">
        <v>11</v>
      </c>
      <c r="E40" s="93" t="s">
        <v>664</v>
      </c>
      <c r="F40" s="93">
        <v>6</v>
      </c>
      <c r="G40" s="93" t="s">
        <v>682</v>
      </c>
      <c r="H40" s="93">
        <v>4</v>
      </c>
      <c r="I40" s="93" t="s">
        <v>229</v>
      </c>
      <c r="J40" s="93">
        <v>2</v>
      </c>
      <c r="K40" s="93" t="s">
        <v>671</v>
      </c>
      <c r="L40" s="93">
        <v>2</v>
      </c>
    </row>
    <row r="41" spans="1:12" ht="15">
      <c r="A41" s="93" t="s">
        <v>662</v>
      </c>
      <c r="B41" s="93">
        <v>830</v>
      </c>
      <c r="C41" s="93" t="s">
        <v>663</v>
      </c>
      <c r="D41" s="93">
        <v>9</v>
      </c>
      <c r="E41" s="93" t="s">
        <v>675</v>
      </c>
      <c r="F41" s="93">
        <v>6</v>
      </c>
      <c r="G41" s="93" t="s">
        <v>683</v>
      </c>
      <c r="H41" s="93">
        <v>4</v>
      </c>
      <c r="I41" s="93" t="s">
        <v>665</v>
      </c>
      <c r="J41" s="93">
        <v>2</v>
      </c>
      <c r="K41" s="93"/>
      <c r="L41" s="93"/>
    </row>
    <row r="42" spans="1:12" ht="15">
      <c r="A42" s="93" t="s">
        <v>650</v>
      </c>
      <c r="B42" s="93">
        <v>33</v>
      </c>
      <c r="C42" s="93" t="s">
        <v>669</v>
      </c>
      <c r="D42" s="93">
        <v>9</v>
      </c>
      <c r="E42" s="93" t="s">
        <v>676</v>
      </c>
      <c r="F42" s="93">
        <v>5</v>
      </c>
      <c r="G42" s="93" t="s">
        <v>684</v>
      </c>
      <c r="H42" s="93">
        <v>4</v>
      </c>
      <c r="I42" s="93"/>
      <c r="J42" s="93"/>
      <c r="K42" s="93"/>
      <c r="L42" s="93"/>
    </row>
    <row r="43" spans="1:12" ht="15">
      <c r="A43" s="93" t="s">
        <v>663</v>
      </c>
      <c r="B43" s="93">
        <v>28</v>
      </c>
      <c r="C43" s="93" t="s">
        <v>670</v>
      </c>
      <c r="D43" s="93">
        <v>8</v>
      </c>
      <c r="E43" s="93" t="s">
        <v>677</v>
      </c>
      <c r="F43" s="93">
        <v>5</v>
      </c>
      <c r="G43" s="93" t="s">
        <v>676</v>
      </c>
      <c r="H43" s="93">
        <v>4</v>
      </c>
      <c r="I43" s="93"/>
      <c r="J43" s="93"/>
      <c r="K43" s="93"/>
      <c r="L43" s="93"/>
    </row>
    <row r="44" spans="1:12" ht="15">
      <c r="A44" s="93" t="s">
        <v>664</v>
      </c>
      <c r="B44" s="93">
        <v>25</v>
      </c>
      <c r="C44" s="93" t="s">
        <v>671</v>
      </c>
      <c r="D44" s="93">
        <v>8</v>
      </c>
      <c r="E44" s="93" t="s">
        <v>678</v>
      </c>
      <c r="F44" s="93">
        <v>5</v>
      </c>
      <c r="G44" s="93" t="s">
        <v>677</v>
      </c>
      <c r="H44" s="93">
        <v>4</v>
      </c>
      <c r="I44" s="93"/>
      <c r="J44" s="93"/>
      <c r="K44" s="93"/>
      <c r="L44" s="93"/>
    </row>
    <row r="45" spans="1:12" ht="15">
      <c r="A45" s="93" t="s">
        <v>665</v>
      </c>
      <c r="B45" s="93">
        <v>21</v>
      </c>
      <c r="C45" s="93" t="s">
        <v>672</v>
      </c>
      <c r="D45" s="93">
        <v>8</v>
      </c>
      <c r="E45" s="93" t="s">
        <v>679</v>
      </c>
      <c r="F45" s="93">
        <v>5</v>
      </c>
      <c r="G45" s="93" t="s">
        <v>685</v>
      </c>
      <c r="H45" s="93">
        <v>4</v>
      </c>
      <c r="I45" s="93"/>
      <c r="J45" s="93"/>
      <c r="K45" s="93"/>
      <c r="L45" s="93"/>
    </row>
    <row r="46" spans="1:12" ht="15">
      <c r="A46" s="93" t="s">
        <v>666</v>
      </c>
      <c r="B46" s="93">
        <v>21</v>
      </c>
      <c r="C46" s="93" t="s">
        <v>673</v>
      </c>
      <c r="D46" s="93">
        <v>7</v>
      </c>
      <c r="E46" s="93" t="s">
        <v>680</v>
      </c>
      <c r="F46" s="93">
        <v>5</v>
      </c>
      <c r="G46" s="93" t="s">
        <v>664</v>
      </c>
      <c r="H46" s="93">
        <v>4</v>
      </c>
      <c r="I46" s="93"/>
      <c r="J46" s="93"/>
      <c r="K46" s="93"/>
      <c r="L46" s="93"/>
    </row>
    <row r="49" spans="1:12" ht="15" customHeight="1">
      <c r="A49" s="13" t="s">
        <v>695</v>
      </c>
      <c r="B49" s="13" t="s">
        <v>609</v>
      </c>
      <c r="C49" s="13" t="s">
        <v>706</v>
      </c>
      <c r="D49" s="13" t="s">
        <v>612</v>
      </c>
      <c r="E49" s="13" t="s">
        <v>710</v>
      </c>
      <c r="F49" s="13" t="s">
        <v>614</v>
      </c>
      <c r="G49" s="13" t="s">
        <v>719</v>
      </c>
      <c r="H49" s="13" t="s">
        <v>616</v>
      </c>
      <c r="I49" s="13" t="s">
        <v>727</v>
      </c>
      <c r="J49" s="13" t="s">
        <v>618</v>
      </c>
      <c r="K49" s="13" t="s">
        <v>728</v>
      </c>
      <c r="L49" s="13" t="s">
        <v>619</v>
      </c>
    </row>
    <row r="50" spans="1:12" ht="15">
      <c r="A50" s="93" t="s">
        <v>696</v>
      </c>
      <c r="B50" s="93">
        <v>16</v>
      </c>
      <c r="C50" s="93" t="s">
        <v>696</v>
      </c>
      <c r="D50" s="93">
        <v>8</v>
      </c>
      <c r="E50" s="93" t="s">
        <v>697</v>
      </c>
      <c r="F50" s="93">
        <v>5</v>
      </c>
      <c r="G50" s="93" t="s">
        <v>698</v>
      </c>
      <c r="H50" s="93">
        <v>4</v>
      </c>
      <c r="I50" s="93" t="s">
        <v>696</v>
      </c>
      <c r="J50" s="93">
        <v>3</v>
      </c>
      <c r="K50" s="93" t="s">
        <v>702</v>
      </c>
      <c r="L50" s="93">
        <v>2</v>
      </c>
    </row>
    <row r="51" spans="1:12" ht="15">
      <c r="A51" s="93" t="s">
        <v>697</v>
      </c>
      <c r="B51" s="93">
        <v>14</v>
      </c>
      <c r="C51" s="93" t="s">
        <v>703</v>
      </c>
      <c r="D51" s="93">
        <v>7</v>
      </c>
      <c r="E51" s="93" t="s">
        <v>699</v>
      </c>
      <c r="F51" s="93">
        <v>5</v>
      </c>
      <c r="G51" s="93" t="s">
        <v>697</v>
      </c>
      <c r="H51" s="93">
        <v>4</v>
      </c>
      <c r="I51" s="93"/>
      <c r="J51" s="93"/>
      <c r="K51" s="93" t="s">
        <v>696</v>
      </c>
      <c r="L51" s="93">
        <v>2</v>
      </c>
    </row>
    <row r="52" spans="1:12" ht="15">
      <c r="A52" s="93" t="s">
        <v>698</v>
      </c>
      <c r="B52" s="93">
        <v>13</v>
      </c>
      <c r="C52" s="93" t="s">
        <v>704</v>
      </c>
      <c r="D52" s="93">
        <v>7</v>
      </c>
      <c r="E52" s="93" t="s">
        <v>711</v>
      </c>
      <c r="F52" s="93">
        <v>5</v>
      </c>
      <c r="G52" s="93" t="s">
        <v>699</v>
      </c>
      <c r="H52" s="93">
        <v>4</v>
      </c>
      <c r="I52" s="93"/>
      <c r="J52" s="93"/>
      <c r="K52" s="93"/>
      <c r="L52" s="93"/>
    </row>
    <row r="53" spans="1:12" ht="15">
      <c r="A53" s="93" t="s">
        <v>699</v>
      </c>
      <c r="B53" s="93">
        <v>11</v>
      </c>
      <c r="C53" s="93" t="s">
        <v>705</v>
      </c>
      <c r="D53" s="93">
        <v>7</v>
      </c>
      <c r="E53" s="93" t="s">
        <v>712</v>
      </c>
      <c r="F53" s="93">
        <v>5</v>
      </c>
      <c r="G53" s="93" t="s">
        <v>720</v>
      </c>
      <c r="H53" s="93">
        <v>4</v>
      </c>
      <c r="I53" s="93"/>
      <c r="J53" s="93"/>
      <c r="K53" s="93"/>
      <c r="L53" s="93"/>
    </row>
    <row r="54" spans="1:12" ht="15">
      <c r="A54" s="93" t="s">
        <v>700</v>
      </c>
      <c r="B54" s="93">
        <v>9</v>
      </c>
      <c r="C54" s="93" t="s">
        <v>700</v>
      </c>
      <c r="D54" s="93">
        <v>6</v>
      </c>
      <c r="E54" s="93" t="s">
        <v>713</v>
      </c>
      <c r="F54" s="93">
        <v>5</v>
      </c>
      <c r="G54" s="93" t="s">
        <v>721</v>
      </c>
      <c r="H54" s="93">
        <v>4</v>
      </c>
      <c r="I54" s="93"/>
      <c r="J54" s="93"/>
      <c r="K54" s="93"/>
      <c r="L54" s="93"/>
    </row>
    <row r="55" spans="1:12" ht="15">
      <c r="A55" s="93" t="s">
        <v>701</v>
      </c>
      <c r="B55" s="93">
        <v>9</v>
      </c>
      <c r="C55" s="93" t="s">
        <v>701</v>
      </c>
      <c r="D55" s="93">
        <v>6</v>
      </c>
      <c r="E55" s="93" t="s">
        <v>714</v>
      </c>
      <c r="F55" s="93">
        <v>5</v>
      </c>
      <c r="G55" s="93" t="s">
        <v>722</v>
      </c>
      <c r="H55" s="93">
        <v>2</v>
      </c>
      <c r="I55" s="93"/>
      <c r="J55" s="93"/>
      <c r="K55" s="93"/>
      <c r="L55" s="93"/>
    </row>
    <row r="56" spans="1:12" ht="15">
      <c r="A56" s="93" t="s">
        <v>702</v>
      </c>
      <c r="B56" s="93">
        <v>8</v>
      </c>
      <c r="C56" s="93" t="s">
        <v>702</v>
      </c>
      <c r="D56" s="93">
        <v>5</v>
      </c>
      <c r="E56" s="93" t="s">
        <v>715</v>
      </c>
      <c r="F56" s="93">
        <v>5</v>
      </c>
      <c r="G56" s="93" t="s">
        <v>723</v>
      </c>
      <c r="H56" s="93">
        <v>2</v>
      </c>
      <c r="I56" s="93"/>
      <c r="J56" s="93"/>
      <c r="K56" s="93"/>
      <c r="L56" s="93"/>
    </row>
    <row r="57" spans="1:12" ht="15">
      <c r="A57" s="93" t="s">
        <v>703</v>
      </c>
      <c r="B57" s="93">
        <v>8</v>
      </c>
      <c r="C57" s="93" t="s">
        <v>707</v>
      </c>
      <c r="D57" s="93">
        <v>5</v>
      </c>
      <c r="E57" s="93" t="s">
        <v>716</v>
      </c>
      <c r="F57" s="93">
        <v>5</v>
      </c>
      <c r="G57" s="93" t="s">
        <v>724</v>
      </c>
      <c r="H57" s="93">
        <v>2</v>
      </c>
      <c r="I57" s="93"/>
      <c r="J57" s="93"/>
      <c r="K57" s="93"/>
      <c r="L57" s="93"/>
    </row>
    <row r="58" spans="1:12" ht="15">
      <c r="A58" s="93" t="s">
        <v>704</v>
      </c>
      <c r="B58" s="93">
        <v>8</v>
      </c>
      <c r="C58" s="93" t="s">
        <v>708</v>
      </c>
      <c r="D58" s="93">
        <v>5</v>
      </c>
      <c r="E58" s="93" t="s">
        <v>717</v>
      </c>
      <c r="F58" s="93">
        <v>5</v>
      </c>
      <c r="G58" s="93" t="s">
        <v>725</v>
      </c>
      <c r="H58" s="93">
        <v>2</v>
      </c>
      <c r="I58" s="93"/>
      <c r="J58" s="93"/>
      <c r="K58" s="93"/>
      <c r="L58" s="93"/>
    </row>
    <row r="59" spans="1:12" ht="15">
      <c r="A59" s="93" t="s">
        <v>705</v>
      </c>
      <c r="B59" s="93">
        <v>8</v>
      </c>
      <c r="C59" s="93" t="s">
        <v>709</v>
      </c>
      <c r="D59" s="93">
        <v>5</v>
      </c>
      <c r="E59" s="93" t="s">
        <v>718</v>
      </c>
      <c r="F59" s="93">
        <v>5</v>
      </c>
      <c r="G59" s="93" t="s">
        <v>726</v>
      </c>
      <c r="H59" s="93">
        <v>2</v>
      </c>
      <c r="I59" s="93"/>
      <c r="J59" s="93"/>
      <c r="K59" s="93"/>
      <c r="L59" s="93"/>
    </row>
    <row r="62" spans="1:12" ht="15" customHeight="1">
      <c r="A62" s="13" t="s">
        <v>734</v>
      </c>
      <c r="B62" s="13" t="s">
        <v>609</v>
      </c>
      <c r="C62" s="13" t="s">
        <v>736</v>
      </c>
      <c r="D62" s="13" t="s">
        <v>612</v>
      </c>
      <c r="E62" s="85" t="s">
        <v>737</v>
      </c>
      <c r="F62" s="85" t="s">
        <v>614</v>
      </c>
      <c r="G62" s="85" t="s">
        <v>740</v>
      </c>
      <c r="H62" s="85" t="s">
        <v>616</v>
      </c>
      <c r="I62" s="85" t="s">
        <v>742</v>
      </c>
      <c r="J62" s="85" t="s">
        <v>618</v>
      </c>
      <c r="K62" s="85" t="s">
        <v>744</v>
      </c>
      <c r="L62" s="85" t="s">
        <v>619</v>
      </c>
    </row>
    <row r="63" spans="1:12" ht="15">
      <c r="A63" s="85" t="s">
        <v>226</v>
      </c>
      <c r="B63" s="85">
        <v>2</v>
      </c>
      <c r="C63" s="85" t="s">
        <v>226</v>
      </c>
      <c r="D63" s="85">
        <v>2</v>
      </c>
      <c r="E63" s="85"/>
      <c r="F63" s="85"/>
      <c r="G63" s="85"/>
      <c r="H63" s="85"/>
      <c r="I63" s="85"/>
      <c r="J63" s="85"/>
      <c r="K63" s="85"/>
      <c r="L63" s="85"/>
    </row>
    <row r="66" spans="1:12" ht="15" customHeight="1">
      <c r="A66" s="13" t="s">
        <v>735</v>
      </c>
      <c r="B66" s="13" t="s">
        <v>609</v>
      </c>
      <c r="C66" s="13" t="s">
        <v>738</v>
      </c>
      <c r="D66" s="13" t="s">
        <v>612</v>
      </c>
      <c r="E66" s="13" t="s">
        <v>739</v>
      </c>
      <c r="F66" s="13" t="s">
        <v>614</v>
      </c>
      <c r="G66" s="13" t="s">
        <v>741</v>
      </c>
      <c r="H66" s="13" t="s">
        <v>616</v>
      </c>
      <c r="I66" s="13" t="s">
        <v>743</v>
      </c>
      <c r="J66" s="13" t="s">
        <v>618</v>
      </c>
      <c r="K66" s="85" t="s">
        <v>745</v>
      </c>
      <c r="L66" s="85" t="s">
        <v>619</v>
      </c>
    </row>
    <row r="67" spans="1:12" ht="15">
      <c r="A67" s="85" t="s">
        <v>226</v>
      </c>
      <c r="B67" s="85">
        <v>8</v>
      </c>
      <c r="C67" s="85" t="s">
        <v>226</v>
      </c>
      <c r="D67" s="85">
        <v>4</v>
      </c>
      <c r="E67" s="85" t="s">
        <v>229</v>
      </c>
      <c r="F67" s="85">
        <v>5</v>
      </c>
      <c r="G67" s="85" t="s">
        <v>226</v>
      </c>
      <c r="H67" s="85">
        <v>2</v>
      </c>
      <c r="I67" s="85" t="s">
        <v>226</v>
      </c>
      <c r="J67" s="85">
        <v>2</v>
      </c>
      <c r="K67" s="85"/>
      <c r="L67" s="85"/>
    </row>
    <row r="68" spans="1:12" ht="15">
      <c r="A68" s="85" t="s">
        <v>229</v>
      </c>
      <c r="B68" s="85">
        <v>8</v>
      </c>
      <c r="C68" s="85" t="s">
        <v>232</v>
      </c>
      <c r="D68" s="85">
        <v>1</v>
      </c>
      <c r="E68" s="85" t="s">
        <v>228</v>
      </c>
      <c r="F68" s="85">
        <v>5</v>
      </c>
      <c r="G68" s="85" t="s">
        <v>232</v>
      </c>
      <c r="H68" s="85">
        <v>2</v>
      </c>
      <c r="I68" s="85" t="s">
        <v>229</v>
      </c>
      <c r="J68" s="85">
        <v>2</v>
      </c>
      <c r="K68" s="85"/>
      <c r="L68" s="85"/>
    </row>
    <row r="69" spans="1:12" ht="15">
      <c r="A69" s="85" t="s">
        <v>228</v>
      </c>
      <c r="B69" s="85">
        <v>7</v>
      </c>
      <c r="C69" s="85" t="s">
        <v>229</v>
      </c>
      <c r="D69" s="85">
        <v>1</v>
      </c>
      <c r="E69" s="85" t="s">
        <v>227</v>
      </c>
      <c r="F69" s="85">
        <v>5</v>
      </c>
      <c r="G69" s="85"/>
      <c r="H69" s="85"/>
      <c r="I69" s="85" t="s">
        <v>234</v>
      </c>
      <c r="J69" s="85">
        <v>1</v>
      </c>
      <c r="K69" s="85"/>
      <c r="L69" s="85"/>
    </row>
    <row r="70" spans="1:12" ht="15">
      <c r="A70" s="85" t="s">
        <v>227</v>
      </c>
      <c r="B70" s="85">
        <v>5</v>
      </c>
      <c r="C70" s="85" t="s">
        <v>228</v>
      </c>
      <c r="D70" s="85">
        <v>1</v>
      </c>
      <c r="E70" s="85"/>
      <c r="F70" s="85"/>
      <c r="G70" s="85"/>
      <c r="H70" s="85"/>
      <c r="I70" s="85" t="s">
        <v>233</v>
      </c>
      <c r="J70" s="85">
        <v>1</v>
      </c>
      <c r="K70" s="85"/>
      <c r="L70" s="85"/>
    </row>
    <row r="71" spans="1:12" ht="15">
      <c r="A71" s="85" t="s">
        <v>232</v>
      </c>
      <c r="B71" s="85">
        <v>3</v>
      </c>
      <c r="C71" s="85"/>
      <c r="D71" s="85"/>
      <c r="E71" s="85"/>
      <c r="F71" s="85"/>
      <c r="G71" s="85"/>
      <c r="H71" s="85"/>
      <c r="I71" s="85" t="s">
        <v>228</v>
      </c>
      <c r="J71" s="85">
        <v>1</v>
      </c>
      <c r="K71" s="85"/>
      <c r="L71" s="85"/>
    </row>
    <row r="72" spans="1:12" ht="15">
      <c r="A72" s="85" t="s">
        <v>234</v>
      </c>
      <c r="B72" s="85">
        <v>1</v>
      </c>
      <c r="C72" s="85"/>
      <c r="D72" s="85"/>
      <c r="E72" s="85"/>
      <c r="F72" s="85"/>
      <c r="G72" s="85"/>
      <c r="H72" s="85"/>
      <c r="I72" s="85"/>
      <c r="J72" s="85"/>
      <c r="K72" s="85"/>
      <c r="L72" s="85"/>
    </row>
    <row r="73" spans="1:12" ht="15">
      <c r="A73" s="85" t="s">
        <v>233</v>
      </c>
      <c r="B73" s="85">
        <v>1</v>
      </c>
      <c r="C73" s="85"/>
      <c r="D73" s="85"/>
      <c r="E73" s="85"/>
      <c r="F73" s="85"/>
      <c r="G73" s="85"/>
      <c r="H73" s="85"/>
      <c r="I73" s="85"/>
      <c r="J73" s="85"/>
      <c r="K73" s="85"/>
      <c r="L73" s="85"/>
    </row>
    <row r="76" spans="1:12" ht="15" customHeight="1">
      <c r="A76" s="13" t="s">
        <v>752</v>
      </c>
      <c r="B76" s="13" t="s">
        <v>609</v>
      </c>
      <c r="C76" s="13" t="s">
        <v>753</v>
      </c>
      <c r="D76" s="13" t="s">
        <v>612</v>
      </c>
      <c r="E76" s="13" t="s">
        <v>754</v>
      </c>
      <c r="F76" s="13" t="s">
        <v>614</v>
      </c>
      <c r="G76" s="13" t="s">
        <v>755</v>
      </c>
      <c r="H76" s="13" t="s">
        <v>616</v>
      </c>
      <c r="I76" s="13" t="s">
        <v>756</v>
      </c>
      <c r="J76" s="13" t="s">
        <v>618</v>
      </c>
      <c r="K76" s="13" t="s">
        <v>757</v>
      </c>
      <c r="L76" s="13" t="s">
        <v>619</v>
      </c>
    </row>
    <row r="77" spans="1:12" ht="15">
      <c r="A77" s="127" t="s">
        <v>223</v>
      </c>
      <c r="B77" s="85">
        <v>27193</v>
      </c>
      <c r="C77" s="127" t="s">
        <v>215</v>
      </c>
      <c r="D77" s="85">
        <v>2787</v>
      </c>
      <c r="E77" s="127" t="s">
        <v>228</v>
      </c>
      <c r="F77" s="85">
        <v>9868</v>
      </c>
      <c r="G77" s="127" t="s">
        <v>223</v>
      </c>
      <c r="H77" s="85">
        <v>27193</v>
      </c>
      <c r="I77" s="127" t="s">
        <v>234</v>
      </c>
      <c r="J77" s="85">
        <v>9332</v>
      </c>
      <c r="K77" s="127" t="s">
        <v>217</v>
      </c>
      <c r="L77" s="85">
        <v>11383</v>
      </c>
    </row>
    <row r="78" spans="1:12" ht="15">
      <c r="A78" s="127" t="s">
        <v>227</v>
      </c>
      <c r="B78" s="85">
        <v>16362</v>
      </c>
      <c r="C78" s="127" t="s">
        <v>230</v>
      </c>
      <c r="D78" s="85">
        <v>1551</v>
      </c>
      <c r="E78" s="127" t="s">
        <v>221</v>
      </c>
      <c r="F78" s="85">
        <v>6316</v>
      </c>
      <c r="G78" s="127" t="s">
        <v>227</v>
      </c>
      <c r="H78" s="85">
        <v>16362</v>
      </c>
      <c r="I78" s="127" t="s">
        <v>224</v>
      </c>
      <c r="J78" s="85">
        <v>3042</v>
      </c>
      <c r="K78" s="127" t="s">
        <v>218</v>
      </c>
      <c r="L78" s="85">
        <v>10933</v>
      </c>
    </row>
    <row r="79" spans="1:12" ht="15">
      <c r="A79" s="127" t="s">
        <v>217</v>
      </c>
      <c r="B79" s="85">
        <v>11383</v>
      </c>
      <c r="C79" s="127" t="s">
        <v>214</v>
      </c>
      <c r="D79" s="85">
        <v>1035</v>
      </c>
      <c r="E79" s="127" t="s">
        <v>222</v>
      </c>
      <c r="F79" s="85">
        <v>3574</v>
      </c>
      <c r="G79" s="127" t="s">
        <v>220</v>
      </c>
      <c r="H79" s="85">
        <v>255</v>
      </c>
      <c r="I79" s="127" t="s">
        <v>233</v>
      </c>
      <c r="J79" s="85">
        <v>883</v>
      </c>
      <c r="K79" s="127"/>
      <c r="L79" s="85"/>
    </row>
    <row r="80" spans="1:12" ht="15">
      <c r="A80" s="127" t="s">
        <v>218</v>
      </c>
      <c r="B80" s="85">
        <v>10933</v>
      </c>
      <c r="C80" s="127" t="s">
        <v>226</v>
      </c>
      <c r="D80" s="85">
        <v>590</v>
      </c>
      <c r="E80" s="127" t="s">
        <v>219</v>
      </c>
      <c r="F80" s="85">
        <v>2687</v>
      </c>
      <c r="G80" s="127" t="s">
        <v>232</v>
      </c>
      <c r="H80" s="85">
        <v>0</v>
      </c>
      <c r="I80" s="127"/>
      <c r="J80" s="85"/>
      <c r="K80" s="127"/>
      <c r="L80" s="85"/>
    </row>
    <row r="81" spans="1:12" ht="15">
      <c r="A81" s="127" t="s">
        <v>228</v>
      </c>
      <c r="B81" s="85">
        <v>9868</v>
      </c>
      <c r="C81" s="127" t="s">
        <v>216</v>
      </c>
      <c r="D81" s="85">
        <v>458</v>
      </c>
      <c r="E81" s="127" t="s">
        <v>229</v>
      </c>
      <c r="F81" s="85">
        <v>937</v>
      </c>
      <c r="G81" s="127"/>
      <c r="H81" s="85"/>
      <c r="I81" s="127"/>
      <c r="J81" s="85"/>
      <c r="K81" s="127"/>
      <c r="L81" s="85"/>
    </row>
    <row r="82" spans="1:12" ht="15">
      <c r="A82" s="127" t="s">
        <v>234</v>
      </c>
      <c r="B82" s="85">
        <v>9332</v>
      </c>
      <c r="C82" s="127" t="s">
        <v>225</v>
      </c>
      <c r="D82" s="85">
        <v>84</v>
      </c>
      <c r="E82" s="127"/>
      <c r="F82" s="85"/>
      <c r="G82" s="127"/>
      <c r="H82" s="85"/>
      <c r="I82" s="127"/>
      <c r="J82" s="85"/>
      <c r="K82" s="127"/>
      <c r="L82" s="85"/>
    </row>
    <row r="83" spans="1:12" ht="15">
      <c r="A83" s="127" t="s">
        <v>221</v>
      </c>
      <c r="B83" s="85">
        <v>6316</v>
      </c>
      <c r="C83" s="127" t="s">
        <v>231</v>
      </c>
      <c r="D83" s="85">
        <v>67</v>
      </c>
      <c r="E83" s="127"/>
      <c r="F83" s="85"/>
      <c r="G83" s="127"/>
      <c r="H83" s="85"/>
      <c r="I83" s="127"/>
      <c r="J83" s="85"/>
      <c r="K83" s="127"/>
      <c r="L83" s="85"/>
    </row>
    <row r="84" spans="1:12" ht="15">
      <c r="A84" s="127" t="s">
        <v>222</v>
      </c>
      <c r="B84" s="85">
        <v>3574</v>
      </c>
      <c r="C84" s="127"/>
      <c r="D84" s="85"/>
      <c r="E84" s="127"/>
      <c r="F84" s="85"/>
      <c r="G84" s="127"/>
      <c r="H84" s="85"/>
      <c r="I84" s="127"/>
      <c r="J84" s="85"/>
      <c r="K84" s="127"/>
      <c r="L84" s="85"/>
    </row>
    <row r="85" spans="1:12" ht="15">
      <c r="A85" s="127" t="s">
        <v>224</v>
      </c>
      <c r="B85" s="85">
        <v>3042</v>
      </c>
      <c r="C85" s="127"/>
      <c r="D85" s="85"/>
      <c r="E85" s="127"/>
      <c r="F85" s="85"/>
      <c r="G85" s="127"/>
      <c r="H85" s="85"/>
      <c r="I85" s="127"/>
      <c r="J85" s="85"/>
      <c r="K85" s="127"/>
      <c r="L85" s="85"/>
    </row>
    <row r="86" spans="1:12" ht="15">
      <c r="A86" s="127" t="s">
        <v>215</v>
      </c>
      <c r="B86" s="85">
        <v>2787</v>
      </c>
      <c r="C86" s="127"/>
      <c r="D86" s="85"/>
      <c r="E86" s="127"/>
      <c r="F86" s="85"/>
      <c r="G86" s="127"/>
      <c r="H86" s="85"/>
      <c r="I86" s="127"/>
      <c r="J86" s="85"/>
      <c r="K86" s="127"/>
      <c r="L86" s="85"/>
    </row>
  </sheetData>
  <hyperlinks>
    <hyperlink ref="A2" r:id="rId1" display="https://www.jaimelesstartups.fr/news/salon-e-tonomy-les-9-et-10-octobre-2019/"/>
    <hyperlink ref="A3" r:id="rId2" display="https://twitter.com/E_Tonomy/status/1172429664666521600"/>
    <hyperlink ref="A4" r:id="rId3" display="http://les-nouvelles-des-mureaux.com/spip.php?article2384"/>
    <hyperlink ref="A5" r:id="rId4" display="http://e-tonomy.fr/"/>
    <hyperlink ref="A6" r:id="rId5" display="https://www.yvelines-infos.fr/dossiers/le-salon-e-tonomy-rendez-vous-phare-de-linnovation-sociale/"/>
    <hyperlink ref="A7" r:id="rId6" display="https://www.hauts-de-seine.fr/actualite/social-sante/e-tonomy-le-salon-pour-decouvrir-toute-les-innovations-autour-de-lautonomie-3644/"/>
    <hyperlink ref="A8" r:id="rId7" display="https://twitter.com/Les_Yvelines/status/1172062533806690305"/>
    <hyperlink ref="A9" r:id="rId8" display="http://e-tonomy.fr/"/>
    <hyperlink ref="A10" r:id="rId9" display="https://www.eventbrite.fr/e/billets-e-tonomy-2019-67009131115"/>
    <hyperlink ref="C2" r:id="rId10" display="http://e-tonomy.fr/"/>
    <hyperlink ref="C3" r:id="rId11" display="https://twitter.com/Les_Yvelines/status/1172062533806690305"/>
    <hyperlink ref="C4" r:id="rId12" display="https://www.eventbrite.fr/e/billets-e-tonomy-2019-67009131115"/>
    <hyperlink ref="E2" r:id="rId13" display="https://www.yvelines-infos.fr/dossiers/le-salon-e-tonomy-rendez-vous-phare-de-linnovation-sociale/"/>
    <hyperlink ref="G2" r:id="rId14" display="http://e-tonomy.fr/"/>
    <hyperlink ref="G3" r:id="rId15" display="https://www.hauts-de-seine.fr/actualite/social-sante/e-tonomy-le-salon-pour-decouvrir-toute-les-innovations-autour-de-lautonomie-3644/"/>
    <hyperlink ref="I2" r:id="rId16" display="https://twitter.com/E_Tonomy/status/1172429664666521600"/>
    <hyperlink ref="I3" r:id="rId17" display="http://les-nouvelles-des-mureaux.com/spip.php?article2384"/>
    <hyperlink ref="K2" r:id="rId18" display="https://www.jaimelesstartups.fr/news/salon-e-tonomy-les-9-et-10-octobre-2019/"/>
  </hyperlinks>
  <printOptions/>
  <pageMargins left="0.7" right="0.7" top="0.75" bottom="0.75" header="0.3" footer="0.3"/>
  <pageSetup orientation="portrait" paperSize="9"/>
  <tableParts>
    <tablePart r:id="rId19"/>
    <tablePart r:id="rId21"/>
    <tablePart r:id="rId22"/>
    <tablePart r:id="rId25"/>
    <tablePart r:id="rId20"/>
    <tablePart r:id="rId23"/>
    <tablePart r:id="rId26"/>
    <tablePart r:id="rId2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3"/>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810</v>
      </c>
      <c r="B1" s="13" t="s">
        <v>892</v>
      </c>
      <c r="C1" s="13" t="s">
        <v>893</v>
      </c>
      <c r="D1" s="13" t="s">
        <v>144</v>
      </c>
      <c r="E1" s="13" t="s">
        <v>895</v>
      </c>
      <c r="F1" s="13" t="s">
        <v>896</v>
      </c>
      <c r="G1" s="13" t="s">
        <v>897</v>
      </c>
    </row>
    <row r="2" spans="1:7" ht="15">
      <c r="A2" s="85" t="s">
        <v>658</v>
      </c>
      <c r="B2" s="85">
        <v>19</v>
      </c>
      <c r="C2" s="132">
        <v>0.02289156626506024</v>
      </c>
      <c r="D2" s="85" t="s">
        <v>894</v>
      </c>
      <c r="E2" s="85"/>
      <c r="F2" s="85"/>
      <c r="G2" s="85"/>
    </row>
    <row r="3" spans="1:7" ht="15">
      <c r="A3" s="85" t="s">
        <v>659</v>
      </c>
      <c r="B3" s="85">
        <v>2</v>
      </c>
      <c r="C3" s="132">
        <v>0.0024096385542168672</v>
      </c>
      <c r="D3" s="85" t="s">
        <v>894</v>
      </c>
      <c r="E3" s="85"/>
      <c r="F3" s="85"/>
      <c r="G3" s="85"/>
    </row>
    <row r="4" spans="1:7" ht="15">
      <c r="A4" s="85" t="s">
        <v>660</v>
      </c>
      <c r="B4" s="85">
        <v>0</v>
      </c>
      <c r="C4" s="132">
        <v>0</v>
      </c>
      <c r="D4" s="85" t="s">
        <v>894</v>
      </c>
      <c r="E4" s="85"/>
      <c r="F4" s="85"/>
      <c r="G4" s="85"/>
    </row>
    <row r="5" spans="1:7" ht="15">
      <c r="A5" s="85" t="s">
        <v>661</v>
      </c>
      <c r="B5" s="85">
        <v>809</v>
      </c>
      <c r="C5" s="132">
        <v>0.9746987951807229</v>
      </c>
      <c r="D5" s="85" t="s">
        <v>894</v>
      </c>
      <c r="E5" s="85"/>
      <c r="F5" s="85"/>
      <c r="G5" s="85"/>
    </row>
    <row r="6" spans="1:7" ht="15">
      <c r="A6" s="85" t="s">
        <v>662</v>
      </c>
      <c r="B6" s="85">
        <v>830</v>
      </c>
      <c r="C6" s="132">
        <v>1</v>
      </c>
      <c r="D6" s="85" t="s">
        <v>894</v>
      </c>
      <c r="E6" s="85"/>
      <c r="F6" s="85"/>
      <c r="G6" s="85"/>
    </row>
    <row r="7" spans="1:7" ht="15">
      <c r="A7" s="93" t="s">
        <v>650</v>
      </c>
      <c r="B7" s="93">
        <v>33</v>
      </c>
      <c r="C7" s="133">
        <v>0.004116487728069811</v>
      </c>
      <c r="D7" s="93" t="s">
        <v>894</v>
      </c>
      <c r="E7" s="93" t="b">
        <v>0</v>
      </c>
      <c r="F7" s="93" t="b">
        <v>0</v>
      </c>
      <c r="G7" s="93" t="b">
        <v>0</v>
      </c>
    </row>
    <row r="8" spans="1:7" ht="15">
      <c r="A8" s="93" t="s">
        <v>663</v>
      </c>
      <c r="B8" s="93">
        <v>28</v>
      </c>
      <c r="C8" s="133">
        <v>0.007890063952117776</v>
      </c>
      <c r="D8" s="93" t="s">
        <v>894</v>
      </c>
      <c r="E8" s="93" t="b">
        <v>0</v>
      </c>
      <c r="F8" s="93" t="b">
        <v>0</v>
      </c>
      <c r="G8" s="93" t="b">
        <v>0</v>
      </c>
    </row>
    <row r="9" spans="1:7" ht="15">
      <c r="A9" s="93" t="s">
        <v>664</v>
      </c>
      <c r="B9" s="93">
        <v>25</v>
      </c>
      <c r="C9" s="133">
        <v>0.00796787452675535</v>
      </c>
      <c r="D9" s="93" t="s">
        <v>894</v>
      </c>
      <c r="E9" s="93" t="b">
        <v>0</v>
      </c>
      <c r="F9" s="93" t="b">
        <v>0</v>
      </c>
      <c r="G9" s="93" t="b">
        <v>0</v>
      </c>
    </row>
    <row r="10" spans="1:7" ht="15">
      <c r="A10" s="93" t="s">
        <v>665</v>
      </c>
      <c r="B10" s="93">
        <v>21</v>
      </c>
      <c r="C10" s="133">
        <v>0.005917547964088332</v>
      </c>
      <c r="D10" s="93" t="s">
        <v>894</v>
      </c>
      <c r="E10" s="93" t="b">
        <v>0</v>
      </c>
      <c r="F10" s="93" t="b">
        <v>0</v>
      </c>
      <c r="G10" s="93" t="b">
        <v>0</v>
      </c>
    </row>
    <row r="11" spans="1:7" ht="15">
      <c r="A11" s="93" t="s">
        <v>666</v>
      </c>
      <c r="B11" s="93">
        <v>21</v>
      </c>
      <c r="C11" s="133">
        <v>0.012704963600755587</v>
      </c>
      <c r="D11" s="93" t="s">
        <v>894</v>
      </c>
      <c r="E11" s="93" t="b">
        <v>0</v>
      </c>
      <c r="F11" s="93" t="b">
        <v>0</v>
      </c>
      <c r="G11" s="93" t="b">
        <v>0</v>
      </c>
    </row>
    <row r="12" spans="1:7" ht="15">
      <c r="A12" s="93" t="s">
        <v>678</v>
      </c>
      <c r="B12" s="93">
        <v>20</v>
      </c>
      <c r="C12" s="133">
        <v>0.008001002201423543</v>
      </c>
      <c r="D12" s="93" t="s">
        <v>894</v>
      </c>
      <c r="E12" s="93" t="b">
        <v>0</v>
      </c>
      <c r="F12" s="93" t="b">
        <v>0</v>
      </c>
      <c r="G12" s="93" t="b">
        <v>0</v>
      </c>
    </row>
    <row r="13" spans="1:7" ht="15">
      <c r="A13" s="93" t="s">
        <v>670</v>
      </c>
      <c r="B13" s="93">
        <v>16</v>
      </c>
      <c r="C13" s="133">
        <v>0.006400801761138834</v>
      </c>
      <c r="D13" s="93" t="s">
        <v>894</v>
      </c>
      <c r="E13" s="93" t="b">
        <v>0</v>
      </c>
      <c r="F13" s="93" t="b">
        <v>0</v>
      </c>
      <c r="G13" s="93" t="b">
        <v>0</v>
      </c>
    </row>
    <row r="14" spans="1:7" ht="15">
      <c r="A14" s="93" t="s">
        <v>671</v>
      </c>
      <c r="B14" s="93">
        <v>16</v>
      </c>
      <c r="C14" s="133">
        <v>0.006400801761138834</v>
      </c>
      <c r="D14" s="93" t="s">
        <v>894</v>
      </c>
      <c r="E14" s="93" t="b">
        <v>0</v>
      </c>
      <c r="F14" s="93" t="b">
        <v>0</v>
      </c>
      <c r="G14" s="93" t="b">
        <v>0</v>
      </c>
    </row>
    <row r="15" spans="1:7" ht="15">
      <c r="A15" s="93" t="s">
        <v>669</v>
      </c>
      <c r="B15" s="93">
        <v>14</v>
      </c>
      <c r="C15" s="133">
        <v>0.00560070154099648</v>
      </c>
      <c r="D15" s="93" t="s">
        <v>894</v>
      </c>
      <c r="E15" s="93" t="b">
        <v>0</v>
      </c>
      <c r="F15" s="93" t="b">
        <v>0</v>
      </c>
      <c r="G15" s="93" t="b">
        <v>0</v>
      </c>
    </row>
    <row r="16" spans="1:7" ht="15">
      <c r="A16" s="93" t="s">
        <v>668</v>
      </c>
      <c r="B16" s="93">
        <v>14</v>
      </c>
      <c r="C16" s="133">
        <v>0.00560070154099648</v>
      </c>
      <c r="D16" s="93" t="s">
        <v>894</v>
      </c>
      <c r="E16" s="93" t="b">
        <v>0</v>
      </c>
      <c r="F16" s="93" t="b">
        <v>0</v>
      </c>
      <c r="G16" s="93" t="b">
        <v>0</v>
      </c>
    </row>
    <row r="17" spans="1:7" ht="15">
      <c r="A17" s="93" t="s">
        <v>676</v>
      </c>
      <c r="B17" s="93">
        <v>14</v>
      </c>
      <c r="C17" s="133">
        <v>0.00560070154099648</v>
      </c>
      <c r="D17" s="93" t="s">
        <v>894</v>
      </c>
      <c r="E17" s="93" t="b">
        <v>0</v>
      </c>
      <c r="F17" s="93" t="b">
        <v>0</v>
      </c>
      <c r="G17" s="93" t="b">
        <v>0</v>
      </c>
    </row>
    <row r="18" spans="1:7" ht="15">
      <c r="A18" s="93" t="s">
        <v>677</v>
      </c>
      <c r="B18" s="93">
        <v>14</v>
      </c>
      <c r="C18" s="133">
        <v>0.00560070154099648</v>
      </c>
      <c r="D18" s="93" t="s">
        <v>894</v>
      </c>
      <c r="E18" s="93" t="b">
        <v>0</v>
      </c>
      <c r="F18" s="93" t="b">
        <v>0</v>
      </c>
      <c r="G18" s="93" t="b">
        <v>0</v>
      </c>
    </row>
    <row r="19" spans="1:7" ht="15">
      <c r="A19" s="93" t="s">
        <v>683</v>
      </c>
      <c r="B19" s="93">
        <v>13</v>
      </c>
      <c r="C19" s="133">
        <v>0.007864977467134411</v>
      </c>
      <c r="D19" s="93" t="s">
        <v>894</v>
      </c>
      <c r="E19" s="93" t="b">
        <v>0</v>
      </c>
      <c r="F19" s="93" t="b">
        <v>0</v>
      </c>
      <c r="G19" s="93" t="b">
        <v>0</v>
      </c>
    </row>
    <row r="20" spans="1:7" ht="15">
      <c r="A20" s="93" t="s">
        <v>673</v>
      </c>
      <c r="B20" s="93">
        <v>12</v>
      </c>
      <c r="C20" s="133">
        <v>0.00803009124352868</v>
      </c>
      <c r="D20" s="93" t="s">
        <v>894</v>
      </c>
      <c r="E20" s="93" t="b">
        <v>0</v>
      </c>
      <c r="F20" s="93" t="b">
        <v>0</v>
      </c>
      <c r="G20" s="93" t="b">
        <v>0</v>
      </c>
    </row>
    <row r="21" spans="1:7" ht="15">
      <c r="A21" s="93" t="s">
        <v>675</v>
      </c>
      <c r="B21" s="93">
        <v>12</v>
      </c>
      <c r="C21" s="133">
        <v>0.0059273355081856235</v>
      </c>
      <c r="D21" s="93" t="s">
        <v>894</v>
      </c>
      <c r="E21" s="93" t="b">
        <v>0</v>
      </c>
      <c r="F21" s="93" t="b">
        <v>0</v>
      </c>
      <c r="G21" s="93" t="b">
        <v>0</v>
      </c>
    </row>
    <row r="22" spans="1:7" ht="15">
      <c r="A22" s="93" t="s">
        <v>685</v>
      </c>
      <c r="B22" s="93">
        <v>12</v>
      </c>
      <c r="C22" s="133">
        <v>0.0059273355081856235</v>
      </c>
      <c r="D22" s="93" t="s">
        <v>894</v>
      </c>
      <c r="E22" s="93" t="b">
        <v>0</v>
      </c>
      <c r="F22" s="93" t="b">
        <v>0</v>
      </c>
      <c r="G22" s="93" t="b">
        <v>0</v>
      </c>
    </row>
    <row r="23" spans="1:7" ht="15">
      <c r="A23" s="93" t="s">
        <v>672</v>
      </c>
      <c r="B23" s="93">
        <v>11</v>
      </c>
      <c r="C23" s="133">
        <v>0.00601638410800615</v>
      </c>
      <c r="D23" s="93" t="s">
        <v>894</v>
      </c>
      <c r="E23" s="93" t="b">
        <v>0</v>
      </c>
      <c r="F23" s="93" t="b">
        <v>0</v>
      </c>
      <c r="G23" s="93" t="b">
        <v>0</v>
      </c>
    </row>
    <row r="24" spans="1:7" ht="15">
      <c r="A24" s="93" t="s">
        <v>682</v>
      </c>
      <c r="B24" s="93">
        <v>11</v>
      </c>
      <c r="C24" s="133">
        <v>0.008150086323755232</v>
      </c>
      <c r="D24" s="93" t="s">
        <v>894</v>
      </c>
      <c r="E24" s="93" t="b">
        <v>0</v>
      </c>
      <c r="F24" s="93" t="b">
        <v>0</v>
      </c>
      <c r="G24" s="93" t="b">
        <v>0</v>
      </c>
    </row>
    <row r="25" spans="1:7" ht="15">
      <c r="A25" s="93" t="s">
        <v>226</v>
      </c>
      <c r="B25" s="93">
        <v>10</v>
      </c>
      <c r="C25" s="133">
        <v>0.00604998266702647</v>
      </c>
      <c r="D25" s="93" t="s">
        <v>894</v>
      </c>
      <c r="E25" s="93" t="b">
        <v>0</v>
      </c>
      <c r="F25" s="93" t="b">
        <v>0</v>
      </c>
      <c r="G25" s="93" t="b">
        <v>0</v>
      </c>
    </row>
    <row r="26" spans="1:7" ht="15">
      <c r="A26" s="93" t="s">
        <v>811</v>
      </c>
      <c r="B26" s="93">
        <v>10</v>
      </c>
      <c r="C26" s="133">
        <v>0.00604998266702647</v>
      </c>
      <c r="D26" s="93" t="s">
        <v>894</v>
      </c>
      <c r="E26" s="93" t="b">
        <v>0</v>
      </c>
      <c r="F26" s="93" t="b">
        <v>0</v>
      </c>
      <c r="G26" s="93" t="b">
        <v>0</v>
      </c>
    </row>
    <row r="27" spans="1:7" ht="15">
      <c r="A27" s="93" t="s">
        <v>812</v>
      </c>
      <c r="B27" s="93">
        <v>10</v>
      </c>
      <c r="C27" s="133">
        <v>0.00604998266702647</v>
      </c>
      <c r="D27" s="93" t="s">
        <v>894</v>
      </c>
      <c r="E27" s="93" t="b">
        <v>0</v>
      </c>
      <c r="F27" s="93" t="b">
        <v>0</v>
      </c>
      <c r="G27" s="93" t="b">
        <v>0</v>
      </c>
    </row>
    <row r="28" spans="1:7" ht="15">
      <c r="A28" s="93" t="s">
        <v>813</v>
      </c>
      <c r="B28" s="93">
        <v>9</v>
      </c>
      <c r="C28" s="133">
        <v>0.0060225684326465105</v>
      </c>
      <c r="D28" s="93" t="s">
        <v>894</v>
      </c>
      <c r="E28" s="93" t="b">
        <v>0</v>
      </c>
      <c r="F28" s="93" t="b">
        <v>0</v>
      </c>
      <c r="G28" s="93" t="b">
        <v>0</v>
      </c>
    </row>
    <row r="29" spans="1:7" ht="15">
      <c r="A29" s="93" t="s">
        <v>814</v>
      </c>
      <c r="B29" s="93">
        <v>9</v>
      </c>
      <c r="C29" s="133">
        <v>0.0060225684326465105</v>
      </c>
      <c r="D29" s="93" t="s">
        <v>894</v>
      </c>
      <c r="E29" s="93" t="b">
        <v>0</v>
      </c>
      <c r="F29" s="93" t="b">
        <v>0</v>
      </c>
      <c r="G29" s="93" t="b">
        <v>0</v>
      </c>
    </row>
    <row r="30" spans="1:7" ht="15">
      <c r="A30" s="93" t="s">
        <v>815</v>
      </c>
      <c r="B30" s="93">
        <v>9</v>
      </c>
      <c r="C30" s="133">
        <v>0.0060225684326465105</v>
      </c>
      <c r="D30" s="93" t="s">
        <v>894</v>
      </c>
      <c r="E30" s="93" t="b">
        <v>0</v>
      </c>
      <c r="F30" s="93" t="b">
        <v>0</v>
      </c>
      <c r="G30" s="93" t="b">
        <v>0</v>
      </c>
    </row>
    <row r="31" spans="1:7" ht="15">
      <c r="A31" s="93" t="s">
        <v>816</v>
      </c>
      <c r="B31" s="93">
        <v>9</v>
      </c>
      <c r="C31" s="133">
        <v>0.007400268607717495</v>
      </c>
      <c r="D31" s="93" t="s">
        <v>894</v>
      </c>
      <c r="E31" s="93" t="b">
        <v>1</v>
      </c>
      <c r="F31" s="93" t="b">
        <v>0</v>
      </c>
      <c r="G31" s="93" t="b">
        <v>0</v>
      </c>
    </row>
    <row r="32" spans="1:7" ht="15">
      <c r="A32" s="93" t="s">
        <v>817</v>
      </c>
      <c r="B32" s="93">
        <v>8</v>
      </c>
      <c r="C32" s="133">
        <v>0.0059273355081856235</v>
      </c>
      <c r="D32" s="93" t="s">
        <v>894</v>
      </c>
      <c r="E32" s="93" t="b">
        <v>0</v>
      </c>
      <c r="F32" s="93" t="b">
        <v>0</v>
      </c>
      <c r="G32" s="93" t="b">
        <v>0</v>
      </c>
    </row>
    <row r="33" spans="1:7" ht="15">
      <c r="A33" s="93" t="s">
        <v>818</v>
      </c>
      <c r="B33" s="93">
        <v>8</v>
      </c>
      <c r="C33" s="133">
        <v>0.0059273355081856235</v>
      </c>
      <c r="D33" s="93" t="s">
        <v>894</v>
      </c>
      <c r="E33" s="93" t="b">
        <v>0</v>
      </c>
      <c r="F33" s="93" t="b">
        <v>0</v>
      </c>
      <c r="G33" s="93" t="b">
        <v>0</v>
      </c>
    </row>
    <row r="34" spans="1:7" ht="15">
      <c r="A34" s="93" t="s">
        <v>229</v>
      </c>
      <c r="B34" s="93">
        <v>8</v>
      </c>
      <c r="C34" s="133">
        <v>0.0059273355081856235</v>
      </c>
      <c r="D34" s="93" t="s">
        <v>894</v>
      </c>
      <c r="E34" s="93" t="b">
        <v>0</v>
      </c>
      <c r="F34" s="93" t="b">
        <v>0</v>
      </c>
      <c r="G34" s="93" t="b">
        <v>0</v>
      </c>
    </row>
    <row r="35" spans="1:7" ht="15">
      <c r="A35" s="93" t="s">
        <v>684</v>
      </c>
      <c r="B35" s="93">
        <v>8</v>
      </c>
      <c r="C35" s="133">
        <v>0.0059273355081856235</v>
      </c>
      <c r="D35" s="93" t="s">
        <v>894</v>
      </c>
      <c r="E35" s="93" t="b">
        <v>0</v>
      </c>
      <c r="F35" s="93" t="b">
        <v>0</v>
      </c>
      <c r="G35" s="93" t="b">
        <v>0</v>
      </c>
    </row>
    <row r="36" spans="1:7" ht="15">
      <c r="A36" s="93" t="s">
        <v>819</v>
      </c>
      <c r="B36" s="93">
        <v>8</v>
      </c>
      <c r="C36" s="133">
        <v>0.0059273355081856235</v>
      </c>
      <c r="D36" s="93" t="s">
        <v>894</v>
      </c>
      <c r="E36" s="93" t="b">
        <v>0</v>
      </c>
      <c r="F36" s="93" t="b">
        <v>0</v>
      </c>
      <c r="G36" s="93" t="b">
        <v>0</v>
      </c>
    </row>
    <row r="37" spans="1:7" ht="15">
      <c r="A37" s="93" t="s">
        <v>820</v>
      </c>
      <c r="B37" s="93">
        <v>8</v>
      </c>
      <c r="C37" s="133">
        <v>0.0059273355081856235</v>
      </c>
      <c r="D37" s="93" t="s">
        <v>894</v>
      </c>
      <c r="E37" s="93" t="b">
        <v>0</v>
      </c>
      <c r="F37" s="93" t="b">
        <v>0</v>
      </c>
      <c r="G37" s="93" t="b">
        <v>0</v>
      </c>
    </row>
    <row r="38" spans="1:7" ht="15">
      <c r="A38" s="93" t="s">
        <v>821</v>
      </c>
      <c r="B38" s="93">
        <v>8</v>
      </c>
      <c r="C38" s="133">
        <v>0.0059273355081856235</v>
      </c>
      <c r="D38" s="93" t="s">
        <v>894</v>
      </c>
      <c r="E38" s="93" t="b">
        <v>0</v>
      </c>
      <c r="F38" s="93" t="b">
        <v>0</v>
      </c>
      <c r="G38" s="93" t="b">
        <v>0</v>
      </c>
    </row>
    <row r="39" spans="1:7" ht="15">
      <c r="A39" s="93" t="s">
        <v>266</v>
      </c>
      <c r="B39" s="93">
        <v>8</v>
      </c>
      <c r="C39" s="133">
        <v>0.0059273355081856235</v>
      </c>
      <c r="D39" s="93" t="s">
        <v>894</v>
      </c>
      <c r="E39" s="93" t="b">
        <v>1</v>
      </c>
      <c r="F39" s="93" t="b">
        <v>0</v>
      </c>
      <c r="G39" s="93" t="b">
        <v>0</v>
      </c>
    </row>
    <row r="40" spans="1:7" ht="15">
      <c r="A40" s="93" t="s">
        <v>822</v>
      </c>
      <c r="B40" s="93">
        <v>8</v>
      </c>
      <c r="C40" s="133">
        <v>0.0059273355081856235</v>
      </c>
      <c r="D40" s="93" t="s">
        <v>894</v>
      </c>
      <c r="E40" s="93" t="b">
        <v>0</v>
      </c>
      <c r="F40" s="93" t="b">
        <v>0</v>
      </c>
      <c r="G40" s="93" t="b">
        <v>0</v>
      </c>
    </row>
    <row r="41" spans="1:7" ht="15">
      <c r="A41" s="93" t="s">
        <v>823</v>
      </c>
      <c r="B41" s="93">
        <v>8</v>
      </c>
      <c r="C41" s="133">
        <v>0.0059273355081856235</v>
      </c>
      <c r="D41" s="93" t="s">
        <v>894</v>
      </c>
      <c r="E41" s="93" t="b">
        <v>0</v>
      </c>
      <c r="F41" s="93" t="b">
        <v>0</v>
      </c>
      <c r="G41" s="93" t="b">
        <v>0</v>
      </c>
    </row>
    <row r="42" spans="1:7" ht="15">
      <c r="A42" s="93" t="s">
        <v>824</v>
      </c>
      <c r="B42" s="93">
        <v>8</v>
      </c>
      <c r="C42" s="133">
        <v>0.0059273355081856235</v>
      </c>
      <c r="D42" s="93" t="s">
        <v>894</v>
      </c>
      <c r="E42" s="93" t="b">
        <v>0</v>
      </c>
      <c r="F42" s="93" t="b">
        <v>0</v>
      </c>
      <c r="G42" s="93" t="b">
        <v>0</v>
      </c>
    </row>
    <row r="43" spans="1:7" ht="15">
      <c r="A43" s="93" t="s">
        <v>825</v>
      </c>
      <c r="B43" s="93">
        <v>8</v>
      </c>
      <c r="C43" s="133">
        <v>0.0059273355081856235</v>
      </c>
      <c r="D43" s="93" t="s">
        <v>894</v>
      </c>
      <c r="E43" s="93" t="b">
        <v>0</v>
      </c>
      <c r="F43" s="93" t="b">
        <v>0</v>
      </c>
      <c r="G43" s="93" t="b">
        <v>0</v>
      </c>
    </row>
    <row r="44" spans="1:7" ht="15">
      <c r="A44" s="93" t="s">
        <v>826</v>
      </c>
      <c r="B44" s="93">
        <v>8</v>
      </c>
      <c r="C44" s="133">
        <v>0.0059273355081856235</v>
      </c>
      <c r="D44" s="93" t="s">
        <v>894</v>
      </c>
      <c r="E44" s="93" t="b">
        <v>0</v>
      </c>
      <c r="F44" s="93" t="b">
        <v>0</v>
      </c>
      <c r="G44" s="93" t="b">
        <v>0</v>
      </c>
    </row>
    <row r="45" spans="1:7" ht="15">
      <c r="A45" s="93" t="s">
        <v>228</v>
      </c>
      <c r="B45" s="93">
        <v>7</v>
      </c>
      <c r="C45" s="133">
        <v>0.0057557644726691625</v>
      </c>
      <c r="D45" s="93" t="s">
        <v>894</v>
      </c>
      <c r="E45" s="93" t="b">
        <v>0</v>
      </c>
      <c r="F45" s="93" t="b">
        <v>0</v>
      </c>
      <c r="G45" s="93" t="b">
        <v>0</v>
      </c>
    </row>
    <row r="46" spans="1:7" ht="15">
      <c r="A46" s="93" t="s">
        <v>827</v>
      </c>
      <c r="B46" s="93">
        <v>6</v>
      </c>
      <c r="C46" s="133">
        <v>0.005496879498810747</v>
      </c>
      <c r="D46" s="93" t="s">
        <v>894</v>
      </c>
      <c r="E46" s="93" t="b">
        <v>0</v>
      </c>
      <c r="F46" s="93" t="b">
        <v>0</v>
      </c>
      <c r="G46" s="93" t="b">
        <v>0</v>
      </c>
    </row>
    <row r="47" spans="1:7" ht="15">
      <c r="A47" s="93" t="s">
        <v>828</v>
      </c>
      <c r="B47" s="93">
        <v>6</v>
      </c>
      <c r="C47" s="133">
        <v>0.005496879498810747</v>
      </c>
      <c r="D47" s="93" t="s">
        <v>894</v>
      </c>
      <c r="E47" s="93" t="b">
        <v>0</v>
      </c>
      <c r="F47" s="93" t="b">
        <v>0</v>
      </c>
      <c r="G47" s="93" t="b">
        <v>0</v>
      </c>
    </row>
    <row r="48" spans="1:7" ht="15">
      <c r="A48" s="93" t="s">
        <v>829</v>
      </c>
      <c r="B48" s="93">
        <v>6</v>
      </c>
      <c r="C48" s="133">
        <v>0.005496879498810747</v>
      </c>
      <c r="D48" s="93" t="s">
        <v>894</v>
      </c>
      <c r="E48" s="93" t="b">
        <v>0</v>
      </c>
      <c r="F48" s="93" t="b">
        <v>0</v>
      </c>
      <c r="G48" s="93" t="b">
        <v>0</v>
      </c>
    </row>
    <row r="49" spans="1:7" ht="15">
      <c r="A49" s="93" t="s">
        <v>830</v>
      </c>
      <c r="B49" s="93">
        <v>6</v>
      </c>
      <c r="C49" s="133">
        <v>0.005496879498810747</v>
      </c>
      <c r="D49" s="93" t="s">
        <v>894</v>
      </c>
      <c r="E49" s="93" t="b">
        <v>0</v>
      </c>
      <c r="F49" s="93" t="b">
        <v>0</v>
      </c>
      <c r="G49" s="93" t="b">
        <v>0</v>
      </c>
    </row>
    <row r="50" spans="1:7" ht="15">
      <c r="A50" s="93" t="s">
        <v>831</v>
      </c>
      <c r="B50" s="93">
        <v>6</v>
      </c>
      <c r="C50" s="133">
        <v>0.005496879498810747</v>
      </c>
      <c r="D50" s="93" t="s">
        <v>894</v>
      </c>
      <c r="E50" s="93" t="b">
        <v>0</v>
      </c>
      <c r="F50" s="93" t="b">
        <v>0</v>
      </c>
      <c r="G50" s="93" t="b">
        <v>0</v>
      </c>
    </row>
    <row r="51" spans="1:7" ht="15">
      <c r="A51" s="93" t="s">
        <v>832</v>
      </c>
      <c r="B51" s="93">
        <v>6</v>
      </c>
      <c r="C51" s="133">
        <v>0.005496879498810747</v>
      </c>
      <c r="D51" s="93" t="s">
        <v>894</v>
      </c>
      <c r="E51" s="93" t="b">
        <v>0</v>
      </c>
      <c r="F51" s="93" t="b">
        <v>0</v>
      </c>
      <c r="G51" s="93" t="b">
        <v>0</v>
      </c>
    </row>
    <row r="52" spans="1:7" ht="15">
      <c r="A52" s="93" t="s">
        <v>833</v>
      </c>
      <c r="B52" s="93">
        <v>6</v>
      </c>
      <c r="C52" s="133">
        <v>0.005496879498810747</v>
      </c>
      <c r="D52" s="93" t="s">
        <v>894</v>
      </c>
      <c r="E52" s="93" t="b">
        <v>0</v>
      </c>
      <c r="F52" s="93" t="b">
        <v>0</v>
      </c>
      <c r="G52" s="93" t="b">
        <v>0</v>
      </c>
    </row>
    <row r="53" spans="1:7" ht="15">
      <c r="A53" s="93" t="s">
        <v>834</v>
      </c>
      <c r="B53" s="93">
        <v>6</v>
      </c>
      <c r="C53" s="133">
        <v>0.005496879498810747</v>
      </c>
      <c r="D53" s="93" t="s">
        <v>894</v>
      </c>
      <c r="E53" s="93" t="b">
        <v>0</v>
      </c>
      <c r="F53" s="93" t="b">
        <v>0</v>
      </c>
      <c r="G53" s="93" t="b">
        <v>0</v>
      </c>
    </row>
    <row r="54" spans="1:7" ht="15">
      <c r="A54" s="93" t="s">
        <v>835</v>
      </c>
      <c r="B54" s="93">
        <v>6</v>
      </c>
      <c r="C54" s="133">
        <v>0.006978713375857153</v>
      </c>
      <c r="D54" s="93" t="s">
        <v>894</v>
      </c>
      <c r="E54" s="93" t="b">
        <v>0</v>
      </c>
      <c r="F54" s="93" t="b">
        <v>0</v>
      </c>
      <c r="G54" s="93" t="b">
        <v>0</v>
      </c>
    </row>
    <row r="55" spans="1:7" ht="15">
      <c r="A55" s="93" t="s">
        <v>836</v>
      </c>
      <c r="B55" s="93">
        <v>6</v>
      </c>
      <c r="C55" s="133">
        <v>0.005496879498810747</v>
      </c>
      <c r="D55" s="93" t="s">
        <v>894</v>
      </c>
      <c r="E55" s="93" t="b">
        <v>0</v>
      </c>
      <c r="F55" s="93" t="b">
        <v>0</v>
      </c>
      <c r="G55" s="93" t="b">
        <v>0</v>
      </c>
    </row>
    <row r="56" spans="1:7" ht="15">
      <c r="A56" s="93" t="s">
        <v>679</v>
      </c>
      <c r="B56" s="93">
        <v>5</v>
      </c>
      <c r="C56" s="133">
        <v>0.00513600112077818</v>
      </c>
      <c r="D56" s="93" t="s">
        <v>894</v>
      </c>
      <c r="E56" s="93" t="b">
        <v>0</v>
      </c>
      <c r="F56" s="93" t="b">
        <v>0</v>
      </c>
      <c r="G56" s="93" t="b">
        <v>0</v>
      </c>
    </row>
    <row r="57" spans="1:7" ht="15">
      <c r="A57" s="93" t="s">
        <v>680</v>
      </c>
      <c r="B57" s="93">
        <v>5</v>
      </c>
      <c r="C57" s="133">
        <v>0.00513600112077818</v>
      </c>
      <c r="D57" s="93" t="s">
        <v>894</v>
      </c>
      <c r="E57" s="93" t="b">
        <v>0</v>
      </c>
      <c r="F57" s="93" t="b">
        <v>0</v>
      </c>
      <c r="G57" s="93" t="b">
        <v>0</v>
      </c>
    </row>
    <row r="58" spans="1:7" ht="15">
      <c r="A58" s="93" t="s">
        <v>837</v>
      </c>
      <c r="B58" s="93">
        <v>5</v>
      </c>
      <c r="C58" s="133">
        <v>0.00513600112077818</v>
      </c>
      <c r="D58" s="93" t="s">
        <v>894</v>
      </c>
      <c r="E58" s="93" t="b">
        <v>0</v>
      </c>
      <c r="F58" s="93" t="b">
        <v>0</v>
      </c>
      <c r="G58" s="93" t="b">
        <v>0</v>
      </c>
    </row>
    <row r="59" spans="1:7" ht="15">
      <c r="A59" s="93" t="s">
        <v>635</v>
      </c>
      <c r="B59" s="93">
        <v>5</v>
      </c>
      <c r="C59" s="133">
        <v>0.00513600112077818</v>
      </c>
      <c r="D59" s="93" t="s">
        <v>894</v>
      </c>
      <c r="E59" s="93" t="b">
        <v>0</v>
      </c>
      <c r="F59" s="93" t="b">
        <v>0</v>
      </c>
      <c r="G59" s="93" t="b">
        <v>0</v>
      </c>
    </row>
    <row r="60" spans="1:7" ht="15">
      <c r="A60" s="93" t="s">
        <v>838</v>
      </c>
      <c r="B60" s="93">
        <v>5</v>
      </c>
      <c r="C60" s="133">
        <v>0.00513600112077818</v>
      </c>
      <c r="D60" s="93" t="s">
        <v>894</v>
      </c>
      <c r="E60" s="93" t="b">
        <v>0</v>
      </c>
      <c r="F60" s="93" t="b">
        <v>0</v>
      </c>
      <c r="G60" s="93" t="b">
        <v>0</v>
      </c>
    </row>
    <row r="61" spans="1:7" ht="15">
      <c r="A61" s="93" t="s">
        <v>839</v>
      </c>
      <c r="B61" s="93">
        <v>5</v>
      </c>
      <c r="C61" s="133">
        <v>0.00513600112077818</v>
      </c>
      <c r="D61" s="93" t="s">
        <v>894</v>
      </c>
      <c r="E61" s="93" t="b">
        <v>0</v>
      </c>
      <c r="F61" s="93" t="b">
        <v>0</v>
      </c>
      <c r="G61" s="93" t="b">
        <v>0</v>
      </c>
    </row>
    <row r="62" spans="1:7" ht="15">
      <c r="A62" s="93" t="s">
        <v>227</v>
      </c>
      <c r="B62" s="93">
        <v>5</v>
      </c>
      <c r="C62" s="133">
        <v>0.00513600112077818</v>
      </c>
      <c r="D62" s="93" t="s">
        <v>894</v>
      </c>
      <c r="E62" s="93" t="b">
        <v>0</v>
      </c>
      <c r="F62" s="93" t="b">
        <v>0</v>
      </c>
      <c r="G62" s="93" t="b">
        <v>0</v>
      </c>
    </row>
    <row r="63" spans="1:7" ht="15">
      <c r="A63" s="93" t="s">
        <v>840</v>
      </c>
      <c r="B63" s="93">
        <v>4</v>
      </c>
      <c r="C63" s="133">
        <v>0.004652475583904768</v>
      </c>
      <c r="D63" s="93" t="s">
        <v>894</v>
      </c>
      <c r="E63" s="93" t="b">
        <v>0</v>
      </c>
      <c r="F63" s="93" t="b">
        <v>0</v>
      </c>
      <c r="G63" s="93" t="b">
        <v>0</v>
      </c>
    </row>
    <row r="64" spans="1:7" ht="15">
      <c r="A64" s="93" t="s">
        <v>841</v>
      </c>
      <c r="B64" s="93">
        <v>3</v>
      </c>
      <c r="C64" s="133">
        <v>0.00401504562176434</v>
      </c>
      <c r="D64" s="93" t="s">
        <v>894</v>
      </c>
      <c r="E64" s="93" t="b">
        <v>0</v>
      </c>
      <c r="F64" s="93" t="b">
        <v>0</v>
      </c>
      <c r="G64" s="93" t="b">
        <v>0</v>
      </c>
    </row>
    <row r="65" spans="1:7" ht="15">
      <c r="A65" s="93" t="s">
        <v>842</v>
      </c>
      <c r="B65" s="93">
        <v>3</v>
      </c>
      <c r="C65" s="133">
        <v>0.00401504562176434</v>
      </c>
      <c r="D65" s="93" t="s">
        <v>894</v>
      </c>
      <c r="E65" s="93" t="b">
        <v>0</v>
      </c>
      <c r="F65" s="93" t="b">
        <v>0</v>
      </c>
      <c r="G65" s="93" t="b">
        <v>0</v>
      </c>
    </row>
    <row r="66" spans="1:7" ht="15">
      <c r="A66" s="93" t="s">
        <v>843</v>
      </c>
      <c r="B66" s="93">
        <v>3</v>
      </c>
      <c r="C66" s="133">
        <v>0.00401504562176434</v>
      </c>
      <c r="D66" s="93" t="s">
        <v>894</v>
      </c>
      <c r="E66" s="93" t="b">
        <v>0</v>
      </c>
      <c r="F66" s="93" t="b">
        <v>0</v>
      </c>
      <c r="G66" s="93" t="b">
        <v>0</v>
      </c>
    </row>
    <row r="67" spans="1:7" ht="15">
      <c r="A67" s="93" t="s">
        <v>269</v>
      </c>
      <c r="B67" s="93">
        <v>3</v>
      </c>
      <c r="C67" s="133">
        <v>0.00401504562176434</v>
      </c>
      <c r="D67" s="93" t="s">
        <v>894</v>
      </c>
      <c r="E67" s="93" t="b">
        <v>0</v>
      </c>
      <c r="F67" s="93" t="b">
        <v>0</v>
      </c>
      <c r="G67" s="93" t="b">
        <v>0</v>
      </c>
    </row>
    <row r="68" spans="1:7" ht="15">
      <c r="A68" s="93" t="s">
        <v>844</v>
      </c>
      <c r="B68" s="93">
        <v>3</v>
      </c>
      <c r="C68" s="133">
        <v>0.00401504562176434</v>
      </c>
      <c r="D68" s="93" t="s">
        <v>894</v>
      </c>
      <c r="E68" s="93" t="b">
        <v>0</v>
      </c>
      <c r="F68" s="93" t="b">
        <v>0</v>
      </c>
      <c r="G68" s="93" t="b">
        <v>0</v>
      </c>
    </row>
    <row r="69" spans="1:7" ht="15">
      <c r="A69" s="93" t="s">
        <v>845</v>
      </c>
      <c r="B69" s="93">
        <v>3</v>
      </c>
      <c r="C69" s="133">
        <v>0.00401504562176434</v>
      </c>
      <c r="D69" s="93" t="s">
        <v>894</v>
      </c>
      <c r="E69" s="93" t="b">
        <v>0</v>
      </c>
      <c r="F69" s="93" t="b">
        <v>0</v>
      </c>
      <c r="G69" s="93" t="b">
        <v>0</v>
      </c>
    </row>
    <row r="70" spans="1:7" ht="15">
      <c r="A70" s="93" t="s">
        <v>232</v>
      </c>
      <c r="B70" s="93">
        <v>3</v>
      </c>
      <c r="C70" s="133">
        <v>0.00401504562176434</v>
      </c>
      <c r="D70" s="93" t="s">
        <v>894</v>
      </c>
      <c r="E70" s="93" t="b">
        <v>0</v>
      </c>
      <c r="F70" s="93" t="b">
        <v>0</v>
      </c>
      <c r="G70" s="93" t="b">
        <v>0</v>
      </c>
    </row>
    <row r="71" spans="1:7" ht="15">
      <c r="A71" s="93" t="s">
        <v>846</v>
      </c>
      <c r="B71" s="93">
        <v>3</v>
      </c>
      <c r="C71" s="133">
        <v>0.00401504562176434</v>
      </c>
      <c r="D71" s="93" t="s">
        <v>894</v>
      </c>
      <c r="E71" s="93" t="b">
        <v>0</v>
      </c>
      <c r="F71" s="93" t="b">
        <v>0</v>
      </c>
      <c r="G71" s="93" t="b">
        <v>0</v>
      </c>
    </row>
    <row r="72" spans="1:7" ht="15">
      <c r="A72" s="93" t="s">
        <v>847</v>
      </c>
      <c r="B72" s="93">
        <v>3</v>
      </c>
      <c r="C72" s="133">
        <v>0.00401504562176434</v>
      </c>
      <c r="D72" s="93" t="s">
        <v>894</v>
      </c>
      <c r="E72" s="93" t="b">
        <v>0</v>
      </c>
      <c r="F72" s="93" t="b">
        <v>0</v>
      </c>
      <c r="G72" s="93" t="b">
        <v>0</v>
      </c>
    </row>
    <row r="73" spans="1:7" ht="15">
      <c r="A73" s="93" t="s">
        <v>848</v>
      </c>
      <c r="B73" s="93">
        <v>3</v>
      </c>
      <c r="C73" s="133">
        <v>0.00401504562176434</v>
      </c>
      <c r="D73" s="93" t="s">
        <v>894</v>
      </c>
      <c r="E73" s="93" t="b">
        <v>0</v>
      </c>
      <c r="F73" s="93" t="b">
        <v>0</v>
      </c>
      <c r="G73" s="93" t="b">
        <v>0</v>
      </c>
    </row>
    <row r="74" spans="1:7" ht="15">
      <c r="A74" s="93" t="s">
        <v>849</v>
      </c>
      <c r="B74" s="93">
        <v>3</v>
      </c>
      <c r="C74" s="133">
        <v>0.00401504562176434</v>
      </c>
      <c r="D74" s="93" t="s">
        <v>894</v>
      </c>
      <c r="E74" s="93" t="b">
        <v>0</v>
      </c>
      <c r="F74" s="93" t="b">
        <v>0</v>
      </c>
      <c r="G74" s="93" t="b">
        <v>0</v>
      </c>
    </row>
    <row r="75" spans="1:7" ht="15">
      <c r="A75" s="93" t="s">
        <v>850</v>
      </c>
      <c r="B75" s="93">
        <v>3</v>
      </c>
      <c r="C75" s="133">
        <v>0.00401504562176434</v>
      </c>
      <c r="D75" s="93" t="s">
        <v>894</v>
      </c>
      <c r="E75" s="93" t="b">
        <v>0</v>
      </c>
      <c r="F75" s="93" t="b">
        <v>0</v>
      </c>
      <c r="G75" s="93" t="b">
        <v>0</v>
      </c>
    </row>
    <row r="76" spans="1:7" ht="15">
      <c r="A76" s="93" t="s">
        <v>851</v>
      </c>
      <c r="B76" s="93">
        <v>3</v>
      </c>
      <c r="C76" s="133">
        <v>0.00401504562176434</v>
      </c>
      <c r="D76" s="93" t="s">
        <v>894</v>
      </c>
      <c r="E76" s="93" t="b">
        <v>0</v>
      </c>
      <c r="F76" s="93" t="b">
        <v>0</v>
      </c>
      <c r="G76" s="93" t="b">
        <v>0</v>
      </c>
    </row>
    <row r="77" spans="1:7" ht="15">
      <c r="A77" s="93" t="s">
        <v>852</v>
      </c>
      <c r="B77" s="93">
        <v>3</v>
      </c>
      <c r="C77" s="133">
        <v>0.00401504562176434</v>
      </c>
      <c r="D77" s="93" t="s">
        <v>894</v>
      </c>
      <c r="E77" s="93" t="b">
        <v>0</v>
      </c>
      <c r="F77" s="93" t="b">
        <v>0</v>
      </c>
      <c r="G77" s="93" t="b">
        <v>0</v>
      </c>
    </row>
    <row r="78" spans="1:7" ht="15">
      <c r="A78" s="93" t="s">
        <v>853</v>
      </c>
      <c r="B78" s="93">
        <v>2</v>
      </c>
      <c r="C78" s="133">
        <v>0.003170641706858362</v>
      </c>
      <c r="D78" s="93" t="s">
        <v>894</v>
      </c>
      <c r="E78" s="93" t="b">
        <v>0</v>
      </c>
      <c r="F78" s="93" t="b">
        <v>0</v>
      </c>
      <c r="G78" s="93" t="b">
        <v>0</v>
      </c>
    </row>
    <row r="79" spans="1:7" ht="15">
      <c r="A79" s="93" t="s">
        <v>854</v>
      </c>
      <c r="B79" s="93">
        <v>2</v>
      </c>
      <c r="C79" s="133">
        <v>0.003170641706858362</v>
      </c>
      <c r="D79" s="93" t="s">
        <v>894</v>
      </c>
      <c r="E79" s="93" t="b">
        <v>0</v>
      </c>
      <c r="F79" s="93" t="b">
        <v>0</v>
      </c>
      <c r="G79" s="93" t="b">
        <v>0</v>
      </c>
    </row>
    <row r="80" spans="1:7" ht="15">
      <c r="A80" s="93" t="s">
        <v>855</v>
      </c>
      <c r="B80" s="93">
        <v>2</v>
      </c>
      <c r="C80" s="133">
        <v>0.003170641706858362</v>
      </c>
      <c r="D80" s="93" t="s">
        <v>894</v>
      </c>
      <c r="E80" s="93" t="b">
        <v>0</v>
      </c>
      <c r="F80" s="93" t="b">
        <v>0</v>
      </c>
      <c r="G80" s="93" t="b">
        <v>0</v>
      </c>
    </row>
    <row r="81" spans="1:7" ht="15">
      <c r="A81" s="93" t="s">
        <v>856</v>
      </c>
      <c r="B81" s="93">
        <v>2</v>
      </c>
      <c r="C81" s="133">
        <v>0.003170641706858362</v>
      </c>
      <c r="D81" s="93" t="s">
        <v>894</v>
      </c>
      <c r="E81" s="93" t="b">
        <v>0</v>
      </c>
      <c r="F81" s="93" t="b">
        <v>0</v>
      </c>
      <c r="G81" s="93" t="b">
        <v>0</v>
      </c>
    </row>
    <row r="82" spans="1:7" ht="15">
      <c r="A82" s="93" t="s">
        <v>857</v>
      </c>
      <c r="B82" s="93">
        <v>2</v>
      </c>
      <c r="C82" s="133">
        <v>0.003170641706858362</v>
      </c>
      <c r="D82" s="93" t="s">
        <v>894</v>
      </c>
      <c r="E82" s="93" t="b">
        <v>0</v>
      </c>
      <c r="F82" s="93" t="b">
        <v>1</v>
      </c>
      <c r="G82" s="93" t="b">
        <v>0</v>
      </c>
    </row>
    <row r="83" spans="1:7" ht="15">
      <c r="A83" s="93" t="s">
        <v>858</v>
      </c>
      <c r="B83" s="93">
        <v>2</v>
      </c>
      <c r="C83" s="133">
        <v>0.003170641706858362</v>
      </c>
      <c r="D83" s="93" t="s">
        <v>894</v>
      </c>
      <c r="E83" s="93" t="b">
        <v>0</v>
      </c>
      <c r="F83" s="93" t="b">
        <v>0</v>
      </c>
      <c r="G83" s="93" t="b">
        <v>0</v>
      </c>
    </row>
    <row r="84" spans="1:7" ht="15">
      <c r="A84" s="93" t="s">
        <v>859</v>
      </c>
      <c r="B84" s="93">
        <v>2</v>
      </c>
      <c r="C84" s="133">
        <v>0.003170641706858362</v>
      </c>
      <c r="D84" s="93" t="s">
        <v>894</v>
      </c>
      <c r="E84" s="93" t="b">
        <v>0</v>
      </c>
      <c r="F84" s="93" t="b">
        <v>0</v>
      </c>
      <c r="G84" s="93" t="b">
        <v>0</v>
      </c>
    </row>
    <row r="85" spans="1:7" ht="15">
      <c r="A85" s="93" t="s">
        <v>860</v>
      </c>
      <c r="B85" s="93">
        <v>2</v>
      </c>
      <c r="C85" s="133">
        <v>0.003170641706858362</v>
      </c>
      <c r="D85" s="93" t="s">
        <v>894</v>
      </c>
      <c r="E85" s="93" t="b">
        <v>0</v>
      </c>
      <c r="F85" s="93" t="b">
        <v>0</v>
      </c>
      <c r="G85" s="93" t="b">
        <v>0</v>
      </c>
    </row>
    <row r="86" spans="1:7" ht="15">
      <c r="A86" s="93" t="s">
        <v>861</v>
      </c>
      <c r="B86" s="93">
        <v>2</v>
      </c>
      <c r="C86" s="133">
        <v>0.003170641706858362</v>
      </c>
      <c r="D86" s="93" t="s">
        <v>894</v>
      </c>
      <c r="E86" s="93" t="b">
        <v>0</v>
      </c>
      <c r="F86" s="93" t="b">
        <v>0</v>
      </c>
      <c r="G86" s="93" t="b">
        <v>0</v>
      </c>
    </row>
    <row r="87" spans="1:7" ht="15">
      <c r="A87" s="93" t="s">
        <v>862</v>
      </c>
      <c r="B87" s="93">
        <v>2</v>
      </c>
      <c r="C87" s="133">
        <v>0.003170641706858362</v>
      </c>
      <c r="D87" s="93" t="s">
        <v>894</v>
      </c>
      <c r="E87" s="93" t="b">
        <v>0</v>
      </c>
      <c r="F87" s="93" t="b">
        <v>0</v>
      </c>
      <c r="G87" s="93" t="b">
        <v>0</v>
      </c>
    </row>
    <row r="88" spans="1:7" ht="15">
      <c r="A88" s="93" t="s">
        <v>863</v>
      </c>
      <c r="B88" s="93">
        <v>2</v>
      </c>
      <c r="C88" s="133">
        <v>0.003170641706858362</v>
      </c>
      <c r="D88" s="93" t="s">
        <v>894</v>
      </c>
      <c r="E88" s="93" t="b">
        <v>0</v>
      </c>
      <c r="F88" s="93" t="b">
        <v>0</v>
      </c>
      <c r="G88" s="93" t="b">
        <v>0</v>
      </c>
    </row>
    <row r="89" spans="1:7" ht="15">
      <c r="A89" s="93" t="s">
        <v>864</v>
      </c>
      <c r="B89" s="93">
        <v>2</v>
      </c>
      <c r="C89" s="133">
        <v>0.003170641706858362</v>
      </c>
      <c r="D89" s="93" t="s">
        <v>894</v>
      </c>
      <c r="E89" s="93" t="b">
        <v>0</v>
      </c>
      <c r="F89" s="93" t="b">
        <v>0</v>
      </c>
      <c r="G89" s="93" t="b">
        <v>0</v>
      </c>
    </row>
    <row r="90" spans="1:7" ht="15">
      <c r="A90" s="93" t="s">
        <v>865</v>
      </c>
      <c r="B90" s="93">
        <v>2</v>
      </c>
      <c r="C90" s="133">
        <v>0.003170641706858362</v>
      </c>
      <c r="D90" s="93" t="s">
        <v>894</v>
      </c>
      <c r="E90" s="93" t="b">
        <v>0</v>
      </c>
      <c r="F90" s="93" t="b">
        <v>0</v>
      </c>
      <c r="G90" s="93" t="b">
        <v>0</v>
      </c>
    </row>
    <row r="91" spans="1:7" ht="15">
      <c r="A91" s="93" t="s">
        <v>866</v>
      </c>
      <c r="B91" s="93">
        <v>2</v>
      </c>
      <c r="C91" s="133">
        <v>0.003170641706858362</v>
      </c>
      <c r="D91" s="93" t="s">
        <v>894</v>
      </c>
      <c r="E91" s="93" t="b">
        <v>0</v>
      </c>
      <c r="F91" s="93" t="b">
        <v>0</v>
      </c>
      <c r="G91" s="93" t="b">
        <v>0</v>
      </c>
    </row>
    <row r="92" spans="1:7" ht="15">
      <c r="A92" s="93" t="s">
        <v>867</v>
      </c>
      <c r="B92" s="93">
        <v>2</v>
      </c>
      <c r="C92" s="133">
        <v>0.003170641706858362</v>
      </c>
      <c r="D92" s="93" t="s">
        <v>894</v>
      </c>
      <c r="E92" s="93" t="b">
        <v>0</v>
      </c>
      <c r="F92" s="93" t="b">
        <v>0</v>
      </c>
      <c r="G92" s="93" t="b">
        <v>0</v>
      </c>
    </row>
    <row r="93" spans="1:7" ht="15">
      <c r="A93" s="93" t="s">
        <v>868</v>
      </c>
      <c r="B93" s="93">
        <v>2</v>
      </c>
      <c r="C93" s="133">
        <v>0.003170641706858362</v>
      </c>
      <c r="D93" s="93" t="s">
        <v>894</v>
      </c>
      <c r="E93" s="93" t="b">
        <v>0</v>
      </c>
      <c r="F93" s="93" t="b">
        <v>0</v>
      </c>
      <c r="G93" s="93" t="b">
        <v>0</v>
      </c>
    </row>
    <row r="94" spans="1:7" ht="15">
      <c r="A94" s="93" t="s">
        <v>869</v>
      </c>
      <c r="B94" s="93">
        <v>2</v>
      </c>
      <c r="C94" s="133">
        <v>0.003170641706858362</v>
      </c>
      <c r="D94" s="93" t="s">
        <v>894</v>
      </c>
      <c r="E94" s="93" t="b">
        <v>0</v>
      </c>
      <c r="F94" s="93" t="b">
        <v>0</v>
      </c>
      <c r="G94" s="93" t="b">
        <v>0</v>
      </c>
    </row>
    <row r="95" spans="1:7" ht="15">
      <c r="A95" s="93" t="s">
        <v>870</v>
      </c>
      <c r="B95" s="93">
        <v>2</v>
      </c>
      <c r="C95" s="133">
        <v>0.003170641706858362</v>
      </c>
      <c r="D95" s="93" t="s">
        <v>894</v>
      </c>
      <c r="E95" s="93" t="b">
        <v>0</v>
      </c>
      <c r="F95" s="93" t="b">
        <v>0</v>
      </c>
      <c r="G95" s="93" t="b">
        <v>0</v>
      </c>
    </row>
    <row r="96" spans="1:7" ht="15">
      <c r="A96" s="93" t="s">
        <v>871</v>
      </c>
      <c r="B96" s="93">
        <v>2</v>
      </c>
      <c r="C96" s="133">
        <v>0.003170641706858362</v>
      </c>
      <c r="D96" s="93" t="s">
        <v>894</v>
      </c>
      <c r="E96" s="93" t="b">
        <v>0</v>
      </c>
      <c r="F96" s="93" t="b">
        <v>0</v>
      </c>
      <c r="G96" s="93" t="b">
        <v>0</v>
      </c>
    </row>
    <row r="97" spans="1:7" ht="15">
      <c r="A97" s="93" t="s">
        <v>872</v>
      </c>
      <c r="B97" s="93">
        <v>2</v>
      </c>
      <c r="C97" s="133">
        <v>0.003170641706858362</v>
      </c>
      <c r="D97" s="93" t="s">
        <v>894</v>
      </c>
      <c r="E97" s="93" t="b">
        <v>0</v>
      </c>
      <c r="F97" s="93" t="b">
        <v>0</v>
      </c>
      <c r="G97" s="93" t="b">
        <v>0</v>
      </c>
    </row>
    <row r="98" spans="1:7" ht="15">
      <c r="A98" s="93" t="s">
        <v>873</v>
      </c>
      <c r="B98" s="93">
        <v>2</v>
      </c>
      <c r="C98" s="133">
        <v>0.003170641706858362</v>
      </c>
      <c r="D98" s="93" t="s">
        <v>894</v>
      </c>
      <c r="E98" s="93" t="b">
        <v>0</v>
      </c>
      <c r="F98" s="93" t="b">
        <v>0</v>
      </c>
      <c r="G98" s="93" t="b">
        <v>0</v>
      </c>
    </row>
    <row r="99" spans="1:7" ht="15">
      <c r="A99" s="93" t="s">
        <v>649</v>
      </c>
      <c r="B99" s="93">
        <v>2</v>
      </c>
      <c r="C99" s="133">
        <v>0.003170641706858362</v>
      </c>
      <c r="D99" s="93" t="s">
        <v>894</v>
      </c>
      <c r="E99" s="93" t="b">
        <v>0</v>
      </c>
      <c r="F99" s="93" t="b">
        <v>0</v>
      </c>
      <c r="G99" s="93" t="b">
        <v>0</v>
      </c>
    </row>
    <row r="100" spans="1:7" ht="15">
      <c r="A100" s="93" t="s">
        <v>874</v>
      </c>
      <c r="B100" s="93">
        <v>2</v>
      </c>
      <c r="C100" s="133">
        <v>0.003170641706858362</v>
      </c>
      <c r="D100" s="93" t="s">
        <v>894</v>
      </c>
      <c r="E100" s="93" t="b">
        <v>0</v>
      </c>
      <c r="F100" s="93" t="b">
        <v>0</v>
      </c>
      <c r="G100" s="93" t="b">
        <v>0</v>
      </c>
    </row>
    <row r="101" spans="1:7" ht="15">
      <c r="A101" s="93" t="s">
        <v>875</v>
      </c>
      <c r="B101" s="93">
        <v>2</v>
      </c>
      <c r="C101" s="133">
        <v>0.003170641706858362</v>
      </c>
      <c r="D101" s="93" t="s">
        <v>894</v>
      </c>
      <c r="E101" s="93" t="b">
        <v>0</v>
      </c>
      <c r="F101" s="93" t="b">
        <v>0</v>
      </c>
      <c r="G101" s="93" t="b">
        <v>0</v>
      </c>
    </row>
    <row r="102" spans="1:7" ht="15">
      <c r="A102" s="93" t="s">
        <v>876</v>
      </c>
      <c r="B102" s="93">
        <v>2</v>
      </c>
      <c r="C102" s="133">
        <v>0.003170641706858362</v>
      </c>
      <c r="D102" s="93" t="s">
        <v>894</v>
      </c>
      <c r="E102" s="93" t="b">
        <v>0</v>
      </c>
      <c r="F102" s="93" t="b">
        <v>0</v>
      </c>
      <c r="G102" s="93" t="b">
        <v>0</v>
      </c>
    </row>
    <row r="103" spans="1:7" ht="15">
      <c r="A103" s="93" t="s">
        <v>877</v>
      </c>
      <c r="B103" s="93">
        <v>2</v>
      </c>
      <c r="C103" s="133">
        <v>0.003170641706858362</v>
      </c>
      <c r="D103" s="93" t="s">
        <v>894</v>
      </c>
      <c r="E103" s="93" t="b">
        <v>0</v>
      </c>
      <c r="F103" s="93" t="b">
        <v>0</v>
      </c>
      <c r="G103" s="93" t="b">
        <v>0</v>
      </c>
    </row>
    <row r="104" spans="1:7" ht="15">
      <c r="A104" s="93" t="s">
        <v>878</v>
      </c>
      <c r="B104" s="93">
        <v>2</v>
      </c>
      <c r="C104" s="133">
        <v>0.003170641706858362</v>
      </c>
      <c r="D104" s="93" t="s">
        <v>894</v>
      </c>
      <c r="E104" s="93" t="b">
        <v>0</v>
      </c>
      <c r="F104" s="93" t="b">
        <v>0</v>
      </c>
      <c r="G104" s="93" t="b">
        <v>0</v>
      </c>
    </row>
    <row r="105" spans="1:7" ht="15">
      <c r="A105" s="93" t="s">
        <v>688</v>
      </c>
      <c r="B105" s="93">
        <v>2</v>
      </c>
      <c r="C105" s="133">
        <v>0.004015045621764341</v>
      </c>
      <c r="D105" s="93" t="s">
        <v>894</v>
      </c>
      <c r="E105" s="93" t="b">
        <v>0</v>
      </c>
      <c r="F105" s="93" t="b">
        <v>0</v>
      </c>
      <c r="G105" s="93" t="b">
        <v>0</v>
      </c>
    </row>
    <row r="106" spans="1:7" ht="15">
      <c r="A106" s="93" t="s">
        <v>879</v>
      </c>
      <c r="B106" s="93">
        <v>2</v>
      </c>
      <c r="C106" s="133">
        <v>0.003170641706858362</v>
      </c>
      <c r="D106" s="93" t="s">
        <v>894</v>
      </c>
      <c r="E106" s="93" t="b">
        <v>0</v>
      </c>
      <c r="F106" s="93" t="b">
        <v>0</v>
      </c>
      <c r="G106" s="93" t="b">
        <v>0</v>
      </c>
    </row>
    <row r="107" spans="1:7" ht="15">
      <c r="A107" s="93" t="s">
        <v>880</v>
      </c>
      <c r="B107" s="93">
        <v>2</v>
      </c>
      <c r="C107" s="133">
        <v>0.003170641706858362</v>
      </c>
      <c r="D107" s="93" t="s">
        <v>894</v>
      </c>
      <c r="E107" s="93" t="b">
        <v>0</v>
      </c>
      <c r="F107" s="93" t="b">
        <v>0</v>
      </c>
      <c r="G107" s="93" t="b">
        <v>0</v>
      </c>
    </row>
    <row r="108" spans="1:7" ht="15">
      <c r="A108" s="93" t="s">
        <v>881</v>
      </c>
      <c r="B108" s="93">
        <v>2</v>
      </c>
      <c r="C108" s="133">
        <v>0.003170641706858362</v>
      </c>
      <c r="D108" s="93" t="s">
        <v>894</v>
      </c>
      <c r="E108" s="93" t="b">
        <v>0</v>
      </c>
      <c r="F108" s="93" t="b">
        <v>0</v>
      </c>
      <c r="G108" s="93" t="b">
        <v>0</v>
      </c>
    </row>
    <row r="109" spans="1:7" ht="15">
      <c r="A109" s="93" t="s">
        <v>882</v>
      </c>
      <c r="B109" s="93">
        <v>2</v>
      </c>
      <c r="C109" s="133">
        <v>0.003170641706858362</v>
      </c>
      <c r="D109" s="93" t="s">
        <v>894</v>
      </c>
      <c r="E109" s="93" t="b">
        <v>0</v>
      </c>
      <c r="F109" s="93" t="b">
        <v>0</v>
      </c>
      <c r="G109" s="93" t="b">
        <v>0</v>
      </c>
    </row>
    <row r="110" spans="1:7" ht="15">
      <c r="A110" s="93" t="s">
        <v>883</v>
      </c>
      <c r="B110" s="93">
        <v>2</v>
      </c>
      <c r="C110" s="133">
        <v>0.003170641706858362</v>
      </c>
      <c r="D110" s="93" t="s">
        <v>894</v>
      </c>
      <c r="E110" s="93" t="b">
        <v>0</v>
      </c>
      <c r="F110" s="93" t="b">
        <v>0</v>
      </c>
      <c r="G110" s="93" t="b">
        <v>0</v>
      </c>
    </row>
    <row r="111" spans="1:7" ht="15">
      <c r="A111" s="93" t="s">
        <v>884</v>
      </c>
      <c r="B111" s="93">
        <v>2</v>
      </c>
      <c r="C111" s="133">
        <v>0.003170641706858362</v>
      </c>
      <c r="D111" s="93" t="s">
        <v>894</v>
      </c>
      <c r="E111" s="93" t="b">
        <v>0</v>
      </c>
      <c r="F111" s="93" t="b">
        <v>0</v>
      </c>
      <c r="G111" s="93" t="b">
        <v>0</v>
      </c>
    </row>
    <row r="112" spans="1:7" ht="15">
      <c r="A112" s="93" t="s">
        <v>885</v>
      </c>
      <c r="B112" s="93">
        <v>2</v>
      </c>
      <c r="C112" s="133">
        <v>0.003170641706858362</v>
      </c>
      <c r="D112" s="93" t="s">
        <v>894</v>
      </c>
      <c r="E112" s="93" t="b">
        <v>0</v>
      </c>
      <c r="F112" s="93" t="b">
        <v>0</v>
      </c>
      <c r="G112" s="93" t="b">
        <v>0</v>
      </c>
    </row>
    <row r="113" spans="1:7" ht="15">
      <c r="A113" s="93" t="s">
        <v>886</v>
      </c>
      <c r="B113" s="93">
        <v>2</v>
      </c>
      <c r="C113" s="133">
        <v>0.003170641706858362</v>
      </c>
      <c r="D113" s="93" t="s">
        <v>894</v>
      </c>
      <c r="E113" s="93" t="b">
        <v>0</v>
      </c>
      <c r="F113" s="93" t="b">
        <v>0</v>
      </c>
      <c r="G113" s="93" t="b">
        <v>0</v>
      </c>
    </row>
    <row r="114" spans="1:7" ht="15">
      <c r="A114" s="93" t="s">
        <v>887</v>
      </c>
      <c r="B114" s="93">
        <v>2</v>
      </c>
      <c r="C114" s="133">
        <v>0.003170641706858362</v>
      </c>
      <c r="D114" s="93" t="s">
        <v>894</v>
      </c>
      <c r="E114" s="93" t="b">
        <v>0</v>
      </c>
      <c r="F114" s="93" t="b">
        <v>0</v>
      </c>
      <c r="G114" s="93" t="b">
        <v>0</v>
      </c>
    </row>
    <row r="115" spans="1:7" ht="15">
      <c r="A115" s="93" t="s">
        <v>888</v>
      </c>
      <c r="B115" s="93">
        <v>2</v>
      </c>
      <c r="C115" s="133">
        <v>0.003170641706858362</v>
      </c>
      <c r="D115" s="93" t="s">
        <v>894</v>
      </c>
      <c r="E115" s="93" t="b">
        <v>0</v>
      </c>
      <c r="F115" s="93" t="b">
        <v>0</v>
      </c>
      <c r="G115" s="93" t="b">
        <v>0</v>
      </c>
    </row>
    <row r="116" spans="1:7" ht="15">
      <c r="A116" s="93" t="s">
        <v>889</v>
      </c>
      <c r="B116" s="93">
        <v>2</v>
      </c>
      <c r="C116" s="133">
        <v>0.003170641706858362</v>
      </c>
      <c r="D116" s="93" t="s">
        <v>894</v>
      </c>
      <c r="E116" s="93" t="b">
        <v>0</v>
      </c>
      <c r="F116" s="93" t="b">
        <v>0</v>
      </c>
      <c r="G116" s="93" t="b">
        <v>0</v>
      </c>
    </row>
    <row r="117" spans="1:7" ht="15">
      <c r="A117" s="93" t="s">
        <v>890</v>
      </c>
      <c r="B117" s="93">
        <v>2</v>
      </c>
      <c r="C117" s="133">
        <v>0.003170641706858362</v>
      </c>
      <c r="D117" s="93" t="s">
        <v>894</v>
      </c>
      <c r="E117" s="93" t="b">
        <v>0</v>
      </c>
      <c r="F117" s="93" t="b">
        <v>0</v>
      </c>
      <c r="G117" s="93" t="b">
        <v>0</v>
      </c>
    </row>
    <row r="118" spans="1:7" ht="15">
      <c r="A118" s="93" t="s">
        <v>891</v>
      </c>
      <c r="B118" s="93">
        <v>2</v>
      </c>
      <c r="C118" s="133">
        <v>0.003170641706858362</v>
      </c>
      <c r="D118" s="93" t="s">
        <v>894</v>
      </c>
      <c r="E118" s="93" t="b">
        <v>0</v>
      </c>
      <c r="F118" s="93" t="b">
        <v>0</v>
      </c>
      <c r="G118" s="93" t="b">
        <v>0</v>
      </c>
    </row>
    <row r="119" spans="1:7" ht="15">
      <c r="A119" s="93" t="s">
        <v>650</v>
      </c>
      <c r="B119" s="93">
        <v>16</v>
      </c>
      <c r="C119" s="133">
        <v>0.0034859179410744383</v>
      </c>
      <c r="D119" s="93" t="s">
        <v>594</v>
      </c>
      <c r="E119" s="93" t="b">
        <v>0</v>
      </c>
      <c r="F119" s="93" t="b">
        <v>0</v>
      </c>
      <c r="G119" s="93" t="b">
        <v>0</v>
      </c>
    </row>
    <row r="120" spans="1:7" ht="15">
      <c r="A120" s="93" t="s">
        <v>664</v>
      </c>
      <c r="B120" s="93">
        <v>15</v>
      </c>
      <c r="C120" s="133">
        <v>0.0094978993385087</v>
      </c>
      <c r="D120" s="93" t="s">
        <v>594</v>
      </c>
      <c r="E120" s="93" t="b">
        <v>0</v>
      </c>
      <c r="F120" s="93" t="b">
        <v>0</v>
      </c>
      <c r="G120" s="93" t="b">
        <v>0</v>
      </c>
    </row>
    <row r="121" spans="1:7" ht="15">
      <c r="A121" s="93" t="s">
        <v>665</v>
      </c>
      <c r="B121" s="93">
        <v>14</v>
      </c>
      <c r="C121" s="133">
        <v>0.003050178198440134</v>
      </c>
      <c r="D121" s="93" t="s">
        <v>594</v>
      </c>
      <c r="E121" s="93" t="b">
        <v>0</v>
      </c>
      <c r="F121" s="93" t="b">
        <v>0</v>
      </c>
      <c r="G121" s="93" t="b">
        <v>0</v>
      </c>
    </row>
    <row r="122" spans="1:7" ht="15">
      <c r="A122" s="93" t="s">
        <v>668</v>
      </c>
      <c r="B122" s="93">
        <v>11</v>
      </c>
      <c r="C122" s="133">
        <v>0.002396568584488676</v>
      </c>
      <c r="D122" s="93" t="s">
        <v>594</v>
      </c>
      <c r="E122" s="93" t="b">
        <v>0</v>
      </c>
      <c r="F122" s="93" t="b">
        <v>0</v>
      </c>
      <c r="G122" s="93" t="b">
        <v>0</v>
      </c>
    </row>
    <row r="123" spans="1:7" ht="15">
      <c r="A123" s="93" t="s">
        <v>663</v>
      </c>
      <c r="B123" s="93">
        <v>9</v>
      </c>
      <c r="C123" s="133">
        <v>0.007266089521421081</v>
      </c>
      <c r="D123" s="93" t="s">
        <v>594</v>
      </c>
      <c r="E123" s="93" t="b">
        <v>0</v>
      </c>
      <c r="F123" s="93" t="b">
        <v>0</v>
      </c>
      <c r="G123" s="93" t="b">
        <v>0</v>
      </c>
    </row>
    <row r="124" spans="1:7" ht="15">
      <c r="A124" s="93" t="s">
        <v>669</v>
      </c>
      <c r="B124" s="93">
        <v>9</v>
      </c>
      <c r="C124" s="133">
        <v>0.0043162389964192405</v>
      </c>
      <c r="D124" s="93" t="s">
        <v>594</v>
      </c>
      <c r="E124" s="93" t="b">
        <v>0</v>
      </c>
      <c r="F124" s="93" t="b">
        <v>0</v>
      </c>
      <c r="G124" s="93" t="b">
        <v>0</v>
      </c>
    </row>
    <row r="125" spans="1:7" ht="15">
      <c r="A125" s="93" t="s">
        <v>670</v>
      </c>
      <c r="B125" s="93">
        <v>8</v>
      </c>
      <c r="C125" s="133">
        <v>0.006458746241263183</v>
      </c>
      <c r="D125" s="93" t="s">
        <v>594</v>
      </c>
      <c r="E125" s="93" t="b">
        <v>0</v>
      </c>
      <c r="F125" s="93" t="b">
        <v>0</v>
      </c>
      <c r="G125" s="93" t="b">
        <v>0</v>
      </c>
    </row>
    <row r="126" spans="1:7" ht="15">
      <c r="A126" s="93" t="s">
        <v>671</v>
      </c>
      <c r="B126" s="93">
        <v>8</v>
      </c>
      <c r="C126" s="133">
        <v>0.006458746241263183</v>
      </c>
      <c r="D126" s="93" t="s">
        <v>594</v>
      </c>
      <c r="E126" s="93" t="b">
        <v>0</v>
      </c>
      <c r="F126" s="93" t="b">
        <v>0</v>
      </c>
      <c r="G126" s="93" t="b">
        <v>0</v>
      </c>
    </row>
    <row r="127" spans="1:7" ht="15">
      <c r="A127" s="93" t="s">
        <v>672</v>
      </c>
      <c r="B127" s="93">
        <v>8</v>
      </c>
      <c r="C127" s="133">
        <v>0.005065546313871308</v>
      </c>
      <c r="D127" s="93" t="s">
        <v>594</v>
      </c>
      <c r="E127" s="93" t="b">
        <v>0</v>
      </c>
      <c r="F127" s="93" t="b">
        <v>0</v>
      </c>
      <c r="G127" s="93" t="b">
        <v>0</v>
      </c>
    </row>
    <row r="128" spans="1:7" ht="15">
      <c r="A128" s="93" t="s">
        <v>673</v>
      </c>
      <c r="B128" s="93">
        <v>7</v>
      </c>
      <c r="C128" s="133">
        <v>0.007058692833220276</v>
      </c>
      <c r="D128" s="93" t="s">
        <v>594</v>
      </c>
      <c r="E128" s="93" t="b">
        <v>0</v>
      </c>
      <c r="F128" s="93" t="b">
        <v>0</v>
      </c>
      <c r="G128" s="93" t="b">
        <v>0</v>
      </c>
    </row>
    <row r="129" spans="1:7" ht="15">
      <c r="A129" s="93" t="s">
        <v>817</v>
      </c>
      <c r="B129" s="93">
        <v>7</v>
      </c>
      <c r="C129" s="133">
        <v>0.005651402961105285</v>
      </c>
      <c r="D129" s="93" t="s">
        <v>594</v>
      </c>
      <c r="E129" s="93" t="b">
        <v>0</v>
      </c>
      <c r="F129" s="93" t="b">
        <v>0</v>
      </c>
      <c r="G129" s="93" t="b">
        <v>0</v>
      </c>
    </row>
    <row r="130" spans="1:7" ht="15">
      <c r="A130" s="93" t="s">
        <v>818</v>
      </c>
      <c r="B130" s="93">
        <v>7</v>
      </c>
      <c r="C130" s="133">
        <v>0.005651402961105285</v>
      </c>
      <c r="D130" s="93" t="s">
        <v>594</v>
      </c>
      <c r="E130" s="93" t="b">
        <v>0</v>
      </c>
      <c r="F130" s="93" t="b">
        <v>0</v>
      </c>
      <c r="G130" s="93" t="b">
        <v>0</v>
      </c>
    </row>
    <row r="131" spans="1:7" ht="15">
      <c r="A131" s="93" t="s">
        <v>678</v>
      </c>
      <c r="B131" s="93">
        <v>7</v>
      </c>
      <c r="C131" s="133">
        <v>0.008723163470858036</v>
      </c>
      <c r="D131" s="93" t="s">
        <v>594</v>
      </c>
      <c r="E131" s="93" t="b">
        <v>0</v>
      </c>
      <c r="F131" s="93" t="b">
        <v>0</v>
      </c>
      <c r="G131" s="93" t="b">
        <v>0</v>
      </c>
    </row>
    <row r="132" spans="1:7" ht="15">
      <c r="A132" s="93" t="s">
        <v>813</v>
      </c>
      <c r="B132" s="93">
        <v>6</v>
      </c>
      <c r="C132" s="133">
        <v>0.006050308142760236</v>
      </c>
      <c r="D132" s="93" t="s">
        <v>594</v>
      </c>
      <c r="E132" s="93" t="b">
        <v>0</v>
      </c>
      <c r="F132" s="93" t="b">
        <v>0</v>
      </c>
      <c r="G132" s="93" t="b">
        <v>0</v>
      </c>
    </row>
    <row r="133" spans="1:7" ht="15">
      <c r="A133" s="93" t="s">
        <v>814</v>
      </c>
      <c r="B133" s="93">
        <v>6</v>
      </c>
      <c r="C133" s="133">
        <v>0.006050308142760236</v>
      </c>
      <c r="D133" s="93" t="s">
        <v>594</v>
      </c>
      <c r="E133" s="93" t="b">
        <v>0</v>
      </c>
      <c r="F133" s="93" t="b">
        <v>0</v>
      </c>
      <c r="G133" s="93" t="b">
        <v>0</v>
      </c>
    </row>
    <row r="134" spans="1:7" ht="15">
      <c r="A134" s="93" t="s">
        <v>815</v>
      </c>
      <c r="B134" s="93">
        <v>6</v>
      </c>
      <c r="C134" s="133">
        <v>0.006050308142760236</v>
      </c>
      <c r="D134" s="93" t="s">
        <v>594</v>
      </c>
      <c r="E134" s="93" t="b">
        <v>0</v>
      </c>
      <c r="F134" s="93" t="b">
        <v>0</v>
      </c>
      <c r="G134" s="93" t="b">
        <v>0</v>
      </c>
    </row>
    <row r="135" spans="1:7" ht="15">
      <c r="A135" s="93" t="s">
        <v>226</v>
      </c>
      <c r="B135" s="93">
        <v>6</v>
      </c>
      <c r="C135" s="133">
        <v>0.006050308142760236</v>
      </c>
      <c r="D135" s="93" t="s">
        <v>594</v>
      </c>
      <c r="E135" s="93" t="b">
        <v>0</v>
      </c>
      <c r="F135" s="93" t="b">
        <v>0</v>
      </c>
      <c r="G135" s="93" t="b">
        <v>0</v>
      </c>
    </row>
    <row r="136" spans="1:7" ht="15">
      <c r="A136" s="93" t="s">
        <v>827</v>
      </c>
      <c r="B136" s="93">
        <v>5</v>
      </c>
      <c r="C136" s="133">
        <v>0.006230831050612883</v>
      </c>
      <c r="D136" s="93" t="s">
        <v>594</v>
      </c>
      <c r="E136" s="93" t="b">
        <v>0</v>
      </c>
      <c r="F136" s="93" t="b">
        <v>0</v>
      </c>
      <c r="G136" s="93" t="b">
        <v>0</v>
      </c>
    </row>
    <row r="137" spans="1:7" ht="15">
      <c r="A137" s="93" t="s">
        <v>828</v>
      </c>
      <c r="B137" s="93">
        <v>5</v>
      </c>
      <c r="C137" s="133">
        <v>0.006230831050612883</v>
      </c>
      <c r="D137" s="93" t="s">
        <v>594</v>
      </c>
      <c r="E137" s="93" t="b">
        <v>0</v>
      </c>
      <c r="F137" s="93" t="b">
        <v>0</v>
      </c>
      <c r="G137" s="93" t="b">
        <v>0</v>
      </c>
    </row>
    <row r="138" spans="1:7" ht="15">
      <c r="A138" s="93" t="s">
        <v>829</v>
      </c>
      <c r="B138" s="93">
        <v>5</v>
      </c>
      <c r="C138" s="133">
        <v>0.006230831050612883</v>
      </c>
      <c r="D138" s="93" t="s">
        <v>594</v>
      </c>
      <c r="E138" s="93" t="b">
        <v>0</v>
      </c>
      <c r="F138" s="93" t="b">
        <v>0</v>
      </c>
      <c r="G138" s="93" t="b">
        <v>0</v>
      </c>
    </row>
    <row r="139" spans="1:7" ht="15">
      <c r="A139" s="93" t="s">
        <v>830</v>
      </c>
      <c r="B139" s="93">
        <v>5</v>
      </c>
      <c r="C139" s="133">
        <v>0.006230831050612883</v>
      </c>
      <c r="D139" s="93" t="s">
        <v>594</v>
      </c>
      <c r="E139" s="93" t="b">
        <v>0</v>
      </c>
      <c r="F139" s="93" t="b">
        <v>0</v>
      </c>
      <c r="G139" s="93" t="b">
        <v>0</v>
      </c>
    </row>
    <row r="140" spans="1:7" ht="15">
      <c r="A140" s="93" t="s">
        <v>831</v>
      </c>
      <c r="B140" s="93">
        <v>5</v>
      </c>
      <c r="C140" s="133">
        <v>0.006230831050612883</v>
      </c>
      <c r="D140" s="93" t="s">
        <v>594</v>
      </c>
      <c r="E140" s="93" t="b">
        <v>0</v>
      </c>
      <c r="F140" s="93" t="b">
        <v>0</v>
      </c>
      <c r="G140" s="93" t="b">
        <v>0</v>
      </c>
    </row>
    <row r="141" spans="1:7" ht="15">
      <c r="A141" s="93" t="s">
        <v>832</v>
      </c>
      <c r="B141" s="93">
        <v>5</v>
      </c>
      <c r="C141" s="133">
        <v>0.006230831050612883</v>
      </c>
      <c r="D141" s="93" t="s">
        <v>594</v>
      </c>
      <c r="E141" s="93" t="b">
        <v>0</v>
      </c>
      <c r="F141" s="93" t="b">
        <v>0</v>
      </c>
      <c r="G141" s="93" t="b">
        <v>0</v>
      </c>
    </row>
    <row r="142" spans="1:7" ht="15">
      <c r="A142" s="93" t="s">
        <v>833</v>
      </c>
      <c r="B142" s="93">
        <v>5</v>
      </c>
      <c r="C142" s="133">
        <v>0.006230831050612883</v>
      </c>
      <c r="D142" s="93" t="s">
        <v>594</v>
      </c>
      <c r="E142" s="93" t="b">
        <v>0</v>
      </c>
      <c r="F142" s="93" t="b">
        <v>0</v>
      </c>
      <c r="G142" s="93" t="b">
        <v>0</v>
      </c>
    </row>
    <row r="143" spans="1:7" ht="15">
      <c r="A143" s="93" t="s">
        <v>834</v>
      </c>
      <c r="B143" s="93">
        <v>5</v>
      </c>
      <c r="C143" s="133">
        <v>0.006230831050612883</v>
      </c>
      <c r="D143" s="93" t="s">
        <v>594</v>
      </c>
      <c r="E143" s="93" t="b">
        <v>0</v>
      </c>
      <c r="F143" s="93" t="b">
        <v>0</v>
      </c>
      <c r="G143" s="93" t="b">
        <v>0</v>
      </c>
    </row>
    <row r="144" spans="1:7" ht="15">
      <c r="A144" s="93" t="s">
        <v>675</v>
      </c>
      <c r="B144" s="93">
        <v>5</v>
      </c>
      <c r="C144" s="133">
        <v>0.006230831050612883</v>
      </c>
      <c r="D144" s="93" t="s">
        <v>594</v>
      </c>
      <c r="E144" s="93" t="b">
        <v>0</v>
      </c>
      <c r="F144" s="93" t="b">
        <v>0</v>
      </c>
      <c r="G144" s="93" t="b">
        <v>0</v>
      </c>
    </row>
    <row r="145" spans="1:7" ht="15">
      <c r="A145" s="93" t="s">
        <v>676</v>
      </c>
      <c r="B145" s="93">
        <v>5</v>
      </c>
      <c r="C145" s="133">
        <v>0.006230831050612883</v>
      </c>
      <c r="D145" s="93" t="s">
        <v>594</v>
      </c>
      <c r="E145" s="93" t="b">
        <v>0</v>
      </c>
      <c r="F145" s="93" t="b">
        <v>0</v>
      </c>
      <c r="G145" s="93" t="b">
        <v>0</v>
      </c>
    </row>
    <row r="146" spans="1:7" ht="15">
      <c r="A146" s="93" t="s">
        <v>677</v>
      </c>
      <c r="B146" s="93">
        <v>5</v>
      </c>
      <c r="C146" s="133">
        <v>0.006230831050612883</v>
      </c>
      <c r="D146" s="93" t="s">
        <v>594</v>
      </c>
      <c r="E146" s="93" t="b">
        <v>0</v>
      </c>
      <c r="F146" s="93" t="b">
        <v>0</v>
      </c>
      <c r="G146" s="93" t="b">
        <v>0</v>
      </c>
    </row>
    <row r="147" spans="1:7" ht="15">
      <c r="A147" s="93" t="s">
        <v>666</v>
      </c>
      <c r="B147" s="93">
        <v>5</v>
      </c>
      <c r="C147" s="133">
        <v>0.00956189335716478</v>
      </c>
      <c r="D147" s="93" t="s">
        <v>594</v>
      </c>
      <c r="E147" s="93" t="b">
        <v>0</v>
      </c>
      <c r="F147" s="93" t="b">
        <v>0</v>
      </c>
      <c r="G147" s="93" t="b">
        <v>0</v>
      </c>
    </row>
    <row r="148" spans="1:7" ht="15">
      <c r="A148" s="93" t="s">
        <v>835</v>
      </c>
      <c r="B148" s="93">
        <v>5</v>
      </c>
      <c r="C148" s="133">
        <v>0.00956189335716478</v>
      </c>
      <c r="D148" s="93" t="s">
        <v>594</v>
      </c>
      <c r="E148" s="93" t="b">
        <v>0</v>
      </c>
      <c r="F148" s="93" t="b">
        <v>0</v>
      </c>
      <c r="G148" s="93" t="b">
        <v>0</v>
      </c>
    </row>
    <row r="149" spans="1:7" ht="15">
      <c r="A149" s="93" t="s">
        <v>816</v>
      </c>
      <c r="B149" s="93">
        <v>4</v>
      </c>
      <c r="C149" s="133">
        <v>0.009764725004718986</v>
      </c>
      <c r="D149" s="93" t="s">
        <v>594</v>
      </c>
      <c r="E149" s="93" t="b">
        <v>1</v>
      </c>
      <c r="F149" s="93" t="b">
        <v>0</v>
      </c>
      <c r="G149" s="93" t="b">
        <v>0</v>
      </c>
    </row>
    <row r="150" spans="1:7" ht="15">
      <c r="A150" s="93" t="s">
        <v>683</v>
      </c>
      <c r="B150" s="93">
        <v>4</v>
      </c>
      <c r="C150" s="133">
        <v>0.007649514685731824</v>
      </c>
      <c r="D150" s="93" t="s">
        <v>594</v>
      </c>
      <c r="E150" s="93" t="b">
        <v>0</v>
      </c>
      <c r="F150" s="93" t="b">
        <v>0</v>
      </c>
      <c r="G150" s="93" t="b">
        <v>0</v>
      </c>
    </row>
    <row r="151" spans="1:7" ht="15">
      <c r="A151" s="93" t="s">
        <v>852</v>
      </c>
      <c r="B151" s="93">
        <v>3</v>
      </c>
      <c r="C151" s="133">
        <v>0.005737136014298868</v>
      </c>
      <c r="D151" s="93" t="s">
        <v>594</v>
      </c>
      <c r="E151" s="93" t="b">
        <v>0</v>
      </c>
      <c r="F151" s="93" t="b">
        <v>0</v>
      </c>
      <c r="G151" s="93" t="b">
        <v>0</v>
      </c>
    </row>
    <row r="152" spans="1:7" ht="15">
      <c r="A152" s="93" t="s">
        <v>684</v>
      </c>
      <c r="B152" s="93">
        <v>3</v>
      </c>
      <c r="C152" s="133">
        <v>0.005737136014298868</v>
      </c>
      <c r="D152" s="93" t="s">
        <v>594</v>
      </c>
      <c r="E152" s="93" t="b">
        <v>0</v>
      </c>
      <c r="F152" s="93" t="b">
        <v>0</v>
      </c>
      <c r="G152" s="93" t="b">
        <v>0</v>
      </c>
    </row>
    <row r="153" spans="1:7" ht="15">
      <c r="A153" s="93" t="s">
        <v>811</v>
      </c>
      <c r="B153" s="93">
        <v>3</v>
      </c>
      <c r="C153" s="133">
        <v>0.005737136014298868</v>
      </c>
      <c r="D153" s="93" t="s">
        <v>594</v>
      </c>
      <c r="E153" s="93" t="b">
        <v>0</v>
      </c>
      <c r="F153" s="93" t="b">
        <v>0</v>
      </c>
      <c r="G153" s="93" t="b">
        <v>0</v>
      </c>
    </row>
    <row r="154" spans="1:7" ht="15">
      <c r="A154" s="93" t="s">
        <v>812</v>
      </c>
      <c r="B154" s="93">
        <v>3</v>
      </c>
      <c r="C154" s="133">
        <v>0.005737136014298868</v>
      </c>
      <c r="D154" s="93" t="s">
        <v>594</v>
      </c>
      <c r="E154" s="93" t="b">
        <v>0</v>
      </c>
      <c r="F154" s="93" t="b">
        <v>0</v>
      </c>
      <c r="G154" s="93" t="b">
        <v>0</v>
      </c>
    </row>
    <row r="155" spans="1:7" ht="15">
      <c r="A155" s="93" t="s">
        <v>853</v>
      </c>
      <c r="B155" s="93">
        <v>2</v>
      </c>
      <c r="C155" s="133">
        <v>0.004882362502359493</v>
      </c>
      <c r="D155" s="93" t="s">
        <v>594</v>
      </c>
      <c r="E155" s="93" t="b">
        <v>0</v>
      </c>
      <c r="F155" s="93" t="b">
        <v>0</v>
      </c>
      <c r="G155" s="93" t="b">
        <v>0</v>
      </c>
    </row>
    <row r="156" spans="1:7" ht="15">
      <c r="A156" s="93" t="s">
        <v>854</v>
      </c>
      <c r="B156" s="93">
        <v>2</v>
      </c>
      <c r="C156" s="133">
        <v>0.004882362502359493</v>
      </c>
      <c r="D156" s="93" t="s">
        <v>594</v>
      </c>
      <c r="E156" s="93" t="b">
        <v>0</v>
      </c>
      <c r="F156" s="93" t="b">
        <v>0</v>
      </c>
      <c r="G156" s="93" t="b">
        <v>0</v>
      </c>
    </row>
    <row r="157" spans="1:7" ht="15">
      <c r="A157" s="93" t="s">
        <v>855</v>
      </c>
      <c r="B157" s="93">
        <v>2</v>
      </c>
      <c r="C157" s="133">
        <v>0.004882362502359493</v>
      </c>
      <c r="D157" s="93" t="s">
        <v>594</v>
      </c>
      <c r="E157" s="93" t="b">
        <v>0</v>
      </c>
      <c r="F157" s="93" t="b">
        <v>0</v>
      </c>
      <c r="G157" s="93" t="b">
        <v>0</v>
      </c>
    </row>
    <row r="158" spans="1:7" ht="15">
      <c r="A158" s="93" t="s">
        <v>856</v>
      </c>
      <c r="B158" s="93">
        <v>2</v>
      </c>
      <c r="C158" s="133">
        <v>0.004882362502359493</v>
      </c>
      <c r="D158" s="93" t="s">
        <v>594</v>
      </c>
      <c r="E158" s="93" t="b">
        <v>0</v>
      </c>
      <c r="F158" s="93" t="b">
        <v>0</v>
      </c>
      <c r="G158" s="93" t="b">
        <v>0</v>
      </c>
    </row>
    <row r="159" spans="1:7" ht="15">
      <c r="A159" s="93" t="s">
        <v>857</v>
      </c>
      <c r="B159" s="93">
        <v>2</v>
      </c>
      <c r="C159" s="133">
        <v>0.004882362502359493</v>
      </c>
      <c r="D159" s="93" t="s">
        <v>594</v>
      </c>
      <c r="E159" s="93" t="b">
        <v>0</v>
      </c>
      <c r="F159" s="93" t="b">
        <v>1</v>
      </c>
      <c r="G159" s="93" t="b">
        <v>0</v>
      </c>
    </row>
    <row r="160" spans="1:7" ht="15">
      <c r="A160" s="93" t="s">
        <v>858</v>
      </c>
      <c r="B160" s="93">
        <v>2</v>
      </c>
      <c r="C160" s="133">
        <v>0.004882362502359493</v>
      </c>
      <c r="D160" s="93" t="s">
        <v>594</v>
      </c>
      <c r="E160" s="93" t="b">
        <v>0</v>
      </c>
      <c r="F160" s="93" t="b">
        <v>0</v>
      </c>
      <c r="G160" s="93" t="b">
        <v>0</v>
      </c>
    </row>
    <row r="161" spans="1:7" ht="15">
      <c r="A161" s="93" t="s">
        <v>859</v>
      </c>
      <c r="B161" s="93">
        <v>2</v>
      </c>
      <c r="C161" s="133">
        <v>0.004882362502359493</v>
      </c>
      <c r="D161" s="93" t="s">
        <v>594</v>
      </c>
      <c r="E161" s="93" t="b">
        <v>0</v>
      </c>
      <c r="F161" s="93" t="b">
        <v>0</v>
      </c>
      <c r="G161" s="93" t="b">
        <v>0</v>
      </c>
    </row>
    <row r="162" spans="1:7" ht="15">
      <c r="A162" s="93" t="s">
        <v>860</v>
      </c>
      <c r="B162" s="93">
        <v>2</v>
      </c>
      <c r="C162" s="133">
        <v>0.004882362502359493</v>
      </c>
      <c r="D162" s="93" t="s">
        <v>594</v>
      </c>
      <c r="E162" s="93" t="b">
        <v>0</v>
      </c>
      <c r="F162" s="93" t="b">
        <v>0</v>
      </c>
      <c r="G162" s="93" t="b">
        <v>0</v>
      </c>
    </row>
    <row r="163" spans="1:7" ht="15">
      <c r="A163" s="93" t="s">
        <v>861</v>
      </c>
      <c r="B163" s="93">
        <v>2</v>
      </c>
      <c r="C163" s="133">
        <v>0.004882362502359493</v>
      </c>
      <c r="D163" s="93" t="s">
        <v>594</v>
      </c>
      <c r="E163" s="93" t="b">
        <v>0</v>
      </c>
      <c r="F163" s="93" t="b">
        <v>0</v>
      </c>
      <c r="G163" s="93" t="b">
        <v>0</v>
      </c>
    </row>
    <row r="164" spans="1:7" ht="15">
      <c r="A164" s="93" t="s">
        <v>862</v>
      </c>
      <c r="B164" s="93">
        <v>2</v>
      </c>
      <c r="C164" s="133">
        <v>0.004882362502359493</v>
      </c>
      <c r="D164" s="93" t="s">
        <v>594</v>
      </c>
      <c r="E164" s="93" t="b">
        <v>0</v>
      </c>
      <c r="F164" s="93" t="b">
        <v>0</v>
      </c>
      <c r="G164" s="93" t="b">
        <v>0</v>
      </c>
    </row>
    <row r="165" spans="1:7" ht="15">
      <c r="A165" s="93" t="s">
        <v>863</v>
      </c>
      <c r="B165" s="93">
        <v>2</v>
      </c>
      <c r="C165" s="133">
        <v>0.004882362502359493</v>
      </c>
      <c r="D165" s="93" t="s">
        <v>594</v>
      </c>
      <c r="E165" s="93" t="b">
        <v>0</v>
      </c>
      <c r="F165" s="93" t="b">
        <v>0</v>
      </c>
      <c r="G165" s="93" t="b">
        <v>0</v>
      </c>
    </row>
    <row r="166" spans="1:7" ht="15">
      <c r="A166" s="93" t="s">
        <v>864</v>
      </c>
      <c r="B166" s="93">
        <v>2</v>
      </c>
      <c r="C166" s="133">
        <v>0.004882362502359493</v>
      </c>
      <c r="D166" s="93" t="s">
        <v>594</v>
      </c>
      <c r="E166" s="93" t="b">
        <v>0</v>
      </c>
      <c r="F166" s="93" t="b">
        <v>0</v>
      </c>
      <c r="G166" s="93" t="b">
        <v>0</v>
      </c>
    </row>
    <row r="167" spans="1:7" ht="15">
      <c r="A167" s="93" t="s">
        <v>865</v>
      </c>
      <c r="B167" s="93">
        <v>2</v>
      </c>
      <c r="C167" s="133">
        <v>0.004882362502359493</v>
      </c>
      <c r="D167" s="93" t="s">
        <v>594</v>
      </c>
      <c r="E167" s="93" t="b">
        <v>0</v>
      </c>
      <c r="F167" s="93" t="b">
        <v>0</v>
      </c>
      <c r="G167" s="93" t="b">
        <v>0</v>
      </c>
    </row>
    <row r="168" spans="1:7" ht="15">
      <c r="A168" s="93" t="s">
        <v>840</v>
      </c>
      <c r="B168" s="93">
        <v>2</v>
      </c>
      <c r="C168" s="133">
        <v>0.004882362502359493</v>
      </c>
      <c r="D168" s="93" t="s">
        <v>594</v>
      </c>
      <c r="E168" s="93" t="b">
        <v>0</v>
      </c>
      <c r="F168" s="93" t="b">
        <v>0</v>
      </c>
      <c r="G168" s="93" t="b">
        <v>0</v>
      </c>
    </row>
    <row r="169" spans="1:7" ht="15">
      <c r="A169" s="93" t="s">
        <v>682</v>
      </c>
      <c r="B169" s="93">
        <v>2</v>
      </c>
      <c r="C169" s="133">
        <v>0.006690350464305325</v>
      </c>
      <c r="D169" s="93" t="s">
        <v>594</v>
      </c>
      <c r="E169" s="93" t="b">
        <v>0</v>
      </c>
      <c r="F169" s="93" t="b">
        <v>0</v>
      </c>
      <c r="G169" s="93" t="b">
        <v>0</v>
      </c>
    </row>
    <row r="170" spans="1:7" ht="15">
      <c r="A170" s="93" t="s">
        <v>685</v>
      </c>
      <c r="B170" s="93">
        <v>2</v>
      </c>
      <c r="C170" s="133">
        <v>0.004882362502359493</v>
      </c>
      <c r="D170" s="93" t="s">
        <v>594</v>
      </c>
      <c r="E170" s="93" t="b">
        <v>0</v>
      </c>
      <c r="F170" s="93" t="b">
        <v>0</v>
      </c>
      <c r="G170" s="93" t="b">
        <v>0</v>
      </c>
    </row>
    <row r="171" spans="1:7" ht="15">
      <c r="A171" s="93" t="s">
        <v>836</v>
      </c>
      <c r="B171" s="93">
        <v>2</v>
      </c>
      <c r="C171" s="133">
        <v>0.004882362502359493</v>
      </c>
      <c r="D171" s="93" t="s">
        <v>594</v>
      </c>
      <c r="E171" s="93" t="b">
        <v>0</v>
      </c>
      <c r="F171" s="93" t="b">
        <v>0</v>
      </c>
      <c r="G171" s="93" t="b">
        <v>0</v>
      </c>
    </row>
    <row r="172" spans="1:7" ht="15">
      <c r="A172" s="93" t="s">
        <v>879</v>
      </c>
      <c r="B172" s="93">
        <v>2</v>
      </c>
      <c r="C172" s="133">
        <v>0.004882362502359493</v>
      </c>
      <c r="D172" s="93" t="s">
        <v>594</v>
      </c>
      <c r="E172" s="93" t="b">
        <v>0</v>
      </c>
      <c r="F172" s="93" t="b">
        <v>0</v>
      </c>
      <c r="G172" s="93" t="b">
        <v>0</v>
      </c>
    </row>
    <row r="173" spans="1:7" ht="15">
      <c r="A173" s="93" t="s">
        <v>880</v>
      </c>
      <c r="B173" s="93">
        <v>2</v>
      </c>
      <c r="C173" s="133">
        <v>0.004882362502359493</v>
      </c>
      <c r="D173" s="93" t="s">
        <v>594</v>
      </c>
      <c r="E173" s="93" t="b">
        <v>0</v>
      </c>
      <c r="F173" s="93" t="b">
        <v>0</v>
      </c>
      <c r="G173" s="93" t="b">
        <v>0</v>
      </c>
    </row>
    <row r="174" spans="1:7" ht="15">
      <c r="A174" s="93" t="s">
        <v>881</v>
      </c>
      <c r="B174" s="93">
        <v>2</v>
      </c>
      <c r="C174" s="133">
        <v>0.004882362502359493</v>
      </c>
      <c r="D174" s="93" t="s">
        <v>594</v>
      </c>
      <c r="E174" s="93" t="b">
        <v>0</v>
      </c>
      <c r="F174" s="93" t="b">
        <v>0</v>
      </c>
      <c r="G174" s="93" t="b">
        <v>0</v>
      </c>
    </row>
    <row r="175" spans="1:7" ht="15">
      <c r="A175" s="93" t="s">
        <v>882</v>
      </c>
      <c r="B175" s="93">
        <v>2</v>
      </c>
      <c r="C175" s="133">
        <v>0.004882362502359493</v>
      </c>
      <c r="D175" s="93" t="s">
        <v>594</v>
      </c>
      <c r="E175" s="93" t="b">
        <v>0</v>
      </c>
      <c r="F175" s="93" t="b">
        <v>0</v>
      </c>
      <c r="G175" s="93" t="b">
        <v>0</v>
      </c>
    </row>
    <row r="176" spans="1:7" ht="15">
      <c r="A176" s="93" t="s">
        <v>883</v>
      </c>
      <c r="B176" s="93">
        <v>2</v>
      </c>
      <c r="C176" s="133">
        <v>0.004882362502359493</v>
      </c>
      <c r="D176" s="93" t="s">
        <v>594</v>
      </c>
      <c r="E176" s="93" t="b">
        <v>0</v>
      </c>
      <c r="F176" s="93" t="b">
        <v>0</v>
      </c>
      <c r="G176" s="93" t="b">
        <v>0</v>
      </c>
    </row>
    <row r="177" spans="1:7" ht="15">
      <c r="A177" s="93" t="s">
        <v>884</v>
      </c>
      <c r="B177" s="93">
        <v>2</v>
      </c>
      <c r="C177" s="133">
        <v>0.004882362502359493</v>
      </c>
      <c r="D177" s="93" t="s">
        <v>594</v>
      </c>
      <c r="E177" s="93" t="b">
        <v>0</v>
      </c>
      <c r="F177" s="93" t="b">
        <v>0</v>
      </c>
      <c r="G177" s="93" t="b">
        <v>0</v>
      </c>
    </row>
    <row r="178" spans="1:7" ht="15">
      <c r="A178" s="93" t="s">
        <v>885</v>
      </c>
      <c r="B178" s="93">
        <v>2</v>
      </c>
      <c r="C178" s="133">
        <v>0.004882362502359493</v>
      </c>
      <c r="D178" s="93" t="s">
        <v>594</v>
      </c>
      <c r="E178" s="93" t="b">
        <v>0</v>
      </c>
      <c r="F178" s="93" t="b">
        <v>0</v>
      </c>
      <c r="G178" s="93" t="b">
        <v>0</v>
      </c>
    </row>
    <row r="179" spans="1:7" ht="15">
      <c r="A179" s="93" t="s">
        <v>886</v>
      </c>
      <c r="B179" s="93">
        <v>2</v>
      </c>
      <c r="C179" s="133">
        <v>0.004882362502359493</v>
      </c>
      <c r="D179" s="93" t="s">
        <v>594</v>
      </c>
      <c r="E179" s="93" t="b">
        <v>0</v>
      </c>
      <c r="F179" s="93" t="b">
        <v>0</v>
      </c>
      <c r="G179" s="93" t="b">
        <v>0</v>
      </c>
    </row>
    <row r="180" spans="1:7" ht="15">
      <c r="A180" s="93" t="s">
        <v>887</v>
      </c>
      <c r="B180" s="93">
        <v>2</v>
      </c>
      <c r="C180" s="133">
        <v>0.004882362502359493</v>
      </c>
      <c r="D180" s="93" t="s">
        <v>594</v>
      </c>
      <c r="E180" s="93" t="b">
        <v>0</v>
      </c>
      <c r="F180" s="93" t="b">
        <v>0</v>
      </c>
      <c r="G180" s="93" t="b">
        <v>0</v>
      </c>
    </row>
    <row r="181" spans="1:7" ht="15">
      <c r="A181" s="93" t="s">
        <v>888</v>
      </c>
      <c r="B181" s="93">
        <v>2</v>
      </c>
      <c r="C181" s="133">
        <v>0.004882362502359493</v>
      </c>
      <c r="D181" s="93" t="s">
        <v>594</v>
      </c>
      <c r="E181" s="93" t="b">
        <v>0</v>
      </c>
      <c r="F181" s="93" t="b">
        <v>0</v>
      </c>
      <c r="G181" s="93" t="b">
        <v>0</v>
      </c>
    </row>
    <row r="182" spans="1:7" ht="15">
      <c r="A182" s="93" t="s">
        <v>889</v>
      </c>
      <c r="B182" s="93">
        <v>2</v>
      </c>
      <c r="C182" s="133">
        <v>0.004882362502359493</v>
      </c>
      <c r="D182" s="93" t="s">
        <v>594</v>
      </c>
      <c r="E182" s="93" t="b">
        <v>0</v>
      </c>
      <c r="F182" s="93" t="b">
        <v>0</v>
      </c>
      <c r="G182" s="93" t="b">
        <v>0</v>
      </c>
    </row>
    <row r="183" spans="1:7" ht="15">
      <c r="A183" s="93" t="s">
        <v>890</v>
      </c>
      <c r="B183" s="93">
        <v>2</v>
      </c>
      <c r="C183" s="133">
        <v>0.004882362502359493</v>
      </c>
      <c r="D183" s="93" t="s">
        <v>594</v>
      </c>
      <c r="E183" s="93" t="b">
        <v>0</v>
      </c>
      <c r="F183" s="93" t="b">
        <v>0</v>
      </c>
      <c r="G183" s="93" t="b">
        <v>0</v>
      </c>
    </row>
    <row r="184" spans="1:7" ht="15">
      <c r="A184" s="93" t="s">
        <v>891</v>
      </c>
      <c r="B184" s="93">
        <v>2</v>
      </c>
      <c r="C184" s="133">
        <v>0.004882362502359493</v>
      </c>
      <c r="D184" s="93" t="s">
        <v>594</v>
      </c>
      <c r="E184" s="93" t="b">
        <v>0</v>
      </c>
      <c r="F184" s="93" t="b">
        <v>0</v>
      </c>
      <c r="G184" s="93" t="b">
        <v>0</v>
      </c>
    </row>
    <row r="185" spans="1:7" ht="15">
      <c r="A185" s="93" t="s">
        <v>650</v>
      </c>
      <c r="B185" s="93">
        <v>12</v>
      </c>
      <c r="C185" s="133">
        <v>0</v>
      </c>
      <c r="D185" s="93" t="s">
        <v>595</v>
      </c>
      <c r="E185" s="93" t="b">
        <v>0</v>
      </c>
      <c r="F185" s="93" t="b">
        <v>0</v>
      </c>
      <c r="G185" s="93" t="b">
        <v>0</v>
      </c>
    </row>
    <row r="186" spans="1:7" ht="15">
      <c r="A186" s="93" t="s">
        <v>663</v>
      </c>
      <c r="B186" s="93">
        <v>11</v>
      </c>
      <c r="C186" s="133">
        <v>0</v>
      </c>
      <c r="D186" s="93" t="s">
        <v>595</v>
      </c>
      <c r="E186" s="93" t="b">
        <v>0</v>
      </c>
      <c r="F186" s="93" t="b">
        <v>0</v>
      </c>
      <c r="G186" s="93" t="b">
        <v>0</v>
      </c>
    </row>
    <row r="187" spans="1:7" ht="15">
      <c r="A187" s="93" t="s">
        <v>666</v>
      </c>
      <c r="B187" s="93">
        <v>10</v>
      </c>
      <c r="C187" s="133">
        <v>0.003959062302381241</v>
      </c>
      <c r="D187" s="93" t="s">
        <v>595</v>
      </c>
      <c r="E187" s="93" t="b">
        <v>0</v>
      </c>
      <c r="F187" s="93" t="b">
        <v>0</v>
      </c>
      <c r="G187" s="93" t="b">
        <v>0</v>
      </c>
    </row>
    <row r="188" spans="1:7" ht="15">
      <c r="A188" s="93" t="s">
        <v>664</v>
      </c>
      <c r="B188" s="93">
        <v>6</v>
      </c>
      <c r="C188" s="133">
        <v>0</v>
      </c>
      <c r="D188" s="93" t="s">
        <v>595</v>
      </c>
      <c r="E188" s="93" t="b">
        <v>0</v>
      </c>
      <c r="F188" s="93" t="b">
        <v>0</v>
      </c>
      <c r="G188" s="93" t="b">
        <v>0</v>
      </c>
    </row>
    <row r="189" spans="1:7" ht="15">
      <c r="A189" s="93" t="s">
        <v>675</v>
      </c>
      <c r="B189" s="93">
        <v>6</v>
      </c>
      <c r="C189" s="133">
        <v>0</v>
      </c>
      <c r="D189" s="93" t="s">
        <v>595</v>
      </c>
      <c r="E189" s="93" t="b">
        <v>0</v>
      </c>
      <c r="F189" s="93" t="b">
        <v>0</v>
      </c>
      <c r="G189" s="93" t="b">
        <v>0</v>
      </c>
    </row>
    <row r="190" spans="1:7" ht="15">
      <c r="A190" s="93" t="s">
        <v>676</v>
      </c>
      <c r="B190" s="93">
        <v>5</v>
      </c>
      <c r="C190" s="133">
        <v>0.0019795311511906204</v>
      </c>
      <c r="D190" s="93" t="s">
        <v>595</v>
      </c>
      <c r="E190" s="93" t="b">
        <v>0</v>
      </c>
      <c r="F190" s="93" t="b">
        <v>0</v>
      </c>
      <c r="G190" s="93" t="b">
        <v>0</v>
      </c>
    </row>
    <row r="191" spans="1:7" ht="15">
      <c r="A191" s="93" t="s">
        <v>677</v>
      </c>
      <c r="B191" s="93">
        <v>5</v>
      </c>
      <c r="C191" s="133">
        <v>0.0019795311511906204</v>
      </c>
      <c r="D191" s="93" t="s">
        <v>595</v>
      </c>
      <c r="E191" s="93" t="b">
        <v>0</v>
      </c>
      <c r="F191" s="93" t="b">
        <v>0</v>
      </c>
      <c r="G191" s="93" t="b">
        <v>0</v>
      </c>
    </row>
    <row r="192" spans="1:7" ht="15">
      <c r="A192" s="93" t="s">
        <v>678</v>
      </c>
      <c r="B192" s="93">
        <v>5</v>
      </c>
      <c r="C192" s="133">
        <v>0.0019795311511906204</v>
      </c>
      <c r="D192" s="93" t="s">
        <v>595</v>
      </c>
      <c r="E192" s="93" t="b">
        <v>0</v>
      </c>
      <c r="F192" s="93" t="b">
        <v>0</v>
      </c>
      <c r="G192" s="93" t="b">
        <v>0</v>
      </c>
    </row>
    <row r="193" spans="1:7" ht="15">
      <c r="A193" s="93" t="s">
        <v>679</v>
      </c>
      <c r="B193" s="93">
        <v>5</v>
      </c>
      <c r="C193" s="133">
        <v>0.0019795311511906204</v>
      </c>
      <c r="D193" s="93" t="s">
        <v>595</v>
      </c>
      <c r="E193" s="93" t="b">
        <v>0</v>
      </c>
      <c r="F193" s="93" t="b">
        <v>0</v>
      </c>
      <c r="G193" s="93" t="b">
        <v>0</v>
      </c>
    </row>
    <row r="194" spans="1:7" ht="15">
      <c r="A194" s="93" t="s">
        <v>680</v>
      </c>
      <c r="B194" s="93">
        <v>5</v>
      </c>
      <c r="C194" s="133">
        <v>0.0019795311511906204</v>
      </c>
      <c r="D194" s="93" t="s">
        <v>595</v>
      </c>
      <c r="E194" s="93" t="b">
        <v>0</v>
      </c>
      <c r="F194" s="93" t="b">
        <v>0</v>
      </c>
      <c r="G194" s="93" t="b">
        <v>0</v>
      </c>
    </row>
    <row r="195" spans="1:7" ht="15">
      <c r="A195" s="93" t="s">
        <v>229</v>
      </c>
      <c r="B195" s="93">
        <v>5</v>
      </c>
      <c r="C195" s="133">
        <v>0.0019795311511906204</v>
      </c>
      <c r="D195" s="93" t="s">
        <v>595</v>
      </c>
      <c r="E195" s="93" t="b">
        <v>0</v>
      </c>
      <c r="F195" s="93" t="b">
        <v>0</v>
      </c>
      <c r="G195" s="93" t="b">
        <v>0</v>
      </c>
    </row>
    <row r="196" spans="1:7" ht="15">
      <c r="A196" s="93" t="s">
        <v>824</v>
      </c>
      <c r="B196" s="93">
        <v>5</v>
      </c>
      <c r="C196" s="133">
        <v>0.0019795311511906204</v>
      </c>
      <c r="D196" s="93" t="s">
        <v>595</v>
      </c>
      <c r="E196" s="93" t="b">
        <v>0</v>
      </c>
      <c r="F196" s="93" t="b">
        <v>0</v>
      </c>
      <c r="G196" s="93" t="b">
        <v>0</v>
      </c>
    </row>
    <row r="197" spans="1:7" ht="15">
      <c r="A197" s="93" t="s">
        <v>825</v>
      </c>
      <c r="B197" s="93">
        <v>5</v>
      </c>
      <c r="C197" s="133">
        <v>0.0019795311511906204</v>
      </c>
      <c r="D197" s="93" t="s">
        <v>595</v>
      </c>
      <c r="E197" s="93" t="b">
        <v>0</v>
      </c>
      <c r="F197" s="93" t="b">
        <v>0</v>
      </c>
      <c r="G197" s="93" t="b">
        <v>0</v>
      </c>
    </row>
    <row r="198" spans="1:7" ht="15">
      <c r="A198" s="93" t="s">
        <v>811</v>
      </c>
      <c r="B198" s="93">
        <v>5</v>
      </c>
      <c r="C198" s="133">
        <v>0.0019795311511906204</v>
      </c>
      <c r="D198" s="93" t="s">
        <v>595</v>
      </c>
      <c r="E198" s="93" t="b">
        <v>0</v>
      </c>
      <c r="F198" s="93" t="b">
        <v>0</v>
      </c>
      <c r="G198" s="93" t="b">
        <v>0</v>
      </c>
    </row>
    <row r="199" spans="1:7" ht="15">
      <c r="A199" s="93" t="s">
        <v>821</v>
      </c>
      <c r="B199" s="93">
        <v>5</v>
      </c>
      <c r="C199" s="133">
        <v>0.0019795311511906204</v>
      </c>
      <c r="D199" s="93" t="s">
        <v>595</v>
      </c>
      <c r="E199" s="93" t="b">
        <v>0</v>
      </c>
      <c r="F199" s="93" t="b">
        <v>0</v>
      </c>
      <c r="G199" s="93" t="b">
        <v>0</v>
      </c>
    </row>
    <row r="200" spans="1:7" ht="15">
      <c r="A200" s="93" t="s">
        <v>266</v>
      </c>
      <c r="B200" s="93">
        <v>5</v>
      </c>
      <c r="C200" s="133">
        <v>0.0019795311511906204</v>
      </c>
      <c r="D200" s="93" t="s">
        <v>595</v>
      </c>
      <c r="E200" s="93" t="b">
        <v>1</v>
      </c>
      <c r="F200" s="93" t="b">
        <v>0</v>
      </c>
      <c r="G200" s="93" t="b">
        <v>0</v>
      </c>
    </row>
    <row r="201" spans="1:7" ht="15">
      <c r="A201" s="93" t="s">
        <v>682</v>
      </c>
      <c r="B201" s="93">
        <v>5</v>
      </c>
      <c r="C201" s="133">
        <v>0.0019795311511906204</v>
      </c>
      <c r="D201" s="93" t="s">
        <v>595</v>
      </c>
      <c r="E201" s="93" t="b">
        <v>0</v>
      </c>
      <c r="F201" s="93" t="b">
        <v>0</v>
      </c>
      <c r="G201" s="93" t="b">
        <v>0</v>
      </c>
    </row>
    <row r="202" spans="1:7" ht="15">
      <c r="A202" s="93" t="s">
        <v>683</v>
      </c>
      <c r="B202" s="93">
        <v>5</v>
      </c>
      <c r="C202" s="133">
        <v>0.0019795311511906204</v>
      </c>
      <c r="D202" s="93" t="s">
        <v>595</v>
      </c>
      <c r="E202" s="93" t="b">
        <v>0</v>
      </c>
      <c r="F202" s="93" t="b">
        <v>0</v>
      </c>
      <c r="G202" s="93" t="b">
        <v>0</v>
      </c>
    </row>
    <row r="203" spans="1:7" ht="15">
      <c r="A203" s="93" t="s">
        <v>826</v>
      </c>
      <c r="B203" s="93">
        <v>5</v>
      </c>
      <c r="C203" s="133">
        <v>0.0019795311511906204</v>
      </c>
      <c r="D203" s="93" t="s">
        <v>595</v>
      </c>
      <c r="E203" s="93" t="b">
        <v>0</v>
      </c>
      <c r="F203" s="93" t="b">
        <v>0</v>
      </c>
      <c r="G203" s="93" t="b">
        <v>0</v>
      </c>
    </row>
    <row r="204" spans="1:7" ht="15">
      <c r="A204" s="93" t="s">
        <v>837</v>
      </c>
      <c r="B204" s="93">
        <v>5</v>
      </c>
      <c r="C204" s="133">
        <v>0.0019795311511906204</v>
      </c>
      <c r="D204" s="93" t="s">
        <v>595</v>
      </c>
      <c r="E204" s="93" t="b">
        <v>0</v>
      </c>
      <c r="F204" s="93" t="b">
        <v>0</v>
      </c>
      <c r="G204" s="93" t="b">
        <v>0</v>
      </c>
    </row>
    <row r="205" spans="1:7" ht="15">
      <c r="A205" s="93" t="s">
        <v>822</v>
      </c>
      <c r="B205" s="93">
        <v>5</v>
      </c>
      <c r="C205" s="133">
        <v>0.0019795311511906204</v>
      </c>
      <c r="D205" s="93" t="s">
        <v>595</v>
      </c>
      <c r="E205" s="93" t="b">
        <v>0</v>
      </c>
      <c r="F205" s="93" t="b">
        <v>0</v>
      </c>
      <c r="G205" s="93" t="b">
        <v>0</v>
      </c>
    </row>
    <row r="206" spans="1:7" ht="15">
      <c r="A206" s="93" t="s">
        <v>823</v>
      </c>
      <c r="B206" s="93">
        <v>5</v>
      </c>
      <c r="C206" s="133">
        <v>0.0019795311511906204</v>
      </c>
      <c r="D206" s="93" t="s">
        <v>595</v>
      </c>
      <c r="E206" s="93" t="b">
        <v>0</v>
      </c>
      <c r="F206" s="93" t="b">
        <v>0</v>
      </c>
      <c r="G206" s="93" t="b">
        <v>0</v>
      </c>
    </row>
    <row r="207" spans="1:7" ht="15">
      <c r="A207" s="93" t="s">
        <v>812</v>
      </c>
      <c r="B207" s="93">
        <v>5</v>
      </c>
      <c r="C207" s="133">
        <v>0.0019795311511906204</v>
      </c>
      <c r="D207" s="93" t="s">
        <v>595</v>
      </c>
      <c r="E207" s="93" t="b">
        <v>0</v>
      </c>
      <c r="F207" s="93" t="b">
        <v>0</v>
      </c>
      <c r="G207" s="93" t="b">
        <v>0</v>
      </c>
    </row>
    <row r="208" spans="1:7" ht="15">
      <c r="A208" s="93" t="s">
        <v>635</v>
      </c>
      <c r="B208" s="93">
        <v>5</v>
      </c>
      <c r="C208" s="133">
        <v>0.0019795311511906204</v>
      </c>
      <c r="D208" s="93" t="s">
        <v>595</v>
      </c>
      <c r="E208" s="93" t="b">
        <v>0</v>
      </c>
      <c r="F208" s="93" t="b">
        <v>0</v>
      </c>
      <c r="G208" s="93" t="b">
        <v>0</v>
      </c>
    </row>
    <row r="209" spans="1:7" ht="15">
      <c r="A209" s="93" t="s">
        <v>819</v>
      </c>
      <c r="B209" s="93">
        <v>5</v>
      </c>
      <c r="C209" s="133">
        <v>0.0019795311511906204</v>
      </c>
      <c r="D209" s="93" t="s">
        <v>595</v>
      </c>
      <c r="E209" s="93" t="b">
        <v>0</v>
      </c>
      <c r="F209" s="93" t="b">
        <v>0</v>
      </c>
      <c r="G209" s="93" t="b">
        <v>0</v>
      </c>
    </row>
    <row r="210" spans="1:7" ht="15">
      <c r="A210" s="93" t="s">
        <v>816</v>
      </c>
      <c r="B210" s="93">
        <v>5</v>
      </c>
      <c r="C210" s="133">
        <v>0.0019795311511906204</v>
      </c>
      <c r="D210" s="93" t="s">
        <v>595</v>
      </c>
      <c r="E210" s="93" t="b">
        <v>1</v>
      </c>
      <c r="F210" s="93" t="b">
        <v>0</v>
      </c>
      <c r="G210" s="93" t="b">
        <v>0</v>
      </c>
    </row>
    <row r="211" spans="1:7" ht="15">
      <c r="A211" s="93" t="s">
        <v>820</v>
      </c>
      <c r="B211" s="93">
        <v>5</v>
      </c>
      <c r="C211" s="133">
        <v>0.0019795311511906204</v>
      </c>
      <c r="D211" s="93" t="s">
        <v>595</v>
      </c>
      <c r="E211" s="93" t="b">
        <v>0</v>
      </c>
      <c r="F211" s="93" t="b">
        <v>0</v>
      </c>
      <c r="G211" s="93" t="b">
        <v>0</v>
      </c>
    </row>
    <row r="212" spans="1:7" ht="15">
      <c r="A212" s="93" t="s">
        <v>685</v>
      </c>
      <c r="B212" s="93">
        <v>5</v>
      </c>
      <c r="C212" s="133">
        <v>0.0019795311511906204</v>
      </c>
      <c r="D212" s="93" t="s">
        <v>595</v>
      </c>
      <c r="E212" s="93" t="b">
        <v>0</v>
      </c>
      <c r="F212" s="93" t="b">
        <v>0</v>
      </c>
      <c r="G212" s="93" t="b">
        <v>0</v>
      </c>
    </row>
    <row r="213" spans="1:7" ht="15">
      <c r="A213" s="93" t="s">
        <v>838</v>
      </c>
      <c r="B213" s="93">
        <v>5</v>
      </c>
      <c r="C213" s="133">
        <v>0.0019795311511906204</v>
      </c>
      <c r="D213" s="93" t="s">
        <v>595</v>
      </c>
      <c r="E213" s="93" t="b">
        <v>0</v>
      </c>
      <c r="F213" s="93" t="b">
        <v>0</v>
      </c>
      <c r="G213" s="93" t="b">
        <v>0</v>
      </c>
    </row>
    <row r="214" spans="1:7" ht="15">
      <c r="A214" s="93" t="s">
        <v>839</v>
      </c>
      <c r="B214" s="93">
        <v>5</v>
      </c>
      <c r="C214" s="133">
        <v>0.0019795311511906204</v>
      </c>
      <c r="D214" s="93" t="s">
        <v>595</v>
      </c>
      <c r="E214" s="93" t="b">
        <v>0</v>
      </c>
      <c r="F214" s="93" t="b">
        <v>0</v>
      </c>
      <c r="G214" s="93" t="b">
        <v>0</v>
      </c>
    </row>
    <row r="215" spans="1:7" ht="15">
      <c r="A215" s="93" t="s">
        <v>228</v>
      </c>
      <c r="B215" s="93">
        <v>5</v>
      </c>
      <c r="C215" s="133">
        <v>0.0019795311511906204</v>
      </c>
      <c r="D215" s="93" t="s">
        <v>595</v>
      </c>
      <c r="E215" s="93" t="b">
        <v>0</v>
      </c>
      <c r="F215" s="93" t="b">
        <v>0</v>
      </c>
      <c r="G215" s="93" t="b">
        <v>0</v>
      </c>
    </row>
    <row r="216" spans="1:7" ht="15">
      <c r="A216" s="93" t="s">
        <v>227</v>
      </c>
      <c r="B216" s="93">
        <v>5</v>
      </c>
      <c r="C216" s="133">
        <v>0.0019795311511906204</v>
      </c>
      <c r="D216" s="93" t="s">
        <v>595</v>
      </c>
      <c r="E216" s="93" t="b">
        <v>0</v>
      </c>
      <c r="F216" s="93" t="b">
        <v>0</v>
      </c>
      <c r="G216" s="93" t="b">
        <v>0</v>
      </c>
    </row>
    <row r="217" spans="1:7" ht="15">
      <c r="A217" s="93" t="s">
        <v>678</v>
      </c>
      <c r="B217" s="93">
        <v>8</v>
      </c>
      <c r="C217" s="133">
        <v>0</v>
      </c>
      <c r="D217" s="93" t="s">
        <v>596</v>
      </c>
      <c r="E217" s="93" t="b">
        <v>0</v>
      </c>
      <c r="F217" s="93" t="b">
        <v>0</v>
      </c>
      <c r="G217" s="93" t="b">
        <v>0</v>
      </c>
    </row>
    <row r="218" spans="1:7" ht="15">
      <c r="A218" s="93" t="s">
        <v>663</v>
      </c>
      <c r="B218" s="93">
        <v>8</v>
      </c>
      <c r="C218" s="133">
        <v>0</v>
      </c>
      <c r="D218" s="93" t="s">
        <v>596</v>
      </c>
      <c r="E218" s="93" t="b">
        <v>0</v>
      </c>
      <c r="F218" s="93" t="b">
        <v>0</v>
      </c>
      <c r="G218" s="93" t="b">
        <v>0</v>
      </c>
    </row>
    <row r="219" spans="1:7" ht="15">
      <c r="A219" s="93" t="s">
        <v>666</v>
      </c>
      <c r="B219" s="93">
        <v>6</v>
      </c>
      <c r="C219" s="133">
        <v>0.0134789550297305</v>
      </c>
      <c r="D219" s="93" t="s">
        <v>596</v>
      </c>
      <c r="E219" s="93" t="b">
        <v>0</v>
      </c>
      <c r="F219" s="93" t="b">
        <v>0</v>
      </c>
      <c r="G219" s="93" t="b">
        <v>0</v>
      </c>
    </row>
    <row r="220" spans="1:7" ht="15">
      <c r="A220" s="93" t="s">
        <v>682</v>
      </c>
      <c r="B220" s="93">
        <v>4</v>
      </c>
      <c r="C220" s="133">
        <v>0.008985970019820334</v>
      </c>
      <c r="D220" s="93" t="s">
        <v>596</v>
      </c>
      <c r="E220" s="93" t="b">
        <v>0</v>
      </c>
      <c r="F220" s="93" t="b">
        <v>0</v>
      </c>
      <c r="G220" s="93" t="b">
        <v>0</v>
      </c>
    </row>
    <row r="221" spans="1:7" ht="15">
      <c r="A221" s="93" t="s">
        <v>683</v>
      </c>
      <c r="B221" s="93">
        <v>4</v>
      </c>
      <c r="C221" s="133">
        <v>0.008985970019820334</v>
      </c>
      <c r="D221" s="93" t="s">
        <v>596</v>
      </c>
      <c r="E221" s="93" t="b">
        <v>0</v>
      </c>
      <c r="F221" s="93" t="b">
        <v>0</v>
      </c>
      <c r="G221" s="93" t="b">
        <v>0</v>
      </c>
    </row>
    <row r="222" spans="1:7" ht="15">
      <c r="A222" s="93" t="s">
        <v>684</v>
      </c>
      <c r="B222" s="93">
        <v>4</v>
      </c>
      <c r="C222" s="133">
        <v>0</v>
      </c>
      <c r="D222" s="93" t="s">
        <v>596</v>
      </c>
      <c r="E222" s="93" t="b">
        <v>0</v>
      </c>
      <c r="F222" s="93" t="b">
        <v>0</v>
      </c>
      <c r="G222" s="93" t="b">
        <v>0</v>
      </c>
    </row>
    <row r="223" spans="1:7" ht="15">
      <c r="A223" s="93" t="s">
        <v>676</v>
      </c>
      <c r="B223" s="93">
        <v>4</v>
      </c>
      <c r="C223" s="133">
        <v>0</v>
      </c>
      <c r="D223" s="93" t="s">
        <v>596</v>
      </c>
      <c r="E223" s="93" t="b">
        <v>0</v>
      </c>
      <c r="F223" s="93" t="b">
        <v>0</v>
      </c>
      <c r="G223" s="93" t="b">
        <v>0</v>
      </c>
    </row>
    <row r="224" spans="1:7" ht="15">
      <c r="A224" s="93" t="s">
        <v>677</v>
      </c>
      <c r="B224" s="93">
        <v>4</v>
      </c>
      <c r="C224" s="133">
        <v>0</v>
      </c>
      <c r="D224" s="93" t="s">
        <v>596</v>
      </c>
      <c r="E224" s="93" t="b">
        <v>0</v>
      </c>
      <c r="F224" s="93" t="b">
        <v>0</v>
      </c>
      <c r="G224" s="93" t="b">
        <v>0</v>
      </c>
    </row>
    <row r="225" spans="1:7" ht="15">
      <c r="A225" s="93" t="s">
        <v>685</v>
      </c>
      <c r="B225" s="93">
        <v>4</v>
      </c>
      <c r="C225" s="133">
        <v>0</v>
      </c>
      <c r="D225" s="93" t="s">
        <v>596</v>
      </c>
      <c r="E225" s="93" t="b">
        <v>0</v>
      </c>
      <c r="F225" s="93" t="b">
        <v>0</v>
      </c>
      <c r="G225" s="93" t="b">
        <v>0</v>
      </c>
    </row>
    <row r="226" spans="1:7" ht="15">
      <c r="A226" s="93" t="s">
        <v>664</v>
      </c>
      <c r="B226" s="93">
        <v>4</v>
      </c>
      <c r="C226" s="133">
        <v>0.008985970019820334</v>
      </c>
      <c r="D226" s="93" t="s">
        <v>596</v>
      </c>
      <c r="E226" s="93" t="b">
        <v>0</v>
      </c>
      <c r="F226" s="93" t="b">
        <v>0</v>
      </c>
      <c r="G226" s="93" t="b">
        <v>0</v>
      </c>
    </row>
    <row r="227" spans="1:7" ht="15">
      <c r="A227" s="93" t="s">
        <v>665</v>
      </c>
      <c r="B227" s="93">
        <v>4</v>
      </c>
      <c r="C227" s="133">
        <v>0</v>
      </c>
      <c r="D227" s="93" t="s">
        <v>596</v>
      </c>
      <c r="E227" s="93" t="b">
        <v>0</v>
      </c>
      <c r="F227" s="93" t="b">
        <v>0</v>
      </c>
      <c r="G227" s="93" t="b">
        <v>0</v>
      </c>
    </row>
    <row r="228" spans="1:7" ht="15">
      <c r="A228" s="93" t="s">
        <v>836</v>
      </c>
      <c r="B228" s="93">
        <v>4</v>
      </c>
      <c r="C228" s="133">
        <v>0</v>
      </c>
      <c r="D228" s="93" t="s">
        <v>596</v>
      </c>
      <c r="E228" s="93" t="b">
        <v>0</v>
      </c>
      <c r="F228" s="93" t="b">
        <v>0</v>
      </c>
      <c r="G228" s="93" t="b">
        <v>0</v>
      </c>
    </row>
    <row r="229" spans="1:7" ht="15">
      <c r="A229" s="93" t="s">
        <v>669</v>
      </c>
      <c r="B229" s="93">
        <v>4</v>
      </c>
      <c r="C229" s="133">
        <v>0</v>
      </c>
      <c r="D229" s="93" t="s">
        <v>596</v>
      </c>
      <c r="E229" s="93" t="b">
        <v>0</v>
      </c>
      <c r="F229" s="93" t="b">
        <v>0</v>
      </c>
      <c r="G229" s="93" t="b">
        <v>0</v>
      </c>
    </row>
    <row r="230" spans="1:7" ht="15">
      <c r="A230" s="93" t="s">
        <v>673</v>
      </c>
      <c r="B230" s="93">
        <v>4</v>
      </c>
      <c r="C230" s="133">
        <v>0.008985970019820334</v>
      </c>
      <c r="D230" s="93" t="s">
        <v>596</v>
      </c>
      <c r="E230" s="93" t="b">
        <v>0</v>
      </c>
      <c r="F230" s="93" t="b">
        <v>0</v>
      </c>
      <c r="G230" s="93" t="b">
        <v>0</v>
      </c>
    </row>
    <row r="231" spans="1:7" ht="15">
      <c r="A231" s="93" t="s">
        <v>841</v>
      </c>
      <c r="B231" s="93">
        <v>2</v>
      </c>
      <c r="C231" s="133">
        <v>0.004492985009910167</v>
      </c>
      <c r="D231" s="93" t="s">
        <v>596</v>
      </c>
      <c r="E231" s="93" t="b">
        <v>0</v>
      </c>
      <c r="F231" s="93" t="b">
        <v>0</v>
      </c>
      <c r="G231" s="93" t="b">
        <v>0</v>
      </c>
    </row>
    <row r="232" spans="1:7" ht="15">
      <c r="A232" s="93" t="s">
        <v>842</v>
      </c>
      <c r="B232" s="93">
        <v>2</v>
      </c>
      <c r="C232" s="133">
        <v>0.004492985009910167</v>
      </c>
      <c r="D232" s="93" t="s">
        <v>596</v>
      </c>
      <c r="E232" s="93" t="b">
        <v>0</v>
      </c>
      <c r="F232" s="93" t="b">
        <v>0</v>
      </c>
      <c r="G232" s="93" t="b">
        <v>0</v>
      </c>
    </row>
    <row r="233" spans="1:7" ht="15">
      <c r="A233" s="93" t="s">
        <v>819</v>
      </c>
      <c r="B233" s="93">
        <v>2</v>
      </c>
      <c r="C233" s="133">
        <v>0.004492985009910167</v>
      </c>
      <c r="D233" s="93" t="s">
        <v>596</v>
      </c>
      <c r="E233" s="93" t="b">
        <v>0</v>
      </c>
      <c r="F233" s="93" t="b">
        <v>0</v>
      </c>
      <c r="G233" s="93" t="b">
        <v>0</v>
      </c>
    </row>
    <row r="234" spans="1:7" ht="15">
      <c r="A234" s="93" t="s">
        <v>820</v>
      </c>
      <c r="B234" s="93">
        <v>2</v>
      </c>
      <c r="C234" s="133">
        <v>0.004492985009910167</v>
      </c>
      <c r="D234" s="93" t="s">
        <v>596</v>
      </c>
      <c r="E234" s="93" t="b">
        <v>0</v>
      </c>
      <c r="F234" s="93" t="b">
        <v>0</v>
      </c>
      <c r="G234" s="93" t="b">
        <v>0</v>
      </c>
    </row>
    <row r="235" spans="1:7" ht="15">
      <c r="A235" s="93" t="s">
        <v>226</v>
      </c>
      <c r="B235" s="93">
        <v>2</v>
      </c>
      <c r="C235" s="133">
        <v>0.004492985009910167</v>
      </c>
      <c r="D235" s="93" t="s">
        <v>596</v>
      </c>
      <c r="E235" s="93" t="b">
        <v>0</v>
      </c>
      <c r="F235" s="93" t="b">
        <v>0</v>
      </c>
      <c r="G235" s="93" t="b">
        <v>0</v>
      </c>
    </row>
    <row r="236" spans="1:7" ht="15">
      <c r="A236" s="93" t="s">
        <v>811</v>
      </c>
      <c r="B236" s="93">
        <v>2</v>
      </c>
      <c r="C236" s="133">
        <v>0.004492985009910167</v>
      </c>
      <c r="D236" s="93" t="s">
        <v>596</v>
      </c>
      <c r="E236" s="93" t="b">
        <v>0</v>
      </c>
      <c r="F236" s="93" t="b">
        <v>0</v>
      </c>
      <c r="G236" s="93" t="b">
        <v>0</v>
      </c>
    </row>
    <row r="237" spans="1:7" ht="15">
      <c r="A237" s="93" t="s">
        <v>821</v>
      </c>
      <c r="B237" s="93">
        <v>2</v>
      </c>
      <c r="C237" s="133">
        <v>0.004492985009910167</v>
      </c>
      <c r="D237" s="93" t="s">
        <v>596</v>
      </c>
      <c r="E237" s="93" t="b">
        <v>0</v>
      </c>
      <c r="F237" s="93" t="b">
        <v>0</v>
      </c>
      <c r="G237" s="93" t="b">
        <v>0</v>
      </c>
    </row>
    <row r="238" spans="1:7" ht="15">
      <c r="A238" s="93" t="s">
        <v>266</v>
      </c>
      <c r="B238" s="93">
        <v>2</v>
      </c>
      <c r="C238" s="133">
        <v>0.004492985009910167</v>
      </c>
      <c r="D238" s="93" t="s">
        <v>596</v>
      </c>
      <c r="E238" s="93" t="b">
        <v>1</v>
      </c>
      <c r="F238" s="93" t="b">
        <v>0</v>
      </c>
      <c r="G238" s="93" t="b">
        <v>0</v>
      </c>
    </row>
    <row r="239" spans="1:7" ht="15">
      <c r="A239" s="93" t="s">
        <v>843</v>
      </c>
      <c r="B239" s="93">
        <v>2</v>
      </c>
      <c r="C239" s="133">
        <v>0.004492985009910167</v>
      </c>
      <c r="D239" s="93" t="s">
        <v>596</v>
      </c>
      <c r="E239" s="93" t="b">
        <v>0</v>
      </c>
      <c r="F239" s="93" t="b">
        <v>0</v>
      </c>
      <c r="G239" s="93" t="b">
        <v>0</v>
      </c>
    </row>
    <row r="240" spans="1:7" ht="15">
      <c r="A240" s="93" t="s">
        <v>269</v>
      </c>
      <c r="B240" s="93">
        <v>2</v>
      </c>
      <c r="C240" s="133">
        <v>0.004492985009910167</v>
      </c>
      <c r="D240" s="93" t="s">
        <v>596</v>
      </c>
      <c r="E240" s="93" t="b">
        <v>0</v>
      </c>
      <c r="F240" s="93" t="b">
        <v>0</v>
      </c>
      <c r="G240" s="93" t="b">
        <v>0</v>
      </c>
    </row>
    <row r="241" spans="1:7" ht="15">
      <c r="A241" s="93" t="s">
        <v>822</v>
      </c>
      <c r="B241" s="93">
        <v>2</v>
      </c>
      <c r="C241" s="133">
        <v>0.004492985009910167</v>
      </c>
      <c r="D241" s="93" t="s">
        <v>596</v>
      </c>
      <c r="E241" s="93" t="b">
        <v>0</v>
      </c>
      <c r="F241" s="93" t="b">
        <v>0</v>
      </c>
      <c r="G241" s="93" t="b">
        <v>0</v>
      </c>
    </row>
    <row r="242" spans="1:7" ht="15">
      <c r="A242" s="93" t="s">
        <v>823</v>
      </c>
      <c r="B242" s="93">
        <v>2</v>
      </c>
      <c r="C242" s="133">
        <v>0.004492985009910167</v>
      </c>
      <c r="D242" s="93" t="s">
        <v>596</v>
      </c>
      <c r="E242" s="93" t="b">
        <v>0</v>
      </c>
      <c r="F242" s="93" t="b">
        <v>0</v>
      </c>
      <c r="G242" s="93" t="b">
        <v>0</v>
      </c>
    </row>
    <row r="243" spans="1:7" ht="15">
      <c r="A243" s="93" t="s">
        <v>812</v>
      </c>
      <c r="B243" s="93">
        <v>2</v>
      </c>
      <c r="C243" s="133">
        <v>0.004492985009910167</v>
      </c>
      <c r="D243" s="93" t="s">
        <v>596</v>
      </c>
      <c r="E243" s="93" t="b">
        <v>0</v>
      </c>
      <c r="F243" s="93" t="b">
        <v>0</v>
      </c>
      <c r="G243" s="93" t="b">
        <v>0</v>
      </c>
    </row>
    <row r="244" spans="1:7" ht="15">
      <c r="A244" s="93" t="s">
        <v>672</v>
      </c>
      <c r="B244" s="93">
        <v>2</v>
      </c>
      <c r="C244" s="133">
        <v>0.004492985009910167</v>
      </c>
      <c r="D244" s="93" t="s">
        <v>596</v>
      </c>
      <c r="E244" s="93" t="b">
        <v>0</v>
      </c>
      <c r="F244" s="93" t="b">
        <v>0</v>
      </c>
      <c r="G244" s="93" t="b">
        <v>0</v>
      </c>
    </row>
    <row r="245" spans="1:7" ht="15">
      <c r="A245" s="93" t="s">
        <v>840</v>
      </c>
      <c r="B245" s="93">
        <v>2</v>
      </c>
      <c r="C245" s="133">
        <v>0.004492985009910167</v>
      </c>
      <c r="D245" s="93" t="s">
        <v>596</v>
      </c>
      <c r="E245" s="93" t="b">
        <v>0</v>
      </c>
      <c r="F245" s="93" t="b">
        <v>0</v>
      </c>
      <c r="G245" s="93" t="b">
        <v>0</v>
      </c>
    </row>
    <row r="246" spans="1:7" ht="15">
      <c r="A246" s="93" t="s">
        <v>668</v>
      </c>
      <c r="B246" s="93">
        <v>2</v>
      </c>
      <c r="C246" s="133">
        <v>0.004492985009910167</v>
      </c>
      <c r="D246" s="93" t="s">
        <v>596</v>
      </c>
      <c r="E246" s="93" t="b">
        <v>0</v>
      </c>
      <c r="F246" s="93" t="b">
        <v>0</v>
      </c>
      <c r="G246" s="93" t="b">
        <v>0</v>
      </c>
    </row>
    <row r="247" spans="1:7" ht="15">
      <c r="A247" s="93" t="s">
        <v>824</v>
      </c>
      <c r="B247" s="93">
        <v>2</v>
      </c>
      <c r="C247" s="133">
        <v>0.004492985009910167</v>
      </c>
      <c r="D247" s="93" t="s">
        <v>596</v>
      </c>
      <c r="E247" s="93" t="b">
        <v>0</v>
      </c>
      <c r="F247" s="93" t="b">
        <v>0</v>
      </c>
      <c r="G247" s="93" t="b">
        <v>0</v>
      </c>
    </row>
    <row r="248" spans="1:7" ht="15">
      <c r="A248" s="93" t="s">
        <v>825</v>
      </c>
      <c r="B248" s="93">
        <v>2</v>
      </c>
      <c r="C248" s="133">
        <v>0.004492985009910167</v>
      </c>
      <c r="D248" s="93" t="s">
        <v>596</v>
      </c>
      <c r="E248" s="93" t="b">
        <v>0</v>
      </c>
      <c r="F248" s="93" t="b">
        <v>0</v>
      </c>
      <c r="G248" s="93" t="b">
        <v>0</v>
      </c>
    </row>
    <row r="249" spans="1:7" ht="15">
      <c r="A249" s="93" t="s">
        <v>670</v>
      </c>
      <c r="B249" s="93">
        <v>2</v>
      </c>
      <c r="C249" s="133">
        <v>0.004492985009910167</v>
      </c>
      <c r="D249" s="93" t="s">
        <v>596</v>
      </c>
      <c r="E249" s="93" t="b">
        <v>0</v>
      </c>
      <c r="F249" s="93" t="b">
        <v>0</v>
      </c>
      <c r="G249" s="93" t="b">
        <v>0</v>
      </c>
    </row>
    <row r="250" spans="1:7" ht="15">
      <c r="A250" s="93" t="s">
        <v>671</v>
      </c>
      <c r="B250" s="93">
        <v>2</v>
      </c>
      <c r="C250" s="133">
        <v>0.004492985009910167</v>
      </c>
      <c r="D250" s="93" t="s">
        <v>596</v>
      </c>
      <c r="E250" s="93" t="b">
        <v>0</v>
      </c>
      <c r="F250" s="93" t="b">
        <v>0</v>
      </c>
      <c r="G250" s="93" t="b">
        <v>0</v>
      </c>
    </row>
    <row r="251" spans="1:7" ht="15">
      <c r="A251" s="93" t="s">
        <v>813</v>
      </c>
      <c r="B251" s="93">
        <v>2</v>
      </c>
      <c r="C251" s="133">
        <v>0.004492985009910167</v>
      </c>
      <c r="D251" s="93" t="s">
        <v>596</v>
      </c>
      <c r="E251" s="93" t="b">
        <v>0</v>
      </c>
      <c r="F251" s="93" t="b">
        <v>0</v>
      </c>
      <c r="G251" s="93" t="b">
        <v>0</v>
      </c>
    </row>
    <row r="252" spans="1:7" ht="15">
      <c r="A252" s="93" t="s">
        <v>844</v>
      </c>
      <c r="B252" s="93">
        <v>2</v>
      </c>
      <c r="C252" s="133">
        <v>0.004492985009910167</v>
      </c>
      <c r="D252" s="93" t="s">
        <v>596</v>
      </c>
      <c r="E252" s="93" t="b">
        <v>0</v>
      </c>
      <c r="F252" s="93" t="b">
        <v>0</v>
      </c>
      <c r="G252" s="93" t="b">
        <v>0</v>
      </c>
    </row>
    <row r="253" spans="1:7" ht="15">
      <c r="A253" s="93" t="s">
        <v>845</v>
      </c>
      <c r="B253" s="93">
        <v>2</v>
      </c>
      <c r="C253" s="133">
        <v>0.004492985009910167</v>
      </c>
      <c r="D253" s="93" t="s">
        <v>596</v>
      </c>
      <c r="E253" s="93" t="b">
        <v>0</v>
      </c>
      <c r="F253" s="93" t="b">
        <v>0</v>
      </c>
      <c r="G253" s="93" t="b">
        <v>0</v>
      </c>
    </row>
    <row r="254" spans="1:7" ht="15">
      <c r="A254" s="93" t="s">
        <v>232</v>
      </c>
      <c r="B254" s="93">
        <v>2</v>
      </c>
      <c r="C254" s="133">
        <v>0.004492985009910167</v>
      </c>
      <c r="D254" s="93" t="s">
        <v>596</v>
      </c>
      <c r="E254" s="93" t="b">
        <v>0</v>
      </c>
      <c r="F254" s="93" t="b">
        <v>0</v>
      </c>
      <c r="G254" s="93" t="b">
        <v>0</v>
      </c>
    </row>
    <row r="255" spans="1:7" ht="15">
      <c r="A255" s="93" t="s">
        <v>650</v>
      </c>
      <c r="B255" s="93">
        <v>2</v>
      </c>
      <c r="C255" s="133">
        <v>0.004492985009910167</v>
      </c>
      <c r="D255" s="93" t="s">
        <v>596</v>
      </c>
      <c r="E255" s="93" t="b">
        <v>0</v>
      </c>
      <c r="F255" s="93" t="b">
        <v>0</v>
      </c>
      <c r="G255" s="93" t="b">
        <v>0</v>
      </c>
    </row>
    <row r="256" spans="1:7" ht="15">
      <c r="A256" s="93" t="s">
        <v>814</v>
      </c>
      <c r="B256" s="93">
        <v>2</v>
      </c>
      <c r="C256" s="133">
        <v>0.004492985009910167</v>
      </c>
      <c r="D256" s="93" t="s">
        <v>596</v>
      </c>
      <c r="E256" s="93" t="b">
        <v>0</v>
      </c>
      <c r="F256" s="93" t="b">
        <v>0</v>
      </c>
      <c r="G256" s="93" t="b">
        <v>0</v>
      </c>
    </row>
    <row r="257" spans="1:7" ht="15">
      <c r="A257" s="93" t="s">
        <v>815</v>
      </c>
      <c r="B257" s="93">
        <v>2</v>
      </c>
      <c r="C257" s="133">
        <v>0.004492985009910167</v>
      </c>
      <c r="D257" s="93" t="s">
        <v>596</v>
      </c>
      <c r="E257" s="93" t="b">
        <v>0</v>
      </c>
      <c r="F257" s="93" t="b">
        <v>0</v>
      </c>
      <c r="G257" s="93" t="b">
        <v>0</v>
      </c>
    </row>
    <row r="258" spans="1:7" ht="15">
      <c r="A258" s="93" t="s">
        <v>846</v>
      </c>
      <c r="B258" s="93">
        <v>2</v>
      </c>
      <c r="C258" s="133">
        <v>0.004492985009910167</v>
      </c>
      <c r="D258" s="93" t="s">
        <v>596</v>
      </c>
      <c r="E258" s="93" t="b">
        <v>0</v>
      </c>
      <c r="F258" s="93" t="b">
        <v>0</v>
      </c>
      <c r="G258" s="93" t="b">
        <v>0</v>
      </c>
    </row>
    <row r="259" spans="1:7" ht="15">
      <c r="A259" s="93" t="s">
        <v>847</v>
      </c>
      <c r="B259" s="93">
        <v>2</v>
      </c>
      <c r="C259" s="133">
        <v>0.004492985009910167</v>
      </c>
      <c r="D259" s="93" t="s">
        <v>596</v>
      </c>
      <c r="E259" s="93" t="b">
        <v>0</v>
      </c>
      <c r="F259" s="93" t="b">
        <v>0</v>
      </c>
      <c r="G259" s="93" t="b">
        <v>0</v>
      </c>
    </row>
    <row r="260" spans="1:7" ht="15">
      <c r="A260" s="93" t="s">
        <v>826</v>
      </c>
      <c r="B260" s="93">
        <v>2</v>
      </c>
      <c r="C260" s="133">
        <v>0.004492985009910167</v>
      </c>
      <c r="D260" s="93" t="s">
        <v>596</v>
      </c>
      <c r="E260" s="93" t="b">
        <v>0</v>
      </c>
      <c r="F260" s="93" t="b">
        <v>0</v>
      </c>
      <c r="G260" s="93" t="b">
        <v>0</v>
      </c>
    </row>
    <row r="261" spans="1:7" ht="15">
      <c r="A261" s="93" t="s">
        <v>848</v>
      </c>
      <c r="B261" s="93">
        <v>2</v>
      </c>
      <c r="C261" s="133">
        <v>0.004492985009910167</v>
      </c>
      <c r="D261" s="93" t="s">
        <v>596</v>
      </c>
      <c r="E261" s="93" t="b">
        <v>0</v>
      </c>
      <c r="F261" s="93" t="b">
        <v>0</v>
      </c>
      <c r="G261" s="93" t="b">
        <v>0</v>
      </c>
    </row>
    <row r="262" spans="1:7" ht="15">
      <c r="A262" s="93" t="s">
        <v>849</v>
      </c>
      <c r="B262" s="93">
        <v>2</v>
      </c>
      <c r="C262" s="133">
        <v>0.004492985009910167</v>
      </c>
      <c r="D262" s="93" t="s">
        <v>596</v>
      </c>
      <c r="E262" s="93" t="b">
        <v>0</v>
      </c>
      <c r="F262" s="93" t="b">
        <v>0</v>
      </c>
      <c r="G262" s="93" t="b">
        <v>0</v>
      </c>
    </row>
    <row r="263" spans="1:7" ht="15">
      <c r="A263" s="93" t="s">
        <v>850</v>
      </c>
      <c r="B263" s="93">
        <v>2</v>
      </c>
      <c r="C263" s="133">
        <v>0.004492985009910167</v>
      </c>
      <c r="D263" s="93" t="s">
        <v>596</v>
      </c>
      <c r="E263" s="93" t="b">
        <v>0</v>
      </c>
      <c r="F263" s="93" t="b">
        <v>0</v>
      </c>
      <c r="G263" s="93" t="b">
        <v>0</v>
      </c>
    </row>
    <row r="264" spans="1:7" ht="15">
      <c r="A264" s="93" t="s">
        <v>851</v>
      </c>
      <c r="B264" s="93">
        <v>2</v>
      </c>
      <c r="C264" s="133">
        <v>0.004492985009910167</v>
      </c>
      <c r="D264" s="93" t="s">
        <v>596</v>
      </c>
      <c r="E264" s="93" t="b">
        <v>0</v>
      </c>
      <c r="F264" s="93" t="b">
        <v>0</v>
      </c>
      <c r="G264" s="93" t="b">
        <v>0</v>
      </c>
    </row>
    <row r="265" spans="1:7" ht="15">
      <c r="A265" s="93" t="s">
        <v>670</v>
      </c>
      <c r="B265" s="93">
        <v>3</v>
      </c>
      <c r="C265" s="133">
        <v>0</v>
      </c>
      <c r="D265" s="93" t="s">
        <v>597</v>
      </c>
      <c r="E265" s="93" t="b">
        <v>0</v>
      </c>
      <c r="F265" s="93" t="b">
        <v>0</v>
      </c>
      <c r="G265" s="93" t="b">
        <v>0</v>
      </c>
    </row>
    <row r="266" spans="1:7" ht="15">
      <c r="A266" s="93" t="s">
        <v>671</v>
      </c>
      <c r="B266" s="93">
        <v>3</v>
      </c>
      <c r="C266" s="133">
        <v>0</v>
      </c>
      <c r="D266" s="93" t="s">
        <v>597</v>
      </c>
      <c r="E266" s="93" t="b">
        <v>0</v>
      </c>
      <c r="F266" s="93" t="b">
        <v>0</v>
      </c>
      <c r="G266" s="93" t="b">
        <v>0</v>
      </c>
    </row>
    <row r="267" spans="1:7" ht="15">
      <c r="A267" s="93" t="s">
        <v>226</v>
      </c>
      <c r="B267" s="93">
        <v>2</v>
      </c>
      <c r="C267" s="133">
        <v>0</v>
      </c>
      <c r="D267" s="93" t="s">
        <v>597</v>
      </c>
      <c r="E267" s="93" t="b">
        <v>0</v>
      </c>
      <c r="F267" s="93" t="b">
        <v>0</v>
      </c>
      <c r="G267" s="93" t="b">
        <v>0</v>
      </c>
    </row>
    <row r="268" spans="1:7" ht="15">
      <c r="A268" s="93" t="s">
        <v>229</v>
      </c>
      <c r="B268" s="93">
        <v>2</v>
      </c>
      <c r="C268" s="133">
        <v>0</v>
      </c>
      <c r="D268" s="93" t="s">
        <v>597</v>
      </c>
      <c r="E268" s="93" t="b">
        <v>0</v>
      </c>
      <c r="F268" s="93" t="b">
        <v>0</v>
      </c>
      <c r="G268" s="93" t="b">
        <v>0</v>
      </c>
    </row>
    <row r="269" spans="1:7" ht="15">
      <c r="A269" s="93" t="s">
        <v>665</v>
      </c>
      <c r="B269" s="93">
        <v>2</v>
      </c>
      <c r="C269" s="133">
        <v>0.016723888647998956</v>
      </c>
      <c r="D269" s="93" t="s">
        <v>597</v>
      </c>
      <c r="E269" s="93" t="b">
        <v>0</v>
      </c>
      <c r="F269" s="93" t="b">
        <v>0</v>
      </c>
      <c r="G269" s="93" t="b">
        <v>0</v>
      </c>
    </row>
    <row r="270" spans="1:7" ht="15">
      <c r="A270" s="93" t="s">
        <v>688</v>
      </c>
      <c r="B270" s="93">
        <v>2</v>
      </c>
      <c r="C270" s="133">
        <v>0.06020599913279624</v>
      </c>
      <c r="D270" s="93" t="s">
        <v>598</v>
      </c>
      <c r="E270" s="93" t="b">
        <v>0</v>
      </c>
      <c r="F270" s="93" t="b">
        <v>0</v>
      </c>
      <c r="G270" s="93" t="b">
        <v>0</v>
      </c>
    </row>
    <row r="271" spans="1:7" ht="15">
      <c r="A271" s="93" t="s">
        <v>650</v>
      </c>
      <c r="B271" s="93">
        <v>2</v>
      </c>
      <c r="C271" s="133">
        <v>0</v>
      </c>
      <c r="D271" s="93" t="s">
        <v>598</v>
      </c>
      <c r="E271" s="93" t="b">
        <v>0</v>
      </c>
      <c r="F271" s="93" t="b">
        <v>0</v>
      </c>
      <c r="G271" s="93" t="b">
        <v>0</v>
      </c>
    </row>
    <row r="272" spans="1:7" ht="15">
      <c r="A272" s="93" t="s">
        <v>670</v>
      </c>
      <c r="B272" s="93">
        <v>2</v>
      </c>
      <c r="C272" s="133">
        <v>0</v>
      </c>
      <c r="D272" s="93" t="s">
        <v>598</v>
      </c>
      <c r="E272" s="93" t="b">
        <v>0</v>
      </c>
      <c r="F272" s="93" t="b">
        <v>0</v>
      </c>
      <c r="G272" s="93" t="b">
        <v>0</v>
      </c>
    </row>
    <row r="273" spans="1:7" ht="15">
      <c r="A273" s="93" t="s">
        <v>671</v>
      </c>
      <c r="B273" s="93">
        <v>2</v>
      </c>
      <c r="C273" s="133">
        <v>0</v>
      </c>
      <c r="D273" s="93" t="s">
        <v>598</v>
      </c>
      <c r="E273" s="93" t="b">
        <v>0</v>
      </c>
      <c r="F273" s="93" t="b">
        <v>0</v>
      </c>
      <c r="G273"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2019-09-17T19:33:20Z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