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<sst xmlns="http://schemas.openxmlformats.org/spreadsheetml/2006/main" count="4073" uniqueCount="1101">
  <si>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</si>
  <si>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</si>
  <si>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</si>
  <si>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</si>
  <si>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</si>
  <si>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</si>
  <si>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</si>
  <si>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</si>
  <si>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</si>
  <si>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</si>
  <si>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</si>
  <si>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</si>
  <si>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</si>
  <si>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</si>
  <si>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</si>
  <si>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</si>
  <si>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</si>
  <si>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</si>
  <si>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</si>
  <si>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</si>
  <si>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</si>
  <si>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</si>
  <si>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</si>
  <si>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</si>
  <si>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</si>
  <si>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</si>
  <si>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</si>
  <si>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</si>
  <si>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</si>
  <si>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</si>
  <si>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</si>
  <si>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</si>
  <si>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</si>
  <si>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</si>
  <si>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</si>
  <si>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</si>
  <si>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</si>
  <si>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</si>
  <si>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</si>
  <si>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</si>
  <si>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</si>
  <si>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</si>
  <si>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</si>
  <si>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</si>
  <si>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</si>
  <si>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</si>
  <si>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</si>
  <si>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</si>
  <si>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</si>
  <si>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</si>
  <si>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</si>
  <si>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</si>
  <si>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</si>
  <si>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</si>
  <si>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</si>
  <si>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</si>
  <si>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</si>
  <si>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</si>
  <si>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</si>
  <si>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</si>
  <si>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</si>
  <si>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</si>
  <si>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</si>
  <si>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</si>
  <si>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</si>
  <si>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</si>
  <si>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</si>
  <si>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</si>
  <si>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</si>
  <si>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</si>
  <si>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</si>
  <si>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</si>
  <si>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</si>
  <si>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</si>
  <si>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</si>
  <si>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</si>
  <si>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</si>
  <si>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</si>
  <si>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</si>
  <si>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</si>
  <si>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</si>
  <si>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</si>
  <si>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</si>
  <si>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</si>
  <si>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</si>
  <si>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</si>
  <si>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</si>
  <si>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</si>
  <si>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</si>
  <si>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</si>
  <si>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</si>
  <si>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</si>
  <si>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</si>
  <si>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</si>
  <si>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</si>
  <si>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</si>
  <si>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</si>
  <si>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</si>
  <si>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</si>
  <si>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</si>
  <si>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</si>
  <si>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</si>
  <si>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</si>
  <si>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</si>
  <si>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</si>
  <si>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</si>
  <si>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</si>
  <si>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</si>
  <si>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</si>
  <si>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</si>
  <si>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</si>
  <si>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</si>
  <si>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</si>
  <si>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</si>
  <si>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</si>
  <si>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</si>
  <si>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</si>
  <si>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</si>
  <si>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</si>
  <si>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</si>
  <si>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</si>
  <si>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</si>
  <si>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</si>
  <si>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</si>
  <si>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</si>
  <si>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</si>
  <si>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</si>
  <si>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</si>
  <si>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</si>
  <si>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</si>
  <si>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</si>
  <si>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</si>
  <si>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</si>
  <si>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</si>
  <si>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</si>
  <si>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</si>
  <si>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</si>
  <si>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</si>
  <si>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</si>
  <si>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</si>
  <si>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</si>
  <si>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</si>
  <si>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</si>
  <si>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</si>
  <si>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</si>
  <si>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</si>
  <si>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</si>
  <si>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</si>
  <si>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</si>
  <si>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</si>
  <si>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</si>
  <si>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</si>
  <si>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</si>
  <si>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</si>
  <si>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</si>
  <si>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</si>
  <si>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</si>
  <si>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</si>
  <si>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</si>
  <si>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</si>
  <si>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</si>
  <si>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</si>
  <si>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</si>
  <si>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</si>
  <si>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</si>
  <si>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</si>
  <si>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</si>
  <si>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</si>
  <si>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</si>
  <si>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</si>
  <si>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</si>
  <si>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</si>
  <si>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</si>
  <si>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</si>
  <si>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</si>
  <si>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</si>
  <si>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</si>
  <si>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</si>
  <si>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</si>
  <si>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</si>
  <si>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</si>
  <si>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</si>
  <si>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</si>
  <si>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</si>
  <si>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</si>
  <si>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</si>
  <si>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</si>
  <si>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</si>
  <si>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</si>
  <si>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</si>
  <si>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</si>
  <si>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</si>
  <si>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</si>
  <si>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</si>
  <si>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</si>
  <si>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</si>
  <si>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</si>
  <si>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</si>
  <si>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</si>
  <si>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</si>
  <si>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</si>
  <si>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</si>
  <si>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</si>
  <si>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</si>
  <si>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</si>
  <si>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</si>
  <si>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</si>
  <si>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</si>
  <si>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</si>
  <si>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</si>
  <si>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</si>
  <si>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</si>
  <si>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</si>
  <si>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</si>
  <si>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</si>
  <si>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</si>
  <si>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</si>
  <si>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</si>
  <si>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</si>
  <si>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</si>
  <si>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</si>
  <si>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</si>
  <si>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</si>
  <si>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</si>
  <si>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</si>
  <si>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</si>
  <si>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</si>
  <si>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</si>
  <si>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</si>
  <si>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</si>
  <si>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</si>
  <si>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</si>
  <si>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</si>
  <si>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</si>
  <si>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</si>
  <si>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</si>
  <si>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</si>
  <si>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</si>
  <si>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</si>
  <si>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</si>
  <si>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</si>
  <si>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</si>
  <si>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</si>
  <si>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</si>
  <si>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</si>
  <si>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</si>
  <si>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</si>
  <si>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</si>
  <si>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</si>
  <si>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</si>
  <si>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</si>
  <si>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</si>
  <si>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</si>
  <si>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</si>
  <si>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</si>
  <si>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</si>
  <si>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</si>
  <si>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</si>
  <si>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</si>
  <si>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</si>
  <si>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</si>
  <si>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</si>
  <si>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</si>
  <si>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</si>
  <si>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</si>
  <si>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</si>
  <si>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</si>
  <si>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</si>
  <si>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</si>
  <si>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</si>
  <si>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</si>
  <si>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</si>
  <si>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</si>
  <si>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</si>
  <si>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</si>
  <si>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</si>
  <si>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</si>
  <si>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</si>
  <si>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</si>
  <si>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</si>
  <si>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</si>
  <si>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</si>
  <si>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</si>
  <si>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</si>
  <si>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</si>
  <si>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</si>
  <si>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</si>
  <si>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</si>
  <si>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</si>
  <si>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</si>
  <si>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</si>
  <si>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</si>
  <si>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</si>
  <si>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</si>
  <si>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</si>
  <si>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</si>
  <si>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</si>
  <si>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</si>
  <si>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</si>
  <si>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</si>
  <si>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</si>
  <si>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</si>
  <si>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</si>
  <si>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</si>
  <si>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</si>
  <si>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</si>
  <si>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</si>
  <si>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</si>
  <si>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</si>
  <si>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</si>
  <si>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</si>
  <si>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</si>
  <si>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</si>
  <si>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</si>
  <si>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</si>
  <si>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</si>
  <si>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</si>
  <si>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</si>
  <si>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</si>
  <si>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</si>
  <si>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</si>
  <si>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</si>
  <si>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</si>
  <si>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</si>
  <si>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</si>
  <si>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</si>
  <si>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</si>
  <si>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</si>
  <si>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</si>
  <si>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</si>
  <si>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</si>
  <si>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</si>
  <si>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</si>
  <si>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</si>
  <si>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</si>
  <si>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</si>
  <si>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</si>
  <si>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</si>
  <si>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</si>
  <si>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</si>
  <si>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und</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</si>
  <si>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</si>
  <si>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</si>
  <si>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</si>
  <si>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</si>
  <si>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</si>
  <si>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</si>
  <si>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</si>
  <si>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</si>
  <si>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</si>
  <si>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</si>
  <si>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</si>
  <si>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</si>
  <si>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</si>
  <si>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</si>
  <si>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</si>
  <si>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</si>
  <si>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</si>
  <si>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</si>
  <si>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</si>
  <si>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</si>
  <si>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</si>
  <si>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</si>
  <si>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</si>
  <si>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</si>
  <si>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</si>
  <si>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</si>
  <si>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</si>
  <si>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</si>
  <si>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</si>
  <si>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</si>
  <si>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</si>
  <si>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</si>
  <si>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</si>
  <si>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</si>
  <si>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</si>
  <si>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</si>
  <si>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</si>
  <si>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</si>
  <si>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</si>
  <si>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</si>
  <si>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</si>
  <si>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</si>
  <si>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</si>
  <si>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</si>
  <si>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</si>
  <si>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</si>
  <si>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</si>
  <si>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</si>
  <si>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</si>
  <si>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</si>
  <si>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</si>
  <si>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</si>
  <si>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</si>
  <si>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https://t.co/ol1K3QeP3F</t>
  </si>
  <si>
    <t>https://pbs.twimg.com/profile_banners/12006842/1559145689</t>
  </si>
  <si>
    <t>http://pbs.twimg.com/profile_images/912667889395798022/pMoB2qc8_normal.jpg</t>
  </si>
  <si>
    <t>https://twitter.com/jeremyhl</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</si>
  <si>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</si>
  <si>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</si>
  <si>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</si>
  <si>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</si>
  <si>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</si>
  <si>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</si>
  <si>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</si>
  <si>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</si>
  <si>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</si>
  <si>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</si>
  <si>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</si>
  <si>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</si>
  <si>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</si>
  <si>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</si>
  <si>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</si>
  <si>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</si>
  <si>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</si>
  <si>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</si>
  <si>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</si>
  <si>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</si>
  <si>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</si>
  <si>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</si>
  <si>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</si>
  <si>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</si>
  <si>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</si>
  <si>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</si>
  <si>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</si>
  <si>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</si>
  <si>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</si>
  <si>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</si>
  <si>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</si>
  <si>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</si>
  <si>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</si>
  <si>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</si>
  <si>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</si>
  <si>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</si>
  <si>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</si>
  <si>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</si>
  <si>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</si>
  <si>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</si>
  <si>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</si>
  <si>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</si>
  <si>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</si>
  <si>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</si>
  <si>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</si>
  <si>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</si>
  <si>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</si>
  <si>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</si>
  <si>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</si>
  <si>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</si>
  <si>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</si>
  <si>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</si>
  <si>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</si>
  <si>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</si>
  <si>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</si>
  <si>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</si>
  <si>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</si>
  <si>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</si>
  <si>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</si>
  <si>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</si>
  <si>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</si>
  <si>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</si>
  <si>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</si>
  <si>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</si>
  <si>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</si>
  <si>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</si>
  <si>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</si>
  <si>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</si>
  <si>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</si>
  <si>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</si>
  <si>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</si>
  <si>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</si>
  <si>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</si>
  <si>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</si>
  <si>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</si>
  <si>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</si>
  <si>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</si>
  <si>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</si>
  <si>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</si>
  <si>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</si>
  <si>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</si>
  <si>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</si>
  <si>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</si>
  <si>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</si>
  <si>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</si>
  <si>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</si>
  <si>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</si>
  <si>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</si>
  <si>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</si>
  <si>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</si>
  <si>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</si>
  <si>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</si>
  <si>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</si>
  <si>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</si>
  <si>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</si>
  <si>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</si>
  <si>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</si>
  <si>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</si>
  <si>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</si>
  <si>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</si>
  <si>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</si>
  <si>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</si>
  <si>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</si>
  <si>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</si>
  <si>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</si>
  <si>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</si>
  <si>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</si>
  <si>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</si>
  <si>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</si>
  <si>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</si>
  <si>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</si>
  <si>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</si>
  <si>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</si>
  <si>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</si>
  <si>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</si>
  <si>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</si>
  <si>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</si>
  <si>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</si>
  <si>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</si>
  <si>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</si>
  <si>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</si>
  <si>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</si>
  <si>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</si>
  <si>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</si>
  <si>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</si>
  <si>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</si>
  <si>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</si>
  <si>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</si>
  <si>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</si>
  <si>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</si>
  <si>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</si>
  <si>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</si>
  <si>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</si>
  <si>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</si>
  <si>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</si>
  <si>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</si>
  <si>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</si>
  <si>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</si>
  <si>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</si>
  <si>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</si>
  <si>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</si>
  <si>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</si>
  <si>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</si>
  <si>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</si>
  <si>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</si>
  <si>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</si>
  <si>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</si>
  <si>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</si>
  <si>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</si>
  <si>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</si>
  <si>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</si>
  <si>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</si>
  <si>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</si>
  <si>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</si>
  <si>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</si>
  <si>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</si>
  <si>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</si>
  <si>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</si>
  <si>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</si>
  <si>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</si>
  <si>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</si>
  <si>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</si>
  <si>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</si>
  <si>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</si>
  <si>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</si>
  <si>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</si>
  <si>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</si>
  <si>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</si>
  <si>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</si>
  <si>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</si>
  <si>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</si>
  <si>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</si>
  <si>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</si>
  <si>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</si>
  <si>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</si>
  <si>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</si>
  <si>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</si>
  <si>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</si>
  <si>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</si>
  <si>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</si>
  <si>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</si>
  <si>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</si>
  <si>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</si>
  <si>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</si>
  <si>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</si>
  <si>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</si>
  <si>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</si>
  <si>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</si>
  <si>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</si>
  <si>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</si>
  <si>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</si>
  <si>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</si>
  <si>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</si>
  <si>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</si>
  <si>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</si>
  <si>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</si>
  <si>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</si>
  <si>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</si>
  <si>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</si>
  <si>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</si>
  <si>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</si>
  <si>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</si>
  <si>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</si>
  <si>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</si>
  <si>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</si>
  <si>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</si>
  <si>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</si>
  <si>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</si>
  <si>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</si>
  <si>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</si>
  <si>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</si>
  <si>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</si>
  <si>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</si>
  <si>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</si>
  <si>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</si>
  <si>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</si>
  <si>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</si>
  <si>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</si>
  <si>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</si>
  <si>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</si>
  <si>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</si>
  <si>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</si>
  <si>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</si>
  <si>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</si>
  <si>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</si>
  <si>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</si>
  <si>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</si>
  <si>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</si>
  <si>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</si>
  <si>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</si>
  <si>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</si>
  <si>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</si>
  <si>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</si>
  <si>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</si>
  <si>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</si>
  <si>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</si>
  <si>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</si>
  <si>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</si>
  <si>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</si>
  <si>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</si>
  <si>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</si>
  <si>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</si>
  <si>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</si>
  <si>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</si>
  <si>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</si>
  <si>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</si>
  <si>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</si>
  <si>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</si>
  <si>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</si>
  <si>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</si>
  <si>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</si>
  <si>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</si>
  <si>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</si>
  <si>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</si>
  <si>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</si>
  <si>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</si>
  <si>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</si>
  <si>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</si>
  <si>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</si>
  <si>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</si>
  <si>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</si>
  <si>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</si>
  <si>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</si>
  <si>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</si>
  <si>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</si>
  <si>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</si>
  <si>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</si>
  <si>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</si>
  <si>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</si>
  <si>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</si>
  <si>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</si>
  <si>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</si>
  <si>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</si>
  <si>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</si>
  <si>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</si>
  <si>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</si>
  <si>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</si>
  <si>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</si>
  <si>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</si>
  <si>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</si>
  <si>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</si>
  <si>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</si>
  <si>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</si>
  <si>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</si>
  <si>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</si>
  <si>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</si>
  <si>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</si>
  <si>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</si>
  <si>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</si>
  <si>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</si>
  <si>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</si>
  <si>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</si>
  <si>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</si>
  <si>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</si>
  <si>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</si>
  <si>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unosml</t>
  </si>
  <si>
    <t>http://pbs.twimg.com/profile_images/1061744570344517633/fKDfFqhQ_normal.jpg</t>
  </si>
  <si>
    <t>UNO Social Media Lab</t>
  </si>
  <si>
    <t>Omaha, Nebraska USA _xD83C__xDDFA__xD83C__xDDF8_</t>
  </si>
  <si>
    <t>Omaha, NE</t>
  </si>
  <si>
    <t>https://pbs.twimg.com/profile_banners/2377200630/1525824099</t>
  </si>
  <si>
    <t>http://abs.twimg.com/images/themes/theme9/bg.gif</t>
  </si>
  <si>
    <t>https://twitter.com/unosml</t>
  </si>
  <si>
    <t>1.0.1.419</t>
  </si>
  <si>
    <t>@UNOmaha Social Media Lab. Using social network analysis and other methods to help the community and our campus. Page manager: @JeremyHL</t>
  </si>
  <si>
    <t>Jeremy Harris Lipschultz, PhD, Peter Kiewit Distinguished Professor @communo @unosml #SocialMedia  #smmm2020 https://t.co/2eATXC9s8k</t>
  </si>
  <si>
    <t>https://t.co/CfxAVeXDad</t>
  </si>
  <si>
    <t>jackzipay</t>
  </si>
  <si>
    <t>jared_e_barton</t>
  </si>
  <si>
    <t>deborahsmithho2</t>
  </si>
  <si>
    <t>in_fieri</t>
  </si>
  <si>
    <t>careerlink4jobs</t>
  </si>
  <si>
    <t>jesse033181</t>
  </si>
  <si>
    <t>larissagrace</t>
  </si>
  <si>
    <t>communo</t>
  </si>
  <si>
    <t>tweetrootapp</t>
  </si>
  <si>
    <t>unomaha</t>
  </si>
  <si>
    <t>wspa7</t>
  </si>
  <si>
    <t>realdonaldtrump</t>
  </si>
  <si>
    <t>#UNO1ForAll</t>
  </si>
  <si>
    <t>Come check out our #UNO1forall event celebrating the first amendment and join our social media competition! https://t.co/6B1NWSt3a1</t>
  </si>
  <si>
    <t>History — The first states giving women the right to #vote were in the American West as a way to spark population growth — #UNO1ForAll _xD83C__xDDFA__xD83C__xDDF8_ https://t.co/yKUe1LxBQ5</t>
  </si>
  <si>
    <t>First Amendment panel and contest at UNO #UNO1ForAll. $1,000 dollar first place prize to winning student. 1st Amendment, pretty big deal for those that enjoy having a voice. Get involved!</t>
  </si>
  <si>
    <t>Thank you @LarissaGrace  &amp;amp; @Jesse033181 — #UNO1ForAll _xD83C__xDDFA__xD83C__xDDF8_ launch is Thursday 2:30 p.m. @UNOmaha CPACS Commons! #FirstAmendment _xD83D__xDCAA__xD83C__xDFFD_ https://t.co/AlKNQlYtcN</t>
  </si>
  <si>
    <t>The #UNO1ForAll panel is one week from today! If you are currently a UNO student, you have a chance to use your influence on Instagram and Twitter to win $1000. Join us next week to get all of the details! https://t.co/wYiDH8oVrn</t>
  </si>
  <si>
    <t>#UNO1ForAll panel is coming up quickly! Excited to be a part of the @UNOSML team working to promote this event. https://t.co/wYiDH8GwPX</t>
  </si>
  <si>
    <t>Most used #UNO1ForAll _xD83C__xDDFA__xD83C__xDDF8_words in tweets for @unosml 9-19-19 upcoming #FirstAmendment panel ⁦@TweetrootApp⁩  https://t.co/FZtvD7AwuX https://t.co/cyELoT1QhX</t>
  </si>
  <si>
    <t>Constitution Week First Amendment panel on  Thursday, September 19 at 2:30 p.m. in CPACS Commons launches #UNO1ForAll — Current @UNOmaha students can win up to $1,000 for being the top student influencer on Instagram and Twitter. 
https://t.co/fhZmwtBtV3</t>
  </si>
  <si>
    <t>NC cheerleading squad on probation after displaying ⁦@realDonaldTrump⁩ banner — ⁦@WSPA7⁩ — #UNO1ForAll _xD83C__xDDFA__xD83C__xDDF8_ https://t.co/d6Eale2UzX</t>
  </si>
  <si>
    <t>Growing hostility between high school students exercising First Amendment rights and their administrators — https://t.co/ZxGVI6Qiyb #UNO1ForAll _xD83C__xDDFA__xD83C__xDDF8_</t>
  </si>
  <si>
    <t>Reminder: Thursday 2:30 pm @UNOSML @UNOmaha #UNO1ForAll _xD83C__xDDFA__xD83C__xDDF8_ First Amendment panel. https://t.co/p460JJSlfe</t>
  </si>
  <si>
    <t>Today! “The Fight for the Right to Vote” — 11:30 a.m @unomaha — #UNO1ForAll _xD83C__xDDFA__xD83C__xDDF8_  https://t.co/x02GEU8lgh</t>
  </si>
  <si>
    <t>Constitution Week @unomaha #UNO1ForAll  _xD83C__xDDFA__xD83C__xDDF8_ _xD83D__xDC4F__xD83C__xDFFD_ — #Vote ! https://t.co/8QIPa4DnFS</t>
  </si>
  <si>
    <t>One #vote in the Tennessee (only southern state) legislature ratified the 19th Amendment to give women the right to vote in 1920. #UNO1ForAll _xD83C__xDDFA__xD83C__xDDF8_ https://t.co/XGEZqZJUIL</t>
  </si>
  <si>
    <t>Voting rights #SCOTUS split continues— #UNO1ForAll _xD83C__xDDFA__xD83C__xDDF8_ https://t.co/I6fojvZvii</t>
  </si>
  <si>
    <t>https://twitter.com/UNOmaha/status/1173669150268493824</t>
  </si>
  <si>
    <t>https://twitter.com/UNOSML/status/1169611774917775360</t>
  </si>
  <si>
    <t>https://itunes.apple.com/us/app/tweetroot/id655167395?ls=1&amp;mt=8</t>
  </si>
  <si>
    <t>https://www.unomaha.edu/news/events/constitution-week.php</t>
  </si>
  <si>
    <t>https://www.wspa.com/news/nc-cheerleading-squad-on-probation-after-displaying-trump-banner/</t>
  </si>
  <si>
    <t>https://investigativereportingworkshop.org/news/growing-hostility-between-student-media-and-administrators/</t>
  </si>
  <si>
    <t>twitter.com</t>
  </si>
  <si>
    <t>apple.com</t>
  </si>
  <si>
    <t>wspa.com</t>
  </si>
  <si>
    <t>investigativereportingworkshop.org</t>
  </si>
  <si>
    <t>uno1forall</t>
  </si>
  <si>
    <t>vote</t>
  </si>
  <si>
    <t>uno1forall firstamendment</t>
  </si>
  <si>
    <t>uno1forall vote</t>
  </si>
  <si>
    <t>vote uno1forall</t>
  </si>
  <si>
    <t>scotus uno1forall</t>
  </si>
  <si>
    <t>https://pbs.twimg.com/media/EEbn5SIWwAIcbb3.jpg</t>
  </si>
  <si>
    <t>https://pbs.twimg.com/media/EEbrwwVXsAAFrID.jpg</t>
  </si>
  <si>
    <t>https://pbs.twimg.com/media/EEoraZ3WkAE_JJU.jpg</t>
  </si>
  <si>
    <t>https://pbs.twimg.com/media/EErkEHWU8AERV0s.jpg</t>
  </si>
  <si>
    <t>https://pbs.twimg.com/ext_tw_video_thumb/1174004475532476416/pu/img/Tjux5vSQ3_r3LMH8.jpg</t>
  </si>
  <si>
    <t>https://pbs.twimg.com/media/EErpH9aUcAApGcR.jpg</t>
  </si>
  <si>
    <t>https://pbs.twimg.com/media/EErqOEAUcAA5MUB.jpg</t>
  </si>
  <si>
    <t>http://pbs.twimg.com/profile_images/1108217158172053504/LnDTNyz7_normal.jpg</t>
  </si>
  <si>
    <t>http://pbs.twimg.com/profile_images/1054411432731660292/J34zYSo2_normal.jpg</t>
  </si>
  <si>
    <t>http://pbs.twimg.com/profile_images/714624519365910529/E1YMh4IC_normal.jpg</t>
  </si>
  <si>
    <t>http://pbs.twimg.com/profile_images/822293930335092737/HmFuSRJ7_normal.jpg</t>
  </si>
  <si>
    <t>http://pbs.twimg.com/profile_images/1092882371811131392/OJIhTrpS_normal.jpg</t>
  </si>
  <si>
    <t>http://pbs.twimg.com/profile_images/850941099581599745/_l0X97mZ_normal.jpg</t>
  </si>
  <si>
    <t>http://pbs.twimg.com/profile_images/2761713408/6329c1d5a241ca23457c0db374bee56b_normal.jpeg</t>
  </si>
  <si>
    <t>http://pbs.twimg.com/profile_images/923243414425976832/GWZwBnhE_normal.jpg</t>
  </si>
  <si>
    <t>22:06:29</t>
  </si>
  <si>
    <t>21:50:47</t>
  </si>
  <si>
    <t>10:26:57</t>
  </si>
  <si>
    <t>17:04:29</t>
  </si>
  <si>
    <t>17:10:34</t>
  </si>
  <si>
    <t>22:13:02</t>
  </si>
  <si>
    <t>14:28:12</t>
  </si>
  <si>
    <t>02:55:48</t>
  </si>
  <si>
    <t>04:31:09</t>
  </si>
  <si>
    <t>14:41:28</t>
  </si>
  <si>
    <t>14:49:23</t>
  </si>
  <si>
    <t>14:45:06</t>
  </si>
  <si>
    <t>14:01:45</t>
  </si>
  <si>
    <t>17:21:23</t>
  </si>
  <si>
    <t>17:13:03</t>
  </si>
  <si>
    <t>03:00:11</t>
  </si>
  <si>
    <t>17:21:21</t>
  </si>
  <si>
    <t>04:01:38</t>
  </si>
  <si>
    <t>03:18:39</t>
  </si>
  <si>
    <t>13:34:27</t>
  </si>
  <si>
    <t>16:45:25</t>
  </si>
  <si>
    <t>17:12:34</t>
  </si>
  <si>
    <t>16:57:46</t>
  </si>
  <si>
    <t>17:07:30</t>
  </si>
  <si>
    <t>17:12:21</t>
  </si>
  <si>
    <t>https://twitter.com/jackzipay/status/1172270280686931970</t>
  </si>
  <si>
    <t>https://twitter.com/jared_e_barton/status/1173715881937055744</t>
  </si>
  <si>
    <t>https://twitter.com/deborahsmithho2/status/1173906177517903873</t>
  </si>
  <si>
    <t>https://twitter.com/in_fieri/status/1174006221311025152</t>
  </si>
  <si>
    <t>https://twitter.com/careerlink4jobs/status/1174007750944329728</t>
  </si>
  <si>
    <t>https://twitter.com/jesse033181/status/1172271930084384768</t>
  </si>
  <si>
    <t>https://twitter.com/jeremyhl/status/1172879728035999745</t>
  </si>
  <si>
    <t>https://twitter.com/larissagrace/status/1172343091027537920</t>
  </si>
  <si>
    <t>https://twitter.com/larissagrace/status/1173454249449197568</t>
  </si>
  <si>
    <t>https://twitter.com/unosml/status/1172520677628416001</t>
  </si>
  <si>
    <t>https://twitter.com/jeremyhl/status/1172522668458950656</t>
  </si>
  <si>
    <t>https://twitter.com/jeremyhl/status/1172883980905046017</t>
  </si>
  <si>
    <t>https://twitter.com/communo/status/1169611579815579650</t>
  </si>
  <si>
    <t>https://twitter.com/unosml/status/1173648087048437760</t>
  </si>
  <si>
    <t>https://twitter.com/jeremyhl/status/1173645987551875072</t>
  </si>
  <si>
    <t>https://twitter.com/jeremyhl/status/1173793746397409282</t>
  </si>
  <si>
    <t>https://twitter.com/unosml/status/1173648075501506567</t>
  </si>
  <si>
    <t>https://twitter.com/unosml/status/1173809208363487232</t>
  </si>
  <si>
    <t>https://twitter.com/jeremyhl/status/1173798390817333249</t>
  </si>
  <si>
    <t>https://twitter.com/jeremyhl/status/1173953362783559680</t>
  </si>
  <si>
    <t>https://twitter.com/jeremyhl/status/1174001419730309121</t>
  </si>
  <si>
    <t>https://twitter.com/jeremyhl/status/1173645865610878978</t>
  </si>
  <si>
    <t>https://twitter.com/jeremyhl/status/1174004529697710080</t>
  </si>
  <si>
    <t>https://twitter.com/jeremyhl/status/1174006980219830272</t>
  </si>
  <si>
    <t>https://twitter.com/jeremyhl/status/1174008200502231040</t>
  </si>
  <si>
    <t>1172270280686931970</t>
  </si>
  <si>
    <t>1173715881937055744</t>
  </si>
  <si>
    <t>1173906177517903873</t>
  </si>
  <si>
    <t>1174006221311025152</t>
  </si>
  <si>
    <t>1174007750944329728</t>
  </si>
  <si>
    <t>1172271930084384768</t>
  </si>
  <si>
    <t>1172879728035999745</t>
  </si>
  <si>
    <t>1172343091027537920</t>
  </si>
  <si>
    <t>1173454249449197568</t>
  </si>
  <si>
    <t>1172520677628416001</t>
  </si>
  <si>
    <t>1172522668458950656</t>
  </si>
  <si>
    <t>1172883980905046017</t>
  </si>
  <si>
    <t>1169611579815579650</t>
  </si>
  <si>
    <t>1173648087048437760</t>
  </si>
  <si>
    <t>1173645987551875072</t>
  </si>
  <si>
    <t>1173793746397409282</t>
  </si>
  <si>
    <t>1173648075501506567</t>
  </si>
  <si>
    <t>1173809208363487232</t>
  </si>
  <si>
    <t>1173798390817333249</t>
  </si>
  <si>
    <t>1173953362783559680</t>
  </si>
  <si>
    <t>1174001419730309121</t>
  </si>
  <si>
    <t>1173645865610878978</t>
  </si>
  <si>
    <t>1174004529697710080</t>
  </si>
  <si>
    <t>1174006980219830272</t>
  </si>
  <si>
    <t>1174008200502231040</t>
  </si>
  <si>
    <t>en</t>
  </si>
  <si>
    <t>1173669150268493824</t>
  </si>
  <si>
    <t>1169611774917775360</t>
  </si>
  <si>
    <t>Twitter for iPhone</t>
  </si>
  <si>
    <t>Jack Zipay</t>
  </si>
  <si>
    <t>J-A-Red</t>
  </si>
  <si>
    <t>Deborah Smith-Howell</t>
  </si>
  <si>
    <t>Genelle Belmas</t>
  </si>
  <si>
    <t>Careerlink</t>
  </si>
  <si>
    <t>Jesse Schutz</t>
  </si>
  <si>
    <t>rissagrace</t>
  </si>
  <si>
    <t>Tweetroot</t>
  </si>
  <si>
    <t>UNO School of Comm</t>
  </si>
  <si>
    <t>University of Nebraska at Omaha</t>
  </si>
  <si>
    <t>WSPA 7News</t>
  </si>
  <si>
    <t>Donald J. Trump</t>
  </si>
  <si>
    <t>Omaha University '20 | ПKA | Boston 617</t>
  </si>
  <si>
    <t>Big fan of dinosaurs, robots, space, and adventure.</t>
  </si>
  <si>
    <t>"In the making." Professor of #medialaw @kujournalism, technophile, _xD83D__xDC98_#FirstAmendment, aspirer, #knitter, #gamergrrl, unapologetic. Opinions mine; RT ≠ endorse.</t>
  </si>
  <si>
    <t>The jobs you demand, from companies you know, in the community you trust.</t>
  </si>
  <si>
    <t>Laid back, multiple layered,  American patriot. Love my family and meeting new people. Keep things simple. Have fun and ride life till the wheels break!</t>
  </si>
  <si>
    <t>"The cure for boredom is curiosity. Curiosity has no cure."
-Dorothy Parker</t>
  </si>
  <si>
    <t>Tweetroot for iOS lets you create colorful word clouds from tweets.  Available on the App Store: http://t.co/660fx3pBvn Made by @brentvc</t>
  </si>
  <si>
    <t>The School of Communication provides a student-centered, dynamic environment designed to elevate, empower and engage students.</t>
  </si>
  <si>
    <t>Welcome to the official Twitter page of the University of Nebraska at Omaha (UNO) -- Nebraska's Metropolitan University.  #KnowTheO #MavSpirit</t>
  </si>
  <si>
    <t>The Official page for WSPA-TV 7 News. Greenville, Anderson, Spartanburg SC and Asheville, Hendersonville, NC</t>
  </si>
  <si>
    <t>45th President of the United States of America_xD83C__xDDFA__xD83C__xDDF8_</t>
  </si>
  <si>
    <t>United States of the USA</t>
  </si>
  <si>
    <t>LFK</t>
  </si>
  <si>
    <t>Iowa</t>
  </si>
  <si>
    <t>App Store</t>
  </si>
  <si>
    <t>Omaha, Nebraska, U.S.A.</t>
  </si>
  <si>
    <t>Spartanburg, SC</t>
  </si>
  <si>
    <t>Washington, DC</t>
  </si>
  <si>
    <t>https://t.co/Fp7rJa0RIv</t>
  </si>
  <si>
    <t>http://t.co/660fx3pBvn</t>
  </si>
  <si>
    <t>https://t.co/k87tYgdm2x</t>
  </si>
  <si>
    <t>https://t.co/C0t8R0Wawg</t>
  </si>
  <si>
    <t>http://t.co/DeZjdhzbQ0</t>
  </si>
  <si>
    <t>https://t.co/OMxB0x7xC5</t>
  </si>
  <si>
    <t>https://pbs.twimg.com/profile_banners/2334270433/1564356146</t>
  </si>
  <si>
    <t>https://pbs.twimg.com/profile_banners/254302791/1524328295</t>
  </si>
  <si>
    <t>https://pbs.twimg.com/profile_banners/3986241614/1445638384</t>
  </si>
  <si>
    <t>https://pbs.twimg.com/profile_banners/14863907/1565621872</t>
  </si>
  <si>
    <t>https://pbs.twimg.com/profile_banners/1091434038554955777/1549398939</t>
  </si>
  <si>
    <t>https://pbs.twimg.com/profile_banners/826949556382351365/1485999301</t>
  </si>
  <si>
    <t>https://pbs.twimg.com/profile_banners/30418793/1567135567</t>
  </si>
  <si>
    <t>https://pbs.twimg.com/profile_banners/2195872195/1384736544</t>
  </si>
  <si>
    <t>https://pbs.twimg.com/profile_banners/107470796/1511241499</t>
  </si>
  <si>
    <t>https://pbs.twimg.com/profile_banners/16809032/1566422096</t>
  </si>
  <si>
    <t>https://pbs.twimg.com/profile_banners/16138559/1517954498</t>
  </si>
  <si>
    <t>https://pbs.twimg.com/profile_banners/25073877/1560920145</t>
  </si>
  <si>
    <t>http://abs.twimg.com/images/themes/theme11/bg.gif</t>
  </si>
  <si>
    <t>http://abs.twimg.com/images/themes/theme17/bg.gif</t>
  </si>
  <si>
    <t>http://pbs.twimg.com/profile_images/378800000754954602/01aa41b9c84ef01d5b84503fa22af522_normal.png</t>
  </si>
  <si>
    <t>http://pbs.twimg.com/profile_images/1087719846605979648/HRHFp3Nq_normal.jpg</t>
  </si>
  <si>
    <t>http://pbs.twimg.com/profile_images/699410282649665536/-muaL9lo_normal.png</t>
  </si>
  <si>
    <t>http://pbs.twimg.com/profile_images/874276197357596672/kUuht00m_normal.jpg</t>
  </si>
  <si>
    <t>https://twitter.com/jackzipay</t>
  </si>
  <si>
    <t>https://twitter.com/jared_e_barton</t>
  </si>
  <si>
    <t>https://twitter.com/deborahsmithho2</t>
  </si>
  <si>
    <t>https://twitter.com/in_fieri</t>
  </si>
  <si>
    <t>https://twitter.com/careerlink4jobs</t>
  </si>
  <si>
    <t>https://twitter.com/jesse033181</t>
  </si>
  <si>
    <t>https://twitter.com/larissagrace</t>
  </si>
  <si>
    <t>https://twitter.com/tweetrootapp</t>
  </si>
  <si>
    <t>https://twitter.com/communo</t>
  </si>
  <si>
    <t>https://twitter.com/unomaha</t>
  </si>
  <si>
    <t>https://twitter.com/wspa7</t>
  </si>
  <si>
    <t>https://twitter.com/realdonaldtrump</t>
  </si>
  <si>
    <t>jackzipay
#UNO1ForAll</t>
  </si>
  <si>
    <t>jared_e_barton
Come check out our #UNO1forall
event celebrating the first amendment
and join our social media competition!
https://t.co/6B1NWSt3a1</t>
  </si>
  <si>
    <t>deborahsmithho2
Come check out our #UNO1forall
event celebrating the first amendment
and join our social media competition!
https://t.co/6B1NWSt3a1</t>
  </si>
  <si>
    <t>in_fieri
History — The first states giving
women the right to #vote were in
the American West as a way to spark
population growth — #UNO1ForAll
_xD83C__xDDFA__xD83C__xDDF8_ https://t.co/yKUe1LxBQ5</t>
  </si>
  <si>
    <t>jeremyhl
Voting rights #SCOTUS split continues—
#UNO1ForAll _xD83C__xDDFA__xD83C__xDDF8_ https://t.co/I6fojvZvii</t>
  </si>
  <si>
    <t>careerlink4jobs
History — The first states giving
women the right to #vote were in
the American West as a way to spark
population growth — #UNO1ForAll
_xD83C__xDDFA__xD83C__xDDF8_ https://t.co/yKUe1LxBQ5</t>
  </si>
  <si>
    <t>jesse033181
First Amendment panel and contest
at UNO #UNO1ForAll. $1,000 dollar
first place prize to winning student.
1st Amendment, pretty big deal
for those that enjoy having a voice.
Get involved!</t>
  </si>
  <si>
    <t>larissagrace
#UNO1ForAll panel is coming up
quickly! Excited to be a part of
the @UNOSML team working to promote
this event. https://t.co/wYiDH8GwPX</t>
  </si>
  <si>
    <t>unosml
Reminder: Thursday 2:30 pm @UNOSML
@UNOmaha #UNO1ForAll _xD83C__xDDFA__xD83C__xDDF8_ First
Amendment panel. https://t.co/p460JJSlfe</t>
  </si>
  <si>
    <t xml:space="preserve">tweetrootapp
</t>
  </si>
  <si>
    <t>communo
Constitution Week First Amendment
panel on Thursday, September 19
at 2:30 p.m. in CPACS Commons launches
#UNO1ForAll — Current @UNOmaha
students can win up to $1,000 for
being the top student influencer
on Instagram and Twitter. https://t.co/fhZmwtBtV3</t>
  </si>
  <si>
    <t xml:space="preserve">unomaha
</t>
  </si>
  <si>
    <t xml:space="preserve">wspa7
</t>
  </si>
  <si>
    <t xml:space="preserve">realdonaldtrump
</t>
  </si>
  <si>
    <t>G2</t>
  </si>
  <si>
    <t>G3</t>
  </si>
  <si>
    <t>G4</t>
  </si>
  <si>
    <t>0, 136, 227</t>
  </si>
  <si>
    <t>0, 100, 50</t>
  </si>
  <si>
    <t>0, 176, 22</t>
  </si>
  <si>
    <t>Not Applicable</t>
  </si>
  <si>
    <t>Top URLs in Tweet in G2</t>
  </si>
  <si>
    <t>Top URLs in Tweet in G3</t>
  </si>
  <si>
    <t>G2 Count</t>
  </si>
  <si>
    <t>Top URLs in Tweet in G4</t>
  </si>
  <si>
    <t>G3 Count</t>
  </si>
  <si>
    <t>G4 Count</t>
  </si>
  <si>
    <t>https://www.wspa.com/news/nc-cheerleading-squad-on-probation-after-displaying-trump-banner/ https://investigativereportingworkshop.org/news/growing-hostility-between-student-media-and-administrators/ https://itunes.apple.com/us/app/tweetroot/id655167395?ls=1&amp;mt=8 https://www.unomaha.edu/news/events/constitution-week.php</t>
  </si>
  <si>
    <t>https://twitter.com/UNOSML/status/1169611774917775360 https://www.unomaha.edu/news/events/constitution-week.php</t>
  </si>
  <si>
    <t>Top Domains in Tweet in G2</t>
  </si>
  <si>
    <t>Top Domains in Tweet in G3</t>
  </si>
  <si>
    <t>Top Domains in Tweet in G4</t>
  </si>
  <si>
    <t>wspa.com investigativereportingworkshop.org apple.com unomaha.edu</t>
  </si>
  <si>
    <t>twitter.com unomaha.edu</t>
  </si>
  <si>
    <t>firstamendment</t>
  </si>
  <si>
    <t>scotus</t>
  </si>
  <si>
    <t>Top Hashtags in Tweet in G2</t>
  </si>
  <si>
    <t>Top Hashtags in Tweet in G3</t>
  </si>
  <si>
    <t>Top Hashtags in Tweet in G4</t>
  </si>
  <si>
    <t>uno1forall vote firstamendment scotus</t>
  </si>
  <si>
    <t>#uno1forall</t>
  </si>
  <si>
    <t>first</t>
  </si>
  <si>
    <t>amendment</t>
  </si>
  <si>
    <t>panel</t>
  </si>
  <si>
    <t>week</t>
  </si>
  <si>
    <t>right</t>
  </si>
  <si>
    <t>#vote</t>
  </si>
  <si>
    <t>women</t>
  </si>
  <si>
    <t>30</t>
  </si>
  <si>
    <t>Top Words in Tweet in G2</t>
  </si>
  <si>
    <t>student</t>
  </si>
  <si>
    <t>instagram</t>
  </si>
  <si>
    <t>twitter</t>
  </si>
  <si>
    <t>win</t>
  </si>
  <si>
    <t>thursday</t>
  </si>
  <si>
    <t>Top Words in Tweet in G3</t>
  </si>
  <si>
    <t>come</t>
  </si>
  <si>
    <t>check</t>
  </si>
  <si>
    <t>out</t>
  </si>
  <si>
    <t>event</t>
  </si>
  <si>
    <t>celebrating</t>
  </si>
  <si>
    <t>social</t>
  </si>
  <si>
    <t>Top Words in Tweet in G4</t>
  </si>
  <si>
    <t>#uno1forall first amendment right #vote panel unomaha women week 30</t>
  </si>
  <si>
    <t>#uno1forall panel week first amendment student instagram twitter win thursday</t>
  </si>
  <si>
    <t>come check out #uno1forall event celebrating first amendment join social</t>
  </si>
  <si>
    <t>first,amendment</t>
  </si>
  <si>
    <t>2,30</t>
  </si>
  <si>
    <t>amendment,panel</t>
  </si>
  <si>
    <t>instagram,twitter</t>
  </si>
  <si>
    <t>constitution,week</t>
  </si>
  <si>
    <t>unomaha,#uno1forall</t>
  </si>
  <si>
    <t>30,p</t>
  </si>
  <si>
    <t>p,m</t>
  </si>
  <si>
    <t>cpacs,commons</t>
  </si>
  <si>
    <t>1,000</t>
  </si>
  <si>
    <t>women,right</t>
  </si>
  <si>
    <t>history,first</t>
  </si>
  <si>
    <t>first,states</t>
  </si>
  <si>
    <t>states,giving</t>
  </si>
  <si>
    <t>giving,women</t>
  </si>
  <si>
    <t>right,#vote</t>
  </si>
  <si>
    <t>#vote,american</t>
  </si>
  <si>
    <t>american,west</t>
  </si>
  <si>
    <t>west,way</t>
  </si>
  <si>
    <t>Top Word Pairs in Tweet in G2</t>
  </si>
  <si>
    <t>#uno1forall,panel</t>
  </si>
  <si>
    <t>panel,one</t>
  </si>
  <si>
    <t>one,week</t>
  </si>
  <si>
    <t>week,today</t>
  </si>
  <si>
    <t>today,currently</t>
  </si>
  <si>
    <t>currently,uno</t>
  </si>
  <si>
    <t>Top Word Pairs in Tweet in G3</t>
  </si>
  <si>
    <t>come,check</t>
  </si>
  <si>
    <t>check,out</t>
  </si>
  <si>
    <t>out,#uno1forall</t>
  </si>
  <si>
    <t>#uno1forall,event</t>
  </si>
  <si>
    <t>event,celebrating</t>
  </si>
  <si>
    <t>celebrating,first</t>
  </si>
  <si>
    <t>amendment,join</t>
  </si>
  <si>
    <t>join,social</t>
  </si>
  <si>
    <t>social,media</t>
  </si>
  <si>
    <t>Top Word Pairs in Tweet in G4</t>
  </si>
  <si>
    <t>first,amendment  women,right  history,first  first,states  states,giving  giving,women  right,#vote  #vote,american  american,west  west,way</t>
  </si>
  <si>
    <t>first,amendment  instagram,twitter  2,30  amendment,panel  #uno1forall,panel  panel,one  one,week  week,today  today,currently  currently,uno</t>
  </si>
  <si>
    <t>come,check  check,out  out,#uno1forall  #uno1forall,event  event,celebrating  celebrating,first  first,amendment  amendment,join  join,social  social,media</t>
  </si>
  <si>
    <t>Top Replied-To in G2</t>
  </si>
  <si>
    <t>Top Mentioned in G2</t>
  </si>
  <si>
    <t>Top Replied-To in G3</t>
  </si>
  <si>
    <t>Top Mentioned in G3</t>
  </si>
  <si>
    <t>Top Replied-To in G4</t>
  </si>
  <si>
    <t>Top Mentioned in G4</t>
  </si>
  <si>
    <t>unomaha unosml realdonaldtrump wspa7 tweetrootapp larissagrace jesse033181</t>
  </si>
  <si>
    <t>unomaha unosml</t>
  </si>
  <si>
    <t>Top Tweeters in G2</t>
  </si>
  <si>
    <t>Top Tweeters in G3</t>
  </si>
  <si>
    <t>Top Tweeters in G4</t>
  </si>
  <si>
    <t>jeremyhl wspa7 realdonaldtrump in_fieri careerlink4jobs jesse033181 tweetrootapp</t>
  </si>
  <si>
    <t>unomaha unosml communo larissagrace</t>
  </si>
  <si>
    <t>jared_e_barton deborahsmithho2</t>
  </si>
  <si>
    <t>https://www.wspa.com/news/nc-cheerleading-squad-on-probation-after-displaying-trump-banner/ https://www.unomaha.edu/news/events/constitution-week.php https://itunes.apple.com/us/app/tweetroot/id655167395?ls=1&amp;mt=8 https://investigativereportingworkshop.org/news/growing-hostility-between-student-media-and-administrators/</t>
  </si>
  <si>
    <t>wspa.com unomaha.edu apple.com investigativereportingworkshop.org</t>
  </si>
  <si>
    <t>vote firstamendment scotus uno1forall</t>
  </si>
  <si>
    <t>history first states giving women right #vote american west way</t>
  </si>
  <si>
    <t>#uno1forall unomaha week 30 first amendment panel #vote right m</t>
  </si>
  <si>
    <t>first amendment panel contest uno #uno1forall 1 000 dollar place</t>
  </si>
  <si>
    <t>#uno1forall panel week coming up quickly excited part unosml team</t>
  </si>
  <si>
    <t>#uno1forall first amendment panel week thursday 2 30 unomaha students</t>
  </si>
  <si>
    <t>constitution week first amendment panel thursday september 19 2 30</t>
  </si>
  <si>
    <t>week 19 30 first amendment panel unomaha #vote right m</t>
  </si>
  <si>
    <t>week coming up quickly excited part unosml team working promote</t>
  </si>
  <si>
    <t>week thursday 2 30 unomaha students win student instagram twitter</t>
  </si>
  <si>
    <t>history,first  first,states  states,giving  giving,women  women,right  right,#vote  #vote,american  american,west  west,way  way,spark</t>
  </si>
  <si>
    <t>unomaha,#uno1forall  2,30  first,amendment  constitution,week  right,vote  m,unomaha  thursday,2  amendment,panel  30,p  p,m</t>
  </si>
  <si>
    <t>first,amendment  amendment,panel  panel,contest  contest,uno  uno,#uno1forall  #uno1forall,1  1,000  000,dollar  dollar,first  first,place</t>
  </si>
  <si>
    <t>#uno1forall,panel  panel,coming  coming,up  up,quickly  quickly,excited  excited,part  part,unosml  unosml,team  team,working  working,promote</t>
  </si>
  <si>
    <t>first,amendment  2,30  amendment,panel  instagram,twitter  reminder,thursday  thursday,2  30,pm  pm,unosml  unosml,unomaha  unomaha,#uno1forall</t>
  </si>
  <si>
    <t>constitution,week  week,first  first,amendment  amendment,panel  panel,thursday  thursday,september  september,19  19,2  2,30  30,p</t>
  </si>
  <si>
    <t>panel,coming  coming,up  up,quickly  quickly,excited  excited,part  part,unosml  unosml,team  team,working  working,promote  promote,event</t>
  </si>
  <si>
    <t>2,30  amendment,panel  instagram,twitter  reminder,thursday  thursday,2  30,pm  pm,unosml  unosml,unomaha  unomaha,#uno1forall  #uno1forall,first</t>
  </si>
  <si>
    <t>2</t>
  </si>
  <si>
    <t>m</t>
  </si>
  <si>
    <t>19</t>
  </si>
  <si>
    <t>students</t>
  </si>
  <si>
    <t>constitution</t>
  </si>
  <si>
    <t>today</t>
  </si>
  <si>
    <t>p</t>
  </si>
  <si>
    <t>cpacs</t>
  </si>
  <si>
    <t>commons</t>
  </si>
  <si>
    <t>up</t>
  </si>
  <si>
    <t>1</t>
  </si>
  <si>
    <t>000</t>
  </si>
  <si>
    <t>one</t>
  </si>
  <si>
    <t>uno</t>
  </si>
  <si>
    <t>september</t>
  </si>
  <si>
    <t>launches</t>
  </si>
  <si>
    <t>being</t>
  </si>
  <si>
    <t>top</t>
  </si>
  <si>
    <t>influencer</t>
  </si>
  <si>
    <t>rights</t>
  </si>
  <si>
    <t>chance</t>
  </si>
  <si>
    <t>influence</t>
  </si>
  <si>
    <t>1000</t>
  </si>
  <si>
    <t>next</t>
  </si>
  <si>
    <t>details</t>
  </si>
  <si>
    <t>history</t>
  </si>
  <si>
    <t>states</t>
  </si>
  <si>
    <t>giving</t>
  </si>
  <si>
    <t>american</t>
  </si>
  <si>
    <t>way</t>
  </si>
  <si>
    <t>spark</t>
  </si>
  <si>
    <t>population</t>
  </si>
  <si>
    <t>growth</t>
  </si>
  <si>
    <t>reminder</t>
  </si>
  <si>
    <t>pm</t>
  </si>
  <si>
    <t>#firstamendment</t>
  </si>
  <si>
    <t>growing</t>
  </si>
  <si>
    <t>hostility</t>
  </si>
  <si>
    <t>between</t>
  </si>
  <si>
    <t>high</t>
  </si>
  <si>
    <t>school</t>
  </si>
  <si>
    <t>exercising</t>
  </si>
  <si>
    <t>administrators</t>
  </si>
  <si>
    <t>media</t>
  </si>
  <si>
    <t>competition</t>
  </si>
  <si>
    <t>66, 95, 0</t>
  </si>
  <si>
    <t>196, 30, 0</t>
  </si>
  <si>
    <t>G1: #uno1forall first amendment right #vote panel unomaha women week 30</t>
  </si>
  <si>
    <t>G2: #uno1forall panel week first amendment student instagram twitter win thursday</t>
  </si>
  <si>
    <t>G3: come check out #uno1forall event celebrating first amendment join social</t>
  </si>
  <si>
    <t>Edge Weight▓1▓5▓0▓True▓Green▓Red▓▓Edge Weight▓1▓2▓0▓5▓10▓False▓Edge Weight▓1▓5▓0▓16▓6▓False▓▓0▓0▓0▓True▓Black▓Black▓▓Followers▓19▓64633▓0▓162▓1000▓False▓Followers▓19▓64397670▓0▓100▓70▓False▓▓0▓0▓0▓0▓0▓False▓▓0▓0▓0▓0▓0▓False</t>
  </si>
  <si>
    <t>GraphSource░TwitterSearch▓GraphTerm░UNO1ForAll▓ImportDescription░The graph represents a network of 14 Twitter users whose recent tweets contained "UNO1ForAll", or who were replied to or mentioned in those tweets, taken from a data set limited to a maximum of 18,000 tweets.  The network was obtained from Twitter on Tuesday, 17 September 2019 at 17:53 UTC.
The tweets in the network were tweeted over the 4-day, 19-hour, 5-minute period from Thursday, 12 September 2019 at 22:06 UTC to Tuesday, 17 September 2019 at 17:12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Tuesday, 17 September 2019 at 17:53 UTC▓ImportSuggestedFileNameNoExtension░2019-09-17 17-53-32 NodeXL Twitter Search UNO1ForAll▓GroupingDescription░The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</si>
</sst>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7577424"/>
        <c:axId val="23979089"/>
      </c:barChart>
      <c:catAx>
        <c:axId val="17577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79089"/>
        <c:crosses val="autoZero"/>
        <c:auto val="1"/>
        <c:lblOffset val="100"/>
        <c:noMultiLvlLbl val="0"/>
      </c:catAx>
      <c:valAx>
        <c:axId val="239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4485210"/>
        <c:axId val="63258027"/>
      </c:barChart>
      <c:catAx>
        <c:axId val="144852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58027"/>
        <c:crosses val="autoZero"/>
        <c:auto val="1"/>
        <c:lblOffset val="100"/>
        <c:noMultiLvlLbl val="0"/>
      </c:catAx>
      <c:valAx>
        <c:axId val="6325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8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2451332"/>
        <c:axId val="23626533"/>
      </c:barChart>
      <c:catAx>
        <c:axId val="32451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26533"/>
        <c:crosses val="autoZero"/>
        <c:auto val="1"/>
        <c:lblOffset val="100"/>
        <c:noMultiLvlLbl val="0"/>
      </c:catAx>
      <c:valAx>
        <c:axId val="23626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1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1312206"/>
        <c:axId val="34700991"/>
      </c:barChart>
      <c:catAx>
        <c:axId val="113122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00991"/>
        <c:crosses val="autoZero"/>
        <c:auto val="1"/>
        <c:lblOffset val="100"/>
        <c:noMultiLvlLbl val="0"/>
      </c:catAx>
      <c:valAx>
        <c:axId val="34700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2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3873464"/>
        <c:axId val="59316857"/>
      </c:barChart>
      <c:catAx>
        <c:axId val="43873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16857"/>
        <c:crosses val="autoZero"/>
        <c:auto val="1"/>
        <c:lblOffset val="100"/>
        <c:noMultiLvlLbl val="0"/>
      </c:catAx>
      <c:valAx>
        <c:axId val="5931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4089666"/>
        <c:axId val="39936083"/>
      </c:barChart>
      <c:catAx>
        <c:axId val="64089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936083"/>
        <c:crosses val="autoZero"/>
        <c:auto val="1"/>
        <c:lblOffset val="100"/>
        <c:noMultiLvlLbl val="0"/>
      </c:catAx>
      <c:valAx>
        <c:axId val="39936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3880428"/>
        <c:axId val="13597261"/>
      </c:barChart>
      <c:catAx>
        <c:axId val="23880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97261"/>
        <c:crosses val="autoZero"/>
        <c:auto val="1"/>
        <c:lblOffset val="100"/>
        <c:noMultiLvlLbl val="0"/>
      </c:catAx>
      <c:valAx>
        <c:axId val="1359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0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7400352"/>
        <c:axId val="23949985"/>
      </c:barChart>
      <c:catAx>
        <c:axId val="47400352"/>
        <c:scaling>
          <c:orientation val="minMax"/>
        </c:scaling>
        <c:axPos val="b"/>
        <c:delete val="1"/>
        <c:majorTickMark val="out"/>
        <c:minorTickMark val="none"/>
        <c:tickLblPos val="none"/>
        <c:crossAx val="23949985"/>
        <c:crosses val="autoZero"/>
        <c:auto val="1"/>
        <c:lblOffset val="100"/>
        <c:noMultiLvlLbl val="0"/>
      </c:catAx>
      <c:valAx>
        <c:axId val="23949985"/>
        <c:scaling>
          <c:orientation val="minMax"/>
        </c:scaling>
        <c:axPos val="l"/>
        <c:delete val="1"/>
        <c:majorTickMark val="out"/>
        <c:minorTickMark val="none"/>
        <c:tickLblPos val="none"/>
        <c:crossAx val="47400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ackzip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ared_e_bar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eborahsmithho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n_fier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reerlink4job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esse03318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rissagra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unosm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weetrootap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ommun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omah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spa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ealdonaldtru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 totalsRowShown="0" headerRowDxfId="349" dataDxfId="348">
  <autoFilter ref="A2:BN35"/>
  <tableColumns count="66">
    <tableColumn id="1" name="Vertex 1" dataDxfId="283"/>
    <tableColumn id="2" name="Vertex 2" dataDxfId="281"/>
    <tableColumn id="3" name="Color" dataDxfId="282"/>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189"/>
    <tableColumn id="7" name="ID" dataDxfId="340"/>
    <tableColumn id="9" name="Dynamic Filter" dataDxfId="339"/>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7" dataDxfId="296">
  <autoFilter ref="A2:C8"/>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7" totalsRowShown="0" headerRowDxfId="188" dataDxfId="187">
  <autoFilter ref="A1:J7"/>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J15" totalsRowShown="0" headerRowDxfId="175" dataDxfId="174">
  <autoFilter ref="A10:J15"/>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8:J22" totalsRowShown="0" headerRowDxfId="162" dataDxfId="161">
  <autoFilter ref="A18:J22"/>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5:J35" totalsRowShown="0" headerRowDxfId="149" dataDxfId="148">
  <autoFilter ref="A25:J35"/>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8:J48" totalsRowShown="0" headerRowDxfId="136" dataDxfId="135">
  <autoFilter ref="A38:J48"/>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1:J52" totalsRowShown="0" headerRowDxfId="123" dataDxfId="122">
  <autoFilter ref="A51:J52"/>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4:J61" totalsRowShown="0" headerRowDxfId="120" dataDxfId="119">
  <autoFilter ref="A54:J61"/>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4:J74" totalsRowShown="0" headerRowDxfId="97" dataDxfId="96">
  <autoFilter ref="A64:J74"/>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38" dataDxfId="337">
  <autoFilter ref="A2:BT16"/>
  <sortState ref="A3:BJ18">
    <sortCondition descending="1" sortBy="value" ref="V3:V18"/>
  </sortState>
  <tableColumns count="72">
    <tableColumn id="1" name="Vertex" dataDxfId="336"/>
    <tableColumn id="62" name="Subgraph" dataDxfId="335"/>
    <tableColumn id="2" name="Color" dataDxfId="334"/>
    <tableColumn id="5" name="Shape" dataDxfId="333"/>
    <tableColumn id="6" name="Size" dataDxfId="332"/>
    <tableColumn id="4" name="Opacity" dataDxfId="223"/>
    <tableColumn id="7" name="Image File" dataDxfId="221"/>
    <tableColumn id="3" name="Visibility" dataDxfId="222"/>
    <tableColumn id="10" name="Label" dataDxfId="331"/>
    <tableColumn id="16" name="Label Fill Color" dataDxfId="330"/>
    <tableColumn id="9" name="Label Position" dataDxfId="217"/>
    <tableColumn id="8" name="Tooltip" dataDxfId="215"/>
    <tableColumn id="18" name="Layout Order" dataDxfId="216"/>
    <tableColumn id="13" name="X" dataDxfId="329"/>
    <tableColumn id="14" name="Y" dataDxfId="328"/>
    <tableColumn id="12" name="Locked?" dataDxfId="327"/>
    <tableColumn id="19" name="Polar R" dataDxfId="326"/>
    <tableColumn id="20" name="Polar Angle" dataDxfId="32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4"/>
    <tableColumn id="28" name="Dynamic Filter" dataDxfId="323"/>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173" totalsRowShown="0" headerRowDxfId="74" dataDxfId="73">
  <autoFilter ref="A1:G173"/>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0" totalsRowShown="0" headerRowDxfId="65" dataDxfId="64">
  <autoFilter ref="A1:L170"/>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95" dataDxfId="294">
  <autoFilter ref="A1:D407"/>
  <tableColumns count="4">
    <tableColumn id="1" name="VertexID" dataDxfId="293"/>
    <tableColumn id="2" name="Word" dataDxfId="292"/>
    <tableColumn id="3" name="Imported ID" dataDxfId="291"/>
    <tableColumn id="4" name="Date" dataDxfId="29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89" dataDxfId="288">
  <autoFilter ref="A1:B176"/>
  <tableColumns count="2">
    <tableColumn id="1" name="Word" dataDxfId="287"/>
    <tableColumn id="2" name="List" dataDxfId="286"/>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85" dataDxfId="284">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2">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21"/>
    <tableColumn id="20" name="Collapsed X"/>
    <tableColumn id="21" name="Collapsed Y"/>
    <tableColumn id="6" name="ID" dataDxfId="320"/>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19" dataDxfId="318">
  <autoFilter ref="A1:C15"/>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UNOmaha/status/1173669150268493824" TargetMode="External" /><Relationship Id="rId2" Type="http://schemas.openxmlformats.org/officeDocument/2006/relationships/hyperlink" Target="https://twitter.com/UNOSML/status/1169611774917775360" TargetMode="External" /><Relationship Id="rId3" Type="http://schemas.openxmlformats.org/officeDocument/2006/relationships/hyperlink" Target="https://twitter.com/UNOSML/status/1169611774917775360" TargetMode="External" /><Relationship Id="rId4" Type="http://schemas.openxmlformats.org/officeDocument/2006/relationships/hyperlink" Target="https://itunes.apple.com/us/app/tweetroot/id655167395?ls=1&amp;mt=8" TargetMode="External" /><Relationship Id="rId5" Type="http://schemas.openxmlformats.org/officeDocument/2006/relationships/hyperlink" Target="https://www.unomaha.edu/news/events/constitution-week.php" TargetMode="External" /><Relationship Id="rId6" Type="http://schemas.openxmlformats.org/officeDocument/2006/relationships/hyperlink" Target="https://www.wspa.com/news/nc-cheerleading-squad-on-probation-after-displaying-trump-banner/" TargetMode="External" /><Relationship Id="rId7" Type="http://schemas.openxmlformats.org/officeDocument/2006/relationships/hyperlink" Target="https://www.wspa.com/news/nc-cheerleading-squad-on-probation-after-displaying-trump-banner/" TargetMode="External" /><Relationship Id="rId8" Type="http://schemas.openxmlformats.org/officeDocument/2006/relationships/hyperlink" Target="https://itunes.apple.com/us/app/tweetroot/id655167395?ls=1&amp;mt=8" TargetMode="External" /><Relationship Id="rId9" Type="http://schemas.openxmlformats.org/officeDocument/2006/relationships/hyperlink" Target="https://www.unomaha.edu/news/events/constitution-week.php" TargetMode="External" /><Relationship Id="rId10" Type="http://schemas.openxmlformats.org/officeDocument/2006/relationships/hyperlink" Target="https://investigativereportingworkshop.org/news/growing-hostility-between-student-media-and-administrators/" TargetMode="External" /><Relationship Id="rId11" Type="http://schemas.openxmlformats.org/officeDocument/2006/relationships/hyperlink" Target="https://pbs.twimg.com/media/EEbn5SIWwAIcbb3.jpg" TargetMode="External" /><Relationship Id="rId12" Type="http://schemas.openxmlformats.org/officeDocument/2006/relationships/hyperlink" Target="https://pbs.twimg.com/media/EEbn5SIWwAIcbb3.jpg" TargetMode="External" /><Relationship Id="rId13" Type="http://schemas.openxmlformats.org/officeDocument/2006/relationships/hyperlink" Target="https://pbs.twimg.com/media/EEbrwwVXsAAFrID.jpg" TargetMode="External" /><Relationship Id="rId14" Type="http://schemas.openxmlformats.org/officeDocument/2006/relationships/hyperlink" Target="https://pbs.twimg.com/media/EEoraZ3WkAE_JJU.jpg" TargetMode="External" /><Relationship Id="rId15" Type="http://schemas.openxmlformats.org/officeDocument/2006/relationships/hyperlink" Target="https://pbs.twimg.com/media/EEoraZ3WkAE_JJU.jpg" TargetMode="External" /><Relationship Id="rId16" Type="http://schemas.openxmlformats.org/officeDocument/2006/relationships/hyperlink" Target="https://pbs.twimg.com/media/EEbrwwVXsAAFrID.jpg" TargetMode="External" /><Relationship Id="rId17" Type="http://schemas.openxmlformats.org/officeDocument/2006/relationships/hyperlink" Target="https://pbs.twimg.com/media/EEoraZ3WkAE_JJU.jpg" TargetMode="External" /><Relationship Id="rId18" Type="http://schemas.openxmlformats.org/officeDocument/2006/relationships/hyperlink" Target="https://pbs.twimg.com/media/EEbn5SIWwAIcbb3.jpg" TargetMode="External" /><Relationship Id="rId19" Type="http://schemas.openxmlformats.org/officeDocument/2006/relationships/hyperlink" Target="https://pbs.twimg.com/media/EEoraZ3WkAE_JJU.jpg" TargetMode="External" /><Relationship Id="rId20" Type="http://schemas.openxmlformats.org/officeDocument/2006/relationships/hyperlink" Target="https://pbs.twimg.com/media/EErkEHWU8AERV0s.jpg" TargetMode="External" /><Relationship Id="rId21" Type="http://schemas.openxmlformats.org/officeDocument/2006/relationships/hyperlink" Target="https://pbs.twimg.com/ext_tw_video_thumb/1174004475532476416/pu/img/Tjux5vSQ3_r3LMH8.jpg" TargetMode="External" /><Relationship Id="rId22" Type="http://schemas.openxmlformats.org/officeDocument/2006/relationships/hyperlink" Target="https://pbs.twimg.com/media/EErpH9aUcAApGcR.jpg" TargetMode="External" /><Relationship Id="rId23" Type="http://schemas.openxmlformats.org/officeDocument/2006/relationships/hyperlink" Target="https://pbs.twimg.com/media/EErqOEAUcAA5MUB.jpg" TargetMode="External" /><Relationship Id="rId24" Type="http://schemas.openxmlformats.org/officeDocument/2006/relationships/hyperlink" Target="http://pbs.twimg.com/profile_images/1108217158172053504/LnDTNyz7_normal.jpg" TargetMode="External" /><Relationship Id="rId25" Type="http://schemas.openxmlformats.org/officeDocument/2006/relationships/hyperlink" Target="http://pbs.twimg.com/profile_images/1054411432731660292/J34zYSo2_normal.jpg" TargetMode="External" /><Relationship Id="rId26" Type="http://schemas.openxmlformats.org/officeDocument/2006/relationships/hyperlink" Target="http://pbs.twimg.com/profile_images/714624519365910529/E1YMh4IC_normal.jpg" TargetMode="External" /><Relationship Id="rId27" Type="http://schemas.openxmlformats.org/officeDocument/2006/relationships/hyperlink" Target="http://pbs.twimg.com/profile_images/822293930335092737/HmFuSRJ7_normal.jpg" TargetMode="External" /><Relationship Id="rId28" Type="http://schemas.openxmlformats.org/officeDocument/2006/relationships/hyperlink" Target="http://pbs.twimg.com/profile_images/1092882371811131392/OJIhTrpS_normal.jpg" TargetMode="External" /><Relationship Id="rId29" Type="http://schemas.openxmlformats.org/officeDocument/2006/relationships/hyperlink" Target="http://pbs.twimg.com/profile_images/850941099581599745/_l0X97mZ_normal.jpg" TargetMode="External" /><Relationship Id="rId30" Type="http://schemas.openxmlformats.org/officeDocument/2006/relationships/hyperlink" Target="https://pbs.twimg.com/media/EEbn5SIWwAIcbb3.jpg" TargetMode="External" /><Relationship Id="rId31" Type="http://schemas.openxmlformats.org/officeDocument/2006/relationships/hyperlink" Target="http://pbs.twimg.com/profile_images/2761713408/6329c1d5a241ca23457c0db374bee56b_normal.jpeg" TargetMode="External" /><Relationship Id="rId32" Type="http://schemas.openxmlformats.org/officeDocument/2006/relationships/hyperlink" Target="http://pbs.twimg.com/profile_images/2761713408/6329c1d5a241ca23457c0db374bee56b_normal.jpeg" TargetMode="External" /><Relationship Id="rId33" Type="http://schemas.openxmlformats.org/officeDocument/2006/relationships/hyperlink" Target="http://pbs.twimg.com/profile_images/1061744570344517633/fKDfFqhQ_normal.jpg" TargetMode="External" /><Relationship Id="rId34" Type="http://schemas.openxmlformats.org/officeDocument/2006/relationships/hyperlink" Target="http://pbs.twimg.com/profile_images/912667889395798022/pMoB2qc8_normal.jpg" TargetMode="External" /><Relationship Id="rId35" Type="http://schemas.openxmlformats.org/officeDocument/2006/relationships/hyperlink" Target="https://pbs.twimg.com/media/EEbn5SIWwAIcbb3.jpg" TargetMode="External" /><Relationship Id="rId36" Type="http://schemas.openxmlformats.org/officeDocument/2006/relationships/hyperlink" Target="https://pbs.twimg.com/media/EEbrwwVXsAAFrID.jpg" TargetMode="External" /><Relationship Id="rId37" Type="http://schemas.openxmlformats.org/officeDocument/2006/relationships/hyperlink" Target="http://pbs.twimg.com/profile_images/923243414425976832/GWZwBnhE_normal.jpg" TargetMode="External" /><Relationship Id="rId38" Type="http://schemas.openxmlformats.org/officeDocument/2006/relationships/hyperlink" Target="http://pbs.twimg.com/profile_images/1061744570344517633/fKDfFqhQ_normal.jpg" TargetMode="External" /><Relationship Id="rId39" Type="http://schemas.openxmlformats.org/officeDocument/2006/relationships/hyperlink" Target="http://pbs.twimg.com/profile_images/912667889395798022/pMoB2qc8_normal.jpg" TargetMode="External" /><Relationship Id="rId40" Type="http://schemas.openxmlformats.org/officeDocument/2006/relationships/hyperlink" Target="http://pbs.twimg.com/profile_images/912667889395798022/pMoB2qc8_normal.jpg" TargetMode="External" /><Relationship Id="rId41" Type="http://schemas.openxmlformats.org/officeDocument/2006/relationships/hyperlink" Target="http://pbs.twimg.com/profile_images/912667889395798022/pMoB2qc8_normal.jpg" TargetMode="External" /><Relationship Id="rId42" Type="http://schemas.openxmlformats.org/officeDocument/2006/relationships/hyperlink" Target="http://pbs.twimg.com/profile_images/1061744570344517633/fKDfFqhQ_normal.jpg" TargetMode="External" /><Relationship Id="rId43" Type="http://schemas.openxmlformats.org/officeDocument/2006/relationships/hyperlink" Target="http://pbs.twimg.com/profile_images/1061744570344517633/fKDfFqhQ_normal.jpg" TargetMode="External" /><Relationship Id="rId44" Type="http://schemas.openxmlformats.org/officeDocument/2006/relationships/hyperlink" Target="https://pbs.twimg.com/media/EEoraZ3WkAE_JJU.jpg" TargetMode="External" /><Relationship Id="rId45" Type="http://schemas.openxmlformats.org/officeDocument/2006/relationships/hyperlink" Target="https://pbs.twimg.com/media/EEoraZ3WkAE_JJU.jpg" TargetMode="External" /><Relationship Id="rId46" Type="http://schemas.openxmlformats.org/officeDocument/2006/relationships/hyperlink" Target="https://pbs.twimg.com/media/EEbrwwVXsAAFrID.jpg" TargetMode="External" /><Relationship Id="rId47" Type="http://schemas.openxmlformats.org/officeDocument/2006/relationships/hyperlink" Target="https://pbs.twimg.com/media/EEoraZ3WkAE_JJU.jpg" TargetMode="External" /><Relationship Id="rId48" Type="http://schemas.openxmlformats.org/officeDocument/2006/relationships/hyperlink" Target="https://pbs.twimg.com/media/EEbn5SIWwAIcbb3.jpg" TargetMode="External" /><Relationship Id="rId49" Type="http://schemas.openxmlformats.org/officeDocument/2006/relationships/hyperlink" Target="http://pbs.twimg.com/profile_images/912667889395798022/pMoB2qc8_normal.jpg" TargetMode="External" /><Relationship Id="rId50" Type="http://schemas.openxmlformats.org/officeDocument/2006/relationships/hyperlink" Target="https://pbs.twimg.com/media/EEoraZ3WkAE_JJU.jpg" TargetMode="External" /><Relationship Id="rId51" Type="http://schemas.openxmlformats.org/officeDocument/2006/relationships/hyperlink" Target="http://pbs.twimg.com/profile_images/912667889395798022/pMoB2qc8_normal.jpg" TargetMode="External" /><Relationship Id="rId52" Type="http://schemas.openxmlformats.org/officeDocument/2006/relationships/hyperlink" Target="https://pbs.twimg.com/media/EErkEHWU8AERV0s.jpg" TargetMode="External" /><Relationship Id="rId53" Type="http://schemas.openxmlformats.org/officeDocument/2006/relationships/hyperlink" Target="http://pbs.twimg.com/profile_images/912667889395798022/pMoB2qc8_normal.jpg" TargetMode="External" /><Relationship Id="rId54" Type="http://schemas.openxmlformats.org/officeDocument/2006/relationships/hyperlink" Target="https://pbs.twimg.com/ext_tw_video_thumb/1174004475532476416/pu/img/Tjux5vSQ3_r3LMH8.jpg" TargetMode="External" /><Relationship Id="rId55" Type="http://schemas.openxmlformats.org/officeDocument/2006/relationships/hyperlink" Target="https://pbs.twimg.com/media/EErpH9aUcAApGcR.jpg" TargetMode="External" /><Relationship Id="rId56" Type="http://schemas.openxmlformats.org/officeDocument/2006/relationships/hyperlink" Target="https://pbs.twimg.com/media/EErqOEAUcAA5MUB.jpg" TargetMode="External" /><Relationship Id="rId57" Type="http://schemas.openxmlformats.org/officeDocument/2006/relationships/hyperlink" Target="https://twitter.com/jackzipay/status/1172270280686931970" TargetMode="External" /><Relationship Id="rId58" Type="http://schemas.openxmlformats.org/officeDocument/2006/relationships/hyperlink" Target="https://twitter.com/jared_e_barton/status/1173715881937055744" TargetMode="External" /><Relationship Id="rId59" Type="http://schemas.openxmlformats.org/officeDocument/2006/relationships/hyperlink" Target="https://twitter.com/deborahsmithho2/status/1173906177517903873" TargetMode="External" /><Relationship Id="rId60" Type="http://schemas.openxmlformats.org/officeDocument/2006/relationships/hyperlink" Target="https://twitter.com/in_fieri/status/1174006221311025152" TargetMode="External" /><Relationship Id="rId61" Type="http://schemas.openxmlformats.org/officeDocument/2006/relationships/hyperlink" Target="https://twitter.com/careerlink4jobs/status/1174007750944329728" TargetMode="External" /><Relationship Id="rId62" Type="http://schemas.openxmlformats.org/officeDocument/2006/relationships/hyperlink" Target="https://twitter.com/jesse033181/status/1172271930084384768" TargetMode="External" /><Relationship Id="rId63" Type="http://schemas.openxmlformats.org/officeDocument/2006/relationships/hyperlink" Target="https://twitter.com/jeremyhl/status/1172879728035999745" TargetMode="External" /><Relationship Id="rId64" Type="http://schemas.openxmlformats.org/officeDocument/2006/relationships/hyperlink" Target="https://twitter.com/larissagrace/status/1172343091027537920" TargetMode="External" /><Relationship Id="rId65" Type="http://schemas.openxmlformats.org/officeDocument/2006/relationships/hyperlink" Target="https://twitter.com/larissagrace/status/1173454249449197568" TargetMode="External" /><Relationship Id="rId66" Type="http://schemas.openxmlformats.org/officeDocument/2006/relationships/hyperlink" Target="https://twitter.com/unosml/status/1172520677628416001" TargetMode="External" /><Relationship Id="rId67" Type="http://schemas.openxmlformats.org/officeDocument/2006/relationships/hyperlink" Target="https://twitter.com/jeremyhl/status/1172522668458950656" TargetMode="External" /><Relationship Id="rId68" Type="http://schemas.openxmlformats.org/officeDocument/2006/relationships/hyperlink" Target="https://twitter.com/jeremyhl/status/1172879728035999745" TargetMode="External" /><Relationship Id="rId69" Type="http://schemas.openxmlformats.org/officeDocument/2006/relationships/hyperlink" Target="https://twitter.com/jeremyhl/status/1172883980905046017" TargetMode="External" /><Relationship Id="rId70" Type="http://schemas.openxmlformats.org/officeDocument/2006/relationships/hyperlink" Target="https://twitter.com/communo/status/1169611579815579650" TargetMode="External" /><Relationship Id="rId71" Type="http://schemas.openxmlformats.org/officeDocument/2006/relationships/hyperlink" Target="https://twitter.com/unosml/status/1173648087048437760" TargetMode="External" /><Relationship Id="rId72" Type="http://schemas.openxmlformats.org/officeDocument/2006/relationships/hyperlink" Target="https://twitter.com/jeremyhl/status/1173645987551875072" TargetMode="External" /><Relationship Id="rId73" Type="http://schemas.openxmlformats.org/officeDocument/2006/relationships/hyperlink" Target="https://twitter.com/jeremyhl/status/1173793746397409282" TargetMode="External" /><Relationship Id="rId74" Type="http://schemas.openxmlformats.org/officeDocument/2006/relationships/hyperlink" Target="https://twitter.com/jeremyhl/status/1173793746397409282" TargetMode="External" /><Relationship Id="rId75" Type="http://schemas.openxmlformats.org/officeDocument/2006/relationships/hyperlink" Target="https://twitter.com/unosml/status/1173648075501506567" TargetMode="External" /><Relationship Id="rId76" Type="http://schemas.openxmlformats.org/officeDocument/2006/relationships/hyperlink" Target="https://twitter.com/unosml/status/1173648087048437760" TargetMode="External" /><Relationship Id="rId77" Type="http://schemas.openxmlformats.org/officeDocument/2006/relationships/hyperlink" Target="https://twitter.com/unosml/status/1173809208363487232" TargetMode="External" /><Relationship Id="rId78" Type="http://schemas.openxmlformats.org/officeDocument/2006/relationships/hyperlink" Target="https://twitter.com/unosml/status/1173809208363487232" TargetMode="External" /><Relationship Id="rId79" Type="http://schemas.openxmlformats.org/officeDocument/2006/relationships/hyperlink" Target="https://twitter.com/jeremyhl/status/1172883980905046017" TargetMode="External" /><Relationship Id="rId80" Type="http://schemas.openxmlformats.org/officeDocument/2006/relationships/hyperlink" Target="https://twitter.com/jeremyhl/status/1173798390817333249" TargetMode="External" /><Relationship Id="rId81" Type="http://schemas.openxmlformats.org/officeDocument/2006/relationships/hyperlink" Target="https://twitter.com/jeremyhl/status/1172879728035999745" TargetMode="External" /><Relationship Id="rId82" Type="http://schemas.openxmlformats.org/officeDocument/2006/relationships/hyperlink" Target="https://twitter.com/jeremyhl/status/1173645987551875072" TargetMode="External" /><Relationship Id="rId83" Type="http://schemas.openxmlformats.org/officeDocument/2006/relationships/hyperlink" Target="https://twitter.com/jeremyhl/status/1173798390817333249" TargetMode="External" /><Relationship Id="rId84" Type="http://schemas.openxmlformats.org/officeDocument/2006/relationships/hyperlink" Target="https://twitter.com/jeremyhl/status/1173953362783559680" TargetMode="External" /><Relationship Id="rId85" Type="http://schemas.openxmlformats.org/officeDocument/2006/relationships/hyperlink" Target="https://twitter.com/jeremyhl/status/1174001419730309121" TargetMode="External" /><Relationship Id="rId86" Type="http://schemas.openxmlformats.org/officeDocument/2006/relationships/hyperlink" Target="https://twitter.com/jeremyhl/status/1173645865610878978" TargetMode="External" /><Relationship Id="rId87" Type="http://schemas.openxmlformats.org/officeDocument/2006/relationships/hyperlink" Target="https://twitter.com/jeremyhl/status/1174004529697710080" TargetMode="External" /><Relationship Id="rId88" Type="http://schemas.openxmlformats.org/officeDocument/2006/relationships/hyperlink" Target="https://twitter.com/jeremyhl/status/1174006980219830272" TargetMode="External" /><Relationship Id="rId89" Type="http://schemas.openxmlformats.org/officeDocument/2006/relationships/hyperlink" Target="https://twitter.com/jeremyhl/status/1174008200502231040" TargetMode="External" /><Relationship Id="rId90" Type="http://schemas.openxmlformats.org/officeDocument/2006/relationships/comments" Target="../comments1.xml" /><Relationship Id="rId91" Type="http://schemas.openxmlformats.org/officeDocument/2006/relationships/vmlDrawing" Target="../drawings/vmlDrawing1.vml" /><Relationship Id="rId92" Type="http://schemas.openxmlformats.org/officeDocument/2006/relationships/table" Target="../tables/table1.xml" /><Relationship Id="rId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unomaha.edu/news/events/constitution-week.php" TargetMode="External" /><Relationship Id="rId2" Type="http://schemas.openxmlformats.org/officeDocument/2006/relationships/hyperlink" Target="https://twitter.com/UNOSML/status/1169611774917775360" TargetMode="External" /><Relationship Id="rId3" Type="http://schemas.openxmlformats.org/officeDocument/2006/relationships/hyperlink" Target="https://www.wspa.com/news/nc-cheerleading-squad-on-probation-after-displaying-trump-banner/" TargetMode="External" /><Relationship Id="rId4" Type="http://schemas.openxmlformats.org/officeDocument/2006/relationships/hyperlink" Target="https://itunes.apple.com/us/app/tweetroot/id655167395?ls=1&amp;mt=8" TargetMode="External" /><Relationship Id="rId5" Type="http://schemas.openxmlformats.org/officeDocument/2006/relationships/hyperlink" Target="https://investigativereportingworkshop.org/news/growing-hostility-between-student-media-and-administrators/" TargetMode="External" /><Relationship Id="rId6" Type="http://schemas.openxmlformats.org/officeDocument/2006/relationships/hyperlink" Target="https://twitter.com/UNOmaha/status/1173669150268493824" TargetMode="External" /><Relationship Id="rId7" Type="http://schemas.openxmlformats.org/officeDocument/2006/relationships/hyperlink" Target="https://www.wspa.com/news/nc-cheerleading-squad-on-probation-after-displaying-trump-banner/" TargetMode="External" /><Relationship Id="rId8" Type="http://schemas.openxmlformats.org/officeDocument/2006/relationships/hyperlink" Target="https://investigativereportingworkshop.org/news/growing-hostility-between-student-media-and-administrators/" TargetMode="External" /><Relationship Id="rId9" Type="http://schemas.openxmlformats.org/officeDocument/2006/relationships/hyperlink" Target="https://itunes.apple.com/us/app/tweetroot/id655167395?ls=1&amp;mt=8" TargetMode="External" /><Relationship Id="rId10" Type="http://schemas.openxmlformats.org/officeDocument/2006/relationships/hyperlink" Target="https://www.unomaha.edu/news/events/constitution-week.php" TargetMode="External" /><Relationship Id="rId11" Type="http://schemas.openxmlformats.org/officeDocument/2006/relationships/hyperlink" Target="https://twitter.com/UNOSML/status/1169611774917775360" TargetMode="External" /><Relationship Id="rId12" Type="http://schemas.openxmlformats.org/officeDocument/2006/relationships/hyperlink" Target="https://www.unomaha.edu/news/events/constitution-week.php" TargetMode="External" /><Relationship Id="rId13" Type="http://schemas.openxmlformats.org/officeDocument/2006/relationships/hyperlink" Target="https://twitter.com/UNOmaha/status/1173669150268493824" TargetMode="Externa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 Id="rId2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l1K3QeP3F" TargetMode="External" /><Relationship Id="rId2" Type="http://schemas.openxmlformats.org/officeDocument/2006/relationships/hyperlink" Target="https://t.co/Fp7rJa0RIv" TargetMode="External" /><Relationship Id="rId3" Type="http://schemas.openxmlformats.org/officeDocument/2006/relationships/hyperlink" Target="https://t.co/CfxAVeXDad" TargetMode="External" /><Relationship Id="rId4" Type="http://schemas.openxmlformats.org/officeDocument/2006/relationships/hyperlink" Target="http://t.co/660fx3pBvn" TargetMode="External" /><Relationship Id="rId5" Type="http://schemas.openxmlformats.org/officeDocument/2006/relationships/hyperlink" Target="https://t.co/k87tYgdm2x" TargetMode="External" /><Relationship Id="rId6" Type="http://schemas.openxmlformats.org/officeDocument/2006/relationships/hyperlink" Target="https://t.co/C0t8R0Wawg" TargetMode="External" /><Relationship Id="rId7" Type="http://schemas.openxmlformats.org/officeDocument/2006/relationships/hyperlink" Target="http://t.co/DeZjdhzbQ0" TargetMode="External" /><Relationship Id="rId8" Type="http://schemas.openxmlformats.org/officeDocument/2006/relationships/hyperlink" Target="https://t.co/OMxB0x7xC5" TargetMode="External" /><Relationship Id="rId9" Type="http://schemas.openxmlformats.org/officeDocument/2006/relationships/hyperlink" Target="https://pbs.twimg.com/profile_banners/2334270433/1564356146" TargetMode="External" /><Relationship Id="rId10" Type="http://schemas.openxmlformats.org/officeDocument/2006/relationships/hyperlink" Target="https://pbs.twimg.com/profile_banners/254302791/1524328295" TargetMode="External" /><Relationship Id="rId11" Type="http://schemas.openxmlformats.org/officeDocument/2006/relationships/hyperlink" Target="https://pbs.twimg.com/profile_banners/3986241614/1445638384" TargetMode="External" /><Relationship Id="rId12" Type="http://schemas.openxmlformats.org/officeDocument/2006/relationships/hyperlink" Target="https://pbs.twimg.com/profile_banners/14863907/1565621872" TargetMode="External" /><Relationship Id="rId13" Type="http://schemas.openxmlformats.org/officeDocument/2006/relationships/hyperlink" Target="https://pbs.twimg.com/profile_banners/12006842/1559145689" TargetMode="External" /><Relationship Id="rId14" Type="http://schemas.openxmlformats.org/officeDocument/2006/relationships/hyperlink" Target="https://pbs.twimg.com/profile_banners/1091434038554955777/1549398939" TargetMode="External" /><Relationship Id="rId15" Type="http://schemas.openxmlformats.org/officeDocument/2006/relationships/hyperlink" Target="https://pbs.twimg.com/profile_banners/826949556382351365/1485999301" TargetMode="External" /><Relationship Id="rId16" Type="http://schemas.openxmlformats.org/officeDocument/2006/relationships/hyperlink" Target="https://pbs.twimg.com/profile_banners/30418793/1567135567" TargetMode="External" /><Relationship Id="rId17" Type="http://schemas.openxmlformats.org/officeDocument/2006/relationships/hyperlink" Target="https://pbs.twimg.com/profile_banners/2377200630/1525824099" TargetMode="External" /><Relationship Id="rId18" Type="http://schemas.openxmlformats.org/officeDocument/2006/relationships/hyperlink" Target="https://pbs.twimg.com/profile_banners/2195872195/1384736544" TargetMode="External" /><Relationship Id="rId19" Type="http://schemas.openxmlformats.org/officeDocument/2006/relationships/hyperlink" Target="https://pbs.twimg.com/profile_banners/107470796/1511241499" TargetMode="External" /><Relationship Id="rId20" Type="http://schemas.openxmlformats.org/officeDocument/2006/relationships/hyperlink" Target="https://pbs.twimg.com/profile_banners/16809032/1566422096" TargetMode="External" /><Relationship Id="rId21" Type="http://schemas.openxmlformats.org/officeDocument/2006/relationships/hyperlink" Target="https://pbs.twimg.com/profile_banners/16138559/1517954498" TargetMode="External" /><Relationship Id="rId22" Type="http://schemas.openxmlformats.org/officeDocument/2006/relationships/hyperlink" Target="https://pbs.twimg.com/profile_banners/25073877/1560920145"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9/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4/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1/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7/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pbs.twimg.com/profile_images/1108217158172053504/LnDTNyz7_normal.jpg" TargetMode="External" /><Relationship Id="rId37" Type="http://schemas.openxmlformats.org/officeDocument/2006/relationships/hyperlink" Target="http://pbs.twimg.com/profile_images/1054411432731660292/J34zYSo2_normal.jpg" TargetMode="External" /><Relationship Id="rId38" Type="http://schemas.openxmlformats.org/officeDocument/2006/relationships/hyperlink" Target="http://pbs.twimg.com/profile_images/714624519365910529/E1YMh4IC_normal.jpg" TargetMode="External" /><Relationship Id="rId39" Type="http://schemas.openxmlformats.org/officeDocument/2006/relationships/hyperlink" Target="http://pbs.twimg.com/profile_images/822293930335092737/HmFuSRJ7_normal.jpg" TargetMode="External" /><Relationship Id="rId40" Type="http://schemas.openxmlformats.org/officeDocument/2006/relationships/hyperlink" Target="http://pbs.twimg.com/profile_images/912667889395798022/pMoB2qc8_normal.jpg" TargetMode="External" /><Relationship Id="rId41" Type="http://schemas.openxmlformats.org/officeDocument/2006/relationships/hyperlink" Target="http://pbs.twimg.com/profile_images/1092882371811131392/OJIhTrpS_normal.jpg" TargetMode="External" /><Relationship Id="rId42" Type="http://schemas.openxmlformats.org/officeDocument/2006/relationships/hyperlink" Target="http://pbs.twimg.com/profile_images/850941099581599745/_l0X97mZ_normal.jpg" TargetMode="External" /><Relationship Id="rId43" Type="http://schemas.openxmlformats.org/officeDocument/2006/relationships/hyperlink" Target="http://pbs.twimg.com/profile_images/2761713408/6329c1d5a241ca23457c0db374bee56b_normal.jpeg" TargetMode="External" /><Relationship Id="rId44" Type="http://schemas.openxmlformats.org/officeDocument/2006/relationships/hyperlink" Target="http://pbs.twimg.com/profile_images/1061744570344517633/fKDfFqhQ_normal.jpg" TargetMode="External" /><Relationship Id="rId45" Type="http://schemas.openxmlformats.org/officeDocument/2006/relationships/hyperlink" Target="http://pbs.twimg.com/profile_images/378800000754954602/01aa41b9c84ef01d5b84503fa22af522_normal.png" TargetMode="External" /><Relationship Id="rId46" Type="http://schemas.openxmlformats.org/officeDocument/2006/relationships/hyperlink" Target="http://pbs.twimg.com/profile_images/923243414425976832/GWZwBnhE_normal.jpg" TargetMode="External" /><Relationship Id="rId47" Type="http://schemas.openxmlformats.org/officeDocument/2006/relationships/hyperlink" Target="http://pbs.twimg.com/profile_images/1087719846605979648/HRHFp3Nq_normal.jpg" TargetMode="External" /><Relationship Id="rId48" Type="http://schemas.openxmlformats.org/officeDocument/2006/relationships/hyperlink" Target="http://pbs.twimg.com/profile_images/699410282649665536/-muaL9lo_normal.png" TargetMode="External" /><Relationship Id="rId49" Type="http://schemas.openxmlformats.org/officeDocument/2006/relationships/hyperlink" Target="http://pbs.twimg.com/profile_images/874276197357596672/kUuht00m_normal.jpg" TargetMode="External" /><Relationship Id="rId50" Type="http://schemas.openxmlformats.org/officeDocument/2006/relationships/hyperlink" Target="https://twitter.com/jackzipay" TargetMode="External" /><Relationship Id="rId51" Type="http://schemas.openxmlformats.org/officeDocument/2006/relationships/hyperlink" Target="https://twitter.com/jared_e_barton" TargetMode="External" /><Relationship Id="rId52" Type="http://schemas.openxmlformats.org/officeDocument/2006/relationships/hyperlink" Target="https://twitter.com/deborahsmithho2" TargetMode="External" /><Relationship Id="rId53" Type="http://schemas.openxmlformats.org/officeDocument/2006/relationships/hyperlink" Target="https://twitter.com/in_fieri" TargetMode="External" /><Relationship Id="rId54" Type="http://schemas.openxmlformats.org/officeDocument/2006/relationships/hyperlink" Target="https://twitter.com/jeremyhl" TargetMode="External" /><Relationship Id="rId55" Type="http://schemas.openxmlformats.org/officeDocument/2006/relationships/hyperlink" Target="https://twitter.com/careerlink4jobs" TargetMode="External" /><Relationship Id="rId56" Type="http://schemas.openxmlformats.org/officeDocument/2006/relationships/hyperlink" Target="https://twitter.com/jesse033181" TargetMode="External" /><Relationship Id="rId57" Type="http://schemas.openxmlformats.org/officeDocument/2006/relationships/hyperlink" Target="https://twitter.com/larissagrace" TargetMode="External" /><Relationship Id="rId58" Type="http://schemas.openxmlformats.org/officeDocument/2006/relationships/hyperlink" Target="https://twitter.com/unosml" TargetMode="External" /><Relationship Id="rId59" Type="http://schemas.openxmlformats.org/officeDocument/2006/relationships/hyperlink" Target="https://twitter.com/tweetrootapp" TargetMode="External" /><Relationship Id="rId60" Type="http://schemas.openxmlformats.org/officeDocument/2006/relationships/hyperlink" Target="https://twitter.com/communo" TargetMode="External" /><Relationship Id="rId61" Type="http://schemas.openxmlformats.org/officeDocument/2006/relationships/hyperlink" Target="https://twitter.com/unomaha" TargetMode="External" /><Relationship Id="rId62" Type="http://schemas.openxmlformats.org/officeDocument/2006/relationships/hyperlink" Target="https://twitter.com/wspa7" TargetMode="External" /><Relationship Id="rId63" Type="http://schemas.openxmlformats.org/officeDocument/2006/relationships/hyperlink" Target="https://twitter.com/realdonaldtrump" TargetMode="External" /><Relationship Id="rId64" Type="http://schemas.openxmlformats.org/officeDocument/2006/relationships/comments" Target="../comments2.xml" /><Relationship Id="rId65" Type="http://schemas.openxmlformats.org/officeDocument/2006/relationships/vmlDrawing" Target="../drawings/vmlDrawing2.vml" /><Relationship Id="rId66" Type="http://schemas.openxmlformats.org/officeDocument/2006/relationships/table" Target="../tables/table2.xml" /><Relationship Id="rId67" Type="http://schemas.openxmlformats.org/officeDocument/2006/relationships/drawing" Target="../drawings/drawing1.xml" /><Relationship Id="rId6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705</v>
      </c>
      <c r="B3" s="62" t="s">
        <v>705</v>
      </c>
      <c r="C3" s="81" t="s">
        <v>272</v>
      </c>
      <c r="D3" s="88">
        <v>5</v>
      </c>
      <c r="E3" s="89" t="s">
        <v>132</v>
      </c>
      <c r="F3" s="90">
        <v>16</v>
      </c>
      <c r="G3" s="81"/>
      <c r="H3" s="73"/>
      <c r="I3" s="91"/>
      <c r="J3" s="91"/>
      <c r="K3" s="34" t="s">
        <v>65</v>
      </c>
      <c r="L3" s="92">
        <v>3</v>
      </c>
      <c r="M3" s="92"/>
      <c r="N3" s="93"/>
      <c r="O3" s="63" t="s">
        <v>185</v>
      </c>
      <c r="P3" s="65">
        <v>43720.921168981484</v>
      </c>
      <c r="Q3" s="63" t="s">
        <v>717</v>
      </c>
      <c r="R3" s="68"/>
      <c r="S3" s="63"/>
      <c r="T3" s="63" t="s">
        <v>743</v>
      </c>
      <c r="U3" s="65">
        <v>43720.921168981484</v>
      </c>
      <c r="V3" s="68" t="s">
        <v>789</v>
      </c>
      <c r="W3" s="63"/>
      <c r="X3" s="63"/>
      <c r="Y3" s="69" t="s">
        <v>814</v>
      </c>
      <c r="Z3" s="69"/>
      <c r="AA3" s="63">
        <v>1</v>
      </c>
      <c r="AB3" s="48">
        <v>0</v>
      </c>
      <c r="AC3" s="49">
        <v>0</v>
      </c>
      <c r="AD3" s="48">
        <v>0</v>
      </c>
      <c r="AE3" s="49">
        <v>0</v>
      </c>
      <c r="AF3" s="48">
        <v>0</v>
      </c>
      <c r="AG3" s="49">
        <v>0</v>
      </c>
      <c r="AH3" s="48">
        <v>1</v>
      </c>
      <c r="AI3" s="49">
        <v>100</v>
      </c>
      <c r="AJ3" s="48">
        <v>1</v>
      </c>
      <c r="AK3" s="68"/>
      <c r="AL3" s="68" t="s">
        <v>756</v>
      </c>
      <c r="AM3" s="63" t="b">
        <v>0</v>
      </c>
      <c r="AN3" s="63">
        <v>2</v>
      </c>
      <c r="AO3" s="69" t="s">
        <v>275</v>
      </c>
      <c r="AP3" s="63" t="b">
        <v>0</v>
      </c>
      <c r="AQ3" s="63" t="s">
        <v>340</v>
      </c>
      <c r="AR3" s="63"/>
      <c r="AS3" s="69" t="s">
        <v>275</v>
      </c>
      <c r="AT3" s="63" t="b">
        <v>0</v>
      </c>
      <c r="AU3" s="63">
        <v>0</v>
      </c>
      <c r="AV3" s="69" t="s">
        <v>275</v>
      </c>
      <c r="AW3" s="63" t="s">
        <v>341</v>
      </c>
      <c r="AX3" s="63" t="b">
        <v>0</v>
      </c>
      <c r="AY3" s="69" t="s">
        <v>814</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26">
        <v>43720</v>
      </c>
      <c r="BN3" s="128" t="s">
        <v>764</v>
      </c>
    </row>
    <row r="4" spans="1:66" ht="15" customHeight="1">
      <c r="A4" s="62" t="s">
        <v>706</v>
      </c>
      <c r="B4" s="62" t="s">
        <v>706</v>
      </c>
      <c r="C4" s="81" t="s">
        <v>272</v>
      </c>
      <c r="D4" s="88">
        <v>5</v>
      </c>
      <c r="E4" s="89" t="s">
        <v>132</v>
      </c>
      <c r="F4" s="90">
        <v>16</v>
      </c>
      <c r="G4" s="81"/>
      <c r="H4" s="73"/>
      <c r="I4" s="91"/>
      <c r="J4" s="91"/>
      <c r="K4" s="34" t="s">
        <v>65</v>
      </c>
      <c r="L4" s="94">
        <v>4</v>
      </c>
      <c r="M4" s="94"/>
      <c r="N4" s="93"/>
      <c r="O4" s="64" t="s">
        <v>185</v>
      </c>
      <c r="P4" s="66">
        <v>43724.910266203704</v>
      </c>
      <c r="Q4" s="64" t="s">
        <v>718</v>
      </c>
      <c r="R4" s="67" t="s">
        <v>733</v>
      </c>
      <c r="S4" s="64" t="s">
        <v>739</v>
      </c>
      <c r="T4" s="64" t="s">
        <v>743</v>
      </c>
      <c r="U4" s="66">
        <v>43724.910266203704</v>
      </c>
      <c r="V4" s="67" t="s">
        <v>790</v>
      </c>
      <c r="W4" s="64"/>
      <c r="X4" s="64"/>
      <c r="Y4" s="70" t="s">
        <v>815</v>
      </c>
      <c r="Z4" s="64"/>
      <c r="AA4" s="104">
        <v>1</v>
      </c>
      <c r="AB4" s="48">
        <v>0</v>
      </c>
      <c r="AC4" s="49">
        <v>0</v>
      </c>
      <c r="AD4" s="48">
        <v>0</v>
      </c>
      <c r="AE4" s="49">
        <v>0</v>
      </c>
      <c r="AF4" s="48">
        <v>0</v>
      </c>
      <c r="AG4" s="49">
        <v>0</v>
      </c>
      <c r="AH4" s="48">
        <v>16</v>
      </c>
      <c r="AI4" s="49">
        <v>100</v>
      </c>
      <c r="AJ4" s="48">
        <v>16</v>
      </c>
      <c r="AK4" s="109"/>
      <c r="AL4" s="67" t="s">
        <v>757</v>
      </c>
      <c r="AM4" s="64" t="b">
        <v>0</v>
      </c>
      <c r="AN4" s="64">
        <v>3</v>
      </c>
      <c r="AO4" s="70" t="s">
        <v>275</v>
      </c>
      <c r="AP4" s="64" t="b">
        <v>1</v>
      </c>
      <c r="AQ4" s="64" t="s">
        <v>839</v>
      </c>
      <c r="AR4" s="64"/>
      <c r="AS4" s="70" t="s">
        <v>840</v>
      </c>
      <c r="AT4" s="64" t="b">
        <v>0</v>
      </c>
      <c r="AU4" s="64">
        <v>1</v>
      </c>
      <c r="AV4" s="70" t="s">
        <v>275</v>
      </c>
      <c r="AW4" s="64" t="s">
        <v>341</v>
      </c>
      <c r="AX4" s="64" t="b">
        <v>0</v>
      </c>
      <c r="AY4" s="70" t="s">
        <v>815</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27">
        <v>43724</v>
      </c>
      <c r="BN4" s="70" t="s">
        <v>765</v>
      </c>
    </row>
    <row r="5" spans="1:66" ht="15">
      <c r="A5" s="62" t="s">
        <v>707</v>
      </c>
      <c r="B5" s="62" t="s">
        <v>706</v>
      </c>
      <c r="C5" s="81" t="s">
        <v>272</v>
      </c>
      <c r="D5" s="88">
        <v>5</v>
      </c>
      <c r="E5" s="89" t="s">
        <v>132</v>
      </c>
      <c r="F5" s="90">
        <v>16</v>
      </c>
      <c r="G5" s="81"/>
      <c r="H5" s="73"/>
      <c r="I5" s="91"/>
      <c r="J5" s="91"/>
      <c r="K5" s="34" t="s">
        <v>65</v>
      </c>
      <c r="L5" s="94">
        <v>5</v>
      </c>
      <c r="M5" s="94"/>
      <c r="N5" s="93"/>
      <c r="O5" s="64" t="s">
        <v>337</v>
      </c>
      <c r="P5" s="66">
        <v>43725.435381944444</v>
      </c>
      <c r="Q5" s="64" t="s">
        <v>718</v>
      </c>
      <c r="R5" s="64"/>
      <c r="S5" s="64"/>
      <c r="T5" s="64" t="s">
        <v>743</v>
      </c>
      <c r="U5" s="66">
        <v>43725.435381944444</v>
      </c>
      <c r="V5" s="67" t="s">
        <v>791</v>
      </c>
      <c r="W5" s="64"/>
      <c r="X5" s="64"/>
      <c r="Y5" s="70" t="s">
        <v>816</v>
      </c>
      <c r="Z5" s="64"/>
      <c r="AA5" s="104">
        <v>1</v>
      </c>
      <c r="AB5" s="48">
        <v>0</v>
      </c>
      <c r="AC5" s="49">
        <v>0</v>
      </c>
      <c r="AD5" s="48">
        <v>0</v>
      </c>
      <c r="AE5" s="49">
        <v>0</v>
      </c>
      <c r="AF5" s="48">
        <v>0</v>
      </c>
      <c r="AG5" s="49">
        <v>0</v>
      </c>
      <c r="AH5" s="48">
        <v>16</v>
      </c>
      <c r="AI5" s="49">
        <v>100</v>
      </c>
      <c r="AJ5" s="48">
        <v>16</v>
      </c>
      <c r="AK5" s="109"/>
      <c r="AL5" s="67" t="s">
        <v>758</v>
      </c>
      <c r="AM5" s="64" t="b">
        <v>0</v>
      </c>
      <c r="AN5" s="64">
        <v>0</v>
      </c>
      <c r="AO5" s="70" t="s">
        <v>275</v>
      </c>
      <c r="AP5" s="64" t="b">
        <v>1</v>
      </c>
      <c r="AQ5" s="64" t="s">
        <v>839</v>
      </c>
      <c r="AR5" s="64"/>
      <c r="AS5" s="70" t="s">
        <v>840</v>
      </c>
      <c r="AT5" s="64" t="b">
        <v>0</v>
      </c>
      <c r="AU5" s="64">
        <v>1</v>
      </c>
      <c r="AV5" s="70" t="s">
        <v>815</v>
      </c>
      <c r="AW5" s="64" t="s">
        <v>842</v>
      </c>
      <c r="AX5" s="64" t="b">
        <v>0</v>
      </c>
      <c r="AY5" s="70" t="s">
        <v>815</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27">
        <v>43725</v>
      </c>
      <c r="BN5" s="70" t="s">
        <v>766</v>
      </c>
    </row>
    <row r="6" spans="1:66" ht="15">
      <c r="A6" s="62" t="s">
        <v>708</v>
      </c>
      <c r="B6" s="62" t="s">
        <v>369</v>
      </c>
      <c r="C6" s="81" t="s">
        <v>272</v>
      </c>
      <c r="D6" s="88">
        <v>5</v>
      </c>
      <c r="E6" s="89" t="s">
        <v>132</v>
      </c>
      <c r="F6" s="90">
        <v>16</v>
      </c>
      <c r="G6" s="81"/>
      <c r="H6" s="73"/>
      <c r="I6" s="91"/>
      <c r="J6" s="91"/>
      <c r="K6" s="34" t="s">
        <v>65</v>
      </c>
      <c r="L6" s="94">
        <v>6</v>
      </c>
      <c r="M6" s="94"/>
      <c r="N6" s="93"/>
      <c r="O6" s="64" t="s">
        <v>337</v>
      </c>
      <c r="P6" s="66">
        <v>43725.71144675926</v>
      </c>
      <c r="Q6" s="64" t="s">
        <v>719</v>
      </c>
      <c r="R6" s="64"/>
      <c r="S6" s="64"/>
      <c r="T6" s="64" t="s">
        <v>744</v>
      </c>
      <c r="U6" s="66">
        <v>43725.71144675926</v>
      </c>
      <c r="V6" s="67" t="s">
        <v>792</v>
      </c>
      <c r="W6" s="64"/>
      <c r="X6" s="64"/>
      <c r="Y6" s="70" t="s">
        <v>817</v>
      </c>
      <c r="Z6" s="64"/>
      <c r="AA6" s="104">
        <v>1</v>
      </c>
      <c r="AB6" s="48">
        <v>0</v>
      </c>
      <c r="AC6" s="49">
        <v>0</v>
      </c>
      <c r="AD6" s="48">
        <v>0</v>
      </c>
      <c r="AE6" s="49">
        <v>0</v>
      </c>
      <c r="AF6" s="48">
        <v>0</v>
      </c>
      <c r="AG6" s="49">
        <v>0</v>
      </c>
      <c r="AH6" s="48">
        <v>23</v>
      </c>
      <c r="AI6" s="49">
        <v>100</v>
      </c>
      <c r="AJ6" s="48">
        <v>23</v>
      </c>
      <c r="AK6" s="109"/>
      <c r="AL6" s="67" t="s">
        <v>759</v>
      </c>
      <c r="AM6" s="64" t="b">
        <v>0</v>
      </c>
      <c r="AN6" s="64">
        <v>0</v>
      </c>
      <c r="AO6" s="70" t="s">
        <v>275</v>
      </c>
      <c r="AP6" s="64" t="b">
        <v>0</v>
      </c>
      <c r="AQ6" s="64" t="s">
        <v>839</v>
      </c>
      <c r="AR6" s="64"/>
      <c r="AS6" s="70" t="s">
        <v>275</v>
      </c>
      <c r="AT6" s="64" t="b">
        <v>0</v>
      </c>
      <c r="AU6" s="64">
        <v>2</v>
      </c>
      <c r="AV6" s="70" t="s">
        <v>836</v>
      </c>
      <c r="AW6" s="64" t="s">
        <v>842</v>
      </c>
      <c r="AX6" s="64" t="b">
        <v>0</v>
      </c>
      <c r="AY6" s="70" t="s">
        <v>836</v>
      </c>
      <c r="AZ6" s="64" t="s">
        <v>185</v>
      </c>
      <c r="BA6" s="64">
        <v>0</v>
      </c>
      <c r="BB6" s="64">
        <v>0</v>
      </c>
      <c r="BC6" s="64"/>
      <c r="BD6" s="64"/>
      <c r="BE6" s="64"/>
      <c r="BF6" s="64"/>
      <c r="BG6" s="64"/>
      <c r="BH6" s="64"/>
      <c r="BI6" s="64"/>
      <c r="BJ6" s="64"/>
      <c r="BK6" s="63" t="str">
        <f>REPLACE(INDEX(GroupVertices[Group],MATCH(Edges[[#This Row],[Vertex 1]],GroupVertices[Vertex],0)),1,1,"")</f>
        <v>1</v>
      </c>
      <c r="BL6" s="63" t="str">
        <f>REPLACE(INDEX(GroupVertices[Group],MATCH(Edges[[#This Row],[Vertex 2]],GroupVertices[Vertex],0)),1,1,"")</f>
        <v>1</v>
      </c>
      <c r="BM6" s="127">
        <v>43725</v>
      </c>
      <c r="BN6" s="70" t="s">
        <v>767</v>
      </c>
    </row>
    <row r="7" spans="1:66" ht="15">
      <c r="A7" s="62" t="s">
        <v>709</v>
      </c>
      <c r="B7" s="62" t="s">
        <v>369</v>
      </c>
      <c r="C7" s="81" t="s">
        <v>272</v>
      </c>
      <c r="D7" s="88">
        <v>5</v>
      </c>
      <c r="E7" s="89" t="s">
        <v>132</v>
      </c>
      <c r="F7" s="90">
        <v>16</v>
      </c>
      <c r="G7" s="81"/>
      <c r="H7" s="73"/>
      <c r="I7" s="91"/>
      <c r="J7" s="91"/>
      <c r="K7" s="34" t="s">
        <v>65</v>
      </c>
      <c r="L7" s="94">
        <v>7</v>
      </c>
      <c r="M7" s="94"/>
      <c r="N7" s="93"/>
      <c r="O7" s="64" t="s">
        <v>337</v>
      </c>
      <c r="P7" s="66">
        <v>43725.7156712963</v>
      </c>
      <c r="Q7" s="64" t="s">
        <v>719</v>
      </c>
      <c r="R7" s="64"/>
      <c r="S7" s="64"/>
      <c r="T7" s="64" t="s">
        <v>744</v>
      </c>
      <c r="U7" s="66">
        <v>43725.7156712963</v>
      </c>
      <c r="V7" s="67" t="s">
        <v>793</v>
      </c>
      <c r="W7" s="64"/>
      <c r="X7" s="64"/>
      <c r="Y7" s="70" t="s">
        <v>818</v>
      </c>
      <c r="Z7" s="64"/>
      <c r="AA7" s="104">
        <v>1</v>
      </c>
      <c r="AB7" s="48">
        <v>0</v>
      </c>
      <c r="AC7" s="49">
        <v>0</v>
      </c>
      <c r="AD7" s="48">
        <v>0</v>
      </c>
      <c r="AE7" s="49">
        <v>0</v>
      </c>
      <c r="AF7" s="48">
        <v>0</v>
      </c>
      <c r="AG7" s="49">
        <v>0</v>
      </c>
      <c r="AH7" s="48">
        <v>23</v>
      </c>
      <c r="AI7" s="49">
        <v>100</v>
      </c>
      <c r="AJ7" s="48">
        <v>23</v>
      </c>
      <c r="AK7" s="109"/>
      <c r="AL7" s="67" t="s">
        <v>760</v>
      </c>
      <c r="AM7" s="64" t="b">
        <v>0</v>
      </c>
      <c r="AN7" s="64">
        <v>0</v>
      </c>
      <c r="AO7" s="70" t="s">
        <v>275</v>
      </c>
      <c r="AP7" s="64" t="b">
        <v>0</v>
      </c>
      <c r="AQ7" s="64" t="s">
        <v>839</v>
      </c>
      <c r="AR7" s="64"/>
      <c r="AS7" s="70" t="s">
        <v>275</v>
      </c>
      <c r="AT7" s="64" t="b">
        <v>0</v>
      </c>
      <c r="AU7" s="64">
        <v>2</v>
      </c>
      <c r="AV7" s="70" t="s">
        <v>836</v>
      </c>
      <c r="AW7" s="64" t="s">
        <v>341</v>
      </c>
      <c r="AX7" s="64" t="b">
        <v>0</v>
      </c>
      <c r="AY7" s="70" t="s">
        <v>836</v>
      </c>
      <c r="AZ7" s="64" t="s">
        <v>185</v>
      </c>
      <c r="BA7" s="64">
        <v>0</v>
      </c>
      <c r="BB7" s="64">
        <v>0</v>
      </c>
      <c r="BC7" s="64"/>
      <c r="BD7" s="64"/>
      <c r="BE7" s="64"/>
      <c r="BF7" s="64"/>
      <c r="BG7" s="64"/>
      <c r="BH7" s="64"/>
      <c r="BI7" s="64"/>
      <c r="BJ7" s="64"/>
      <c r="BK7" s="63" t="str">
        <f>REPLACE(INDEX(GroupVertices[Group],MATCH(Edges[[#This Row],[Vertex 1]],GroupVertices[Vertex],0)),1,1,"")</f>
        <v>1</v>
      </c>
      <c r="BL7" s="63" t="str">
        <f>REPLACE(INDEX(GroupVertices[Group],MATCH(Edges[[#This Row],[Vertex 2]],GroupVertices[Vertex],0)),1,1,"")</f>
        <v>1</v>
      </c>
      <c r="BM7" s="127">
        <v>43725</v>
      </c>
      <c r="BN7" s="70" t="s">
        <v>768</v>
      </c>
    </row>
    <row r="8" spans="1:66" ht="15">
      <c r="A8" s="62" t="s">
        <v>710</v>
      </c>
      <c r="B8" s="62" t="s">
        <v>710</v>
      </c>
      <c r="C8" s="81" t="s">
        <v>272</v>
      </c>
      <c r="D8" s="88">
        <v>5</v>
      </c>
      <c r="E8" s="89" t="s">
        <v>132</v>
      </c>
      <c r="F8" s="90">
        <v>16</v>
      </c>
      <c r="G8" s="81"/>
      <c r="H8" s="73"/>
      <c r="I8" s="91"/>
      <c r="J8" s="91"/>
      <c r="K8" s="34" t="s">
        <v>65</v>
      </c>
      <c r="L8" s="94">
        <v>8</v>
      </c>
      <c r="M8" s="94"/>
      <c r="N8" s="93"/>
      <c r="O8" s="64" t="s">
        <v>185</v>
      </c>
      <c r="P8" s="66">
        <v>43720.925717592596</v>
      </c>
      <c r="Q8" s="64" t="s">
        <v>720</v>
      </c>
      <c r="R8" s="64"/>
      <c r="S8" s="64"/>
      <c r="T8" s="64" t="s">
        <v>743</v>
      </c>
      <c r="U8" s="66">
        <v>43720.925717592596</v>
      </c>
      <c r="V8" s="67" t="s">
        <v>794</v>
      </c>
      <c r="W8" s="64"/>
      <c r="X8" s="64"/>
      <c r="Y8" s="70" t="s">
        <v>819</v>
      </c>
      <c r="Z8" s="64"/>
      <c r="AA8" s="104">
        <v>1</v>
      </c>
      <c r="AB8" s="48">
        <v>0</v>
      </c>
      <c r="AC8" s="49">
        <v>0</v>
      </c>
      <c r="AD8" s="48">
        <v>0</v>
      </c>
      <c r="AE8" s="49">
        <v>0</v>
      </c>
      <c r="AF8" s="48">
        <v>0</v>
      </c>
      <c r="AG8" s="49">
        <v>0</v>
      </c>
      <c r="AH8" s="48">
        <v>31</v>
      </c>
      <c r="AI8" s="49">
        <v>100</v>
      </c>
      <c r="AJ8" s="48">
        <v>31</v>
      </c>
      <c r="AK8" s="109"/>
      <c r="AL8" s="67" t="s">
        <v>761</v>
      </c>
      <c r="AM8" s="64" t="b">
        <v>0</v>
      </c>
      <c r="AN8" s="64">
        <v>3</v>
      </c>
      <c r="AO8" s="70" t="s">
        <v>275</v>
      </c>
      <c r="AP8" s="64" t="b">
        <v>0</v>
      </c>
      <c r="AQ8" s="64" t="s">
        <v>839</v>
      </c>
      <c r="AR8" s="64"/>
      <c r="AS8" s="70" t="s">
        <v>275</v>
      </c>
      <c r="AT8" s="64" t="b">
        <v>0</v>
      </c>
      <c r="AU8" s="64">
        <v>0</v>
      </c>
      <c r="AV8" s="70" t="s">
        <v>275</v>
      </c>
      <c r="AW8" s="64" t="s">
        <v>341</v>
      </c>
      <c r="AX8" s="64" t="b">
        <v>0</v>
      </c>
      <c r="AY8" s="70" t="s">
        <v>819</v>
      </c>
      <c r="AZ8" s="64" t="s">
        <v>185</v>
      </c>
      <c r="BA8" s="64">
        <v>0</v>
      </c>
      <c r="BB8" s="64">
        <v>0</v>
      </c>
      <c r="BC8" s="64"/>
      <c r="BD8" s="64"/>
      <c r="BE8" s="64"/>
      <c r="BF8" s="64"/>
      <c r="BG8" s="64"/>
      <c r="BH8" s="64"/>
      <c r="BI8" s="64"/>
      <c r="BJ8" s="64"/>
      <c r="BK8" s="63" t="str">
        <f>REPLACE(INDEX(GroupVertices[Group],MATCH(Edges[[#This Row],[Vertex 1]],GroupVertices[Vertex],0)),1,1,"")</f>
        <v>1</v>
      </c>
      <c r="BL8" s="63" t="str">
        <f>REPLACE(INDEX(GroupVertices[Group],MATCH(Edges[[#This Row],[Vertex 2]],GroupVertices[Vertex],0)),1,1,"")</f>
        <v>1</v>
      </c>
      <c r="BM8" s="127">
        <v>43720</v>
      </c>
      <c r="BN8" s="70" t="s">
        <v>769</v>
      </c>
    </row>
    <row r="9" spans="1:66" ht="15">
      <c r="A9" s="62" t="s">
        <v>369</v>
      </c>
      <c r="B9" s="62" t="s">
        <v>710</v>
      </c>
      <c r="C9" s="81" t="s">
        <v>272</v>
      </c>
      <c r="D9" s="88">
        <v>5</v>
      </c>
      <c r="E9" s="89" t="s">
        <v>132</v>
      </c>
      <c r="F9" s="90">
        <v>16</v>
      </c>
      <c r="G9" s="81"/>
      <c r="H9" s="73"/>
      <c r="I9" s="91"/>
      <c r="J9" s="91"/>
      <c r="K9" s="34" t="s">
        <v>65</v>
      </c>
      <c r="L9" s="94">
        <v>9</v>
      </c>
      <c r="M9" s="94"/>
      <c r="N9" s="93"/>
      <c r="O9" s="64" t="s">
        <v>195</v>
      </c>
      <c r="P9" s="66">
        <v>43722.60291666666</v>
      </c>
      <c r="Q9" s="64" t="s">
        <v>721</v>
      </c>
      <c r="R9" s="64"/>
      <c r="S9" s="64"/>
      <c r="T9" s="64" t="s">
        <v>745</v>
      </c>
      <c r="U9" s="66">
        <v>43722.60291666666</v>
      </c>
      <c r="V9" s="67" t="s">
        <v>795</v>
      </c>
      <c r="W9" s="64"/>
      <c r="X9" s="64"/>
      <c r="Y9" s="70" t="s">
        <v>820</v>
      </c>
      <c r="Z9" s="64"/>
      <c r="AA9" s="104">
        <v>1</v>
      </c>
      <c r="AB9" s="48"/>
      <c r="AC9" s="49"/>
      <c r="AD9" s="48"/>
      <c r="AE9" s="49"/>
      <c r="AF9" s="48"/>
      <c r="AG9" s="49"/>
      <c r="AH9" s="48"/>
      <c r="AI9" s="49"/>
      <c r="AJ9" s="48"/>
      <c r="AK9" s="131" t="s">
        <v>749</v>
      </c>
      <c r="AL9" s="67" t="s">
        <v>749</v>
      </c>
      <c r="AM9" s="64" t="b">
        <v>0</v>
      </c>
      <c r="AN9" s="64">
        <v>0</v>
      </c>
      <c r="AO9" s="70" t="s">
        <v>275</v>
      </c>
      <c r="AP9" s="64" t="b">
        <v>0</v>
      </c>
      <c r="AQ9" s="64" t="s">
        <v>839</v>
      </c>
      <c r="AR9" s="64"/>
      <c r="AS9" s="70" t="s">
        <v>275</v>
      </c>
      <c r="AT9" s="64" t="b">
        <v>0</v>
      </c>
      <c r="AU9" s="64">
        <v>0</v>
      </c>
      <c r="AV9" s="70" t="s">
        <v>275</v>
      </c>
      <c r="AW9" s="64" t="s">
        <v>842</v>
      </c>
      <c r="AX9" s="64" t="b">
        <v>0</v>
      </c>
      <c r="AY9" s="70" t="s">
        <v>820</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27">
        <v>43722</v>
      </c>
      <c r="BN9" s="70" t="s">
        <v>770</v>
      </c>
    </row>
    <row r="10" spans="1:66" ht="15">
      <c r="A10" s="62" t="s">
        <v>711</v>
      </c>
      <c r="B10" s="62" t="s">
        <v>711</v>
      </c>
      <c r="C10" s="81" t="s">
        <v>272</v>
      </c>
      <c r="D10" s="88">
        <v>5</v>
      </c>
      <c r="E10" s="89" t="s">
        <v>132</v>
      </c>
      <c r="F10" s="90">
        <v>16</v>
      </c>
      <c r="G10" s="81"/>
      <c r="H10" s="73"/>
      <c r="I10" s="91"/>
      <c r="J10" s="91"/>
      <c r="K10" s="34" t="s">
        <v>65</v>
      </c>
      <c r="L10" s="94">
        <v>10</v>
      </c>
      <c r="M10" s="94"/>
      <c r="N10" s="93"/>
      <c r="O10" s="64" t="s">
        <v>185</v>
      </c>
      <c r="P10" s="66">
        <v>43721.122083333335</v>
      </c>
      <c r="Q10" s="64" t="s">
        <v>722</v>
      </c>
      <c r="R10" s="67" t="s">
        <v>734</v>
      </c>
      <c r="S10" s="64" t="s">
        <v>739</v>
      </c>
      <c r="T10" s="64" t="s">
        <v>743</v>
      </c>
      <c r="U10" s="66">
        <v>43721.122083333335</v>
      </c>
      <c r="V10" s="67" t="s">
        <v>796</v>
      </c>
      <c r="W10" s="64"/>
      <c r="X10" s="64"/>
      <c r="Y10" s="70" t="s">
        <v>821</v>
      </c>
      <c r="Z10" s="64"/>
      <c r="AA10" s="104">
        <v>1</v>
      </c>
      <c r="AB10" s="48">
        <v>0</v>
      </c>
      <c r="AC10" s="49">
        <v>0</v>
      </c>
      <c r="AD10" s="48">
        <v>0</v>
      </c>
      <c r="AE10" s="49">
        <v>0</v>
      </c>
      <c r="AF10" s="48">
        <v>0</v>
      </c>
      <c r="AG10" s="49">
        <v>0</v>
      </c>
      <c r="AH10" s="48">
        <v>40</v>
      </c>
      <c r="AI10" s="49">
        <v>100</v>
      </c>
      <c r="AJ10" s="48">
        <v>40</v>
      </c>
      <c r="AK10" s="109"/>
      <c r="AL10" s="67" t="s">
        <v>762</v>
      </c>
      <c r="AM10" s="64" t="b">
        <v>0</v>
      </c>
      <c r="AN10" s="64">
        <v>3</v>
      </c>
      <c r="AO10" s="70" t="s">
        <v>275</v>
      </c>
      <c r="AP10" s="64" t="b">
        <v>1</v>
      </c>
      <c r="AQ10" s="64" t="s">
        <v>839</v>
      </c>
      <c r="AR10" s="64"/>
      <c r="AS10" s="70" t="s">
        <v>841</v>
      </c>
      <c r="AT10" s="64" t="b">
        <v>0</v>
      </c>
      <c r="AU10" s="64">
        <v>2</v>
      </c>
      <c r="AV10" s="70" t="s">
        <v>275</v>
      </c>
      <c r="AW10" s="64" t="s">
        <v>341</v>
      </c>
      <c r="AX10" s="64" t="b">
        <v>0</v>
      </c>
      <c r="AY10" s="70" t="s">
        <v>821</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43721</v>
      </c>
      <c r="BN10" s="70" t="s">
        <v>771</v>
      </c>
    </row>
    <row r="11" spans="1:66" ht="15">
      <c r="A11" s="62" t="s">
        <v>711</v>
      </c>
      <c r="B11" s="62" t="s">
        <v>693</v>
      </c>
      <c r="C11" s="81" t="s">
        <v>272</v>
      </c>
      <c r="D11" s="88">
        <v>5</v>
      </c>
      <c r="E11" s="89" t="s">
        <v>132</v>
      </c>
      <c r="F11" s="90">
        <v>16</v>
      </c>
      <c r="G11" s="81"/>
      <c r="H11" s="73"/>
      <c r="I11" s="91"/>
      <c r="J11" s="91"/>
      <c r="K11" s="34" t="s">
        <v>66</v>
      </c>
      <c r="L11" s="94">
        <v>11</v>
      </c>
      <c r="M11" s="94"/>
      <c r="N11" s="93"/>
      <c r="O11" s="64" t="s">
        <v>195</v>
      </c>
      <c r="P11" s="66">
        <v>43724.18829861111</v>
      </c>
      <c r="Q11" s="64" t="s">
        <v>723</v>
      </c>
      <c r="R11" s="67" t="s">
        <v>734</v>
      </c>
      <c r="S11" s="64" t="s">
        <v>739</v>
      </c>
      <c r="T11" s="64" t="s">
        <v>743</v>
      </c>
      <c r="U11" s="66">
        <v>43724.18829861111</v>
      </c>
      <c r="V11" s="67" t="s">
        <v>797</v>
      </c>
      <c r="W11" s="64"/>
      <c r="X11" s="64"/>
      <c r="Y11" s="70" t="s">
        <v>822</v>
      </c>
      <c r="Z11" s="64"/>
      <c r="AA11" s="104">
        <v>1</v>
      </c>
      <c r="AB11" s="48">
        <v>0</v>
      </c>
      <c r="AC11" s="49">
        <v>0</v>
      </c>
      <c r="AD11" s="48">
        <v>0</v>
      </c>
      <c r="AE11" s="49">
        <v>0</v>
      </c>
      <c r="AF11" s="48">
        <v>0</v>
      </c>
      <c r="AG11" s="49">
        <v>0</v>
      </c>
      <c r="AH11" s="48">
        <v>20</v>
      </c>
      <c r="AI11" s="49">
        <v>100</v>
      </c>
      <c r="AJ11" s="48">
        <v>20</v>
      </c>
      <c r="AK11" s="109"/>
      <c r="AL11" s="67" t="s">
        <v>762</v>
      </c>
      <c r="AM11" s="64" t="b">
        <v>0</v>
      </c>
      <c r="AN11" s="64">
        <v>1</v>
      </c>
      <c r="AO11" s="70" t="s">
        <v>275</v>
      </c>
      <c r="AP11" s="64" t="b">
        <v>1</v>
      </c>
      <c r="AQ11" s="64" t="s">
        <v>839</v>
      </c>
      <c r="AR11" s="64"/>
      <c r="AS11" s="70" t="s">
        <v>841</v>
      </c>
      <c r="AT11" s="64" t="b">
        <v>0</v>
      </c>
      <c r="AU11" s="64">
        <v>0</v>
      </c>
      <c r="AV11" s="70" t="s">
        <v>275</v>
      </c>
      <c r="AW11" s="64" t="s">
        <v>341</v>
      </c>
      <c r="AX11" s="64" t="b">
        <v>0</v>
      </c>
      <c r="AY11" s="70" t="s">
        <v>822</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27">
        <v>43724</v>
      </c>
      <c r="BN11" s="70" t="s">
        <v>772</v>
      </c>
    </row>
    <row r="12" spans="1:66" ht="15">
      <c r="A12" s="62" t="s">
        <v>693</v>
      </c>
      <c r="B12" s="62" t="s">
        <v>711</v>
      </c>
      <c r="C12" s="81" t="s">
        <v>272</v>
      </c>
      <c r="D12" s="88">
        <v>5</v>
      </c>
      <c r="E12" s="89" t="s">
        <v>132</v>
      </c>
      <c r="F12" s="90">
        <v>16</v>
      </c>
      <c r="G12" s="81"/>
      <c r="H12" s="73"/>
      <c r="I12" s="91"/>
      <c r="J12" s="91"/>
      <c r="K12" s="34" t="s">
        <v>66</v>
      </c>
      <c r="L12" s="94">
        <v>12</v>
      </c>
      <c r="M12" s="94"/>
      <c r="N12" s="93"/>
      <c r="O12" s="64" t="s">
        <v>337</v>
      </c>
      <c r="P12" s="66">
        <v>43721.612129629626</v>
      </c>
      <c r="Q12" s="64" t="s">
        <v>722</v>
      </c>
      <c r="R12" s="64"/>
      <c r="S12" s="64"/>
      <c r="T12" s="64" t="s">
        <v>743</v>
      </c>
      <c r="U12" s="66">
        <v>43721.612129629626</v>
      </c>
      <c r="V12" s="67" t="s">
        <v>798</v>
      </c>
      <c r="W12" s="64"/>
      <c r="X12" s="64"/>
      <c r="Y12" s="70" t="s">
        <v>823</v>
      </c>
      <c r="Z12" s="64"/>
      <c r="AA12" s="104">
        <v>1</v>
      </c>
      <c r="AB12" s="48">
        <v>0</v>
      </c>
      <c r="AC12" s="49">
        <v>0</v>
      </c>
      <c r="AD12" s="48">
        <v>0</v>
      </c>
      <c r="AE12" s="49">
        <v>0</v>
      </c>
      <c r="AF12" s="48">
        <v>0</v>
      </c>
      <c r="AG12" s="49">
        <v>0</v>
      </c>
      <c r="AH12" s="48">
        <v>40</v>
      </c>
      <c r="AI12" s="49">
        <v>100</v>
      </c>
      <c r="AJ12" s="48">
        <v>40</v>
      </c>
      <c r="AK12" s="109"/>
      <c r="AL12" s="67" t="s">
        <v>694</v>
      </c>
      <c r="AM12" s="64" t="b">
        <v>0</v>
      </c>
      <c r="AN12" s="64">
        <v>0</v>
      </c>
      <c r="AO12" s="70" t="s">
        <v>275</v>
      </c>
      <c r="AP12" s="64" t="b">
        <v>1</v>
      </c>
      <c r="AQ12" s="64" t="s">
        <v>839</v>
      </c>
      <c r="AR12" s="64"/>
      <c r="AS12" s="70" t="s">
        <v>841</v>
      </c>
      <c r="AT12" s="64" t="b">
        <v>0</v>
      </c>
      <c r="AU12" s="64">
        <v>2</v>
      </c>
      <c r="AV12" s="70" t="s">
        <v>821</v>
      </c>
      <c r="AW12" s="64" t="s">
        <v>842</v>
      </c>
      <c r="AX12" s="64" t="b">
        <v>0</v>
      </c>
      <c r="AY12" s="70" t="s">
        <v>821</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43721</v>
      </c>
      <c r="BN12" s="70" t="s">
        <v>773</v>
      </c>
    </row>
    <row r="13" spans="1:66" ht="15">
      <c r="A13" s="62" t="s">
        <v>369</v>
      </c>
      <c r="B13" s="62" t="s">
        <v>711</v>
      </c>
      <c r="C13" s="81" t="s">
        <v>272</v>
      </c>
      <c r="D13" s="88">
        <v>5</v>
      </c>
      <c r="E13" s="89" t="s">
        <v>132</v>
      </c>
      <c r="F13" s="90">
        <v>16</v>
      </c>
      <c r="G13" s="81"/>
      <c r="H13" s="73"/>
      <c r="I13" s="91"/>
      <c r="J13" s="91"/>
      <c r="K13" s="34" t="s">
        <v>65</v>
      </c>
      <c r="L13" s="94">
        <v>13</v>
      </c>
      <c r="M13" s="94"/>
      <c r="N13" s="93"/>
      <c r="O13" s="64" t="s">
        <v>337</v>
      </c>
      <c r="P13" s="66">
        <v>43721.617627314816</v>
      </c>
      <c r="Q13" s="64" t="s">
        <v>722</v>
      </c>
      <c r="R13" s="64"/>
      <c r="S13" s="64"/>
      <c r="T13" s="64" t="s">
        <v>743</v>
      </c>
      <c r="U13" s="66">
        <v>43721.617627314816</v>
      </c>
      <c r="V13" s="67" t="s">
        <v>799</v>
      </c>
      <c r="W13" s="64"/>
      <c r="X13" s="64"/>
      <c r="Y13" s="70" t="s">
        <v>824</v>
      </c>
      <c r="Z13" s="64"/>
      <c r="AA13" s="104">
        <v>1</v>
      </c>
      <c r="AB13" s="48">
        <v>0</v>
      </c>
      <c r="AC13" s="49">
        <v>0</v>
      </c>
      <c r="AD13" s="48">
        <v>0</v>
      </c>
      <c r="AE13" s="49">
        <v>0</v>
      </c>
      <c r="AF13" s="48">
        <v>0</v>
      </c>
      <c r="AG13" s="49">
        <v>0</v>
      </c>
      <c r="AH13" s="48">
        <v>40</v>
      </c>
      <c r="AI13" s="49">
        <v>100</v>
      </c>
      <c r="AJ13" s="48">
        <v>40</v>
      </c>
      <c r="AK13" s="109"/>
      <c r="AL13" s="67" t="s">
        <v>396</v>
      </c>
      <c r="AM13" s="64" t="b">
        <v>0</v>
      </c>
      <c r="AN13" s="64">
        <v>0</v>
      </c>
      <c r="AO13" s="70" t="s">
        <v>275</v>
      </c>
      <c r="AP13" s="64" t="b">
        <v>1</v>
      </c>
      <c r="AQ13" s="64" t="s">
        <v>839</v>
      </c>
      <c r="AR13" s="64"/>
      <c r="AS13" s="70" t="s">
        <v>841</v>
      </c>
      <c r="AT13" s="64" t="b">
        <v>0</v>
      </c>
      <c r="AU13" s="64">
        <v>2</v>
      </c>
      <c r="AV13" s="70" t="s">
        <v>821</v>
      </c>
      <c r="AW13" s="64" t="s">
        <v>842</v>
      </c>
      <c r="AX13" s="64" t="b">
        <v>0</v>
      </c>
      <c r="AY13" s="70" t="s">
        <v>821</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2</v>
      </c>
      <c r="BM13" s="127">
        <v>43721</v>
      </c>
      <c r="BN13" s="70" t="s">
        <v>774</v>
      </c>
    </row>
    <row r="14" spans="1:66" ht="15">
      <c r="A14" s="62" t="s">
        <v>369</v>
      </c>
      <c r="B14" s="62" t="s">
        <v>711</v>
      </c>
      <c r="C14" s="81" t="s">
        <v>272</v>
      </c>
      <c r="D14" s="88">
        <v>5</v>
      </c>
      <c r="E14" s="89" t="s">
        <v>132</v>
      </c>
      <c r="F14" s="90">
        <v>16</v>
      </c>
      <c r="G14" s="81"/>
      <c r="H14" s="73"/>
      <c r="I14" s="91"/>
      <c r="J14" s="91"/>
      <c r="K14" s="34" t="s">
        <v>65</v>
      </c>
      <c r="L14" s="94">
        <v>14</v>
      </c>
      <c r="M14" s="94"/>
      <c r="N14" s="93"/>
      <c r="O14" s="64" t="s">
        <v>195</v>
      </c>
      <c r="P14" s="66">
        <v>43722.60291666666</v>
      </c>
      <c r="Q14" s="64" t="s">
        <v>721</v>
      </c>
      <c r="R14" s="64"/>
      <c r="S14" s="64"/>
      <c r="T14" s="64" t="s">
        <v>745</v>
      </c>
      <c r="U14" s="66">
        <v>43722.60291666666</v>
      </c>
      <c r="V14" s="67" t="s">
        <v>795</v>
      </c>
      <c r="W14" s="64"/>
      <c r="X14" s="64"/>
      <c r="Y14" s="70" t="s">
        <v>820</v>
      </c>
      <c r="Z14" s="64"/>
      <c r="AA14" s="104">
        <v>1</v>
      </c>
      <c r="AB14" s="48"/>
      <c r="AC14" s="49"/>
      <c r="AD14" s="48"/>
      <c r="AE14" s="49"/>
      <c r="AF14" s="48"/>
      <c r="AG14" s="49"/>
      <c r="AH14" s="48"/>
      <c r="AI14" s="49"/>
      <c r="AJ14" s="48"/>
      <c r="AK14" s="131" t="s">
        <v>749</v>
      </c>
      <c r="AL14" s="67" t="s">
        <v>749</v>
      </c>
      <c r="AM14" s="64" t="b">
        <v>0</v>
      </c>
      <c r="AN14" s="64">
        <v>0</v>
      </c>
      <c r="AO14" s="70" t="s">
        <v>275</v>
      </c>
      <c r="AP14" s="64" t="b">
        <v>0</v>
      </c>
      <c r="AQ14" s="64" t="s">
        <v>839</v>
      </c>
      <c r="AR14" s="64"/>
      <c r="AS14" s="70" t="s">
        <v>275</v>
      </c>
      <c r="AT14" s="64" t="b">
        <v>0</v>
      </c>
      <c r="AU14" s="64">
        <v>0</v>
      </c>
      <c r="AV14" s="70" t="s">
        <v>275</v>
      </c>
      <c r="AW14" s="64" t="s">
        <v>842</v>
      </c>
      <c r="AX14" s="64" t="b">
        <v>0</v>
      </c>
      <c r="AY14" s="70" t="s">
        <v>820</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2</v>
      </c>
      <c r="BM14" s="127">
        <v>43722</v>
      </c>
      <c r="BN14" s="70" t="s">
        <v>770</v>
      </c>
    </row>
    <row r="15" spans="1:66" ht="15">
      <c r="A15" s="62" t="s">
        <v>369</v>
      </c>
      <c r="B15" s="62" t="s">
        <v>713</v>
      </c>
      <c r="C15" s="81" t="s">
        <v>272</v>
      </c>
      <c r="D15" s="88">
        <v>5</v>
      </c>
      <c r="E15" s="89" t="s">
        <v>132</v>
      </c>
      <c r="F15" s="90">
        <v>16</v>
      </c>
      <c r="G15" s="81"/>
      <c r="H15" s="73"/>
      <c r="I15" s="91"/>
      <c r="J15" s="91"/>
      <c r="K15" s="34" t="s">
        <v>65</v>
      </c>
      <c r="L15" s="94">
        <v>15</v>
      </c>
      <c r="M15" s="94"/>
      <c r="N15" s="93"/>
      <c r="O15" s="64" t="s">
        <v>195</v>
      </c>
      <c r="P15" s="66">
        <v>43722.614652777775</v>
      </c>
      <c r="Q15" s="64" t="s">
        <v>724</v>
      </c>
      <c r="R15" s="67" t="s">
        <v>735</v>
      </c>
      <c r="S15" s="64" t="s">
        <v>740</v>
      </c>
      <c r="T15" s="64" t="s">
        <v>745</v>
      </c>
      <c r="U15" s="66">
        <v>43722.614652777775</v>
      </c>
      <c r="V15" s="67" t="s">
        <v>800</v>
      </c>
      <c r="W15" s="64"/>
      <c r="X15" s="64"/>
      <c r="Y15" s="70" t="s">
        <v>825</v>
      </c>
      <c r="Z15" s="64"/>
      <c r="AA15" s="104">
        <v>1</v>
      </c>
      <c r="AB15" s="48">
        <v>0</v>
      </c>
      <c r="AC15" s="49">
        <v>0</v>
      </c>
      <c r="AD15" s="48">
        <v>0</v>
      </c>
      <c r="AE15" s="49">
        <v>0</v>
      </c>
      <c r="AF15" s="48">
        <v>0</v>
      </c>
      <c r="AG15" s="49">
        <v>0</v>
      </c>
      <c r="AH15" s="48">
        <v>15</v>
      </c>
      <c r="AI15" s="49">
        <v>100</v>
      </c>
      <c r="AJ15" s="48">
        <v>15</v>
      </c>
      <c r="AK15" s="131" t="s">
        <v>750</v>
      </c>
      <c r="AL15" s="67" t="s">
        <v>750</v>
      </c>
      <c r="AM15" s="64" t="b">
        <v>0</v>
      </c>
      <c r="AN15" s="64">
        <v>1</v>
      </c>
      <c r="AO15" s="70" t="s">
        <v>275</v>
      </c>
      <c r="AP15" s="64" t="b">
        <v>0</v>
      </c>
      <c r="AQ15" s="64" t="s">
        <v>839</v>
      </c>
      <c r="AR15" s="64"/>
      <c r="AS15" s="70" t="s">
        <v>275</v>
      </c>
      <c r="AT15" s="64" t="b">
        <v>0</v>
      </c>
      <c r="AU15" s="64">
        <v>0</v>
      </c>
      <c r="AV15" s="70" t="s">
        <v>275</v>
      </c>
      <c r="AW15" s="64" t="s">
        <v>842</v>
      </c>
      <c r="AX15" s="64" t="b">
        <v>0</v>
      </c>
      <c r="AY15" s="70" t="s">
        <v>825</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c r="BM15" s="127">
        <v>43722</v>
      </c>
      <c r="BN15" s="70" t="s">
        <v>775</v>
      </c>
    </row>
    <row r="16" spans="1:66" ht="15">
      <c r="A16" s="62" t="s">
        <v>712</v>
      </c>
      <c r="B16" s="62" t="s">
        <v>714</v>
      </c>
      <c r="C16" s="81" t="s">
        <v>272</v>
      </c>
      <c r="D16" s="88">
        <v>5</v>
      </c>
      <c r="E16" s="89" t="s">
        <v>132</v>
      </c>
      <c r="F16" s="90">
        <v>16</v>
      </c>
      <c r="G16" s="81"/>
      <c r="H16" s="73"/>
      <c r="I16" s="91"/>
      <c r="J16" s="91"/>
      <c r="K16" s="34" t="s">
        <v>65</v>
      </c>
      <c r="L16" s="94">
        <v>16</v>
      </c>
      <c r="M16" s="94"/>
      <c r="N16" s="93"/>
      <c r="O16" s="64" t="s">
        <v>195</v>
      </c>
      <c r="P16" s="66">
        <v>43713.584548611114</v>
      </c>
      <c r="Q16" s="64" t="s">
        <v>725</v>
      </c>
      <c r="R16" s="67" t="s">
        <v>736</v>
      </c>
      <c r="S16" s="64" t="s">
        <v>691</v>
      </c>
      <c r="T16" s="64" t="s">
        <v>743</v>
      </c>
      <c r="U16" s="66">
        <v>43713.584548611114</v>
      </c>
      <c r="V16" s="67" t="s">
        <v>801</v>
      </c>
      <c r="W16" s="64"/>
      <c r="X16" s="64"/>
      <c r="Y16" s="70" t="s">
        <v>826</v>
      </c>
      <c r="Z16" s="64"/>
      <c r="AA16" s="104">
        <v>1</v>
      </c>
      <c r="AB16" s="48">
        <v>0</v>
      </c>
      <c r="AC16" s="49">
        <v>0</v>
      </c>
      <c r="AD16" s="48">
        <v>0</v>
      </c>
      <c r="AE16" s="49">
        <v>0</v>
      </c>
      <c r="AF16" s="48">
        <v>0</v>
      </c>
      <c r="AG16" s="49">
        <v>0</v>
      </c>
      <c r="AH16" s="48">
        <v>38</v>
      </c>
      <c r="AI16" s="49">
        <v>100</v>
      </c>
      <c r="AJ16" s="48">
        <v>38</v>
      </c>
      <c r="AK16" s="109"/>
      <c r="AL16" s="67" t="s">
        <v>763</v>
      </c>
      <c r="AM16" s="64" t="b">
        <v>0</v>
      </c>
      <c r="AN16" s="64">
        <v>2</v>
      </c>
      <c r="AO16" s="70" t="s">
        <v>275</v>
      </c>
      <c r="AP16" s="64" t="b">
        <v>0</v>
      </c>
      <c r="AQ16" s="64" t="s">
        <v>839</v>
      </c>
      <c r="AR16" s="64"/>
      <c r="AS16" s="70" t="s">
        <v>275</v>
      </c>
      <c r="AT16" s="64" t="b">
        <v>0</v>
      </c>
      <c r="AU16" s="64">
        <v>2</v>
      </c>
      <c r="AV16" s="70" t="s">
        <v>275</v>
      </c>
      <c r="AW16" s="64" t="s">
        <v>842</v>
      </c>
      <c r="AX16" s="64" t="b">
        <v>0</v>
      </c>
      <c r="AY16" s="70" t="s">
        <v>826</v>
      </c>
      <c r="AZ16" s="64" t="s">
        <v>337</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27">
        <v>43713</v>
      </c>
      <c r="BN16" s="70" t="s">
        <v>776</v>
      </c>
    </row>
    <row r="17" spans="1:66" ht="15">
      <c r="A17" s="62" t="s">
        <v>693</v>
      </c>
      <c r="B17" s="62" t="s">
        <v>712</v>
      </c>
      <c r="C17" s="81" t="s">
        <v>272</v>
      </c>
      <c r="D17" s="88">
        <v>5</v>
      </c>
      <c r="E17" s="89" t="s">
        <v>132</v>
      </c>
      <c r="F17" s="90">
        <v>16</v>
      </c>
      <c r="G17" s="81"/>
      <c r="H17" s="73"/>
      <c r="I17" s="91"/>
      <c r="J17" s="91"/>
      <c r="K17" s="34" t="s">
        <v>65</v>
      </c>
      <c r="L17" s="94">
        <v>17</v>
      </c>
      <c r="M17" s="94"/>
      <c r="N17" s="93"/>
      <c r="O17" s="64" t="s">
        <v>337</v>
      </c>
      <c r="P17" s="66">
        <v>43724.72318287037</v>
      </c>
      <c r="Q17" s="64" t="s">
        <v>725</v>
      </c>
      <c r="R17" s="64"/>
      <c r="S17" s="64"/>
      <c r="T17" s="64" t="s">
        <v>743</v>
      </c>
      <c r="U17" s="66">
        <v>43724.72318287037</v>
      </c>
      <c r="V17" s="67" t="s">
        <v>802</v>
      </c>
      <c r="W17" s="64"/>
      <c r="X17" s="64"/>
      <c r="Y17" s="70" t="s">
        <v>827</v>
      </c>
      <c r="Z17" s="64"/>
      <c r="AA17" s="104">
        <v>1</v>
      </c>
      <c r="AB17" s="48"/>
      <c r="AC17" s="49"/>
      <c r="AD17" s="48"/>
      <c r="AE17" s="49"/>
      <c r="AF17" s="48"/>
      <c r="AG17" s="49"/>
      <c r="AH17" s="48"/>
      <c r="AI17" s="49"/>
      <c r="AJ17" s="48"/>
      <c r="AK17" s="109"/>
      <c r="AL17" s="67" t="s">
        <v>694</v>
      </c>
      <c r="AM17" s="64" t="b">
        <v>0</v>
      </c>
      <c r="AN17" s="64">
        <v>0</v>
      </c>
      <c r="AO17" s="70" t="s">
        <v>275</v>
      </c>
      <c r="AP17" s="64" t="b">
        <v>0</v>
      </c>
      <c r="AQ17" s="64" t="s">
        <v>839</v>
      </c>
      <c r="AR17" s="64"/>
      <c r="AS17" s="70" t="s">
        <v>275</v>
      </c>
      <c r="AT17" s="64" t="b">
        <v>0</v>
      </c>
      <c r="AU17" s="64">
        <v>2</v>
      </c>
      <c r="AV17" s="70" t="s">
        <v>826</v>
      </c>
      <c r="AW17" s="64" t="s">
        <v>842</v>
      </c>
      <c r="AX17" s="64" t="b">
        <v>0</v>
      </c>
      <c r="AY17" s="70" t="s">
        <v>826</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27">
        <v>43724</v>
      </c>
      <c r="BN17" s="70" t="s">
        <v>777</v>
      </c>
    </row>
    <row r="18" spans="1:66" ht="15">
      <c r="A18" s="62" t="s">
        <v>369</v>
      </c>
      <c r="B18" s="62" t="s">
        <v>712</v>
      </c>
      <c r="C18" s="81" t="s">
        <v>272</v>
      </c>
      <c r="D18" s="88">
        <v>5</v>
      </c>
      <c r="E18" s="89" t="s">
        <v>132</v>
      </c>
      <c r="F18" s="90">
        <v>16</v>
      </c>
      <c r="G18" s="81"/>
      <c r="H18" s="73"/>
      <c r="I18" s="91"/>
      <c r="J18" s="91"/>
      <c r="K18" s="34" t="s">
        <v>65</v>
      </c>
      <c r="L18" s="94">
        <v>18</v>
      </c>
      <c r="M18" s="94"/>
      <c r="N18" s="93"/>
      <c r="O18" s="64" t="s">
        <v>337</v>
      </c>
      <c r="P18" s="66">
        <v>43724.71739583334</v>
      </c>
      <c r="Q18" s="64" t="s">
        <v>725</v>
      </c>
      <c r="R18" s="64"/>
      <c r="S18" s="64"/>
      <c r="T18" s="64" t="s">
        <v>743</v>
      </c>
      <c r="U18" s="66">
        <v>43724.71739583334</v>
      </c>
      <c r="V18" s="67" t="s">
        <v>803</v>
      </c>
      <c r="W18" s="64"/>
      <c r="X18" s="64"/>
      <c r="Y18" s="70" t="s">
        <v>828</v>
      </c>
      <c r="Z18" s="64"/>
      <c r="AA18" s="104">
        <v>1</v>
      </c>
      <c r="AB18" s="48"/>
      <c r="AC18" s="49"/>
      <c r="AD18" s="48"/>
      <c r="AE18" s="49"/>
      <c r="AF18" s="48"/>
      <c r="AG18" s="49"/>
      <c r="AH18" s="48"/>
      <c r="AI18" s="49"/>
      <c r="AJ18" s="48"/>
      <c r="AK18" s="109"/>
      <c r="AL18" s="67" t="s">
        <v>396</v>
      </c>
      <c r="AM18" s="64" t="b">
        <v>0</v>
      </c>
      <c r="AN18" s="64">
        <v>0</v>
      </c>
      <c r="AO18" s="70" t="s">
        <v>275</v>
      </c>
      <c r="AP18" s="64" t="b">
        <v>0</v>
      </c>
      <c r="AQ18" s="64" t="s">
        <v>839</v>
      </c>
      <c r="AR18" s="64"/>
      <c r="AS18" s="70" t="s">
        <v>275</v>
      </c>
      <c r="AT18" s="64" t="b">
        <v>0</v>
      </c>
      <c r="AU18" s="64">
        <v>2</v>
      </c>
      <c r="AV18" s="70" t="s">
        <v>826</v>
      </c>
      <c r="AW18" s="64" t="s">
        <v>842</v>
      </c>
      <c r="AX18" s="64" t="b">
        <v>0</v>
      </c>
      <c r="AY18" s="70" t="s">
        <v>826</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2</v>
      </c>
      <c r="BM18" s="127">
        <v>43724</v>
      </c>
      <c r="BN18" s="70" t="s">
        <v>778</v>
      </c>
    </row>
    <row r="19" spans="1:66" ht="15">
      <c r="A19" s="62" t="s">
        <v>369</v>
      </c>
      <c r="B19" s="62" t="s">
        <v>715</v>
      </c>
      <c r="C19" s="81" t="s">
        <v>272</v>
      </c>
      <c r="D19" s="88">
        <v>5</v>
      </c>
      <c r="E19" s="89" t="s">
        <v>132</v>
      </c>
      <c r="F19" s="90">
        <v>16</v>
      </c>
      <c r="G19" s="81"/>
      <c r="H19" s="73"/>
      <c r="I19" s="91"/>
      <c r="J19" s="91"/>
      <c r="K19" s="34" t="s">
        <v>65</v>
      </c>
      <c r="L19" s="94">
        <v>19</v>
      </c>
      <c r="M19" s="94"/>
      <c r="N19" s="93"/>
      <c r="O19" s="64" t="s">
        <v>195</v>
      </c>
      <c r="P19" s="66">
        <v>43725.125127314815</v>
      </c>
      <c r="Q19" s="64" t="s">
        <v>726</v>
      </c>
      <c r="R19" s="67" t="s">
        <v>737</v>
      </c>
      <c r="S19" s="64" t="s">
        <v>741</v>
      </c>
      <c r="T19" s="64" t="s">
        <v>743</v>
      </c>
      <c r="U19" s="66">
        <v>43725.125127314815</v>
      </c>
      <c r="V19" s="67" t="s">
        <v>804</v>
      </c>
      <c r="W19" s="64"/>
      <c r="X19" s="64"/>
      <c r="Y19" s="70" t="s">
        <v>829</v>
      </c>
      <c r="Z19" s="64"/>
      <c r="AA19" s="104">
        <v>1</v>
      </c>
      <c r="AB19" s="48"/>
      <c r="AC19" s="49"/>
      <c r="AD19" s="48"/>
      <c r="AE19" s="49"/>
      <c r="AF19" s="48"/>
      <c r="AG19" s="49"/>
      <c r="AH19" s="48"/>
      <c r="AI19" s="49"/>
      <c r="AJ19" s="48"/>
      <c r="AK19" s="109"/>
      <c r="AL19" s="67" t="s">
        <v>396</v>
      </c>
      <c r="AM19" s="64" t="b">
        <v>0</v>
      </c>
      <c r="AN19" s="64">
        <v>1</v>
      </c>
      <c r="AO19" s="70" t="s">
        <v>275</v>
      </c>
      <c r="AP19" s="64" t="b">
        <v>0</v>
      </c>
      <c r="AQ19" s="64" t="s">
        <v>839</v>
      </c>
      <c r="AR19" s="64"/>
      <c r="AS19" s="70" t="s">
        <v>275</v>
      </c>
      <c r="AT19" s="64" t="b">
        <v>0</v>
      </c>
      <c r="AU19" s="64">
        <v>0</v>
      </c>
      <c r="AV19" s="70" t="s">
        <v>275</v>
      </c>
      <c r="AW19" s="64" t="s">
        <v>842</v>
      </c>
      <c r="AX19" s="64" t="b">
        <v>0</v>
      </c>
      <c r="AY19" s="70" t="s">
        <v>829</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c r="BM19" s="127">
        <v>43725</v>
      </c>
      <c r="BN19" s="70" t="s">
        <v>779</v>
      </c>
    </row>
    <row r="20" spans="1:66" ht="15">
      <c r="A20" s="62" t="s">
        <v>369</v>
      </c>
      <c r="B20" s="62" t="s">
        <v>716</v>
      </c>
      <c r="C20" s="81" t="s">
        <v>272</v>
      </c>
      <c r="D20" s="88">
        <v>5</v>
      </c>
      <c r="E20" s="89" t="s">
        <v>132</v>
      </c>
      <c r="F20" s="90">
        <v>16</v>
      </c>
      <c r="G20" s="81"/>
      <c r="H20" s="73"/>
      <c r="I20" s="91"/>
      <c r="J20" s="91"/>
      <c r="K20" s="34" t="s">
        <v>65</v>
      </c>
      <c r="L20" s="94">
        <v>20</v>
      </c>
      <c r="M20" s="94"/>
      <c r="N20" s="93"/>
      <c r="O20" s="64" t="s">
        <v>195</v>
      </c>
      <c r="P20" s="66">
        <v>43725.125127314815</v>
      </c>
      <c r="Q20" s="64" t="s">
        <v>726</v>
      </c>
      <c r="R20" s="67" t="s">
        <v>737</v>
      </c>
      <c r="S20" s="64" t="s">
        <v>741</v>
      </c>
      <c r="T20" s="64" t="s">
        <v>743</v>
      </c>
      <c r="U20" s="66">
        <v>43725.125127314815</v>
      </c>
      <c r="V20" s="67" t="s">
        <v>804</v>
      </c>
      <c r="W20" s="64"/>
      <c r="X20" s="64"/>
      <c r="Y20" s="70" t="s">
        <v>829</v>
      </c>
      <c r="Z20" s="64"/>
      <c r="AA20" s="104">
        <v>1</v>
      </c>
      <c r="AB20" s="48">
        <v>0</v>
      </c>
      <c r="AC20" s="49">
        <v>0</v>
      </c>
      <c r="AD20" s="48">
        <v>0</v>
      </c>
      <c r="AE20" s="49">
        <v>0</v>
      </c>
      <c r="AF20" s="48">
        <v>0</v>
      </c>
      <c r="AG20" s="49">
        <v>0</v>
      </c>
      <c r="AH20" s="48">
        <v>11</v>
      </c>
      <c r="AI20" s="49">
        <v>100</v>
      </c>
      <c r="AJ20" s="48">
        <v>11</v>
      </c>
      <c r="AK20" s="109"/>
      <c r="AL20" s="67" t="s">
        <v>396</v>
      </c>
      <c r="AM20" s="64" t="b">
        <v>0</v>
      </c>
      <c r="AN20" s="64">
        <v>1</v>
      </c>
      <c r="AO20" s="70" t="s">
        <v>275</v>
      </c>
      <c r="AP20" s="64" t="b">
        <v>0</v>
      </c>
      <c r="AQ20" s="64" t="s">
        <v>839</v>
      </c>
      <c r="AR20" s="64"/>
      <c r="AS20" s="70" t="s">
        <v>275</v>
      </c>
      <c r="AT20" s="64" t="b">
        <v>0</v>
      </c>
      <c r="AU20" s="64">
        <v>0</v>
      </c>
      <c r="AV20" s="70" t="s">
        <v>275</v>
      </c>
      <c r="AW20" s="64" t="s">
        <v>842</v>
      </c>
      <c r="AX20" s="64" t="b">
        <v>0</v>
      </c>
      <c r="AY20" s="70" t="s">
        <v>829</v>
      </c>
      <c r="AZ20" s="64" t="s">
        <v>185</v>
      </c>
      <c r="BA20" s="64">
        <v>0</v>
      </c>
      <c r="BB20" s="64">
        <v>0</v>
      </c>
      <c r="BC20" s="64"/>
      <c r="BD20" s="64"/>
      <c r="BE20" s="64"/>
      <c r="BF20" s="64"/>
      <c r="BG20" s="64"/>
      <c r="BH20" s="64"/>
      <c r="BI20" s="64"/>
      <c r="BJ20" s="64"/>
      <c r="BK20" s="63" t="str">
        <f>REPLACE(INDEX(GroupVertices[Group],MATCH(Edges[[#This Row],[Vertex 1]],GroupVertices[Vertex],0)),1,1,"")</f>
        <v>1</v>
      </c>
      <c r="BL20" s="63" t="str">
        <f>REPLACE(INDEX(GroupVertices[Group],MATCH(Edges[[#This Row],[Vertex 2]],GroupVertices[Vertex],0)),1,1,"")</f>
        <v>1</v>
      </c>
      <c r="BM20" s="127">
        <v>43725</v>
      </c>
      <c r="BN20" s="70" t="s">
        <v>779</v>
      </c>
    </row>
    <row r="21" spans="1:66" ht="15">
      <c r="A21" s="62" t="s">
        <v>693</v>
      </c>
      <c r="B21" s="62" t="s">
        <v>369</v>
      </c>
      <c r="C21" s="81" t="s">
        <v>1094</v>
      </c>
      <c r="D21" s="88">
        <v>10</v>
      </c>
      <c r="E21" s="89" t="s">
        <v>136</v>
      </c>
      <c r="F21" s="90">
        <v>13.5</v>
      </c>
      <c r="G21" s="81"/>
      <c r="H21" s="73"/>
      <c r="I21" s="91"/>
      <c r="J21" s="91"/>
      <c r="K21" s="34" t="s">
        <v>66</v>
      </c>
      <c r="L21" s="94">
        <v>21</v>
      </c>
      <c r="M21" s="94"/>
      <c r="N21" s="93"/>
      <c r="O21" s="64" t="s">
        <v>337</v>
      </c>
      <c r="P21" s="66">
        <v>43724.72315972222</v>
      </c>
      <c r="Q21" s="64" t="s">
        <v>727</v>
      </c>
      <c r="R21" s="64"/>
      <c r="S21" s="64"/>
      <c r="T21" s="64"/>
      <c r="U21" s="66">
        <v>43724.72315972222</v>
      </c>
      <c r="V21" s="67" t="s">
        <v>805</v>
      </c>
      <c r="W21" s="64"/>
      <c r="X21" s="64"/>
      <c r="Y21" s="70" t="s">
        <v>830</v>
      </c>
      <c r="Z21" s="64"/>
      <c r="AA21" s="104">
        <v>2</v>
      </c>
      <c r="AB21" s="48">
        <v>0</v>
      </c>
      <c r="AC21" s="49">
        <v>0</v>
      </c>
      <c r="AD21" s="48">
        <v>0</v>
      </c>
      <c r="AE21" s="49">
        <v>0</v>
      </c>
      <c r="AF21" s="48">
        <v>0</v>
      </c>
      <c r="AG21" s="49">
        <v>0</v>
      </c>
      <c r="AH21" s="48">
        <v>14</v>
      </c>
      <c r="AI21" s="49">
        <v>100</v>
      </c>
      <c r="AJ21" s="48">
        <v>14</v>
      </c>
      <c r="AK21" s="109"/>
      <c r="AL21" s="67" t="s">
        <v>694</v>
      </c>
      <c r="AM21" s="64" t="b">
        <v>0</v>
      </c>
      <c r="AN21" s="64">
        <v>0</v>
      </c>
      <c r="AO21" s="70" t="s">
        <v>275</v>
      </c>
      <c r="AP21" s="64" t="b">
        <v>0</v>
      </c>
      <c r="AQ21" s="64" t="s">
        <v>839</v>
      </c>
      <c r="AR21" s="64"/>
      <c r="AS21" s="70" t="s">
        <v>275</v>
      </c>
      <c r="AT21" s="64" t="b">
        <v>0</v>
      </c>
      <c r="AU21" s="64">
        <v>1</v>
      </c>
      <c r="AV21" s="70" t="s">
        <v>835</v>
      </c>
      <c r="AW21" s="64" t="s">
        <v>842</v>
      </c>
      <c r="AX21" s="64" t="b">
        <v>0</v>
      </c>
      <c r="AY21" s="70" t="s">
        <v>835</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1</v>
      </c>
      <c r="BM21" s="127">
        <v>43724</v>
      </c>
      <c r="BN21" s="70" t="s">
        <v>780</v>
      </c>
    </row>
    <row r="22" spans="1:66" ht="15">
      <c r="A22" s="62" t="s">
        <v>693</v>
      </c>
      <c r="B22" s="62" t="s">
        <v>714</v>
      </c>
      <c r="C22" s="81" t="s">
        <v>1094</v>
      </c>
      <c r="D22" s="88">
        <v>10</v>
      </c>
      <c r="E22" s="89" t="s">
        <v>136</v>
      </c>
      <c r="F22" s="90">
        <v>13.5</v>
      </c>
      <c r="G22" s="81"/>
      <c r="H22" s="73"/>
      <c r="I22" s="91"/>
      <c r="J22" s="91"/>
      <c r="K22" s="34" t="s">
        <v>65</v>
      </c>
      <c r="L22" s="94">
        <v>22</v>
      </c>
      <c r="M22" s="94"/>
      <c r="N22" s="93"/>
      <c r="O22" s="64" t="s">
        <v>195</v>
      </c>
      <c r="P22" s="66">
        <v>43724.72318287037</v>
      </c>
      <c r="Q22" s="64" t="s">
        <v>725</v>
      </c>
      <c r="R22" s="64"/>
      <c r="S22" s="64"/>
      <c r="T22" s="64" t="s">
        <v>743</v>
      </c>
      <c r="U22" s="66">
        <v>43724.72318287037</v>
      </c>
      <c r="V22" s="67" t="s">
        <v>802</v>
      </c>
      <c r="W22" s="64"/>
      <c r="X22" s="64"/>
      <c r="Y22" s="70" t="s">
        <v>827</v>
      </c>
      <c r="Z22" s="64"/>
      <c r="AA22" s="104">
        <v>2</v>
      </c>
      <c r="AB22" s="48">
        <v>0</v>
      </c>
      <c r="AC22" s="49">
        <v>0</v>
      </c>
      <c r="AD22" s="48">
        <v>0</v>
      </c>
      <c r="AE22" s="49">
        <v>0</v>
      </c>
      <c r="AF22" s="48">
        <v>0</v>
      </c>
      <c r="AG22" s="49">
        <v>0</v>
      </c>
      <c r="AH22" s="48">
        <v>38</v>
      </c>
      <c r="AI22" s="49">
        <v>100</v>
      </c>
      <c r="AJ22" s="48">
        <v>38</v>
      </c>
      <c r="AK22" s="109"/>
      <c r="AL22" s="67" t="s">
        <v>694</v>
      </c>
      <c r="AM22" s="64" t="b">
        <v>0</v>
      </c>
      <c r="AN22" s="64">
        <v>0</v>
      </c>
      <c r="AO22" s="70" t="s">
        <v>275</v>
      </c>
      <c r="AP22" s="64" t="b">
        <v>0</v>
      </c>
      <c r="AQ22" s="64" t="s">
        <v>839</v>
      </c>
      <c r="AR22" s="64"/>
      <c r="AS22" s="70" t="s">
        <v>275</v>
      </c>
      <c r="AT22" s="64" t="b">
        <v>0</v>
      </c>
      <c r="AU22" s="64">
        <v>2</v>
      </c>
      <c r="AV22" s="70" t="s">
        <v>826</v>
      </c>
      <c r="AW22" s="64" t="s">
        <v>842</v>
      </c>
      <c r="AX22" s="64" t="b">
        <v>0</v>
      </c>
      <c r="AY22" s="70" t="s">
        <v>826</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27">
        <v>43724</v>
      </c>
      <c r="BN22" s="70" t="s">
        <v>777</v>
      </c>
    </row>
    <row r="23" spans="1:66" ht="15">
      <c r="A23" s="62" t="s">
        <v>693</v>
      </c>
      <c r="B23" s="62" t="s">
        <v>369</v>
      </c>
      <c r="C23" s="81" t="s">
        <v>1094</v>
      </c>
      <c r="D23" s="88">
        <v>10</v>
      </c>
      <c r="E23" s="89" t="s">
        <v>136</v>
      </c>
      <c r="F23" s="90">
        <v>13.5</v>
      </c>
      <c r="G23" s="81"/>
      <c r="H23" s="73"/>
      <c r="I23" s="91"/>
      <c r="J23" s="91"/>
      <c r="K23" s="34" t="s">
        <v>66</v>
      </c>
      <c r="L23" s="94">
        <v>23</v>
      </c>
      <c r="M23" s="94"/>
      <c r="N23" s="93"/>
      <c r="O23" s="64" t="s">
        <v>337</v>
      </c>
      <c r="P23" s="66">
        <v>43725.16780092593</v>
      </c>
      <c r="Q23" s="64" t="s">
        <v>728</v>
      </c>
      <c r="R23" s="64"/>
      <c r="S23" s="64"/>
      <c r="T23" s="64" t="s">
        <v>743</v>
      </c>
      <c r="U23" s="66">
        <v>43725.16780092593</v>
      </c>
      <c r="V23" s="67" t="s">
        <v>806</v>
      </c>
      <c r="W23" s="64"/>
      <c r="X23" s="64"/>
      <c r="Y23" s="70" t="s">
        <v>831</v>
      </c>
      <c r="Z23" s="64"/>
      <c r="AA23" s="104">
        <v>2</v>
      </c>
      <c r="AB23" s="48"/>
      <c r="AC23" s="49"/>
      <c r="AD23" s="48"/>
      <c r="AE23" s="49"/>
      <c r="AF23" s="48"/>
      <c r="AG23" s="49"/>
      <c r="AH23" s="48"/>
      <c r="AI23" s="49"/>
      <c r="AJ23" s="48"/>
      <c r="AK23" s="131" t="s">
        <v>751</v>
      </c>
      <c r="AL23" s="67" t="s">
        <v>751</v>
      </c>
      <c r="AM23" s="64" t="b">
        <v>0</v>
      </c>
      <c r="AN23" s="64">
        <v>0</v>
      </c>
      <c r="AO23" s="70" t="s">
        <v>275</v>
      </c>
      <c r="AP23" s="64" t="b">
        <v>0</v>
      </c>
      <c r="AQ23" s="64" t="s">
        <v>839</v>
      </c>
      <c r="AR23" s="64"/>
      <c r="AS23" s="70" t="s">
        <v>275</v>
      </c>
      <c r="AT23" s="64" t="b">
        <v>0</v>
      </c>
      <c r="AU23" s="64">
        <v>1</v>
      </c>
      <c r="AV23" s="70" t="s">
        <v>832</v>
      </c>
      <c r="AW23" s="64" t="s">
        <v>842</v>
      </c>
      <c r="AX23" s="64" t="b">
        <v>0</v>
      </c>
      <c r="AY23" s="70" t="s">
        <v>832</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1</v>
      </c>
      <c r="BM23" s="127">
        <v>43725</v>
      </c>
      <c r="BN23" s="70" t="s">
        <v>781</v>
      </c>
    </row>
    <row r="24" spans="1:66" ht="15">
      <c r="A24" s="62" t="s">
        <v>693</v>
      </c>
      <c r="B24" s="62" t="s">
        <v>714</v>
      </c>
      <c r="C24" s="81" t="s">
        <v>1094</v>
      </c>
      <c r="D24" s="88">
        <v>10</v>
      </c>
      <c r="E24" s="89" t="s">
        <v>136</v>
      </c>
      <c r="F24" s="90">
        <v>13.5</v>
      </c>
      <c r="G24" s="81"/>
      <c r="H24" s="73"/>
      <c r="I24" s="91"/>
      <c r="J24" s="91"/>
      <c r="K24" s="34" t="s">
        <v>65</v>
      </c>
      <c r="L24" s="94">
        <v>24</v>
      </c>
      <c r="M24" s="94"/>
      <c r="N24" s="93"/>
      <c r="O24" s="64" t="s">
        <v>195</v>
      </c>
      <c r="P24" s="66">
        <v>43725.16780092593</v>
      </c>
      <c r="Q24" s="64" t="s">
        <v>728</v>
      </c>
      <c r="R24" s="64"/>
      <c r="S24" s="64"/>
      <c r="T24" s="64" t="s">
        <v>743</v>
      </c>
      <c r="U24" s="66">
        <v>43725.16780092593</v>
      </c>
      <c r="V24" s="67" t="s">
        <v>806</v>
      </c>
      <c r="W24" s="64"/>
      <c r="X24" s="64"/>
      <c r="Y24" s="70" t="s">
        <v>831</v>
      </c>
      <c r="Z24" s="64"/>
      <c r="AA24" s="104">
        <v>2</v>
      </c>
      <c r="AB24" s="48">
        <v>0</v>
      </c>
      <c r="AC24" s="49">
        <v>0</v>
      </c>
      <c r="AD24" s="48">
        <v>0</v>
      </c>
      <c r="AE24" s="49">
        <v>0</v>
      </c>
      <c r="AF24" s="48">
        <v>0</v>
      </c>
      <c r="AG24" s="49">
        <v>0</v>
      </c>
      <c r="AH24" s="48">
        <v>11</v>
      </c>
      <c r="AI24" s="49">
        <v>100</v>
      </c>
      <c r="AJ24" s="48">
        <v>11</v>
      </c>
      <c r="AK24" s="131" t="s">
        <v>751</v>
      </c>
      <c r="AL24" s="67" t="s">
        <v>751</v>
      </c>
      <c r="AM24" s="64" t="b">
        <v>0</v>
      </c>
      <c r="AN24" s="64">
        <v>0</v>
      </c>
      <c r="AO24" s="70" t="s">
        <v>275</v>
      </c>
      <c r="AP24" s="64" t="b">
        <v>0</v>
      </c>
      <c r="AQ24" s="64" t="s">
        <v>839</v>
      </c>
      <c r="AR24" s="64"/>
      <c r="AS24" s="70" t="s">
        <v>275</v>
      </c>
      <c r="AT24" s="64" t="b">
        <v>0</v>
      </c>
      <c r="AU24" s="64">
        <v>1</v>
      </c>
      <c r="AV24" s="70" t="s">
        <v>832</v>
      </c>
      <c r="AW24" s="64" t="s">
        <v>842</v>
      </c>
      <c r="AX24" s="64" t="b">
        <v>0</v>
      </c>
      <c r="AY24" s="70" t="s">
        <v>832</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27">
        <v>43725</v>
      </c>
      <c r="BN24" s="70" t="s">
        <v>781</v>
      </c>
    </row>
    <row r="25" spans="1:66" ht="15">
      <c r="A25" s="62" t="s">
        <v>369</v>
      </c>
      <c r="B25" s="62" t="s">
        <v>693</v>
      </c>
      <c r="C25" s="81" t="s">
        <v>1094</v>
      </c>
      <c r="D25" s="88">
        <v>10</v>
      </c>
      <c r="E25" s="89" t="s">
        <v>136</v>
      </c>
      <c r="F25" s="90">
        <v>13.5</v>
      </c>
      <c r="G25" s="81"/>
      <c r="H25" s="73"/>
      <c r="I25" s="91"/>
      <c r="J25" s="91"/>
      <c r="K25" s="34" t="s">
        <v>66</v>
      </c>
      <c r="L25" s="94">
        <v>25</v>
      </c>
      <c r="M25" s="94"/>
      <c r="N25" s="93"/>
      <c r="O25" s="64" t="s">
        <v>195</v>
      </c>
      <c r="P25" s="66">
        <v>43722.614652777775</v>
      </c>
      <c r="Q25" s="64" t="s">
        <v>724</v>
      </c>
      <c r="R25" s="67" t="s">
        <v>735</v>
      </c>
      <c r="S25" s="64" t="s">
        <v>740</v>
      </c>
      <c r="T25" s="64" t="s">
        <v>745</v>
      </c>
      <c r="U25" s="66">
        <v>43722.614652777775</v>
      </c>
      <c r="V25" s="67" t="s">
        <v>800</v>
      </c>
      <c r="W25" s="64"/>
      <c r="X25" s="64"/>
      <c r="Y25" s="70" t="s">
        <v>825</v>
      </c>
      <c r="Z25" s="64"/>
      <c r="AA25" s="104">
        <v>2</v>
      </c>
      <c r="AB25" s="48"/>
      <c r="AC25" s="49"/>
      <c r="AD25" s="48"/>
      <c r="AE25" s="49"/>
      <c r="AF25" s="48"/>
      <c r="AG25" s="49"/>
      <c r="AH25" s="48"/>
      <c r="AI25" s="49"/>
      <c r="AJ25" s="48"/>
      <c r="AK25" s="131" t="s">
        <v>750</v>
      </c>
      <c r="AL25" s="67" t="s">
        <v>750</v>
      </c>
      <c r="AM25" s="64" t="b">
        <v>0</v>
      </c>
      <c r="AN25" s="64">
        <v>1</v>
      </c>
      <c r="AO25" s="70" t="s">
        <v>275</v>
      </c>
      <c r="AP25" s="64" t="b">
        <v>0</v>
      </c>
      <c r="AQ25" s="64" t="s">
        <v>839</v>
      </c>
      <c r="AR25" s="64"/>
      <c r="AS25" s="70" t="s">
        <v>275</v>
      </c>
      <c r="AT25" s="64" t="b">
        <v>0</v>
      </c>
      <c r="AU25" s="64">
        <v>0</v>
      </c>
      <c r="AV25" s="70" t="s">
        <v>275</v>
      </c>
      <c r="AW25" s="64" t="s">
        <v>842</v>
      </c>
      <c r="AX25" s="64" t="b">
        <v>0</v>
      </c>
      <c r="AY25" s="70" t="s">
        <v>825</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2</v>
      </c>
      <c r="BM25" s="127">
        <v>43722</v>
      </c>
      <c r="BN25" s="70" t="s">
        <v>775</v>
      </c>
    </row>
    <row r="26" spans="1:66" ht="15">
      <c r="A26" s="62" t="s">
        <v>369</v>
      </c>
      <c r="B26" s="62" t="s">
        <v>693</v>
      </c>
      <c r="C26" s="81" t="s">
        <v>1094</v>
      </c>
      <c r="D26" s="88">
        <v>10</v>
      </c>
      <c r="E26" s="89" t="s">
        <v>136</v>
      </c>
      <c r="F26" s="90">
        <v>13.5</v>
      </c>
      <c r="G26" s="81"/>
      <c r="H26" s="73"/>
      <c r="I26" s="91"/>
      <c r="J26" s="91"/>
      <c r="K26" s="34" t="s">
        <v>66</v>
      </c>
      <c r="L26" s="94">
        <v>26</v>
      </c>
      <c r="M26" s="94"/>
      <c r="N26" s="93"/>
      <c r="O26" s="64" t="s">
        <v>195</v>
      </c>
      <c r="P26" s="66">
        <v>43725.13795138889</v>
      </c>
      <c r="Q26" s="64" t="s">
        <v>728</v>
      </c>
      <c r="R26" s="64"/>
      <c r="S26" s="64"/>
      <c r="T26" s="64" t="s">
        <v>743</v>
      </c>
      <c r="U26" s="66">
        <v>43725.13795138889</v>
      </c>
      <c r="V26" s="67" t="s">
        <v>807</v>
      </c>
      <c r="W26" s="64"/>
      <c r="X26" s="64"/>
      <c r="Y26" s="70" t="s">
        <v>832</v>
      </c>
      <c r="Z26" s="64"/>
      <c r="AA26" s="104">
        <v>2</v>
      </c>
      <c r="AB26" s="48"/>
      <c r="AC26" s="49"/>
      <c r="AD26" s="48"/>
      <c r="AE26" s="49"/>
      <c r="AF26" s="48"/>
      <c r="AG26" s="49"/>
      <c r="AH26" s="48"/>
      <c r="AI26" s="49"/>
      <c r="AJ26" s="48"/>
      <c r="AK26" s="131" t="s">
        <v>751</v>
      </c>
      <c r="AL26" s="67" t="s">
        <v>751</v>
      </c>
      <c r="AM26" s="64" t="b">
        <v>0</v>
      </c>
      <c r="AN26" s="64">
        <v>4</v>
      </c>
      <c r="AO26" s="70" t="s">
        <v>275</v>
      </c>
      <c r="AP26" s="64" t="b">
        <v>0</v>
      </c>
      <c r="AQ26" s="64" t="s">
        <v>839</v>
      </c>
      <c r="AR26" s="64"/>
      <c r="AS26" s="70" t="s">
        <v>275</v>
      </c>
      <c r="AT26" s="64" t="b">
        <v>0</v>
      </c>
      <c r="AU26" s="64">
        <v>1</v>
      </c>
      <c r="AV26" s="70" t="s">
        <v>275</v>
      </c>
      <c r="AW26" s="64" t="s">
        <v>842</v>
      </c>
      <c r="AX26" s="64" t="b">
        <v>0</v>
      </c>
      <c r="AY26" s="70" t="s">
        <v>832</v>
      </c>
      <c r="AZ26" s="64" t="s">
        <v>185</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2</v>
      </c>
      <c r="BM26" s="127">
        <v>43725</v>
      </c>
      <c r="BN26" s="70" t="s">
        <v>782</v>
      </c>
    </row>
    <row r="27" spans="1:66" ht="15">
      <c r="A27" s="62" t="s">
        <v>369</v>
      </c>
      <c r="B27" s="62" t="s">
        <v>714</v>
      </c>
      <c r="C27" s="81" t="s">
        <v>273</v>
      </c>
      <c r="D27" s="88">
        <v>10</v>
      </c>
      <c r="E27" s="89" t="s">
        <v>136</v>
      </c>
      <c r="F27" s="90">
        <v>6</v>
      </c>
      <c r="G27" s="81"/>
      <c r="H27" s="73"/>
      <c r="I27" s="91"/>
      <c r="J27" s="91"/>
      <c r="K27" s="34" t="s">
        <v>65</v>
      </c>
      <c r="L27" s="94">
        <v>27</v>
      </c>
      <c r="M27" s="94"/>
      <c r="N27" s="93"/>
      <c r="O27" s="64" t="s">
        <v>195</v>
      </c>
      <c r="P27" s="66">
        <v>43722.60291666666</v>
      </c>
      <c r="Q27" s="64" t="s">
        <v>721</v>
      </c>
      <c r="R27" s="64"/>
      <c r="S27" s="64"/>
      <c r="T27" s="64" t="s">
        <v>745</v>
      </c>
      <c r="U27" s="66">
        <v>43722.60291666666</v>
      </c>
      <c r="V27" s="67" t="s">
        <v>795</v>
      </c>
      <c r="W27" s="64"/>
      <c r="X27" s="64"/>
      <c r="Y27" s="70" t="s">
        <v>820</v>
      </c>
      <c r="Z27" s="64"/>
      <c r="AA27" s="104">
        <v>5</v>
      </c>
      <c r="AB27" s="48">
        <v>0</v>
      </c>
      <c r="AC27" s="49">
        <v>0</v>
      </c>
      <c r="AD27" s="48">
        <v>0</v>
      </c>
      <c r="AE27" s="49">
        <v>0</v>
      </c>
      <c r="AF27" s="48">
        <v>0</v>
      </c>
      <c r="AG27" s="49">
        <v>0</v>
      </c>
      <c r="AH27" s="48">
        <v>17</v>
      </c>
      <c r="AI27" s="49">
        <v>100</v>
      </c>
      <c r="AJ27" s="48">
        <v>17</v>
      </c>
      <c r="AK27" s="131" t="s">
        <v>749</v>
      </c>
      <c r="AL27" s="67" t="s">
        <v>749</v>
      </c>
      <c r="AM27" s="64" t="b">
        <v>0</v>
      </c>
      <c r="AN27" s="64">
        <v>0</v>
      </c>
      <c r="AO27" s="70" t="s">
        <v>275</v>
      </c>
      <c r="AP27" s="64" t="b">
        <v>0</v>
      </c>
      <c r="AQ27" s="64" t="s">
        <v>839</v>
      </c>
      <c r="AR27" s="64"/>
      <c r="AS27" s="70" t="s">
        <v>275</v>
      </c>
      <c r="AT27" s="64" t="b">
        <v>0</v>
      </c>
      <c r="AU27" s="64">
        <v>0</v>
      </c>
      <c r="AV27" s="70" t="s">
        <v>275</v>
      </c>
      <c r="AW27" s="64" t="s">
        <v>842</v>
      </c>
      <c r="AX27" s="64" t="b">
        <v>0</v>
      </c>
      <c r="AY27" s="70" t="s">
        <v>820</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2</v>
      </c>
      <c r="BM27" s="127">
        <v>43722</v>
      </c>
      <c r="BN27" s="70" t="s">
        <v>770</v>
      </c>
    </row>
    <row r="28" spans="1:66" ht="15">
      <c r="A28" s="62" t="s">
        <v>369</v>
      </c>
      <c r="B28" s="62" t="s">
        <v>714</v>
      </c>
      <c r="C28" s="81" t="s">
        <v>273</v>
      </c>
      <c r="D28" s="88">
        <v>10</v>
      </c>
      <c r="E28" s="89" t="s">
        <v>136</v>
      </c>
      <c r="F28" s="90">
        <v>6</v>
      </c>
      <c r="G28" s="81"/>
      <c r="H28" s="73"/>
      <c r="I28" s="91"/>
      <c r="J28" s="91"/>
      <c r="K28" s="34" t="s">
        <v>65</v>
      </c>
      <c r="L28" s="94">
        <v>28</v>
      </c>
      <c r="M28" s="94"/>
      <c r="N28" s="93"/>
      <c r="O28" s="64" t="s">
        <v>195</v>
      </c>
      <c r="P28" s="66">
        <v>43724.71739583334</v>
      </c>
      <c r="Q28" s="64" t="s">
        <v>725</v>
      </c>
      <c r="R28" s="64"/>
      <c r="S28" s="64"/>
      <c r="T28" s="64" t="s">
        <v>743</v>
      </c>
      <c r="U28" s="66">
        <v>43724.71739583334</v>
      </c>
      <c r="V28" s="67" t="s">
        <v>803</v>
      </c>
      <c r="W28" s="64"/>
      <c r="X28" s="64"/>
      <c r="Y28" s="70" t="s">
        <v>828</v>
      </c>
      <c r="Z28" s="64"/>
      <c r="AA28" s="104">
        <v>5</v>
      </c>
      <c r="AB28" s="48">
        <v>0</v>
      </c>
      <c r="AC28" s="49">
        <v>0</v>
      </c>
      <c r="AD28" s="48">
        <v>0</v>
      </c>
      <c r="AE28" s="49">
        <v>0</v>
      </c>
      <c r="AF28" s="48">
        <v>0</v>
      </c>
      <c r="AG28" s="49">
        <v>0</v>
      </c>
      <c r="AH28" s="48">
        <v>38</v>
      </c>
      <c r="AI28" s="49">
        <v>100</v>
      </c>
      <c r="AJ28" s="48">
        <v>38</v>
      </c>
      <c r="AK28" s="109"/>
      <c r="AL28" s="67" t="s">
        <v>396</v>
      </c>
      <c r="AM28" s="64" t="b">
        <v>0</v>
      </c>
      <c r="AN28" s="64">
        <v>0</v>
      </c>
      <c r="AO28" s="70" t="s">
        <v>275</v>
      </c>
      <c r="AP28" s="64" t="b">
        <v>0</v>
      </c>
      <c r="AQ28" s="64" t="s">
        <v>839</v>
      </c>
      <c r="AR28" s="64"/>
      <c r="AS28" s="70" t="s">
        <v>275</v>
      </c>
      <c r="AT28" s="64" t="b">
        <v>0</v>
      </c>
      <c r="AU28" s="64">
        <v>2</v>
      </c>
      <c r="AV28" s="70" t="s">
        <v>826</v>
      </c>
      <c r="AW28" s="64" t="s">
        <v>842</v>
      </c>
      <c r="AX28" s="64" t="b">
        <v>0</v>
      </c>
      <c r="AY28" s="70" t="s">
        <v>826</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2</v>
      </c>
      <c r="BM28" s="127">
        <v>43724</v>
      </c>
      <c r="BN28" s="70" t="s">
        <v>778</v>
      </c>
    </row>
    <row r="29" spans="1:66" ht="15">
      <c r="A29" s="62" t="s">
        <v>369</v>
      </c>
      <c r="B29" s="62" t="s">
        <v>714</v>
      </c>
      <c r="C29" s="81" t="s">
        <v>273</v>
      </c>
      <c r="D29" s="88">
        <v>10</v>
      </c>
      <c r="E29" s="89" t="s">
        <v>136</v>
      </c>
      <c r="F29" s="90">
        <v>6</v>
      </c>
      <c r="G29" s="81"/>
      <c r="H29" s="73"/>
      <c r="I29" s="91"/>
      <c r="J29" s="91"/>
      <c r="K29" s="34" t="s">
        <v>65</v>
      </c>
      <c r="L29" s="94">
        <v>29</v>
      </c>
      <c r="M29" s="94"/>
      <c r="N29" s="93"/>
      <c r="O29" s="64" t="s">
        <v>195</v>
      </c>
      <c r="P29" s="66">
        <v>43725.13795138889</v>
      </c>
      <c r="Q29" s="64" t="s">
        <v>728</v>
      </c>
      <c r="R29" s="64"/>
      <c r="S29" s="64"/>
      <c r="T29" s="64" t="s">
        <v>743</v>
      </c>
      <c r="U29" s="66">
        <v>43725.13795138889</v>
      </c>
      <c r="V29" s="67" t="s">
        <v>807</v>
      </c>
      <c r="W29" s="64"/>
      <c r="X29" s="64"/>
      <c r="Y29" s="70" t="s">
        <v>832</v>
      </c>
      <c r="Z29" s="64"/>
      <c r="AA29" s="104">
        <v>5</v>
      </c>
      <c r="AB29" s="48">
        <v>0</v>
      </c>
      <c r="AC29" s="49">
        <v>0</v>
      </c>
      <c r="AD29" s="48">
        <v>0</v>
      </c>
      <c r="AE29" s="49">
        <v>0</v>
      </c>
      <c r="AF29" s="48">
        <v>0</v>
      </c>
      <c r="AG29" s="49">
        <v>0</v>
      </c>
      <c r="AH29" s="48">
        <v>11</v>
      </c>
      <c r="AI29" s="49">
        <v>100</v>
      </c>
      <c r="AJ29" s="48">
        <v>11</v>
      </c>
      <c r="AK29" s="131" t="s">
        <v>751</v>
      </c>
      <c r="AL29" s="67" t="s">
        <v>751</v>
      </c>
      <c r="AM29" s="64" t="b">
        <v>0</v>
      </c>
      <c r="AN29" s="64">
        <v>4</v>
      </c>
      <c r="AO29" s="70" t="s">
        <v>275</v>
      </c>
      <c r="AP29" s="64" t="b">
        <v>0</v>
      </c>
      <c r="AQ29" s="64" t="s">
        <v>839</v>
      </c>
      <c r="AR29" s="64"/>
      <c r="AS29" s="70" t="s">
        <v>275</v>
      </c>
      <c r="AT29" s="64" t="b">
        <v>0</v>
      </c>
      <c r="AU29" s="64">
        <v>1</v>
      </c>
      <c r="AV29" s="70" t="s">
        <v>275</v>
      </c>
      <c r="AW29" s="64" t="s">
        <v>842</v>
      </c>
      <c r="AX29" s="64" t="b">
        <v>0</v>
      </c>
      <c r="AY29" s="70" t="s">
        <v>832</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2</v>
      </c>
      <c r="BM29" s="127">
        <v>43725</v>
      </c>
      <c r="BN29" s="70" t="s">
        <v>782</v>
      </c>
    </row>
    <row r="30" spans="1:66" ht="15">
      <c r="A30" s="62" t="s">
        <v>369</v>
      </c>
      <c r="B30" s="62" t="s">
        <v>714</v>
      </c>
      <c r="C30" s="81" t="s">
        <v>273</v>
      </c>
      <c r="D30" s="88">
        <v>10</v>
      </c>
      <c r="E30" s="89" t="s">
        <v>136</v>
      </c>
      <c r="F30" s="90">
        <v>6</v>
      </c>
      <c r="G30" s="81"/>
      <c r="H30" s="73"/>
      <c r="I30" s="91"/>
      <c r="J30" s="91"/>
      <c r="K30" s="34" t="s">
        <v>65</v>
      </c>
      <c r="L30" s="94">
        <v>30</v>
      </c>
      <c r="M30" s="94"/>
      <c r="N30" s="93"/>
      <c r="O30" s="64" t="s">
        <v>195</v>
      </c>
      <c r="P30" s="66">
        <v>43725.56559027778</v>
      </c>
      <c r="Q30" s="64" t="s">
        <v>729</v>
      </c>
      <c r="R30" s="67" t="s">
        <v>736</v>
      </c>
      <c r="S30" s="64" t="s">
        <v>691</v>
      </c>
      <c r="T30" s="64" t="s">
        <v>743</v>
      </c>
      <c r="U30" s="66">
        <v>43725.56559027778</v>
      </c>
      <c r="V30" s="67" t="s">
        <v>808</v>
      </c>
      <c r="W30" s="64"/>
      <c r="X30" s="64"/>
      <c r="Y30" s="70" t="s">
        <v>833</v>
      </c>
      <c r="Z30" s="64"/>
      <c r="AA30" s="104">
        <v>5</v>
      </c>
      <c r="AB30" s="48">
        <v>0</v>
      </c>
      <c r="AC30" s="49">
        <v>0</v>
      </c>
      <c r="AD30" s="48">
        <v>0</v>
      </c>
      <c r="AE30" s="49">
        <v>0</v>
      </c>
      <c r="AF30" s="48">
        <v>0</v>
      </c>
      <c r="AG30" s="49">
        <v>0</v>
      </c>
      <c r="AH30" s="48">
        <v>14</v>
      </c>
      <c r="AI30" s="49">
        <v>100</v>
      </c>
      <c r="AJ30" s="48">
        <v>14</v>
      </c>
      <c r="AK30" s="109"/>
      <c r="AL30" s="67" t="s">
        <v>396</v>
      </c>
      <c r="AM30" s="64" t="b">
        <v>0</v>
      </c>
      <c r="AN30" s="64">
        <v>0</v>
      </c>
      <c r="AO30" s="70" t="s">
        <v>275</v>
      </c>
      <c r="AP30" s="64" t="b">
        <v>0</v>
      </c>
      <c r="AQ30" s="64" t="s">
        <v>839</v>
      </c>
      <c r="AR30" s="64"/>
      <c r="AS30" s="70" t="s">
        <v>275</v>
      </c>
      <c r="AT30" s="64" t="b">
        <v>0</v>
      </c>
      <c r="AU30" s="64">
        <v>0</v>
      </c>
      <c r="AV30" s="70" t="s">
        <v>275</v>
      </c>
      <c r="AW30" s="64" t="s">
        <v>842</v>
      </c>
      <c r="AX30" s="64" t="b">
        <v>0</v>
      </c>
      <c r="AY30" s="70" t="s">
        <v>833</v>
      </c>
      <c r="AZ30" s="64" t="s">
        <v>185</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2</v>
      </c>
      <c r="BM30" s="127">
        <v>43725</v>
      </c>
      <c r="BN30" s="70" t="s">
        <v>783</v>
      </c>
    </row>
    <row r="31" spans="1:66" ht="15">
      <c r="A31" s="62" t="s">
        <v>369</v>
      </c>
      <c r="B31" s="62" t="s">
        <v>714</v>
      </c>
      <c r="C31" s="81" t="s">
        <v>273</v>
      </c>
      <c r="D31" s="88">
        <v>10</v>
      </c>
      <c r="E31" s="89" t="s">
        <v>136</v>
      </c>
      <c r="F31" s="90">
        <v>6</v>
      </c>
      <c r="G31" s="81"/>
      <c r="H31" s="73"/>
      <c r="I31" s="91"/>
      <c r="J31" s="91"/>
      <c r="K31" s="34" t="s">
        <v>65</v>
      </c>
      <c r="L31" s="94">
        <v>31</v>
      </c>
      <c r="M31" s="94"/>
      <c r="N31" s="93"/>
      <c r="O31" s="64" t="s">
        <v>195</v>
      </c>
      <c r="P31" s="66">
        <v>43725.69820601852</v>
      </c>
      <c r="Q31" s="64" t="s">
        <v>730</v>
      </c>
      <c r="R31" s="64"/>
      <c r="S31" s="64"/>
      <c r="T31" s="64" t="s">
        <v>746</v>
      </c>
      <c r="U31" s="66">
        <v>43725.69820601852</v>
      </c>
      <c r="V31" s="67" t="s">
        <v>809</v>
      </c>
      <c r="W31" s="64"/>
      <c r="X31" s="64"/>
      <c r="Y31" s="70" t="s">
        <v>834</v>
      </c>
      <c r="Z31" s="64"/>
      <c r="AA31" s="104">
        <v>5</v>
      </c>
      <c r="AB31" s="48">
        <v>0</v>
      </c>
      <c r="AC31" s="49">
        <v>0</v>
      </c>
      <c r="AD31" s="48">
        <v>0</v>
      </c>
      <c r="AE31" s="49">
        <v>0</v>
      </c>
      <c r="AF31" s="48">
        <v>0</v>
      </c>
      <c r="AG31" s="49">
        <v>0</v>
      </c>
      <c r="AH31" s="48">
        <v>5</v>
      </c>
      <c r="AI31" s="49">
        <v>100</v>
      </c>
      <c r="AJ31" s="48">
        <v>5</v>
      </c>
      <c r="AK31" s="131" t="s">
        <v>752</v>
      </c>
      <c r="AL31" s="67" t="s">
        <v>752</v>
      </c>
      <c r="AM31" s="64" t="b">
        <v>0</v>
      </c>
      <c r="AN31" s="64">
        <v>0</v>
      </c>
      <c r="AO31" s="70" t="s">
        <v>275</v>
      </c>
      <c r="AP31" s="64" t="b">
        <v>0</v>
      </c>
      <c r="AQ31" s="64" t="s">
        <v>839</v>
      </c>
      <c r="AR31" s="64"/>
      <c r="AS31" s="70" t="s">
        <v>275</v>
      </c>
      <c r="AT31" s="64" t="b">
        <v>0</v>
      </c>
      <c r="AU31" s="64">
        <v>0</v>
      </c>
      <c r="AV31" s="70" t="s">
        <v>275</v>
      </c>
      <c r="AW31" s="64" t="s">
        <v>842</v>
      </c>
      <c r="AX31" s="64" t="b">
        <v>0</v>
      </c>
      <c r="AY31" s="70" t="s">
        <v>834</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2</v>
      </c>
      <c r="BM31" s="127">
        <v>43725</v>
      </c>
      <c r="BN31" s="70" t="s">
        <v>784</v>
      </c>
    </row>
    <row r="32" spans="1:66" ht="15">
      <c r="A32" s="62" t="s">
        <v>369</v>
      </c>
      <c r="B32" s="62" t="s">
        <v>369</v>
      </c>
      <c r="C32" s="81" t="s">
        <v>1095</v>
      </c>
      <c r="D32" s="88">
        <v>10</v>
      </c>
      <c r="E32" s="89" t="s">
        <v>136</v>
      </c>
      <c r="F32" s="90">
        <v>8.5</v>
      </c>
      <c r="G32" s="81"/>
      <c r="H32" s="73"/>
      <c r="I32" s="91"/>
      <c r="J32" s="91"/>
      <c r="K32" s="34" t="s">
        <v>65</v>
      </c>
      <c r="L32" s="94">
        <v>32</v>
      </c>
      <c r="M32" s="94"/>
      <c r="N32" s="93"/>
      <c r="O32" s="64" t="s">
        <v>185</v>
      </c>
      <c r="P32" s="66">
        <v>43724.71706018518</v>
      </c>
      <c r="Q32" s="64" t="s">
        <v>727</v>
      </c>
      <c r="R32" s="67" t="s">
        <v>738</v>
      </c>
      <c r="S32" s="64" t="s">
        <v>742</v>
      </c>
      <c r="T32" s="64" t="s">
        <v>743</v>
      </c>
      <c r="U32" s="66">
        <v>43724.71706018518</v>
      </c>
      <c r="V32" s="67" t="s">
        <v>810</v>
      </c>
      <c r="W32" s="64"/>
      <c r="X32" s="64"/>
      <c r="Y32" s="70" t="s">
        <v>835</v>
      </c>
      <c r="Z32" s="64"/>
      <c r="AA32" s="104">
        <v>4</v>
      </c>
      <c r="AB32" s="48">
        <v>0</v>
      </c>
      <c r="AC32" s="49">
        <v>0</v>
      </c>
      <c r="AD32" s="48">
        <v>0</v>
      </c>
      <c r="AE32" s="49">
        <v>0</v>
      </c>
      <c r="AF32" s="48">
        <v>0</v>
      </c>
      <c r="AG32" s="49">
        <v>0</v>
      </c>
      <c r="AH32" s="48">
        <v>14</v>
      </c>
      <c r="AI32" s="49">
        <v>100</v>
      </c>
      <c r="AJ32" s="48">
        <v>14</v>
      </c>
      <c r="AK32" s="109"/>
      <c r="AL32" s="67" t="s">
        <v>396</v>
      </c>
      <c r="AM32" s="64" t="b">
        <v>0</v>
      </c>
      <c r="AN32" s="64">
        <v>2</v>
      </c>
      <c r="AO32" s="70" t="s">
        <v>275</v>
      </c>
      <c r="AP32" s="64" t="b">
        <v>0</v>
      </c>
      <c r="AQ32" s="64" t="s">
        <v>839</v>
      </c>
      <c r="AR32" s="64"/>
      <c r="AS32" s="70" t="s">
        <v>275</v>
      </c>
      <c r="AT32" s="64" t="b">
        <v>0</v>
      </c>
      <c r="AU32" s="64">
        <v>1</v>
      </c>
      <c r="AV32" s="70" t="s">
        <v>275</v>
      </c>
      <c r="AW32" s="64" t="s">
        <v>842</v>
      </c>
      <c r="AX32" s="64" t="b">
        <v>0</v>
      </c>
      <c r="AY32" s="70" t="s">
        <v>835</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c r="BM32" s="127">
        <v>43724</v>
      </c>
      <c r="BN32" s="70" t="s">
        <v>785</v>
      </c>
    </row>
    <row r="33" spans="1:66" ht="15">
      <c r="A33" s="62" t="s">
        <v>369</v>
      </c>
      <c r="B33" s="62" t="s">
        <v>369</v>
      </c>
      <c r="C33" s="81" t="s">
        <v>1095</v>
      </c>
      <c r="D33" s="88">
        <v>10</v>
      </c>
      <c r="E33" s="89" t="s">
        <v>136</v>
      </c>
      <c r="F33" s="90">
        <v>8.5</v>
      </c>
      <c r="G33" s="81"/>
      <c r="H33" s="73"/>
      <c r="I33" s="91"/>
      <c r="J33" s="91"/>
      <c r="K33" s="34" t="s">
        <v>65</v>
      </c>
      <c r="L33" s="94">
        <v>33</v>
      </c>
      <c r="M33" s="94"/>
      <c r="N33" s="93"/>
      <c r="O33" s="64" t="s">
        <v>185</v>
      </c>
      <c r="P33" s="66">
        <v>43725.706782407404</v>
      </c>
      <c r="Q33" s="64" t="s">
        <v>719</v>
      </c>
      <c r="R33" s="64"/>
      <c r="S33" s="64"/>
      <c r="T33" s="64" t="s">
        <v>747</v>
      </c>
      <c r="U33" s="66">
        <v>43725.706782407404</v>
      </c>
      <c r="V33" s="67" t="s">
        <v>811</v>
      </c>
      <c r="W33" s="64"/>
      <c r="X33" s="64"/>
      <c r="Y33" s="70" t="s">
        <v>836</v>
      </c>
      <c r="Z33" s="64"/>
      <c r="AA33" s="104">
        <v>4</v>
      </c>
      <c r="AB33" s="48">
        <v>0</v>
      </c>
      <c r="AC33" s="49">
        <v>0</v>
      </c>
      <c r="AD33" s="48">
        <v>0</v>
      </c>
      <c r="AE33" s="49">
        <v>0</v>
      </c>
      <c r="AF33" s="48">
        <v>0</v>
      </c>
      <c r="AG33" s="49">
        <v>0</v>
      </c>
      <c r="AH33" s="48">
        <v>23</v>
      </c>
      <c r="AI33" s="49">
        <v>100</v>
      </c>
      <c r="AJ33" s="48">
        <v>23</v>
      </c>
      <c r="AK33" s="131" t="s">
        <v>753</v>
      </c>
      <c r="AL33" s="67" t="s">
        <v>753</v>
      </c>
      <c r="AM33" s="64" t="b">
        <v>0</v>
      </c>
      <c r="AN33" s="64">
        <v>2</v>
      </c>
      <c r="AO33" s="70" t="s">
        <v>275</v>
      </c>
      <c r="AP33" s="64" t="b">
        <v>0</v>
      </c>
      <c r="AQ33" s="64" t="s">
        <v>839</v>
      </c>
      <c r="AR33" s="64"/>
      <c r="AS33" s="70" t="s">
        <v>275</v>
      </c>
      <c r="AT33" s="64" t="b">
        <v>0</v>
      </c>
      <c r="AU33" s="64">
        <v>2</v>
      </c>
      <c r="AV33" s="70" t="s">
        <v>275</v>
      </c>
      <c r="AW33" s="64" t="s">
        <v>842</v>
      </c>
      <c r="AX33" s="64" t="b">
        <v>0</v>
      </c>
      <c r="AY33" s="70" t="s">
        <v>836</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27">
        <v>43725</v>
      </c>
      <c r="BN33" s="70" t="s">
        <v>786</v>
      </c>
    </row>
    <row r="34" spans="1:66" ht="15">
      <c r="A34" s="62" t="s">
        <v>369</v>
      </c>
      <c r="B34" s="62" t="s">
        <v>369</v>
      </c>
      <c r="C34" s="81" t="s">
        <v>1095</v>
      </c>
      <c r="D34" s="88">
        <v>10</v>
      </c>
      <c r="E34" s="89" t="s">
        <v>136</v>
      </c>
      <c r="F34" s="90">
        <v>8.5</v>
      </c>
      <c r="G34" s="81"/>
      <c r="H34" s="73"/>
      <c r="I34" s="91"/>
      <c r="J34" s="91"/>
      <c r="K34" s="34" t="s">
        <v>65</v>
      </c>
      <c r="L34" s="94">
        <v>34</v>
      </c>
      <c r="M34" s="94"/>
      <c r="N34" s="93"/>
      <c r="O34" s="64" t="s">
        <v>185</v>
      </c>
      <c r="P34" s="66">
        <v>43725.713541666664</v>
      </c>
      <c r="Q34" s="64" t="s">
        <v>731</v>
      </c>
      <c r="R34" s="64"/>
      <c r="S34" s="64"/>
      <c r="T34" s="64" t="s">
        <v>747</v>
      </c>
      <c r="U34" s="66">
        <v>43725.713541666664</v>
      </c>
      <c r="V34" s="67" t="s">
        <v>812</v>
      </c>
      <c r="W34" s="64"/>
      <c r="X34" s="64"/>
      <c r="Y34" s="70" t="s">
        <v>837</v>
      </c>
      <c r="Z34" s="64"/>
      <c r="AA34" s="104">
        <v>4</v>
      </c>
      <c r="AB34" s="48">
        <v>0</v>
      </c>
      <c r="AC34" s="49">
        <v>0</v>
      </c>
      <c r="AD34" s="48">
        <v>0</v>
      </c>
      <c r="AE34" s="49">
        <v>0</v>
      </c>
      <c r="AF34" s="48">
        <v>0</v>
      </c>
      <c r="AG34" s="49">
        <v>0</v>
      </c>
      <c r="AH34" s="48">
        <v>23</v>
      </c>
      <c r="AI34" s="49">
        <v>100</v>
      </c>
      <c r="AJ34" s="48">
        <v>23</v>
      </c>
      <c r="AK34" s="131" t="s">
        <v>754</v>
      </c>
      <c r="AL34" s="67" t="s">
        <v>754</v>
      </c>
      <c r="AM34" s="64" t="b">
        <v>0</v>
      </c>
      <c r="AN34" s="64">
        <v>0</v>
      </c>
      <c r="AO34" s="70" t="s">
        <v>275</v>
      </c>
      <c r="AP34" s="64" t="b">
        <v>0</v>
      </c>
      <c r="AQ34" s="64" t="s">
        <v>839</v>
      </c>
      <c r="AR34" s="64"/>
      <c r="AS34" s="70" t="s">
        <v>275</v>
      </c>
      <c r="AT34" s="64" t="b">
        <v>0</v>
      </c>
      <c r="AU34" s="64">
        <v>0</v>
      </c>
      <c r="AV34" s="70" t="s">
        <v>275</v>
      </c>
      <c r="AW34" s="64" t="s">
        <v>842</v>
      </c>
      <c r="AX34" s="64" t="b">
        <v>0</v>
      </c>
      <c r="AY34" s="70" t="s">
        <v>837</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c r="BM34" s="127">
        <v>43725</v>
      </c>
      <c r="BN34" s="70" t="s">
        <v>787</v>
      </c>
    </row>
    <row r="35" spans="1:66" ht="15">
      <c r="A35" s="62" t="s">
        <v>369</v>
      </c>
      <c r="B35" s="62" t="s">
        <v>369</v>
      </c>
      <c r="C35" s="81" t="s">
        <v>1095</v>
      </c>
      <c r="D35" s="88">
        <v>10</v>
      </c>
      <c r="E35" s="89" t="s">
        <v>136</v>
      </c>
      <c r="F35" s="90">
        <v>8.5</v>
      </c>
      <c r="G35" s="81"/>
      <c r="H35" s="73"/>
      <c r="I35" s="91"/>
      <c r="J35" s="91"/>
      <c r="K35" s="34" t="s">
        <v>65</v>
      </c>
      <c r="L35" s="94">
        <v>35</v>
      </c>
      <c r="M35" s="94"/>
      <c r="N35" s="93"/>
      <c r="O35" s="64" t="s">
        <v>185</v>
      </c>
      <c r="P35" s="66">
        <v>43725.71690972222</v>
      </c>
      <c r="Q35" s="64" t="s">
        <v>732</v>
      </c>
      <c r="R35" s="64"/>
      <c r="S35" s="64"/>
      <c r="T35" s="64" t="s">
        <v>748</v>
      </c>
      <c r="U35" s="66">
        <v>43725.71690972222</v>
      </c>
      <c r="V35" s="67" t="s">
        <v>813</v>
      </c>
      <c r="W35" s="64"/>
      <c r="X35" s="64"/>
      <c r="Y35" s="70" t="s">
        <v>838</v>
      </c>
      <c r="Z35" s="64"/>
      <c r="AA35" s="104">
        <v>4</v>
      </c>
      <c r="AB35" s="48">
        <v>0</v>
      </c>
      <c r="AC35" s="49">
        <v>0</v>
      </c>
      <c r="AD35" s="48">
        <v>0</v>
      </c>
      <c r="AE35" s="49">
        <v>0</v>
      </c>
      <c r="AF35" s="48">
        <v>0</v>
      </c>
      <c r="AG35" s="49">
        <v>0</v>
      </c>
      <c r="AH35" s="48">
        <v>6</v>
      </c>
      <c r="AI35" s="49">
        <v>100</v>
      </c>
      <c r="AJ35" s="48">
        <v>6</v>
      </c>
      <c r="AK35" s="131" t="s">
        <v>755</v>
      </c>
      <c r="AL35" s="67" t="s">
        <v>755</v>
      </c>
      <c r="AM35" s="64" t="b">
        <v>0</v>
      </c>
      <c r="AN35" s="64">
        <v>0</v>
      </c>
      <c r="AO35" s="70" t="s">
        <v>275</v>
      </c>
      <c r="AP35" s="64" t="b">
        <v>0</v>
      </c>
      <c r="AQ35" s="64" t="s">
        <v>839</v>
      </c>
      <c r="AR35" s="64"/>
      <c r="AS35" s="70" t="s">
        <v>275</v>
      </c>
      <c r="AT35" s="64" t="b">
        <v>0</v>
      </c>
      <c r="AU35" s="64">
        <v>0</v>
      </c>
      <c r="AV35" s="70" t="s">
        <v>275</v>
      </c>
      <c r="AW35" s="64" t="s">
        <v>842</v>
      </c>
      <c r="AX35" s="64" t="b">
        <v>0</v>
      </c>
      <c r="AY35" s="70" t="s">
        <v>838</v>
      </c>
      <c r="AZ35" s="64" t="s">
        <v>185</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1</v>
      </c>
      <c r="BM35" s="127">
        <v>43725</v>
      </c>
      <c r="BN35" s="70" t="s">
        <v>788</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hyperlinks>
    <hyperlink ref="R4" r:id="rId1" display="https://twitter.com/UNOmaha/status/1173669150268493824"/>
    <hyperlink ref="R10" r:id="rId2" display="https://twitter.com/UNOSML/status/1169611774917775360"/>
    <hyperlink ref="R11" r:id="rId3" display="https://twitter.com/UNOSML/status/1169611774917775360"/>
    <hyperlink ref="R15" r:id="rId4" display="https://itunes.apple.com/us/app/tweetroot/id655167395?ls=1&amp;mt=8"/>
    <hyperlink ref="R16" r:id="rId5" display="https://www.unomaha.edu/news/events/constitution-week.php"/>
    <hyperlink ref="R19" r:id="rId6" display="https://www.wspa.com/news/nc-cheerleading-squad-on-probation-after-displaying-trump-banner/"/>
    <hyperlink ref="R20" r:id="rId7" display="https://www.wspa.com/news/nc-cheerleading-squad-on-probation-after-displaying-trump-banner/"/>
    <hyperlink ref="R25" r:id="rId8" display="https://itunes.apple.com/us/app/tweetroot/id655167395?ls=1&amp;mt=8"/>
    <hyperlink ref="R30" r:id="rId9" display="https://www.unomaha.edu/news/events/constitution-week.php"/>
    <hyperlink ref="R32" r:id="rId10" display="https://investigativereportingworkshop.org/news/growing-hostility-between-student-media-and-administrators/"/>
    <hyperlink ref="AK9" r:id="rId11" display="https://pbs.twimg.com/media/EEbn5SIWwAIcbb3.jpg"/>
    <hyperlink ref="AK14" r:id="rId12" display="https://pbs.twimg.com/media/EEbn5SIWwAIcbb3.jpg"/>
    <hyperlink ref="AK15" r:id="rId13" display="https://pbs.twimg.com/media/EEbrwwVXsAAFrID.jpg"/>
    <hyperlink ref="AK23" r:id="rId14" display="https://pbs.twimg.com/media/EEoraZ3WkAE_JJU.jpg"/>
    <hyperlink ref="AK24" r:id="rId15" display="https://pbs.twimg.com/media/EEoraZ3WkAE_JJU.jpg"/>
    <hyperlink ref="AK25" r:id="rId16" display="https://pbs.twimg.com/media/EEbrwwVXsAAFrID.jpg"/>
    <hyperlink ref="AK26" r:id="rId17" display="https://pbs.twimg.com/media/EEoraZ3WkAE_JJU.jpg"/>
    <hyperlink ref="AK27" r:id="rId18" display="https://pbs.twimg.com/media/EEbn5SIWwAIcbb3.jpg"/>
    <hyperlink ref="AK29" r:id="rId19" display="https://pbs.twimg.com/media/EEoraZ3WkAE_JJU.jpg"/>
    <hyperlink ref="AK31" r:id="rId20" display="https://pbs.twimg.com/media/EErkEHWU8AERV0s.jpg"/>
    <hyperlink ref="AK33" r:id="rId21" display="https://pbs.twimg.com/ext_tw_video_thumb/1174004475532476416/pu/img/Tjux5vSQ3_r3LMH8.jpg"/>
    <hyperlink ref="AK34" r:id="rId22" display="https://pbs.twimg.com/media/EErpH9aUcAApGcR.jpg"/>
    <hyperlink ref="AK35" r:id="rId23" display="https://pbs.twimg.com/media/EErqOEAUcAA5MUB.jpg"/>
    <hyperlink ref="AL3" r:id="rId24" display="http://pbs.twimg.com/profile_images/1108217158172053504/LnDTNyz7_normal.jpg"/>
    <hyperlink ref="AL4" r:id="rId25" display="http://pbs.twimg.com/profile_images/1054411432731660292/J34zYSo2_normal.jpg"/>
    <hyperlink ref="AL5" r:id="rId26" display="http://pbs.twimg.com/profile_images/714624519365910529/E1YMh4IC_normal.jpg"/>
    <hyperlink ref="AL6" r:id="rId27" display="http://pbs.twimg.com/profile_images/822293930335092737/HmFuSRJ7_normal.jpg"/>
    <hyperlink ref="AL7" r:id="rId28" display="http://pbs.twimg.com/profile_images/1092882371811131392/OJIhTrpS_normal.jpg"/>
    <hyperlink ref="AL8" r:id="rId29" display="http://pbs.twimg.com/profile_images/850941099581599745/_l0X97mZ_normal.jpg"/>
    <hyperlink ref="AL9" r:id="rId30" display="https://pbs.twimg.com/media/EEbn5SIWwAIcbb3.jpg"/>
    <hyperlink ref="AL10" r:id="rId31" display="http://pbs.twimg.com/profile_images/2761713408/6329c1d5a241ca23457c0db374bee56b_normal.jpeg"/>
    <hyperlink ref="AL11" r:id="rId32" display="http://pbs.twimg.com/profile_images/2761713408/6329c1d5a241ca23457c0db374bee56b_normal.jpeg"/>
    <hyperlink ref="AL12" r:id="rId33" display="http://pbs.twimg.com/profile_images/1061744570344517633/fKDfFqhQ_normal.jpg"/>
    <hyperlink ref="AL13" r:id="rId34" display="http://pbs.twimg.com/profile_images/912667889395798022/pMoB2qc8_normal.jpg"/>
    <hyperlink ref="AL14" r:id="rId35" display="https://pbs.twimg.com/media/EEbn5SIWwAIcbb3.jpg"/>
    <hyperlink ref="AL15" r:id="rId36" display="https://pbs.twimg.com/media/EEbrwwVXsAAFrID.jpg"/>
    <hyperlink ref="AL16" r:id="rId37" display="http://pbs.twimg.com/profile_images/923243414425976832/GWZwBnhE_normal.jpg"/>
    <hyperlink ref="AL17" r:id="rId38" display="http://pbs.twimg.com/profile_images/1061744570344517633/fKDfFqhQ_normal.jpg"/>
    <hyperlink ref="AL18" r:id="rId39" display="http://pbs.twimg.com/profile_images/912667889395798022/pMoB2qc8_normal.jpg"/>
    <hyperlink ref="AL19" r:id="rId40" display="http://pbs.twimg.com/profile_images/912667889395798022/pMoB2qc8_normal.jpg"/>
    <hyperlink ref="AL20" r:id="rId41" display="http://pbs.twimg.com/profile_images/912667889395798022/pMoB2qc8_normal.jpg"/>
    <hyperlink ref="AL21" r:id="rId42" display="http://pbs.twimg.com/profile_images/1061744570344517633/fKDfFqhQ_normal.jpg"/>
    <hyperlink ref="AL22" r:id="rId43" display="http://pbs.twimg.com/profile_images/1061744570344517633/fKDfFqhQ_normal.jpg"/>
    <hyperlink ref="AL23" r:id="rId44" display="https://pbs.twimg.com/media/EEoraZ3WkAE_JJU.jpg"/>
    <hyperlink ref="AL24" r:id="rId45" display="https://pbs.twimg.com/media/EEoraZ3WkAE_JJU.jpg"/>
    <hyperlink ref="AL25" r:id="rId46" display="https://pbs.twimg.com/media/EEbrwwVXsAAFrID.jpg"/>
    <hyperlink ref="AL26" r:id="rId47" display="https://pbs.twimg.com/media/EEoraZ3WkAE_JJU.jpg"/>
    <hyperlink ref="AL27" r:id="rId48" display="https://pbs.twimg.com/media/EEbn5SIWwAIcbb3.jpg"/>
    <hyperlink ref="AL28" r:id="rId49" display="http://pbs.twimg.com/profile_images/912667889395798022/pMoB2qc8_normal.jpg"/>
    <hyperlink ref="AL29" r:id="rId50" display="https://pbs.twimg.com/media/EEoraZ3WkAE_JJU.jpg"/>
    <hyperlink ref="AL30" r:id="rId51" display="http://pbs.twimg.com/profile_images/912667889395798022/pMoB2qc8_normal.jpg"/>
    <hyperlink ref="AL31" r:id="rId52" display="https://pbs.twimg.com/media/EErkEHWU8AERV0s.jpg"/>
    <hyperlink ref="AL32" r:id="rId53" display="http://pbs.twimg.com/profile_images/912667889395798022/pMoB2qc8_normal.jpg"/>
    <hyperlink ref="AL33" r:id="rId54" display="https://pbs.twimg.com/ext_tw_video_thumb/1174004475532476416/pu/img/Tjux5vSQ3_r3LMH8.jpg"/>
    <hyperlink ref="AL34" r:id="rId55" display="https://pbs.twimg.com/media/EErpH9aUcAApGcR.jpg"/>
    <hyperlink ref="AL35" r:id="rId56" display="https://pbs.twimg.com/media/EErqOEAUcAA5MUB.jpg"/>
    <hyperlink ref="V3" r:id="rId57" display="https://twitter.com/jackzipay/status/1172270280686931970"/>
    <hyperlink ref="V4" r:id="rId58" display="https://twitter.com/jared_e_barton/status/1173715881937055744"/>
    <hyperlink ref="V5" r:id="rId59" display="https://twitter.com/deborahsmithho2/status/1173906177517903873"/>
    <hyperlink ref="V6" r:id="rId60" display="https://twitter.com/in_fieri/status/1174006221311025152"/>
    <hyperlink ref="V7" r:id="rId61" display="https://twitter.com/careerlink4jobs/status/1174007750944329728"/>
    <hyperlink ref="V8" r:id="rId62" display="https://twitter.com/jesse033181/status/1172271930084384768"/>
    <hyperlink ref="V9" r:id="rId63" display="https://twitter.com/jeremyhl/status/1172879728035999745"/>
    <hyperlink ref="V10" r:id="rId64" display="https://twitter.com/larissagrace/status/1172343091027537920"/>
    <hyperlink ref="V11" r:id="rId65" display="https://twitter.com/larissagrace/status/1173454249449197568"/>
    <hyperlink ref="V12" r:id="rId66" display="https://twitter.com/unosml/status/1172520677628416001"/>
    <hyperlink ref="V13" r:id="rId67" display="https://twitter.com/jeremyhl/status/1172522668458950656"/>
    <hyperlink ref="V14" r:id="rId68" display="https://twitter.com/jeremyhl/status/1172879728035999745"/>
    <hyperlink ref="V15" r:id="rId69" display="https://twitter.com/jeremyhl/status/1172883980905046017"/>
    <hyperlink ref="V16" r:id="rId70" display="https://twitter.com/communo/status/1169611579815579650"/>
    <hyperlink ref="V17" r:id="rId71" display="https://twitter.com/unosml/status/1173648087048437760"/>
    <hyperlink ref="V18" r:id="rId72" display="https://twitter.com/jeremyhl/status/1173645987551875072"/>
    <hyperlink ref="V19" r:id="rId73" display="https://twitter.com/jeremyhl/status/1173793746397409282"/>
    <hyperlink ref="V20" r:id="rId74" display="https://twitter.com/jeremyhl/status/1173793746397409282"/>
    <hyperlink ref="V21" r:id="rId75" display="https://twitter.com/unosml/status/1173648075501506567"/>
    <hyperlink ref="V22" r:id="rId76" display="https://twitter.com/unosml/status/1173648087048437760"/>
    <hyperlink ref="V23" r:id="rId77" display="https://twitter.com/unosml/status/1173809208363487232"/>
    <hyperlink ref="V24" r:id="rId78" display="https://twitter.com/unosml/status/1173809208363487232"/>
    <hyperlink ref="V25" r:id="rId79" display="https://twitter.com/jeremyhl/status/1172883980905046017"/>
    <hyperlink ref="V26" r:id="rId80" display="https://twitter.com/jeremyhl/status/1173798390817333249"/>
    <hyperlink ref="V27" r:id="rId81" display="https://twitter.com/jeremyhl/status/1172879728035999745"/>
    <hyperlink ref="V28" r:id="rId82" display="https://twitter.com/jeremyhl/status/1173645987551875072"/>
    <hyperlink ref="V29" r:id="rId83" display="https://twitter.com/jeremyhl/status/1173798390817333249"/>
    <hyperlink ref="V30" r:id="rId84" display="https://twitter.com/jeremyhl/status/1173953362783559680"/>
    <hyperlink ref="V31" r:id="rId85" display="https://twitter.com/jeremyhl/status/1174001419730309121"/>
    <hyperlink ref="V32" r:id="rId86" display="https://twitter.com/jeremyhl/status/1173645865610878978"/>
    <hyperlink ref="V33" r:id="rId87" display="https://twitter.com/jeremyhl/status/1174004529697710080"/>
    <hyperlink ref="V34" r:id="rId88" display="https://twitter.com/jeremyhl/status/1174006980219830272"/>
    <hyperlink ref="V35" r:id="rId89" display="https://twitter.com/jeremyhl/status/1174008200502231040"/>
  </hyperlinks>
  <printOptions/>
  <pageMargins left="0.7" right="0.7" top="0.75" bottom="0.75" header="0.3" footer="0.3"/>
  <pageSetup horizontalDpi="600" verticalDpi="600" orientation="portrait" r:id="rId93"/>
  <legacyDrawing r:id="rId91"/>
  <tableParts>
    <tablePart r:id="rId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228</v>
      </c>
      <c r="B1" s="13" t="s">
        <v>229</v>
      </c>
      <c r="C1" s="13" t="s">
        <v>230</v>
      </c>
      <c r="D1" s="13" t="s">
        <v>231</v>
      </c>
      <c r="E1" s="13" t="s">
        <v>930</v>
      </c>
      <c r="F1" s="13" t="s">
        <v>932</v>
      </c>
      <c r="G1" s="13" t="s">
        <v>931</v>
      </c>
      <c r="H1" s="13" t="s">
        <v>934</v>
      </c>
      <c r="I1" s="63" t="s">
        <v>933</v>
      </c>
      <c r="J1" s="63" t="s">
        <v>935</v>
      </c>
    </row>
    <row r="2" spans="1:10" ht="15">
      <c r="A2" s="68" t="s">
        <v>736</v>
      </c>
      <c r="B2" s="63">
        <v>2</v>
      </c>
      <c r="C2" s="68" t="s">
        <v>737</v>
      </c>
      <c r="D2" s="63">
        <v>1</v>
      </c>
      <c r="E2" s="68" t="s">
        <v>734</v>
      </c>
      <c r="F2" s="63">
        <v>2</v>
      </c>
      <c r="G2" s="68" t="s">
        <v>733</v>
      </c>
      <c r="H2" s="63">
        <v>1</v>
      </c>
      <c r="I2" s="63"/>
      <c r="J2" s="63"/>
    </row>
    <row r="3" spans="1:10" ht="15">
      <c r="A3" s="68" t="s">
        <v>734</v>
      </c>
      <c r="B3" s="63">
        <v>2</v>
      </c>
      <c r="C3" s="68" t="s">
        <v>738</v>
      </c>
      <c r="D3" s="63">
        <v>1</v>
      </c>
      <c r="E3" s="68" t="s">
        <v>736</v>
      </c>
      <c r="F3" s="63">
        <v>1</v>
      </c>
      <c r="G3" s="63"/>
      <c r="H3" s="63"/>
      <c r="I3" s="63"/>
      <c r="J3" s="63"/>
    </row>
    <row r="4" spans="1:10" ht="15" customHeight="1">
      <c r="A4" s="68" t="s">
        <v>737</v>
      </c>
      <c r="B4" s="63">
        <v>1</v>
      </c>
      <c r="C4" s="68" t="s">
        <v>735</v>
      </c>
      <c r="D4" s="63">
        <v>1</v>
      </c>
      <c r="E4" s="63"/>
      <c r="F4" s="63"/>
      <c r="G4" s="63"/>
      <c r="H4" s="63"/>
      <c r="I4" s="63"/>
      <c r="J4" s="63"/>
    </row>
    <row r="5" spans="1:10" ht="15">
      <c r="A5" s="68" t="s">
        <v>735</v>
      </c>
      <c r="B5" s="63">
        <v>1</v>
      </c>
      <c r="C5" s="68" t="s">
        <v>736</v>
      </c>
      <c r="D5" s="63">
        <v>1</v>
      </c>
      <c r="E5" s="63"/>
      <c r="F5" s="63"/>
      <c r="G5" s="63"/>
      <c r="H5" s="63"/>
      <c r="I5" s="63"/>
      <c r="J5" s="63"/>
    </row>
    <row r="6" spans="1:10" ht="15" customHeight="1">
      <c r="A6" s="68" t="s">
        <v>738</v>
      </c>
      <c r="B6" s="63">
        <v>1</v>
      </c>
      <c r="C6" s="63"/>
      <c r="D6" s="63"/>
      <c r="E6" s="63"/>
      <c r="F6" s="63"/>
      <c r="G6" s="63"/>
      <c r="H6" s="63"/>
      <c r="I6" s="63"/>
      <c r="J6" s="63"/>
    </row>
    <row r="7" spans="1:10" ht="15" customHeight="1">
      <c r="A7" s="68" t="s">
        <v>733</v>
      </c>
      <c r="B7" s="63">
        <v>1</v>
      </c>
      <c r="C7" s="63"/>
      <c r="D7" s="63"/>
      <c r="E7" s="63"/>
      <c r="F7" s="63"/>
      <c r="G7" s="63"/>
      <c r="H7" s="63"/>
      <c r="I7" s="63"/>
      <c r="J7" s="63"/>
    </row>
    <row r="8" ht="15" customHeight="1"/>
    <row r="10" spans="1:10" ht="15" customHeight="1">
      <c r="A10" s="13" t="s">
        <v>233</v>
      </c>
      <c r="B10" s="13" t="s">
        <v>229</v>
      </c>
      <c r="C10" s="13" t="s">
        <v>234</v>
      </c>
      <c r="D10" s="13" t="s">
        <v>231</v>
      </c>
      <c r="E10" s="13" t="s">
        <v>938</v>
      </c>
      <c r="F10" s="13" t="s">
        <v>932</v>
      </c>
      <c r="G10" s="13" t="s">
        <v>939</v>
      </c>
      <c r="H10" s="13" t="s">
        <v>934</v>
      </c>
      <c r="I10" s="63" t="s">
        <v>940</v>
      </c>
      <c r="J10" s="63" t="s">
        <v>935</v>
      </c>
    </row>
    <row r="11" spans="1:10" ht="15" customHeight="1">
      <c r="A11" s="63" t="s">
        <v>739</v>
      </c>
      <c r="B11" s="63">
        <v>3</v>
      </c>
      <c r="C11" s="63" t="s">
        <v>741</v>
      </c>
      <c r="D11" s="63">
        <v>1</v>
      </c>
      <c r="E11" s="63" t="s">
        <v>739</v>
      </c>
      <c r="F11" s="63">
        <v>2</v>
      </c>
      <c r="G11" s="63" t="s">
        <v>739</v>
      </c>
      <c r="H11" s="63">
        <v>1</v>
      </c>
      <c r="I11" s="63"/>
      <c r="J11" s="63"/>
    </row>
    <row r="12" spans="1:10" ht="15">
      <c r="A12" s="63" t="s">
        <v>691</v>
      </c>
      <c r="B12" s="63">
        <v>2</v>
      </c>
      <c r="C12" s="63" t="s">
        <v>742</v>
      </c>
      <c r="D12" s="63">
        <v>1</v>
      </c>
      <c r="E12" s="63" t="s">
        <v>691</v>
      </c>
      <c r="F12" s="63">
        <v>1</v>
      </c>
      <c r="G12" s="63"/>
      <c r="H12" s="63"/>
      <c r="I12" s="63"/>
      <c r="J12" s="63"/>
    </row>
    <row r="13" spans="1:10" ht="15" customHeight="1">
      <c r="A13" s="63" t="s">
        <v>741</v>
      </c>
      <c r="B13" s="63">
        <v>1</v>
      </c>
      <c r="C13" s="63" t="s">
        <v>740</v>
      </c>
      <c r="D13" s="63">
        <v>1</v>
      </c>
      <c r="E13" s="63"/>
      <c r="F13" s="63"/>
      <c r="G13" s="63"/>
      <c r="H13" s="63"/>
      <c r="I13" s="63"/>
      <c r="J13" s="63"/>
    </row>
    <row r="14" spans="1:10" ht="15" customHeight="1">
      <c r="A14" s="63" t="s">
        <v>740</v>
      </c>
      <c r="B14" s="63">
        <v>1</v>
      </c>
      <c r="C14" s="63" t="s">
        <v>691</v>
      </c>
      <c r="D14" s="63">
        <v>1</v>
      </c>
      <c r="E14" s="63"/>
      <c r="F14" s="63"/>
      <c r="G14" s="63"/>
      <c r="H14" s="63"/>
      <c r="I14" s="63"/>
      <c r="J14" s="63"/>
    </row>
    <row r="15" spans="1:10" ht="15" customHeight="1">
      <c r="A15" s="63" t="s">
        <v>742</v>
      </c>
      <c r="B15" s="63">
        <v>1</v>
      </c>
      <c r="C15" s="63"/>
      <c r="D15" s="63"/>
      <c r="E15" s="63"/>
      <c r="F15" s="63"/>
      <c r="G15" s="63"/>
      <c r="H15" s="63"/>
      <c r="I15" s="63"/>
      <c r="J15" s="63"/>
    </row>
    <row r="18" spans="1:10" ht="15" customHeight="1">
      <c r="A18" s="13" t="s">
        <v>236</v>
      </c>
      <c r="B18" s="13" t="s">
        <v>229</v>
      </c>
      <c r="C18" s="13" t="s">
        <v>237</v>
      </c>
      <c r="D18" s="13" t="s">
        <v>231</v>
      </c>
      <c r="E18" s="13" t="s">
        <v>945</v>
      </c>
      <c r="F18" s="13" t="s">
        <v>932</v>
      </c>
      <c r="G18" s="13" t="s">
        <v>946</v>
      </c>
      <c r="H18" s="13" t="s">
        <v>934</v>
      </c>
      <c r="I18" s="13" t="s">
        <v>947</v>
      </c>
      <c r="J18" s="13" t="s">
        <v>935</v>
      </c>
    </row>
    <row r="19" spans="1:10" ht="15" customHeight="1">
      <c r="A19" s="63" t="s">
        <v>743</v>
      </c>
      <c r="B19" s="63">
        <v>22</v>
      </c>
      <c r="C19" s="63" t="s">
        <v>743</v>
      </c>
      <c r="D19" s="63">
        <v>13</v>
      </c>
      <c r="E19" s="63" t="s">
        <v>743</v>
      </c>
      <c r="F19" s="63">
        <v>6</v>
      </c>
      <c r="G19" s="63" t="s">
        <v>743</v>
      </c>
      <c r="H19" s="63">
        <v>2</v>
      </c>
      <c r="I19" s="63" t="s">
        <v>743</v>
      </c>
      <c r="J19" s="63">
        <v>1</v>
      </c>
    </row>
    <row r="20" spans="1:10" ht="15" customHeight="1">
      <c r="A20" s="63" t="s">
        <v>744</v>
      </c>
      <c r="B20" s="63">
        <v>5</v>
      </c>
      <c r="C20" s="63" t="s">
        <v>744</v>
      </c>
      <c r="D20" s="63">
        <v>5</v>
      </c>
      <c r="E20" s="63"/>
      <c r="F20" s="63"/>
      <c r="G20" s="63"/>
      <c r="H20" s="63"/>
      <c r="I20" s="63"/>
      <c r="J20" s="63"/>
    </row>
    <row r="21" spans="1:10" ht="15" customHeight="1">
      <c r="A21" s="63" t="s">
        <v>943</v>
      </c>
      <c r="B21" s="63">
        <v>2</v>
      </c>
      <c r="C21" s="63" t="s">
        <v>943</v>
      </c>
      <c r="D21" s="63">
        <v>2</v>
      </c>
      <c r="E21" s="63"/>
      <c r="F21" s="63"/>
      <c r="G21" s="63"/>
      <c r="H21" s="63"/>
      <c r="I21" s="63"/>
      <c r="J21" s="63"/>
    </row>
    <row r="22" spans="1:10" ht="15" customHeight="1">
      <c r="A22" s="63" t="s">
        <v>944</v>
      </c>
      <c r="B22" s="63">
        <v>1</v>
      </c>
      <c r="C22" s="63" t="s">
        <v>944</v>
      </c>
      <c r="D22" s="63">
        <v>1</v>
      </c>
      <c r="E22" s="63"/>
      <c r="F22" s="63"/>
      <c r="G22" s="63"/>
      <c r="H22" s="63"/>
      <c r="I22" s="63"/>
      <c r="J22" s="63"/>
    </row>
    <row r="24" ht="15" customHeight="1"/>
    <row r="25" spans="1:10" ht="15" customHeight="1">
      <c r="A25" s="13" t="s">
        <v>239</v>
      </c>
      <c r="B25" s="13" t="s">
        <v>229</v>
      </c>
      <c r="C25" s="13" t="s">
        <v>240</v>
      </c>
      <c r="D25" s="13" t="s">
        <v>231</v>
      </c>
      <c r="E25" s="13" t="s">
        <v>958</v>
      </c>
      <c r="F25" s="13" t="s">
        <v>932</v>
      </c>
      <c r="G25" s="13" t="s">
        <v>964</v>
      </c>
      <c r="H25" s="13" t="s">
        <v>934</v>
      </c>
      <c r="I25" s="63" t="s">
        <v>971</v>
      </c>
      <c r="J25" s="63" t="s">
        <v>935</v>
      </c>
    </row>
    <row r="26" spans="1:10" ht="15" customHeight="1">
      <c r="A26" s="69" t="s">
        <v>278</v>
      </c>
      <c r="B26" s="69">
        <v>0</v>
      </c>
      <c r="C26" s="69" t="s">
        <v>949</v>
      </c>
      <c r="D26" s="69">
        <v>15</v>
      </c>
      <c r="E26" s="69" t="s">
        <v>949</v>
      </c>
      <c r="F26" s="69">
        <v>7</v>
      </c>
      <c r="G26" s="69" t="s">
        <v>965</v>
      </c>
      <c r="H26" s="69">
        <v>2</v>
      </c>
      <c r="I26" s="69"/>
      <c r="J26" s="69"/>
    </row>
    <row r="27" spans="1:10" ht="15" customHeight="1">
      <c r="A27" s="69" t="s">
        <v>279</v>
      </c>
      <c r="B27" s="69">
        <v>0</v>
      </c>
      <c r="C27" s="69" t="s">
        <v>950</v>
      </c>
      <c r="D27" s="69">
        <v>8</v>
      </c>
      <c r="E27" s="69" t="s">
        <v>952</v>
      </c>
      <c r="F27" s="69">
        <v>6</v>
      </c>
      <c r="G27" s="69" t="s">
        <v>966</v>
      </c>
      <c r="H27" s="69">
        <v>2</v>
      </c>
      <c r="I27" s="69"/>
      <c r="J27" s="69"/>
    </row>
    <row r="28" spans="1:10" ht="15">
      <c r="A28" s="69" t="s">
        <v>280</v>
      </c>
      <c r="B28" s="69">
        <v>0</v>
      </c>
      <c r="C28" s="69" t="s">
        <v>951</v>
      </c>
      <c r="D28" s="69">
        <v>6</v>
      </c>
      <c r="E28" s="69" t="s">
        <v>953</v>
      </c>
      <c r="F28" s="69">
        <v>6</v>
      </c>
      <c r="G28" s="69" t="s">
        <v>967</v>
      </c>
      <c r="H28" s="69">
        <v>2</v>
      </c>
      <c r="I28" s="69"/>
      <c r="J28" s="69"/>
    </row>
    <row r="29" spans="1:10" ht="15">
      <c r="A29" s="69" t="s">
        <v>281</v>
      </c>
      <c r="B29" s="69">
        <v>528</v>
      </c>
      <c r="C29" s="69" t="s">
        <v>954</v>
      </c>
      <c r="D29" s="69">
        <v>5</v>
      </c>
      <c r="E29" s="69" t="s">
        <v>950</v>
      </c>
      <c r="F29" s="69">
        <v>4</v>
      </c>
      <c r="G29" s="69" t="s">
        <v>949</v>
      </c>
      <c r="H29" s="69">
        <v>2</v>
      </c>
      <c r="I29" s="69"/>
      <c r="J29" s="69"/>
    </row>
    <row r="30" spans="1:10" ht="15" customHeight="1">
      <c r="A30" s="69" t="s">
        <v>282</v>
      </c>
      <c r="B30" s="69">
        <v>528</v>
      </c>
      <c r="C30" s="69" t="s">
        <v>955</v>
      </c>
      <c r="D30" s="69">
        <v>5</v>
      </c>
      <c r="E30" s="69" t="s">
        <v>951</v>
      </c>
      <c r="F30" s="69">
        <v>4</v>
      </c>
      <c r="G30" s="69" t="s">
        <v>968</v>
      </c>
      <c r="H30" s="69">
        <v>2</v>
      </c>
      <c r="I30" s="69"/>
      <c r="J30" s="69"/>
    </row>
    <row r="31" spans="1:10" ht="15">
      <c r="A31" s="69" t="s">
        <v>949</v>
      </c>
      <c r="B31" s="69">
        <v>25</v>
      </c>
      <c r="C31" s="69" t="s">
        <v>952</v>
      </c>
      <c r="D31" s="69">
        <v>5</v>
      </c>
      <c r="E31" s="69" t="s">
        <v>959</v>
      </c>
      <c r="F31" s="69">
        <v>4</v>
      </c>
      <c r="G31" s="69" t="s">
        <v>969</v>
      </c>
      <c r="H31" s="69">
        <v>2</v>
      </c>
      <c r="I31" s="69"/>
      <c r="J31" s="69"/>
    </row>
    <row r="32" spans="1:10" ht="15" customHeight="1">
      <c r="A32" s="69" t="s">
        <v>950</v>
      </c>
      <c r="B32" s="69">
        <v>14</v>
      </c>
      <c r="C32" s="69" t="s">
        <v>714</v>
      </c>
      <c r="D32" s="69">
        <v>5</v>
      </c>
      <c r="E32" s="69" t="s">
        <v>960</v>
      </c>
      <c r="F32" s="69">
        <v>4</v>
      </c>
      <c r="G32" s="69" t="s">
        <v>950</v>
      </c>
      <c r="H32" s="69">
        <v>2</v>
      </c>
      <c r="I32" s="69"/>
      <c r="J32" s="69"/>
    </row>
    <row r="33" spans="1:10" ht="15" customHeight="1">
      <c r="A33" s="69" t="s">
        <v>951</v>
      </c>
      <c r="B33" s="69">
        <v>12</v>
      </c>
      <c r="C33" s="69" t="s">
        <v>956</v>
      </c>
      <c r="D33" s="69">
        <v>4</v>
      </c>
      <c r="E33" s="69" t="s">
        <v>961</v>
      </c>
      <c r="F33" s="69">
        <v>4</v>
      </c>
      <c r="G33" s="69" t="s">
        <v>951</v>
      </c>
      <c r="H33" s="69">
        <v>2</v>
      </c>
      <c r="I33" s="69"/>
      <c r="J33" s="69"/>
    </row>
    <row r="34" spans="1:10" ht="15" customHeight="1">
      <c r="A34" s="69" t="s">
        <v>952</v>
      </c>
      <c r="B34" s="69">
        <v>11</v>
      </c>
      <c r="C34" s="69" t="s">
        <v>953</v>
      </c>
      <c r="D34" s="69">
        <v>4</v>
      </c>
      <c r="E34" s="69" t="s">
        <v>962</v>
      </c>
      <c r="F34" s="69">
        <v>4</v>
      </c>
      <c r="G34" s="69" t="s">
        <v>348</v>
      </c>
      <c r="H34" s="69">
        <v>2</v>
      </c>
      <c r="I34" s="69"/>
      <c r="J34" s="69"/>
    </row>
    <row r="35" spans="1:10" ht="15" customHeight="1">
      <c r="A35" s="69" t="s">
        <v>953</v>
      </c>
      <c r="B35" s="69">
        <v>10</v>
      </c>
      <c r="C35" s="69" t="s">
        <v>957</v>
      </c>
      <c r="D35" s="69">
        <v>4</v>
      </c>
      <c r="E35" s="69" t="s">
        <v>963</v>
      </c>
      <c r="F35" s="69">
        <v>3</v>
      </c>
      <c r="G35" s="69" t="s">
        <v>970</v>
      </c>
      <c r="H35" s="69">
        <v>2</v>
      </c>
      <c r="I35" s="69"/>
      <c r="J35" s="69"/>
    </row>
    <row r="37" ht="15" customHeight="1"/>
    <row r="38" spans="1:10" ht="15" customHeight="1">
      <c r="A38" s="13" t="s">
        <v>242</v>
      </c>
      <c r="B38" s="13" t="s">
        <v>229</v>
      </c>
      <c r="C38" s="13" t="s">
        <v>243</v>
      </c>
      <c r="D38" s="13" t="s">
        <v>231</v>
      </c>
      <c r="E38" s="13" t="s">
        <v>994</v>
      </c>
      <c r="F38" s="13" t="s">
        <v>932</v>
      </c>
      <c r="G38" s="13" t="s">
        <v>1001</v>
      </c>
      <c r="H38" s="13" t="s">
        <v>934</v>
      </c>
      <c r="I38" s="63" t="s">
        <v>1011</v>
      </c>
      <c r="J38" s="63" t="s">
        <v>935</v>
      </c>
    </row>
    <row r="39" spans="1:10" ht="15" customHeight="1">
      <c r="A39" s="69" t="s">
        <v>975</v>
      </c>
      <c r="B39" s="69">
        <v>10</v>
      </c>
      <c r="C39" s="69" t="s">
        <v>975</v>
      </c>
      <c r="D39" s="69">
        <v>4</v>
      </c>
      <c r="E39" s="69" t="s">
        <v>975</v>
      </c>
      <c r="F39" s="69">
        <v>4</v>
      </c>
      <c r="G39" s="69" t="s">
        <v>1002</v>
      </c>
      <c r="H39" s="69">
        <v>2</v>
      </c>
      <c r="I39" s="69"/>
      <c r="J39" s="69"/>
    </row>
    <row r="40" spans="1:10" ht="15" customHeight="1">
      <c r="A40" s="69" t="s">
        <v>976</v>
      </c>
      <c r="B40" s="69">
        <v>6</v>
      </c>
      <c r="C40" s="69" t="s">
        <v>985</v>
      </c>
      <c r="D40" s="69">
        <v>4</v>
      </c>
      <c r="E40" s="69" t="s">
        <v>978</v>
      </c>
      <c r="F40" s="69">
        <v>4</v>
      </c>
      <c r="G40" s="69" t="s">
        <v>1003</v>
      </c>
      <c r="H40" s="69">
        <v>2</v>
      </c>
      <c r="I40" s="69"/>
      <c r="J40" s="69"/>
    </row>
    <row r="41" spans="1:10" ht="15">
      <c r="A41" s="69" t="s">
        <v>977</v>
      </c>
      <c r="B41" s="69">
        <v>6</v>
      </c>
      <c r="C41" s="69" t="s">
        <v>986</v>
      </c>
      <c r="D41" s="69">
        <v>3</v>
      </c>
      <c r="E41" s="69" t="s">
        <v>976</v>
      </c>
      <c r="F41" s="69">
        <v>3</v>
      </c>
      <c r="G41" s="69" t="s">
        <v>1004</v>
      </c>
      <c r="H41" s="69">
        <v>2</v>
      </c>
      <c r="I41" s="69"/>
      <c r="J41" s="69"/>
    </row>
    <row r="42" spans="1:10" ht="15">
      <c r="A42" s="69" t="s">
        <v>978</v>
      </c>
      <c r="B42" s="69">
        <v>6</v>
      </c>
      <c r="C42" s="69" t="s">
        <v>987</v>
      </c>
      <c r="D42" s="69">
        <v>3</v>
      </c>
      <c r="E42" s="69" t="s">
        <v>977</v>
      </c>
      <c r="F42" s="69">
        <v>3</v>
      </c>
      <c r="G42" s="69" t="s">
        <v>1005</v>
      </c>
      <c r="H42" s="69">
        <v>2</v>
      </c>
      <c r="I42" s="69"/>
      <c r="J42" s="69"/>
    </row>
    <row r="43" spans="1:10" ht="15" customHeight="1">
      <c r="A43" s="69" t="s">
        <v>979</v>
      </c>
      <c r="B43" s="69">
        <v>4</v>
      </c>
      <c r="C43" s="69" t="s">
        <v>988</v>
      </c>
      <c r="D43" s="69">
        <v>3</v>
      </c>
      <c r="E43" s="69" t="s">
        <v>995</v>
      </c>
      <c r="F43" s="69">
        <v>3</v>
      </c>
      <c r="G43" s="69" t="s">
        <v>1006</v>
      </c>
      <c r="H43" s="69">
        <v>2</v>
      </c>
      <c r="I43" s="69"/>
      <c r="J43" s="69"/>
    </row>
    <row r="44" spans="1:10" ht="15">
      <c r="A44" s="69" t="s">
        <v>980</v>
      </c>
      <c r="B44" s="69">
        <v>4</v>
      </c>
      <c r="C44" s="69" t="s">
        <v>989</v>
      </c>
      <c r="D44" s="69">
        <v>3</v>
      </c>
      <c r="E44" s="69" t="s">
        <v>996</v>
      </c>
      <c r="F44" s="69">
        <v>2</v>
      </c>
      <c r="G44" s="69" t="s">
        <v>1007</v>
      </c>
      <c r="H44" s="69">
        <v>2</v>
      </c>
      <c r="I44" s="69"/>
      <c r="J44" s="69"/>
    </row>
    <row r="45" spans="1:10" ht="15" customHeight="1">
      <c r="A45" s="69" t="s">
        <v>981</v>
      </c>
      <c r="B45" s="69">
        <v>4</v>
      </c>
      <c r="C45" s="69" t="s">
        <v>990</v>
      </c>
      <c r="D45" s="69">
        <v>3</v>
      </c>
      <c r="E45" s="69" t="s">
        <v>997</v>
      </c>
      <c r="F45" s="69">
        <v>2</v>
      </c>
      <c r="G45" s="69" t="s">
        <v>975</v>
      </c>
      <c r="H45" s="69">
        <v>2</v>
      </c>
      <c r="I45" s="69"/>
      <c r="J45" s="69"/>
    </row>
    <row r="46" spans="1:10" ht="15" customHeight="1">
      <c r="A46" s="69" t="s">
        <v>982</v>
      </c>
      <c r="B46" s="69">
        <v>4</v>
      </c>
      <c r="C46" s="69" t="s">
        <v>991</v>
      </c>
      <c r="D46" s="69">
        <v>3</v>
      </c>
      <c r="E46" s="69" t="s">
        <v>998</v>
      </c>
      <c r="F46" s="69">
        <v>2</v>
      </c>
      <c r="G46" s="69" t="s">
        <v>1008</v>
      </c>
      <c r="H46" s="69">
        <v>2</v>
      </c>
      <c r="I46" s="69"/>
      <c r="J46" s="69"/>
    </row>
    <row r="47" spans="1:10" ht="15" customHeight="1">
      <c r="A47" s="69" t="s">
        <v>983</v>
      </c>
      <c r="B47" s="69">
        <v>4</v>
      </c>
      <c r="C47" s="69" t="s">
        <v>992</v>
      </c>
      <c r="D47" s="69">
        <v>3</v>
      </c>
      <c r="E47" s="69" t="s">
        <v>999</v>
      </c>
      <c r="F47" s="69">
        <v>2</v>
      </c>
      <c r="G47" s="69" t="s">
        <v>1009</v>
      </c>
      <c r="H47" s="69">
        <v>2</v>
      </c>
      <c r="I47" s="69"/>
      <c r="J47" s="69"/>
    </row>
    <row r="48" spans="1:10" ht="15" customHeight="1">
      <c r="A48" s="69" t="s">
        <v>984</v>
      </c>
      <c r="B48" s="69">
        <v>4</v>
      </c>
      <c r="C48" s="69" t="s">
        <v>993</v>
      </c>
      <c r="D48" s="69">
        <v>3</v>
      </c>
      <c r="E48" s="69" t="s">
        <v>1000</v>
      </c>
      <c r="F48" s="69">
        <v>2</v>
      </c>
      <c r="G48" s="69" t="s">
        <v>1010</v>
      </c>
      <c r="H48" s="69">
        <v>2</v>
      </c>
      <c r="I48" s="69"/>
      <c r="J48" s="69"/>
    </row>
    <row r="49" ht="15" customHeight="1"/>
    <row r="50" ht="15" customHeight="1"/>
    <row r="51" spans="1:10" ht="15" customHeight="1">
      <c r="A51" s="63" t="s">
        <v>245</v>
      </c>
      <c r="B51" s="63" t="s">
        <v>229</v>
      </c>
      <c r="C51" s="63" t="s">
        <v>247</v>
      </c>
      <c r="D51" s="63" t="s">
        <v>231</v>
      </c>
      <c r="E51" s="63" t="s">
        <v>1015</v>
      </c>
      <c r="F51" s="63" t="s">
        <v>932</v>
      </c>
      <c r="G51" s="63" t="s">
        <v>1017</v>
      </c>
      <c r="H51" s="63" t="s">
        <v>934</v>
      </c>
      <c r="I51" s="63" t="s">
        <v>1019</v>
      </c>
      <c r="J51" s="63" t="s">
        <v>935</v>
      </c>
    </row>
    <row r="52" spans="1:10" ht="15" customHeight="1">
      <c r="A52" s="63"/>
      <c r="B52" s="63"/>
      <c r="C52" s="63"/>
      <c r="D52" s="63"/>
      <c r="E52" s="63"/>
      <c r="F52" s="63"/>
      <c r="G52" s="63"/>
      <c r="H52" s="63"/>
      <c r="I52" s="63"/>
      <c r="J52" s="63"/>
    </row>
    <row r="53" ht="15" customHeight="1"/>
    <row r="54" spans="1:10" ht="15" customHeight="1">
      <c r="A54" s="13" t="s">
        <v>246</v>
      </c>
      <c r="B54" s="13" t="s">
        <v>229</v>
      </c>
      <c r="C54" s="13" t="s">
        <v>248</v>
      </c>
      <c r="D54" s="13" t="s">
        <v>231</v>
      </c>
      <c r="E54" s="13" t="s">
        <v>1016</v>
      </c>
      <c r="F54" s="13" t="s">
        <v>932</v>
      </c>
      <c r="G54" s="63" t="s">
        <v>1018</v>
      </c>
      <c r="H54" s="63" t="s">
        <v>934</v>
      </c>
      <c r="I54" s="63" t="s">
        <v>1020</v>
      </c>
      <c r="J54" s="63" t="s">
        <v>935</v>
      </c>
    </row>
    <row r="55" spans="1:10" ht="15">
      <c r="A55" s="63" t="s">
        <v>714</v>
      </c>
      <c r="B55" s="63">
        <v>8</v>
      </c>
      <c r="C55" s="63" t="s">
        <v>714</v>
      </c>
      <c r="D55" s="63">
        <v>5</v>
      </c>
      <c r="E55" s="63" t="s">
        <v>714</v>
      </c>
      <c r="F55" s="63">
        <v>3</v>
      </c>
      <c r="G55" s="63"/>
      <c r="H55" s="63"/>
      <c r="I55" s="63"/>
      <c r="J55" s="63"/>
    </row>
    <row r="56" spans="1:10" ht="15" customHeight="1">
      <c r="A56" s="63" t="s">
        <v>693</v>
      </c>
      <c r="B56" s="63">
        <v>4</v>
      </c>
      <c r="C56" s="63" t="s">
        <v>693</v>
      </c>
      <c r="D56" s="63">
        <v>2</v>
      </c>
      <c r="E56" s="63" t="s">
        <v>693</v>
      </c>
      <c r="F56" s="63">
        <v>2</v>
      </c>
      <c r="G56" s="63"/>
      <c r="H56" s="63"/>
      <c r="I56" s="63"/>
      <c r="J56" s="63"/>
    </row>
    <row r="57" spans="1:10" ht="15" customHeight="1">
      <c r="A57" s="63" t="s">
        <v>716</v>
      </c>
      <c r="B57" s="63">
        <v>1</v>
      </c>
      <c r="C57" s="63" t="s">
        <v>716</v>
      </c>
      <c r="D57" s="63">
        <v>1</v>
      </c>
      <c r="E57" s="63"/>
      <c r="F57" s="63"/>
      <c r="G57" s="63"/>
      <c r="H57" s="63"/>
      <c r="I57" s="63"/>
      <c r="J57" s="63"/>
    </row>
    <row r="58" spans="1:10" ht="15" customHeight="1">
      <c r="A58" s="63" t="s">
        <v>715</v>
      </c>
      <c r="B58" s="63">
        <v>1</v>
      </c>
      <c r="C58" s="63" t="s">
        <v>715</v>
      </c>
      <c r="D58" s="63">
        <v>1</v>
      </c>
      <c r="E58" s="63"/>
      <c r="F58" s="63"/>
      <c r="G58" s="63"/>
      <c r="H58" s="63"/>
      <c r="I58" s="63"/>
      <c r="J58" s="63"/>
    </row>
    <row r="59" spans="1:10" ht="15" customHeight="1">
      <c r="A59" s="63" t="s">
        <v>711</v>
      </c>
      <c r="B59" s="63">
        <v>1</v>
      </c>
      <c r="C59" s="63" t="s">
        <v>713</v>
      </c>
      <c r="D59" s="63">
        <v>1</v>
      </c>
      <c r="E59" s="63"/>
      <c r="F59" s="63"/>
      <c r="G59" s="63"/>
      <c r="H59" s="63"/>
      <c r="I59" s="63"/>
      <c r="J59" s="63"/>
    </row>
    <row r="60" spans="1:10" ht="15" customHeight="1">
      <c r="A60" s="63" t="s">
        <v>710</v>
      </c>
      <c r="B60" s="63">
        <v>1</v>
      </c>
      <c r="C60" s="63" t="s">
        <v>711</v>
      </c>
      <c r="D60" s="63">
        <v>1</v>
      </c>
      <c r="E60" s="63"/>
      <c r="F60" s="63"/>
      <c r="G60" s="63"/>
      <c r="H60" s="63"/>
      <c r="I60" s="63"/>
      <c r="J60" s="63"/>
    </row>
    <row r="61" spans="1:10" ht="15" customHeight="1">
      <c r="A61" s="63" t="s">
        <v>713</v>
      </c>
      <c r="B61" s="63">
        <v>1</v>
      </c>
      <c r="C61" s="63" t="s">
        <v>710</v>
      </c>
      <c r="D61" s="63">
        <v>1</v>
      </c>
      <c r="E61" s="63"/>
      <c r="F61" s="63"/>
      <c r="G61" s="63"/>
      <c r="H61" s="63"/>
      <c r="I61" s="63"/>
      <c r="J61" s="63"/>
    </row>
    <row r="63" ht="15" customHeight="1"/>
    <row r="64" spans="1:10" ht="15" customHeight="1">
      <c r="A64" s="13" t="s">
        <v>251</v>
      </c>
      <c r="B64" s="13" t="s">
        <v>229</v>
      </c>
      <c r="C64" s="13" t="s">
        <v>252</v>
      </c>
      <c r="D64" s="13" t="s">
        <v>231</v>
      </c>
      <c r="E64" s="13" t="s">
        <v>1023</v>
      </c>
      <c r="F64" s="13" t="s">
        <v>932</v>
      </c>
      <c r="G64" s="13" t="s">
        <v>1024</v>
      </c>
      <c r="H64" s="13" t="s">
        <v>934</v>
      </c>
      <c r="I64" s="13" t="s">
        <v>1025</v>
      </c>
      <c r="J64" s="13" t="s">
        <v>935</v>
      </c>
    </row>
    <row r="65" spans="1:10" ht="15" customHeight="1">
      <c r="A65" s="107" t="s">
        <v>369</v>
      </c>
      <c r="B65" s="63">
        <v>161998</v>
      </c>
      <c r="C65" s="107" t="s">
        <v>369</v>
      </c>
      <c r="D65" s="63">
        <v>161998</v>
      </c>
      <c r="E65" s="107" t="s">
        <v>714</v>
      </c>
      <c r="F65" s="63">
        <v>21687</v>
      </c>
      <c r="G65" s="107" t="s">
        <v>706</v>
      </c>
      <c r="H65" s="63">
        <v>1581</v>
      </c>
      <c r="I65" s="107" t="s">
        <v>705</v>
      </c>
      <c r="J65" s="63">
        <v>3906</v>
      </c>
    </row>
    <row r="66" spans="1:10" ht="15" customHeight="1">
      <c r="A66" s="107" t="s">
        <v>715</v>
      </c>
      <c r="B66" s="63">
        <v>113603</v>
      </c>
      <c r="C66" s="107" t="s">
        <v>715</v>
      </c>
      <c r="D66" s="63">
        <v>113603</v>
      </c>
      <c r="E66" s="107" t="s">
        <v>693</v>
      </c>
      <c r="F66" s="63">
        <v>1251</v>
      </c>
      <c r="G66" s="107" t="s">
        <v>707</v>
      </c>
      <c r="H66" s="63">
        <v>226</v>
      </c>
      <c r="I66" s="107"/>
      <c r="J66" s="63"/>
    </row>
    <row r="67" spans="1:10" ht="15">
      <c r="A67" s="107" t="s">
        <v>716</v>
      </c>
      <c r="B67" s="63">
        <v>44344</v>
      </c>
      <c r="C67" s="107" t="s">
        <v>716</v>
      </c>
      <c r="D67" s="63">
        <v>44344</v>
      </c>
      <c r="E67" s="107" t="s">
        <v>712</v>
      </c>
      <c r="F67" s="63">
        <v>765</v>
      </c>
      <c r="G67" s="107"/>
      <c r="H67" s="63"/>
      <c r="I67" s="107"/>
      <c r="J67" s="63"/>
    </row>
    <row r="68" spans="1:10" ht="15">
      <c r="A68" s="107" t="s">
        <v>714</v>
      </c>
      <c r="B68" s="63">
        <v>21687</v>
      </c>
      <c r="C68" s="107" t="s">
        <v>708</v>
      </c>
      <c r="D68" s="63">
        <v>2387</v>
      </c>
      <c r="E68" s="107" t="s">
        <v>711</v>
      </c>
      <c r="F68" s="63">
        <v>122</v>
      </c>
      <c r="G68" s="107"/>
      <c r="H68" s="63"/>
      <c r="I68" s="107"/>
      <c r="J68" s="63"/>
    </row>
    <row r="69" spans="1:10" ht="15" customHeight="1">
      <c r="A69" s="107" t="s">
        <v>705</v>
      </c>
      <c r="B69" s="63">
        <v>3906</v>
      </c>
      <c r="C69" s="107" t="s">
        <v>709</v>
      </c>
      <c r="D69" s="63">
        <v>805</v>
      </c>
      <c r="E69" s="107"/>
      <c r="F69" s="63"/>
      <c r="G69" s="107"/>
      <c r="H69" s="63"/>
      <c r="I69" s="107"/>
      <c r="J69" s="63"/>
    </row>
    <row r="70" spans="1:10" ht="15" customHeight="1">
      <c r="A70" s="107" t="s">
        <v>708</v>
      </c>
      <c r="B70" s="63">
        <v>2387</v>
      </c>
      <c r="C70" s="107" t="s">
        <v>710</v>
      </c>
      <c r="D70" s="63">
        <v>35</v>
      </c>
      <c r="E70" s="107"/>
      <c r="F70" s="63"/>
      <c r="G70" s="107"/>
      <c r="H70" s="63"/>
      <c r="I70" s="107"/>
      <c r="J70" s="63"/>
    </row>
    <row r="71" spans="1:10" ht="15" customHeight="1">
      <c r="A71" s="107" t="s">
        <v>706</v>
      </c>
      <c r="B71" s="63">
        <v>1581</v>
      </c>
      <c r="C71" s="107" t="s">
        <v>713</v>
      </c>
      <c r="D71" s="63">
        <v>10</v>
      </c>
      <c r="E71" s="107"/>
      <c r="F71" s="63"/>
      <c r="G71" s="107"/>
      <c r="H71" s="63"/>
      <c r="I71" s="107"/>
      <c r="J71" s="63"/>
    </row>
    <row r="72" spans="1:10" ht="15">
      <c r="A72" s="107" t="s">
        <v>693</v>
      </c>
      <c r="B72" s="63">
        <v>1251</v>
      </c>
      <c r="C72" s="107"/>
      <c r="D72" s="63"/>
      <c r="E72" s="107"/>
      <c r="F72" s="63"/>
      <c r="G72" s="107"/>
      <c r="H72" s="63"/>
      <c r="I72" s="107"/>
      <c r="J72" s="63"/>
    </row>
    <row r="73" spans="1:10" ht="15">
      <c r="A73" s="107" t="s">
        <v>709</v>
      </c>
      <c r="B73" s="63">
        <v>805</v>
      </c>
      <c r="C73" s="107"/>
      <c r="D73" s="63"/>
      <c r="E73" s="107"/>
      <c r="F73" s="63"/>
      <c r="G73" s="107"/>
      <c r="H73" s="63"/>
      <c r="I73" s="107"/>
      <c r="J73" s="63"/>
    </row>
    <row r="74" spans="1:10" ht="15" customHeight="1">
      <c r="A74" s="107" t="s">
        <v>712</v>
      </c>
      <c r="B74" s="63">
        <v>765</v>
      </c>
      <c r="C74" s="107"/>
      <c r="D74" s="63"/>
      <c r="E74" s="107"/>
      <c r="F74" s="63"/>
      <c r="G74" s="107"/>
      <c r="H74" s="63"/>
      <c r="I74" s="107"/>
      <c r="J74" s="63"/>
    </row>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hyperlinks>
    <hyperlink ref="A2" r:id="rId1" display="https://www.unomaha.edu/news/events/constitution-week.php"/>
    <hyperlink ref="A3" r:id="rId2" display="https://twitter.com/UNOSML/status/1169611774917775360"/>
    <hyperlink ref="A4" r:id="rId3" display="https://www.wspa.com/news/nc-cheerleading-squad-on-probation-after-displaying-trump-banner/"/>
    <hyperlink ref="A5" r:id="rId4" display="https://itunes.apple.com/us/app/tweetroot/id655167395?ls=1&amp;mt=8"/>
    <hyperlink ref="A6" r:id="rId5" display="https://investigativereportingworkshop.org/news/growing-hostility-between-student-media-and-administrators/"/>
    <hyperlink ref="A7" r:id="rId6" display="https://twitter.com/UNOmaha/status/1173669150268493824"/>
    <hyperlink ref="C2" r:id="rId7" display="https://www.wspa.com/news/nc-cheerleading-squad-on-probation-after-displaying-trump-banner/"/>
    <hyperlink ref="C3" r:id="rId8" display="https://investigativereportingworkshop.org/news/growing-hostility-between-student-media-and-administrators/"/>
    <hyperlink ref="C4" r:id="rId9" display="https://itunes.apple.com/us/app/tweetroot/id655167395?ls=1&amp;mt=8"/>
    <hyperlink ref="C5" r:id="rId10" display="https://www.unomaha.edu/news/events/constitution-week.php"/>
    <hyperlink ref="E2" r:id="rId11" display="https://twitter.com/UNOSML/status/1169611774917775360"/>
    <hyperlink ref="E3" r:id="rId12" display="https://www.unomaha.edu/news/events/constitution-week.php"/>
    <hyperlink ref="G2" r:id="rId13" display="https://twitter.com/UNOmaha/status/1173669150268493824"/>
  </hyperlinks>
  <printOptions/>
  <pageMargins left="0.7" right="0.7" top="0.75" bottom="0.75" header="0.3" footer="0.3"/>
  <pageSetup orientation="portrait" paperSize="9"/>
  <tableParts>
    <tablePart r:id="rId17"/>
    <tablePart r:id="rId20"/>
    <tablePart r:id="rId16"/>
    <tablePart r:id="rId18"/>
    <tablePart r:id="rId15"/>
    <tablePart r:id="rId14"/>
    <tablePart r:id="rId21"/>
    <tablePart r:id="rId19"/>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528</v>
      </c>
      <c r="C5" s="105">
        <v>1</v>
      </c>
      <c r="D5" s="63" t="s">
        <v>267</v>
      </c>
      <c r="E5" s="63"/>
      <c r="F5" s="63"/>
      <c r="G5" s="63"/>
    </row>
    <row r="6" spans="1:7" ht="15">
      <c r="A6" s="63" t="s">
        <v>282</v>
      </c>
      <c r="B6" s="63">
        <v>528</v>
      </c>
      <c r="C6" s="105">
        <v>1</v>
      </c>
      <c r="D6" s="63" t="s">
        <v>267</v>
      </c>
      <c r="E6" s="63"/>
      <c r="F6" s="63"/>
      <c r="G6" s="63"/>
    </row>
    <row r="7" spans="1:7" ht="15">
      <c r="A7" s="69" t="s">
        <v>949</v>
      </c>
      <c r="B7" s="69">
        <v>25</v>
      </c>
      <c r="C7" s="87">
        <v>0</v>
      </c>
      <c r="D7" s="69" t="s">
        <v>267</v>
      </c>
      <c r="E7" s="69" t="b">
        <v>0</v>
      </c>
      <c r="F7" s="69" t="b">
        <v>0</v>
      </c>
      <c r="G7" s="69" t="b">
        <v>0</v>
      </c>
    </row>
    <row r="8" spans="1:7" ht="15">
      <c r="A8" s="69" t="s">
        <v>950</v>
      </c>
      <c r="B8" s="69">
        <v>14</v>
      </c>
      <c r="C8" s="87">
        <v>0.010953039088465046</v>
      </c>
      <c r="D8" s="69" t="s">
        <v>267</v>
      </c>
      <c r="E8" s="69" t="b">
        <v>0</v>
      </c>
      <c r="F8" s="69" t="b">
        <v>0</v>
      </c>
      <c r="G8" s="69" t="b">
        <v>0</v>
      </c>
    </row>
    <row r="9" spans="1:7" ht="15">
      <c r="A9" s="69" t="s">
        <v>951</v>
      </c>
      <c r="B9" s="69">
        <v>12</v>
      </c>
      <c r="C9" s="87">
        <v>0.011786688380621906</v>
      </c>
      <c r="D9" s="69" t="s">
        <v>267</v>
      </c>
      <c r="E9" s="69" t="b">
        <v>0</v>
      </c>
      <c r="F9" s="69" t="b">
        <v>0</v>
      </c>
      <c r="G9" s="69" t="b">
        <v>0</v>
      </c>
    </row>
    <row r="10" spans="1:7" ht="15">
      <c r="A10" s="69" t="s">
        <v>952</v>
      </c>
      <c r="B10" s="69">
        <v>11</v>
      </c>
      <c r="C10" s="87">
        <v>0.010804464348903413</v>
      </c>
      <c r="D10" s="69" t="s">
        <v>267</v>
      </c>
      <c r="E10" s="69" t="b">
        <v>0</v>
      </c>
      <c r="F10" s="69" t="b">
        <v>0</v>
      </c>
      <c r="G10" s="69" t="b">
        <v>0</v>
      </c>
    </row>
    <row r="11" spans="1:7" ht="15">
      <c r="A11" s="69" t="s">
        <v>953</v>
      </c>
      <c r="B11" s="69">
        <v>10</v>
      </c>
      <c r="C11" s="87">
        <v>0.015229806299112419</v>
      </c>
      <c r="D11" s="69" t="s">
        <v>267</v>
      </c>
      <c r="E11" s="69" t="b">
        <v>0</v>
      </c>
      <c r="F11" s="69" t="b">
        <v>0</v>
      </c>
      <c r="G11" s="69" t="b">
        <v>0</v>
      </c>
    </row>
    <row r="12" spans="1:7" ht="15">
      <c r="A12" s="69" t="s">
        <v>714</v>
      </c>
      <c r="B12" s="69">
        <v>8</v>
      </c>
      <c r="C12" s="87">
        <v>0.010905785601765158</v>
      </c>
      <c r="D12" s="69" t="s">
        <v>267</v>
      </c>
      <c r="E12" s="69" t="b">
        <v>0</v>
      </c>
      <c r="F12" s="69" t="b">
        <v>0</v>
      </c>
      <c r="G12" s="69" t="b">
        <v>0</v>
      </c>
    </row>
    <row r="13" spans="1:7" ht="15">
      <c r="A13" s="69" t="s">
        <v>957</v>
      </c>
      <c r="B13" s="69">
        <v>7</v>
      </c>
      <c r="C13" s="87">
        <v>0.010660864409378693</v>
      </c>
      <c r="D13" s="69" t="s">
        <v>267</v>
      </c>
      <c r="E13" s="69" t="b">
        <v>0</v>
      </c>
      <c r="F13" s="69" t="b">
        <v>0</v>
      </c>
      <c r="G13" s="69" t="b">
        <v>0</v>
      </c>
    </row>
    <row r="14" spans="1:7" ht="15">
      <c r="A14" s="69" t="s">
        <v>959</v>
      </c>
      <c r="B14" s="69">
        <v>7</v>
      </c>
      <c r="C14" s="87">
        <v>0.010660864409378693</v>
      </c>
      <c r="D14" s="69" t="s">
        <v>267</v>
      </c>
      <c r="E14" s="69" t="b">
        <v>0</v>
      </c>
      <c r="F14" s="69" t="b">
        <v>0</v>
      </c>
      <c r="G14" s="69" t="b">
        <v>0</v>
      </c>
    </row>
    <row r="15" spans="1:7" ht="15">
      <c r="A15" s="69" t="s">
        <v>963</v>
      </c>
      <c r="B15" s="69">
        <v>6</v>
      </c>
      <c r="C15" s="87">
        <v>0.010244442285758578</v>
      </c>
      <c r="D15" s="69" t="s">
        <v>267</v>
      </c>
      <c r="E15" s="69" t="b">
        <v>0</v>
      </c>
      <c r="F15" s="69" t="b">
        <v>0</v>
      </c>
      <c r="G15" s="69" t="b">
        <v>0</v>
      </c>
    </row>
    <row r="16" spans="1:7" ht="15">
      <c r="A16" s="69" t="s">
        <v>1049</v>
      </c>
      <c r="B16" s="69">
        <v>6</v>
      </c>
      <c r="C16" s="87">
        <v>0.010244442285758578</v>
      </c>
      <c r="D16" s="69" t="s">
        <v>267</v>
      </c>
      <c r="E16" s="69" t="b">
        <v>0</v>
      </c>
      <c r="F16" s="69" t="b">
        <v>0</v>
      </c>
      <c r="G16" s="69" t="b">
        <v>0</v>
      </c>
    </row>
    <row r="17" spans="1:7" ht="15">
      <c r="A17" s="69" t="s">
        <v>962</v>
      </c>
      <c r="B17" s="69">
        <v>6</v>
      </c>
      <c r="C17" s="87">
        <v>0.010244442285758578</v>
      </c>
      <c r="D17" s="69" t="s">
        <v>267</v>
      </c>
      <c r="E17" s="69" t="b">
        <v>0</v>
      </c>
      <c r="F17" s="69" t="b">
        <v>0</v>
      </c>
      <c r="G17" s="69" t="b">
        <v>0</v>
      </c>
    </row>
    <row r="18" spans="1:7" ht="15">
      <c r="A18" s="69" t="s">
        <v>960</v>
      </c>
      <c r="B18" s="69">
        <v>6</v>
      </c>
      <c r="C18" s="87">
        <v>0.010244442285758578</v>
      </c>
      <c r="D18" s="69" t="s">
        <v>267</v>
      </c>
      <c r="E18" s="69" t="b">
        <v>0</v>
      </c>
      <c r="F18" s="69" t="b">
        <v>0</v>
      </c>
      <c r="G18" s="69" t="b">
        <v>0</v>
      </c>
    </row>
    <row r="19" spans="1:7" ht="15">
      <c r="A19" s="69" t="s">
        <v>961</v>
      </c>
      <c r="B19" s="69">
        <v>6</v>
      </c>
      <c r="C19" s="87">
        <v>0.010244442285758578</v>
      </c>
      <c r="D19" s="69" t="s">
        <v>267</v>
      </c>
      <c r="E19" s="69" t="b">
        <v>0</v>
      </c>
      <c r="F19" s="69" t="b">
        <v>0</v>
      </c>
      <c r="G19" s="69" t="b">
        <v>0</v>
      </c>
    </row>
    <row r="20" spans="1:7" ht="15">
      <c r="A20" s="69" t="s">
        <v>955</v>
      </c>
      <c r="B20" s="69">
        <v>5</v>
      </c>
      <c r="C20" s="87">
        <v>0.009627686010138001</v>
      </c>
      <c r="D20" s="69" t="s">
        <v>267</v>
      </c>
      <c r="E20" s="69" t="b">
        <v>0</v>
      </c>
      <c r="F20" s="69" t="b">
        <v>0</v>
      </c>
      <c r="G20" s="69" t="b">
        <v>0</v>
      </c>
    </row>
    <row r="21" spans="1:7" ht="15">
      <c r="A21" s="69" t="s">
        <v>954</v>
      </c>
      <c r="B21" s="69">
        <v>5</v>
      </c>
      <c r="C21" s="87">
        <v>0.009627686010138001</v>
      </c>
      <c r="D21" s="69" t="s">
        <v>267</v>
      </c>
      <c r="E21" s="69" t="b">
        <v>0</v>
      </c>
      <c r="F21" s="69" t="b">
        <v>0</v>
      </c>
      <c r="G21" s="69" t="b">
        <v>0</v>
      </c>
    </row>
    <row r="22" spans="1:7" ht="15">
      <c r="A22" s="69" t="s">
        <v>1050</v>
      </c>
      <c r="B22" s="69">
        <v>5</v>
      </c>
      <c r="C22" s="87">
        <v>0.009627686010138001</v>
      </c>
      <c r="D22" s="69" t="s">
        <v>267</v>
      </c>
      <c r="E22" s="69" t="b">
        <v>0</v>
      </c>
      <c r="F22" s="69" t="b">
        <v>0</v>
      </c>
      <c r="G22" s="69" t="b">
        <v>0</v>
      </c>
    </row>
    <row r="23" spans="1:7" ht="15">
      <c r="A23" s="69" t="s">
        <v>1051</v>
      </c>
      <c r="B23" s="69">
        <v>5</v>
      </c>
      <c r="C23" s="87">
        <v>0.010962534674160815</v>
      </c>
      <c r="D23" s="69" t="s">
        <v>267</v>
      </c>
      <c r="E23" s="69" t="b">
        <v>0</v>
      </c>
      <c r="F23" s="69" t="b">
        <v>0</v>
      </c>
      <c r="G23" s="69" t="b">
        <v>0</v>
      </c>
    </row>
    <row r="24" spans="1:7" ht="15">
      <c r="A24" s="69" t="s">
        <v>1052</v>
      </c>
      <c r="B24" s="69">
        <v>5</v>
      </c>
      <c r="C24" s="87">
        <v>0.009627686010138001</v>
      </c>
      <c r="D24" s="69" t="s">
        <v>267</v>
      </c>
      <c r="E24" s="69" t="b">
        <v>0</v>
      </c>
      <c r="F24" s="69" t="b">
        <v>0</v>
      </c>
      <c r="G24" s="69" t="b">
        <v>0</v>
      </c>
    </row>
    <row r="25" spans="1:7" ht="15">
      <c r="A25" s="69" t="s">
        <v>348</v>
      </c>
      <c r="B25" s="69">
        <v>5</v>
      </c>
      <c r="C25" s="87">
        <v>0.009627686010138001</v>
      </c>
      <c r="D25" s="69" t="s">
        <v>267</v>
      </c>
      <c r="E25" s="69" t="b">
        <v>0</v>
      </c>
      <c r="F25" s="69" t="b">
        <v>0</v>
      </c>
      <c r="G25" s="69" t="b">
        <v>0</v>
      </c>
    </row>
    <row r="26" spans="1:7" ht="15">
      <c r="A26" s="69" t="s">
        <v>1053</v>
      </c>
      <c r="B26" s="69">
        <v>4</v>
      </c>
      <c r="C26" s="87">
        <v>0.008770027739328654</v>
      </c>
      <c r="D26" s="69" t="s">
        <v>267</v>
      </c>
      <c r="E26" s="69" t="b">
        <v>0</v>
      </c>
      <c r="F26" s="69" t="b">
        <v>0</v>
      </c>
      <c r="G26" s="69" t="b">
        <v>0</v>
      </c>
    </row>
    <row r="27" spans="1:7" ht="15">
      <c r="A27" s="69" t="s">
        <v>1054</v>
      </c>
      <c r="B27" s="69">
        <v>4</v>
      </c>
      <c r="C27" s="87">
        <v>0.008770027739328654</v>
      </c>
      <c r="D27" s="69" t="s">
        <v>267</v>
      </c>
      <c r="E27" s="69" t="b">
        <v>0</v>
      </c>
      <c r="F27" s="69" t="b">
        <v>0</v>
      </c>
      <c r="G27" s="69" t="b">
        <v>0</v>
      </c>
    </row>
    <row r="28" spans="1:7" ht="15">
      <c r="A28" s="69" t="s">
        <v>693</v>
      </c>
      <c r="B28" s="69">
        <v>4</v>
      </c>
      <c r="C28" s="87">
        <v>0.008770027739328654</v>
      </c>
      <c r="D28" s="69" t="s">
        <v>267</v>
      </c>
      <c r="E28" s="69" t="b">
        <v>0</v>
      </c>
      <c r="F28" s="69" t="b">
        <v>0</v>
      </c>
      <c r="G28" s="69" t="b">
        <v>0</v>
      </c>
    </row>
    <row r="29" spans="1:7" ht="15">
      <c r="A29" s="69" t="s">
        <v>1055</v>
      </c>
      <c r="B29" s="69">
        <v>4</v>
      </c>
      <c r="C29" s="87">
        <v>0.008770027739328654</v>
      </c>
      <c r="D29" s="69" t="s">
        <v>267</v>
      </c>
      <c r="E29" s="69" t="b">
        <v>0</v>
      </c>
      <c r="F29" s="69" t="b">
        <v>0</v>
      </c>
      <c r="G29" s="69" t="b">
        <v>0</v>
      </c>
    </row>
    <row r="30" spans="1:7" ht="15">
      <c r="A30" s="69" t="s">
        <v>1056</v>
      </c>
      <c r="B30" s="69">
        <v>4</v>
      </c>
      <c r="C30" s="87">
        <v>0.008770027739328654</v>
      </c>
      <c r="D30" s="69" t="s">
        <v>267</v>
      </c>
      <c r="E30" s="69" t="b">
        <v>0</v>
      </c>
      <c r="F30" s="69" t="b">
        <v>0</v>
      </c>
      <c r="G30" s="69" t="b">
        <v>0</v>
      </c>
    </row>
    <row r="31" spans="1:7" ht="15">
      <c r="A31" s="69" t="s">
        <v>1057</v>
      </c>
      <c r="B31" s="69">
        <v>4</v>
      </c>
      <c r="C31" s="87">
        <v>0.008770027739328654</v>
      </c>
      <c r="D31" s="69" t="s">
        <v>267</v>
      </c>
      <c r="E31" s="69" t="b">
        <v>0</v>
      </c>
      <c r="F31" s="69" t="b">
        <v>0</v>
      </c>
      <c r="G31" s="69" t="b">
        <v>0</v>
      </c>
    </row>
    <row r="32" spans="1:7" ht="15">
      <c r="A32" s="69" t="s">
        <v>1058</v>
      </c>
      <c r="B32" s="69">
        <v>4</v>
      </c>
      <c r="C32" s="87">
        <v>0.008770027739328654</v>
      </c>
      <c r="D32" s="69" t="s">
        <v>267</v>
      </c>
      <c r="E32" s="69" t="b">
        <v>0</v>
      </c>
      <c r="F32" s="69" t="b">
        <v>0</v>
      </c>
      <c r="G32" s="69" t="b">
        <v>0</v>
      </c>
    </row>
    <row r="33" spans="1:7" ht="15">
      <c r="A33" s="69" t="s">
        <v>1059</v>
      </c>
      <c r="B33" s="69">
        <v>4</v>
      </c>
      <c r="C33" s="87">
        <v>0.008770027739328654</v>
      </c>
      <c r="D33" s="69" t="s">
        <v>267</v>
      </c>
      <c r="E33" s="69" t="b">
        <v>0</v>
      </c>
      <c r="F33" s="69" t="b">
        <v>0</v>
      </c>
      <c r="G33" s="69" t="b">
        <v>0</v>
      </c>
    </row>
    <row r="34" spans="1:7" ht="15">
      <c r="A34" s="69" t="s">
        <v>1060</v>
      </c>
      <c r="B34" s="69">
        <v>4</v>
      </c>
      <c r="C34" s="87">
        <v>0.008770027739328654</v>
      </c>
      <c r="D34" s="69" t="s">
        <v>267</v>
      </c>
      <c r="E34" s="69" t="b">
        <v>0</v>
      </c>
      <c r="F34" s="69" t="b">
        <v>0</v>
      </c>
      <c r="G34" s="69" t="b">
        <v>0</v>
      </c>
    </row>
    <row r="35" spans="1:7" ht="15">
      <c r="A35" s="69" t="s">
        <v>1061</v>
      </c>
      <c r="B35" s="69">
        <v>4</v>
      </c>
      <c r="C35" s="87">
        <v>0.008770027739328654</v>
      </c>
      <c r="D35" s="69" t="s">
        <v>267</v>
      </c>
      <c r="E35" s="69" t="b">
        <v>0</v>
      </c>
      <c r="F35" s="69" t="b">
        <v>0</v>
      </c>
      <c r="G35" s="69" t="b">
        <v>0</v>
      </c>
    </row>
    <row r="36" spans="1:7" ht="15">
      <c r="A36" s="69" t="s">
        <v>1062</v>
      </c>
      <c r="B36" s="69">
        <v>4</v>
      </c>
      <c r="C36" s="87">
        <v>0.008770027739328654</v>
      </c>
      <c r="D36" s="69" t="s">
        <v>267</v>
      </c>
      <c r="E36" s="69" t="b">
        <v>0</v>
      </c>
      <c r="F36" s="69" t="b">
        <v>0</v>
      </c>
      <c r="G36" s="69" t="b">
        <v>0</v>
      </c>
    </row>
    <row r="37" spans="1:7" ht="15">
      <c r="A37" s="69" t="s">
        <v>956</v>
      </c>
      <c r="B37" s="69">
        <v>4</v>
      </c>
      <c r="C37" s="87">
        <v>0.008770027739328654</v>
      </c>
      <c r="D37" s="69" t="s">
        <v>267</v>
      </c>
      <c r="E37" s="69" t="b">
        <v>0</v>
      </c>
      <c r="F37" s="69" t="b">
        <v>0</v>
      </c>
      <c r="G37" s="69" t="b">
        <v>0</v>
      </c>
    </row>
    <row r="38" spans="1:7" ht="15">
      <c r="A38" s="69" t="s">
        <v>1063</v>
      </c>
      <c r="B38" s="69">
        <v>3</v>
      </c>
      <c r="C38" s="87">
        <v>0.007610072346713845</v>
      </c>
      <c r="D38" s="69" t="s">
        <v>267</v>
      </c>
      <c r="E38" s="69" t="b">
        <v>0</v>
      </c>
      <c r="F38" s="69" t="b">
        <v>0</v>
      </c>
      <c r="G38" s="69" t="b">
        <v>0</v>
      </c>
    </row>
    <row r="39" spans="1:7" ht="15">
      <c r="A39" s="69" t="s">
        <v>1064</v>
      </c>
      <c r="B39" s="69">
        <v>3</v>
      </c>
      <c r="C39" s="87">
        <v>0.007610072346713845</v>
      </c>
      <c r="D39" s="69" t="s">
        <v>267</v>
      </c>
      <c r="E39" s="69" t="b">
        <v>0</v>
      </c>
      <c r="F39" s="69" t="b">
        <v>0</v>
      </c>
      <c r="G39" s="69" t="b">
        <v>0</v>
      </c>
    </row>
    <row r="40" spans="1:7" ht="15">
      <c r="A40" s="69" t="s">
        <v>360</v>
      </c>
      <c r="B40" s="69">
        <v>3</v>
      </c>
      <c r="C40" s="87">
        <v>0.007610072346713845</v>
      </c>
      <c r="D40" s="69" t="s">
        <v>267</v>
      </c>
      <c r="E40" s="69" t="b">
        <v>0</v>
      </c>
      <c r="F40" s="69" t="b">
        <v>0</v>
      </c>
      <c r="G40" s="69" t="b">
        <v>0</v>
      </c>
    </row>
    <row r="41" spans="1:7" ht="15">
      <c r="A41" s="69" t="s">
        <v>1065</v>
      </c>
      <c r="B41" s="69">
        <v>3</v>
      </c>
      <c r="C41" s="87">
        <v>0.007610072346713845</v>
      </c>
      <c r="D41" s="69" t="s">
        <v>267</v>
      </c>
      <c r="E41" s="69" t="b">
        <v>0</v>
      </c>
      <c r="F41" s="69" t="b">
        <v>0</v>
      </c>
      <c r="G41" s="69" t="b">
        <v>0</v>
      </c>
    </row>
    <row r="42" spans="1:7" ht="15">
      <c r="A42" s="69" t="s">
        <v>1066</v>
      </c>
      <c r="B42" s="69">
        <v>3</v>
      </c>
      <c r="C42" s="87">
        <v>0.007610072346713845</v>
      </c>
      <c r="D42" s="69" t="s">
        <v>267</v>
      </c>
      <c r="E42" s="69" t="b">
        <v>0</v>
      </c>
      <c r="F42" s="69" t="b">
        <v>0</v>
      </c>
      <c r="G42" s="69" t="b">
        <v>0</v>
      </c>
    </row>
    <row r="43" spans="1:7" ht="15">
      <c r="A43" s="69" t="s">
        <v>1067</v>
      </c>
      <c r="B43" s="69">
        <v>3</v>
      </c>
      <c r="C43" s="87">
        <v>0.007610072346713845</v>
      </c>
      <c r="D43" s="69" t="s">
        <v>267</v>
      </c>
      <c r="E43" s="69" t="b">
        <v>0</v>
      </c>
      <c r="F43" s="69" t="b">
        <v>0</v>
      </c>
      <c r="G43" s="69" t="b">
        <v>0</v>
      </c>
    </row>
    <row r="44" spans="1:7" ht="15">
      <c r="A44" s="69" t="s">
        <v>1068</v>
      </c>
      <c r="B44" s="69">
        <v>3</v>
      </c>
      <c r="C44" s="87">
        <v>0.007610072346713845</v>
      </c>
      <c r="D44" s="69" t="s">
        <v>267</v>
      </c>
      <c r="E44" s="69" t="b">
        <v>0</v>
      </c>
      <c r="F44" s="69" t="b">
        <v>0</v>
      </c>
      <c r="G44" s="69" t="b">
        <v>0</v>
      </c>
    </row>
    <row r="45" spans="1:7" ht="15">
      <c r="A45" s="69" t="s">
        <v>429</v>
      </c>
      <c r="B45" s="69">
        <v>3</v>
      </c>
      <c r="C45" s="87">
        <v>0.007610072346713845</v>
      </c>
      <c r="D45" s="69" t="s">
        <v>267</v>
      </c>
      <c r="E45" s="69" t="b">
        <v>0</v>
      </c>
      <c r="F45" s="69" t="b">
        <v>0</v>
      </c>
      <c r="G45" s="69" t="b">
        <v>0</v>
      </c>
    </row>
    <row r="46" spans="1:7" ht="15">
      <c r="A46" s="69" t="s">
        <v>1069</v>
      </c>
      <c r="B46" s="69">
        <v>3</v>
      </c>
      <c r="C46" s="87">
        <v>0.007610072346713845</v>
      </c>
      <c r="D46" s="69" t="s">
        <v>267</v>
      </c>
      <c r="E46" s="69" t="b">
        <v>0</v>
      </c>
      <c r="F46" s="69" t="b">
        <v>0</v>
      </c>
      <c r="G46" s="69" t="b">
        <v>0</v>
      </c>
    </row>
    <row r="47" spans="1:7" ht="15">
      <c r="A47" s="69" t="s">
        <v>359</v>
      </c>
      <c r="B47" s="69">
        <v>3</v>
      </c>
      <c r="C47" s="87">
        <v>0.007610072346713845</v>
      </c>
      <c r="D47" s="69" t="s">
        <v>267</v>
      </c>
      <c r="E47" s="69" t="b">
        <v>0</v>
      </c>
      <c r="F47" s="69" t="b">
        <v>0</v>
      </c>
      <c r="G47" s="69" t="b">
        <v>0</v>
      </c>
    </row>
    <row r="48" spans="1:7" ht="15">
      <c r="A48" s="69" t="s">
        <v>1070</v>
      </c>
      <c r="B48" s="69">
        <v>3</v>
      </c>
      <c r="C48" s="87">
        <v>0.007610072346713845</v>
      </c>
      <c r="D48" s="69" t="s">
        <v>267</v>
      </c>
      <c r="E48" s="69" t="b">
        <v>0</v>
      </c>
      <c r="F48" s="69" t="b">
        <v>0</v>
      </c>
      <c r="G48" s="69" t="b">
        <v>0</v>
      </c>
    </row>
    <row r="49" spans="1:7" ht="15">
      <c r="A49" s="69" t="s">
        <v>1071</v>
      </c>
      <c r="B49" s="69">
        <v>3</v>
      </c>
      <c r="C49" s="87">
        <v>0.007610072346713845</v>
      </c>
      <c r="D49" s="69" t="s">
        <v>267</v>
      </c>
      <c r="E49" s="69" t="b">
        <v>0</v>
      </c>
      <c r="F49" s="69" t="b">
        <v>0</v>
      </c>
      <c r="G49" s="69" t="b">
        <v>0</v>
      </c>
    </row>
    <row r="50" spans="1:7" ht="15">
      <c r="A50" s="69" t="s">
        <v>1072</v>
      </c>
      <c r="B50" s="69">
        <v>3</v>
      </c>
      <c r="C50" s="87">
        <v>0.007610072346713845</v>
      </c>
      <c r="D50" s="69" t="s">
        <v>267</v>
      </c>
      <c r="E50" s="69" t="b">
        <v>0</v>
      </c>
      <c r="F50" s="69" t="b">
        <v>0</v>
      </c>
      <c r="G50" s="69" t="b">
        <v>0</v>
      </c>
    </row>
    <row r="51" spans="1:7" ht="15">
      <c r="A51" s="69" t="s">
        <v>1073</v>
      </c>
      <c r="B51" s="69">
        <v>3</v>
      </c>
      <c r="C51" s="87">
        <v>0.007610072346713845</v>
      </c>
      <c r="D51" s="69" t="s">
        <v>267</v>
      </c>
      <c r="E51" s="69" t="b">
        <v>0</v>
      </c>
      <c r="F51" s="69" t="b">
        <v>0</v>
      </c>
      <c r="G51" s="69" t="b">
        <v>0</v>
      </c>
    </row>
    <row r="52" spans="1:7" ht="15">
      <c r="A52" s="69" t="s">
        <v>968</v>
      </c>
      <c r="B52" s="69">
        <v>3</v>
      </c>
      <c r="C52" s="87">
        <v>0.007610072346713845</v>
      </c>
      <c r="D52" s="69" t="s">
        <v>267</v>
      </c>
      <c r="E52" s="69" t="b">
        <v>0</v>
      </c>
      <c r="F52" s="69" t="b">
        <v>0</v>
      </c>
      <c r="G52" s="69" t="b">
        <v>0</v>
      </c>
    </row>
    <row r="53" spans="1:7" ht="15">
      <c r="A53" s="69" t="s">
        <v>1074</v>
      </c>
      <c r="B53" s="69">
        <v>3</v>
      </c>
      <c r="C53" s="87">
        <v>0.007610072346713845</v>
      </c>
      <c r="D53" s="69" t="s">
        <v>267</v>
      </c>
      <c r="E53" s="69" t="b">
        <v>0</v>
      </c>
      <c r="F53" s="69" t="b">
        <v>0</v>
      </c>
      <c r="G53" s="69" t="b">
        <v>0</v>
      </c>
    </row>
    <row r="54" spans="1:7" ht="15">
      <c r="A54" s="69" t="s">
        <v>1075</v>
      </c>
      <c r="B54" s="69">
        <v>3</v>
      </c>
      <c r="C54" s="87">
        <v>0.007610072346713845</v>
      </c>
      <c r="D54" s="69" t="s">
        <v>267</v>
      </c>
      <c r="E54" s="69" t="b">
        <v>0</v>
      </c>
      <c r="F54" s="69" t="b">
        <v>0</v>
      </c>
      <c r="G54" s="69" t="b">
        <v>0</v>
      </c>
    </row>
    <row r="55" spans="1:7" ht="15">
      <c r="A55" s="69" t="s">
        <v>1076</v>
      </c>
      <c r="B55" s="69">
        <v>3</v>
      </c>
      <c r="C55" s="87">
        <v>0.007610072346713845</v>
      </c>
      <c r="D55" s="69" t="s">
        <v>267</v>
      </c>
      <c r="E55" s="69" t="b">
        <v>0</v>
      </c>
      <c r="F55" s="69" t="b">
        <v>0</v>
      </c>
      <c r="G55" s="69" t="b">
        <v>0</v>
      </c>
    </row>
    <row r="56" spans="1:7" ht="15">
      <c r="A56" s="69" t="s">
        <v>1077</v>
      </c>
      <c r="B56" s="69">
        <v>3</v>
      </c>
      <c r="C56" s="87">
        <v>0.007610072346713845</v>
      </c>
      <c r="D56" s="69" t="s">
        <v>267</v>
      </c>
      <c r="E56" s="69" t="b">
        <v>0</v>
      </c>
      <c r="F56" s="69" t="b">
        <v>0</v>
      </c>
      <c r="G56" s="69" t="b">
        <v>0</v>
      </c>
    </row>
    <row r="57" spans="1:7" ht="15">
      <c r="A57" s="69" t="s">
        <v>352</v>
      </c>
      <c r="B57" s="69">
        <v>3</v>
      </c>
      <c r="C57" s="87">
        <v>0.007610072346713845</v>
      </c>
      <c r="D57" s="69" t="s">
        <v>267</v>
      </c>
      <c r="E57" s="69" t="b">
        <v>0</v>
      </c>
      <c r="F57" s="69" t="b">
        <v>0</v>
      </c>
      <c r="G57" s="69" t="b">
        <v>0</v>
      </c>
    </row>
    <row r="58" spans="1:7" ht="15">
      <c r="A58" s="69" t="s">
        <v>1078</v>
      </c>
      <c r="B58" s="69">
        <v>3</v>
      </c>
      <c r="C58" s="87">
        <v>0.007610072346713845</v>
      </c>
      <c r="D58" s="69" t="s">
        <v>267</v>
      </c>
      <c r="E58" s="69" t="b">
        <v>0</v>
      </c>
      <c r="F58" s="69" t="b">
        <v>0</v>
      </c>
      <c r="G58" s="69" t="b">
        <v>0</v>
      </c>
    </row>
    <row r="59" spans="1:7" ht="15">
      <c r="A59" s="69" t="s">
        <v>1079</v>
      </c>
      <c r="B59" s="69">
        <v>3</v>
      </c>
      <c r="C59" s="87">
        <v>0.007610072346713845</v>
      </c>
      <c r="D59" s="69" t="s">
        <v>267</v>
      </c>
      <c r="E59" s="69" t="b">
        <v>0</v>
      </c>
      <c r="F59" s="69" t="b">
        <v>0</v>
      </c>
      <c r="G59" s="69" t="b">
        <v>0</v>
      </c>
    </row>
    <row r="60" spans="1:7" ht="15">
      <c r="A60" s="69" t="s">
        <v>1080</v>
      </c>
      <c r="B60" s="69">
        <v>3</v>
      </c>
      <c r="C60" s="87">
        <v>0.007610072346713845</v>
      </c>
      <c r="D60" s="69" t="s">
        <v>267</v>
      </c>
      <c r="E60" s="69" t="b">
        <v>0</v>
      </c>
      <c r="F60" s="69" t="b">
        <v>0</v>
      </c>
      <c r="G60" s="69" t="b">
        <v>0</v>
      </c>
    </row>
    <row r="61" spans="1:7" ht="15">
      <c r="A61" s="69" t="s">
        <v>1081</v>
      </c>
      <c r="B61" s="69">
        <v>3</v>
      </c>
      <c r="C61" s="87">
        <v>0.007610072346713845</v>
      </c>
      <c r="D61" s="69" t="s">
        <v>267</v>
      </c>
      <c r="E61" s="69" t="b">
        <v>0</v>
      </c>
      <c r="F61" s="69" t="b">
        <v>0</v>
      </c>
      <c r="G61" s="69" t="b">
        <v>0</v>
      </c>
    </row>
    <row r="62" spans="1:7" ht="15">
      <c r="A62" s="69" t="s">
        <v>744</v>
      </c>
      <c r="B62" s="69">
        <v>2</v>
      </c>
      <c r="C62" s="87">
        <v>0.006043581338887364</v>
      </c>
      <c r="D62" s="69" t="s">
        <v>267</v>
      </c>
      <c r="E62" s="69" t="b">
        <v>0</v>
      </c>
      <c r="F62" s="69" t="b">
        <v>0</v>
      </c>
      <c r="G62" s="69" t="b">
        <v>0</v>
      </c>
    </row>
    <row r="63" spans="1:7" ht="15">
      <c r="A63" s="69" t="s">
        <v>1082</v>
      </c>
      <c r="B63" s="69">
        <v>2</v>
      </c>
      <c r="C63" s="87">
        <v>0.006043581338887364</v>
      </c>
      <c r="D63" s="69" t="s">
        <v>267</v>
      </c>
      <c r="E63" s="69" t="b">
        <v>0</v>
      </c>
      <c r="F63" s="69" t="b">
        <v>0</v>
      </c>
      <c r="G63" s="69" t="b">
        <v>0</v>
      </c>
    </row>
    <row r="64" spans="1:7" ht="15">
      <c r="A64" s="69" t="s">
        <v>1083</v>
      </c>
      <c r="B64" s="69">
        <v>2</v>
      </c>
      <c r="C64" s="87">
        <v>0.006043581338887364</v>
      </c>
      <c r="D64" s="69" t="s">
        <v>267</v>
      </c>
      <c r="E64" s="69" t="b">
        <v>0</v>
      </c>
      <c r="F64" s="69" t="b">
        <v>0</v>
      </c>
      <c r="G64" s="69" t="b">
        <v>0</v>
      </c>
    </row>
    <row r="65" spans="1:7" ht="15">
      <c r="A65" s="69" t="s">
        <v>1084</v>
      </c>
      <c r="B65" s="69">
        <v>2</v>
      </c>
      <c r="C65" s="87">
        <v>0.006043581338887364</v>
      </c>
      <c r="D65" s="69" t="s">
        <v>267</v>
      </c>
      <c r="E65" s="69" t="b">
        <v>0</v>
      </c>
      <c r="F65" s="69" t="b">
        <v>0</v>
      </c>
      <c r="G65" s="69" t="b">
        <v>0</v>
      </c>
    </row>
    <row r="66" spans="1:7" ht="15">
      <c r="A66" s="69" t="s">
        <v>1085</v>
      </c>
      <c r="B66" s="69">
        <v>2</v>
      </c>
      <c r="C66" s="87">
        <v>0.006043581338887364</v>
      </c>
      <c r="D66" s="69" t="s">
        <v>267</v>
      </c>
      <c r="E66" s="69" t="b">
        <v>0</v>
      </c>
      <c r="F66" s="69" t="b">
        <v>0</v>
      </c>
      <c r="G66" s="69" t="b">
        <v>0</v>
      </c>
    </row>
    <row r="67" spans="1:7" ht="15">
      <c r="A67" s="69" t="s">
        <v>1086</v>
      </c>
      <c r="B67" s="69">
        <v>2</v>
      </c>
      <c r="C67" s="87">
        <v>0.006043581338887364</v>
      </c>
      <c r="D67" s="69" t="s">
        <v>267</v>
      </c>
      <c r="E67" s="69" t="b">
        <v>0</v>
      </c>
      <c r="F67" s="69" t="b">
        <v>0</v>
      </c>
      <c r="G67" s="69" t="b">
        <v>0</v>
      </c>
    </row>
    <row r="68" spans="1:7" ht="15">
      <c r="A68" s="69" t="s">
        <v>1087</v>
      </c>
      <c r="B68" s="69">
        <v>2</v>
      </c>
      <c r="C68" s="87">
        <v>0.006043581338887364</v>
      </c>
      <c r="D68" s="69" t="s">
        <v>267</v>
      </c>
      <c r="E68" s="69" t="b">
        <v>0</v>
      </c>
      <c r="F68" s="69" t="b">
        <v>0</v>
      </c>
      <c r="G68" s="69" t="b">
        <v>0</v>
      </c>
    </row>
    <row r="69" spans="1:7" ht="15">
      <c r="A69" s="69" t="s">
        <v>1088</v>
      </c>
      <c r="B69" s="69">
        <v>2</v>
      </c>
      <c r="C69" s="87">
        <v>0.006043581338887364</v>
      </c>
      <c r="D69" s="69" t="s">
        <v>267</v>
      </c>
      <c r="E69" s="69" t="b">
        <v>0</v>
      </c>
      <c r="F69" s="69" t="b">
        <v>0</v>
      </c>
      <c r="G69" s="69" t="b">
        <v>0</v>
      </c>
    </row>
    <row r="70" spans="1:7" ht="15">
      <c r="A70" s="69" t="s">
        <v>1089</v>
      </c>
      <c r="B70" s="69">
        <v>2</v>
      </c>
      <c r="C70" s="87">
        <v>0.006043581338887364</v>
      </c>
      <c r="D70" s="69" t="s">
        <v>267</v>
      </c>
      <c r="E70" s="69" t="b">
        <v>0</v>
      </c>
      <c r="F70" s="69" t="b">
        <v>0</v>
      </c>
      <c r="G70" s="69" t="b">
        <v>0</v>
      </c>
    </row>
    <row r="71" spans="1:7" ht="15">
      <c r="A71" s="69" t="s">
        <v>1090</v>
      </c>
      <c r="B71" s="69">
        <v>2</v>
      </c>
      <c r="C71" s="87">
        <v>0.006043581338887364</v>
      </c>
      <c r="D71" s="69" t="s">
        <v>267</v>
      </c>
      <c r="E71" s="69" t="b">
        <v>0</v>
      </c>
      <c r="F71" s="69" t="b">
        <v>0</v>
      </c>
      <c r="G71" s="69" t="b">
        <v>0</v>
      </c>
    </row>
    <row r="72" spans="1:7" ht="15">
      <c r="A72" s="69" t="s">
        <v>1091</v>
      </c>
      <c r="B72" s="69">
        <v>2</v>
      </c>
      <c r="C72" s="87">
        <v>0.006043581338887364</v>
      </c>
      <c r="D72" s="69" t="s">
        <v>267</v>
      </c>
      <c r="E72" s="69" t="b">
        <v>0</v>
      </c>
      <c r="F72" s="69" t="b">
        <v>0</v>
      </c>
      <c r="G72" s="69" t="b">
        <v>0</v>
      </c>
    </row>
    <row r="73" spans="1:7" ht="15">
      <c r="A73" s="69" t="s">
        <v>965</v>
      </c>
      <c r="B73" s="69">
        <v>2</v>
      </c>
      <c r="C73" s="87">
        <v>0.006043581338887364</v>
      </c>
      <c r="D73" s="69" t="s">
        <v>267</v>
      </c>
      <c r="E73" s="69" t="b">
        <v>0</v>
      </c>
      <c r="F73" s="69" t="b">
        <v>0</v>
      </c>
      <c r="G73" s="69" t="b">
        <v>0</v>
      </c>
    </row>
    <row r="74" spans="1:7" ht="15">
      <c r="A74" s="69" t="s">
        <v>966</v>
      </c>
      <c r="B74" s="69">
        <v>2</v>
      </c>
      <c r="C74" s="87">
        <v>0.006043581338887364</v>
      </c>
      <c r="D74" s="69" t="s">
        <v>267</v>
      </c>
      <c r="E74" s="69" t="b">
        <v>0</v>
      </c>
      <c r="F74" s="69" t="b">
        <v>0</v>
      </c>
      <c r="G74" s="69" t="b">
        <v>0</v>
      </c>
    </row>
    <row r="75" spans="1:7" ht="15">
      <c r="A75" s="69" t="s">
        <v>967</v>
      </c>
      <c r="B75" s="69">
        <v>2</v>
      </c>
      <c r="C75" s="87">
        <v>0.006043581338887364</v>
      </c>
      <c r="D75" s="69" t="s">
        <v>267</v>
      </c>
      <c r="E75" s="69" t="b">
        <v>0</v>
      </c>
      <c r="F75" s="69" t="b">
        <v>0</v>
      </c>
      <c r="G75" s="69" t="b">
        <v>0</v>
      </c>
    </row>
    <row r="76" spans="1:7" ht="15">
      <c r="A76" s="69" t="s">
        <v>969</v>
      </c>
      <c r="B76" s="69">
        <v>2</v>
      </c>
      <c r="C76" s="87">
        <v>0.006043581338887364</v>
      </c>
      <c r="D76" s="69" t="s">
        <v>267</v>
      </c>
      <c r="E76" s="69" t="b">
        <v>0</v>
      </c>
      <c r="F76" s="69" t="b">
        <v>0</v>
      </c>
      <c r="G76" s="69" t="b">
        <v>0</v>
      </c>
    </row>
    <row r="77" spans="1:7" ht="15">
      <c r="A77" s="69" t="s">
        <v>970</v>
      </c>
      <c r="B77" s="69">
        <v>2</v>
      </c>
      <c r="C77" s="87">
        <v>0.006043581338887364</v>
      </c>
      <c r="D77" s="69" t="s">
        <v>267</v>
      </c>
      <c r="E77" s="69" t="b">
        <v>0</v>
      </c>
      <c r="F77" s="69" t="b">
        <v>0</v>
      </c>
      <c r="G77" s="69" t="b">
        <v>0</v>
      </c>
    </row>
    <row r="78" spans="1:7" ht="15">
      <c r="A78" s="69" t="s">
        <v>1092</v>
      </c>
      <c r="B78" s="69">
        <v>2</v>
      </c>
      <c r="C78" s="87">
        <v>0.006043581338887364</v>
      </c>
      <c r="D78" s="69" t="s">
        <v>267</v>
      </c>
      <c r="E78" s="69" t="b">
        <v>0</v>
      </c>
      <c r="F78" s="69" t="b">
        <v>0</v>
      </c>
      <c r="G78" s="69" t="b">
        <v>0</v>
      </c>
    </row>
    <row r="79" spans="1:7" ht="15">
      <c r="A79" s="69" t="s">
        <v>1093</v>
      </c>
      <c r="B79" s="69">
        <v>2</v>
      </c>
      <c r="C79" s="87">
        <v>0.006043581338887364</v>
      </c>
      <c r="D79" s="69" t="s">
        <v>267</v>
      </c>
      <c r="E79" s="69" t="b">
        <v>0</v>
      </c>
      <c r="F79" s="69" t="b">
        <v>0</v>
      </c>
      <c r="G79" s="69" t="b">
        <v>0</v>
      </c>
    </row>
    <row r="80" spans="1:7" ht="15">
      <c r="A80" s="69" t="s">
        <v>949</v>
      </c>
      <c r="B80" s="69">
        <v>15</v>
      </c>
      <c r="C80" s="87">
        <v>0</v>
      </c>
      <c r="D80" s="69" t="s">
        <v>220</v>
      </c>
      <c r="E80" s="69" t="b">
        <v>0</v>
      </c>
      <c r="F80" s="69" t="b">
        <v>0</v>
      </c>
      <c r="G80" s="69" t="b">
        <v>0</v>
      </c>
    </row>
    <row r="81" spans="1:7" ht="15">
      <c r="A81" s="69" t="s">
        <v>950</v>
      </c>
      <c r="B81" s="69">
        <v>8</v>
      </c>
      <c r="C81" s="87">
        <v>0.01279200846536906</v>
      </c>
      <c r="D81" s="69" t="s">
        <v>220</v>
      </c>
      <c r="E81" s="69" t="b">
        <v>0</v>
      </c>
      <c r="F81" s="69" t="b">
        <v>0</v>
      </c>
      <c r="G81" s="69" t="b">
        <v>0</v>
      </c>
    </row>
    <row r="82" spans="1:7" ht="15">
      <c r="A82" s="69" t="s">
        <v>951</v>
      </c>
      <c r="B82" s="69">
        <v>6</v>
      </c>
      <c r="C82" s="87">
        <v>0.013829601586077172</v>
      </c>
      <c r="D82" s="69" t="s">
        <v>220</v>
      </c>
      <c r="E82" s="69" t="b">
        <v>0</v>
      </c>
      <c r="F82" s="69" t="b">
        <v>0</v>
      </c>
      <c r="G82" s="69" t="b">
        <v>0</v>
      </c>
    </row>
    <row r="83" spans="1:7" ht="15">
      <c r="A83" s="69" t="s">
        <v>954</v>
      </c>
      <c r="B83" s="69">
        <v>5</v>
      </c>
      <c r="C83" s="87">
        <v>0.011524667988397644</v>
      </c>
      <c r="D83" s="69" t="s">
        <v>220</v>
      </c>
      <c r="E83" s="69" t="b">
        <v>0</v>
      </c>
      <c r="F83" s="69" t="b">
        <v>0</v>
      </c>
      <c r="G83" s="69" t="b">
        <v>0</v>
      </c>
    </row>
    <row r="84" spans="1:7" ht="15">
      <c r="A84" s="69" t="s">
        <v>955</v>
      </c>
      <c r="B84" s="69">
        <v>5</v>
      </c>
      <c r="C84" s="87">
        <v>0.011524667988397644</v>
      </c>
      <c r="D84" s="69" t="s">
        <v>220</v>
      </c>
      <c r="E84" s="69" t="b">
        <v>0</v>
      </c>
      <c r="F84" s="69" t="b">
        <v>0</v>
      </c>
      <c r="G84" s="69" t="b">
        <v>0</v>
      </c>
    </row>
    <row r="85" spans="1:7" ht="15">
      <c r="A85" s="69" t="s">
        <v>952</v>
      </c>
      <c r="B85" s="69">
        <v>5</v>
      </c>
      <c r="C85" s="87">
        <v>0.011524667988397644</v>
      </c>
      <c r="D85" s="69" t="s">
        <v>220</v>
      </c>
      <c r="E85" s="69" t="b">
        <v>0</v>
      </c>
      <c r="F85" s="69" t="b">
        <v>0</v>
      </c>
      <c r="G85" s="69" t="b">
        <v>0</v>
      </c>
    </row>
    <row r="86" spans="1:7" ht="15">
      <c r="A86" s="69" t="s">
        <v>714</v>
      </c>
      <c r="B86" s="69">
        <v>5</v>
      </c>
      <c r="C86" s="87">
        <v>0.011524667988397644</v>
      </c>
      <c r="D86" s="69" t="s">
        <v>220</v>
      </c>
      <c r="E86" s="69" t="b">
        <v>0</v>
      </c>
      <c r="F86" s="69" t="b">
        <v>0</v>
      </c>
      <c r="G86" s="69" t="b">
        <v>0</v>
      </c>
    </row>
    <row r="87" spans="1:7" ht="15">
      <c r="A87" s="69" t="s">
        <v>956</v>
      </c>
      <c r="B87" s="69">
        <v>4</v>
      </c>
      <c r="C87" s="87">
        <v>0.01109239164691244</v>
      </c>
      <c r="D87" s="69" t="s">
        <v>220</v>
      </c>
      <c r="E87" s="69" t="b">
        <v>0</v>
      </c>
      <c r="F87" s="69" t="b">
        <v>0</v>
      </c>
      <c r="G87" s="69" t="b">
        <v>0</v>
      </c>
    </row>
    <row r="88" spans="1:7" ht="15">
      <c r="A88" s="69" t="s">
        <v>953</v>
      </c>
      <c r="B88" s="69">
        <v>4</v>
      </c>
      <c r="C88" s="87">
        <v>0.01350666675045447</v>
      </c>
      <c r="D88" s="69" t="s">
        <v>220</v>
      </c>
      <c r="E88" s="69" t="b">
        <v>0</v>
      </c>
      <c r="F88" s="69" t="b">
        <v>0</v>
      </c>
      <c r="G88" s="69" t="b">
        <v>0</v>
      </c>
    </row>
    <row r="89" spans="1:7" ht="15">
      <c r="A89" s="69" t="s">
        <v>957</v>
      </c>
      <c r="B89" s="69">
        <v>4</v>
      </c>
      <c r="C89" s="87">
        <v>0.01109239164691244</v>
      </c>
      <c r="D89" s="69" t="s">
        <v>220</v>
      </c>
      <c r="E89" s="69" t="b">
        <v>0</v>
      </c>
      <c r="F89" s="69" t="b">
        <v>0</v>
      </c>
      <c r="G89" s="69" t="b">
        <v>0</v>
      </c>
    </row>
    <row r="90" spans="1:7" ht="15">
      <c r="A90" s="69" t="s">
        <v>1074</v>
      </c>
      <c r="B90" s="69">
        <v>3</v>
      </c>
      <c r="C90" s="87">
        <v>0.010130000062840852</v>
      </c>
      <c r="D90" s="69" t="s">
        <v>220</v>
      </c>
      <c r="E90" s="69" t="b">
        <v>0</v>
      </c>
      <c r="F90" s="69" t="b">
        <v>0</v>
      </c>
      <c r="G90" s="69" t="b">
        <v>0</v>
      </c>
    </row>
    <row r="91" spans="1:7" ht="15">
      <c r="A91" s="69" t="s">
        <v>1075</v>
      </c>
      <c r="B91" s="69">
        <v>3</v>
      </c>
      <c r="C91" s="87">
        <v>0.010130000062840852</v>
      </c>
      <c r="D91" s="69" t="s">
        <v>220</v>
      </c>
      <c r="E91" s="69" t="b">
        <v>0</v>
      </c>
      <c r="F91" s="69" t="b">
        <v>0</v>
      </c>
      <c r="G91" s="69" t="b">
        <v>0</v>
      </c>
    </row>
    <row r="92" spans="1:7" ht="15">
      <c r="A92" s="69" t="s">
        <v>1076</v>
      </c>
      <c r="B92" s="69">
        <v>3</v>
      </c>
      <c r="C92" s="87">
        <v>0.010130000062840852</v>
      </c>
      <c r="D92" s="69" t="s">
        <v>220</v>
      </c>
      <c r="E92" s="69" t="b">
        <v>0</v>
      </c>
      <c r="F92" s="69" t="b">
        <v>0</v>
      </c>
      <c r="G92" s="69" t="b">
        <v>0</v>
      </c>
    </row>
    <row r="93" spans="1:7" ht="15">
      <c r="A93" s="69" t="s">
        <v>1077</v>
      </c>
      <c r="B93" s="69">
        <v>3</v>
      </c>
      <c r="C93" s="87">
        <v>0.010130000062840852</v>
      </c>
      <c r="D93" s="69" t="s">
        <v>220</v>
      </c>
      <c r="E93" s="69" t="b">
        <v>0</v>
      </c>
      <c r="F93" s="69" t="b">
        <v>0</v>
      </c>
      <c r="G93" s="69" t="b">
        <v>0</v>
      </c>
    </row>
    <row r="94" spans="1:7" ht="15">
      <c r="A94" s="69" t="s">
        <v>352</v>
      </c>
      <c r="B94" s="69">
        <v>3</v>
      </c>
      <c r="C94" s="87">
        <v>0.010130000062840852</v>
      </c>
      <c r="D94" s="69" t="s">
        <v>220</v>
      </c>
      <c r="E94" s="69" t="b">
        <v>0</v>
      </c>
      <c r="F94" s="69" t="b">
        <v>0</v>
      </c>
      <c r="G94" s="69" t="b">
        <v>0</v>
      </c>
    </row>
    <row r="95" spans="1:7" ht="15">
      <c r="A95" s="69" t="s">
        <v>1078</v>
      </c>
      <c r="B95" s="69">
        <v>3</v>
      </c>
      <c r="C95" s="87">
        <v>0.010130000062840852</v>
      </c>
      <c r="D95" s="69" t="s">
        <v>220</v>
      </c>
      <c r="E95" s="69" t="b">
        <v>0</v>
      </c>
      <c r="F95" s="69" t="b">
        <v>0</v>
      </c>
      <c r="G95" s="69" t="b">
        <v>0</v>
      </c>
    </row>
    <row r="96" spans="1:7" ht="15">
      <c r="A96" s="69" t="s">
        <v>1079</v>
      </c>
      <c r="B96" s="69">
        <v>3</v>
      </c>
      <c r="C96" s="87">
        <v>0.010130000062840852</v>
      </c>
      <c r="D96" s="69" t="s">
        <v>220</v>
      </c>
      <c r="E96" s="69" t="b">
        <v>0</v>
      </c>
      <c r="F96" s="69" t="b">
        <v>0</v>
      </c>
      <c r="G96" s="69" t="b">
        <v>0</v>
      </c>
    </row>
    <row r="97" spans="1:7" ht="15">
      <c r="A97" s="69" t="s">
        <v>1080</v>
      </c>
      <c r="B97" s="69">
        <v>3</v>
      </c>
      <c r="C97" s="87">
        <v>0.010130000062840852</v>
      </c>
      <c r="D97" s="69" t="s">
        <v>220</v>
      </c>
      <c r="E97" s="69" t="b">
        <v>0</v>
      </c>
      <c r="F97" s="69" t="b">
        <v>0</v>
      </c>
      <c r="G97" s="69" t="b">
        <v>0</v>
      </c>
    </row>
    <row r="98" spans="1:7" ht="15">
      <c r="A98" s="69" t="s">
        <v>1081</v>
      </c>
      <c r="B98" s="69">
        <v>3</v>
      </c>
      <c r="C98" s="87">
        <v>0.010130000062840852</v>
      </c>
      <c r="D98" s="69" t="s">
        <v>220</v>
      </c>
      <c r="E98" s="69" t="b">
        <v>0</v>
      </c>
      <c r="F98" s="69" t="b">
        <v>0</v>
      </c>
      <c r="G98" s="69" t="b">
        <v>0</v>
      </c>
    </row>
    <row r="99" spans="1:7" ht="15">
      <c r="A99" s="69" t="s">
        <v>959</v>
      </c>
      <c r="B99" s="69">
        <v>3</v>
      </c>
      <c r="C99" s="87">
        <v>0.010130000062840852</v>
      </c>
      <c r="D99" s="69" t="s">
        <v>220</v>
      </c>
      <c r="E99" s="69" t="b">
        <v>0</v>
      </c>
      <c r="F99" s="69" t="b">
        <v>0</v>
      </c>
      <c r="G99" s="69" t="b">
        <v>0</v>
      </c>
    </row>
    <row r="100" spans="1:7" ht="15">
      <c r="A100" s="69" t="s">
        <v>1051</v>
      </c>
      <c r="B100" s="69">
        <v>3</v>
      </c>
      <c r="C100" s="87">
        <v>0.012682047295531886</v>
      </c>
      <c r="D100" s="69" t="s">
        <v>220</v>
      </c>
      <c r="E100" s="69" t="b">
        <v>0</v>
      </c>
      <c r="F100" s="69" t="b">
        <v>0</v>
      </c>
      <c r="G100" s="69" t="b">
        <v>0</v>
      </c>
    </row>
    <row r="101" spans="1:7" ht="15">
      <c r="A101" s="69" t="s">
        <v>963</v>
      </c>
      <c r="B101" s="69">
        <v>3</v>
      </c>
      <c r="C101" s="87">
        <v>0.010130000062840852</v>
      </c>
      <c r="D101" s="69" t="s">
        <v>220</v>
      </c>
      <c r="E101" s="69" t="b">
        <v>0</v>
      </c>
      <c r="F101" s="69" t="b">
        <v>0</v>
      </c>
      <c r="G101" s="69" t="b">
        <v>0</v>
      </c>
    </row>
    <row r="102" spans="1:7" ht="15">
      <c r="A102" s="69" t="s">
        <v>1049</v>
      </c>
      <c r="B102" s="69">
        <v>3</v>
      </c>
      <c r="C102" s="87">
        <v>0.010130000062840852</v>
      </c>
      <c r="D102" s="69" t="s">
        <v>220</v>
      </c>
      <c r="E102" s="69" t="b">
        <v>0</v>
      </c>
      <c r="F102" s="69" t="b">
        <v>0</v>
      </c>
      <c r="G102" s="69" t="b">
        <v>0</v>
      </c>
    </row>
    <row r="103" spans="1:7" ht="15">
      <c r="A103" s="69" t="s">
        <v>1050</v>
      </c>
      <c r="B103" s="69">
        <v>3</v>
      </c>
      <c r="C103" s="87">
        <v>0.010130000062840852</v>
      </c>
      <c r="D103" s="69" t="s">
        <v>220</v>
      </c>
      <c r="E103" s="69" t="b">
        <v>0</v>
      </c>
      <c r="F103" s="69" t="b">
        <v>0</v>
      </c>
      <c r="G103" s="69" t="b">
        <v>0</v>
      </c>
    </row>
    <row r="104" spans="1:7" ht="15">
      <c r="A104" s="69" t="s">
        <v>1052</v>
      </c>
      <c r="B104" s="69">
        <v>2</v>
      </c>
      <c r="C104" s="87">
        <v>0.008454698197021257</v>
      </c>
      <c r="D104" s="69" t="s">
        <v>220</v>
      </c>
      <c r="E104" s="69" t="b">
        <v>0</v>
      </c>
      <c r="F104" s="69" t="b">
        <v>0</v>
      </c>
      <c r="G104" s="69" t="b">
        <v>0</v>
      </c>
    </row>
    <row r="105" spans="1:7" ht="15">
      <c r="A105" s="69" t="s">
        <v>1068</v>
      </c>
      <c r="B105" s="69">
        <v>2</v>
      </c>
      <c r="C105" s="87">
        <v>0.008454698197021257</v>
      </c>
      <c r="D105" s="69" t="s">
        <v>220</v>
      </c>
      <c r="E105" s="69" t="b">
        <v>0</v>
      </c>
      <c r="F105" s="69" t="b">
        <v>0</v>
      </c>
      <c r="G105" s="69" t="b">
        <v>0</v>
      </c>
    </row>
    <row r="106" spans="1:7" ht="15">
      <c r="A106" s="69" t="s">
        <v>1061</v>
      </c>
      <c r="B106" s="69">
        <v>2</v>
      </c>
      <c r="C106" s="87">
        <v>0.008454698197021257</v>
      </c>
      <c r="D106" s="69" t="s">
        <v>220</v>
      </c>
      <c r="E106" s="69" t="b">
        <v>0</v>
      </c>
      <c r="F106" s="69" t="b">
        <v>0</v>
      </c>
      <c r="G106" s="69" t="b">
        <v>0</v>
      </c>
    </row>
    <row r="107" spans="1:7" ht="15">
      <c r="A107" s="69" t="s">
        <v>744</v>
      </c>
      <c r="B107" s="69">
        <v>2</v>
      </c>
      <c r="C107" s="87">
        <v>0.008454698197021257</v>
      </c>
      <c r="D107" s="69" t="s">
        <v>220</v>
      </c>
      <c r="E107" s="69" t="b">
        <v>0</v>
      </c>
      <c r="F107" s="69" t="b">
        <v>0</v>
      </c>
      <c r="G107" s="69" t="b">
        <v>0</v>
      </c>
    </row>
    <row r="108" spans="1:7" ht="15">
      <c r="A108" s="69" t="s">
        <v>1054</v>
      </c>
      <c r="B108" s="69">
        <v>2</v>
      </c>
      <c r="C108" s="87">
        <v>0.008454698197021257</v>
      </c>
      <c r="D108" s="69" t="s">
        <v>220</v>
      </c>
      <c r="E108" s="69" t="b">
        <v>0</v>
      </c>
      <c r="F108" s="69" t="b">
        <v>0</v>
      </c>
      <c r="G108" s="69" t="b">
        <v>0</v>
      </c>
    </row>
    <row r="109" spans="1:7" ht="15">
      <c r="A109" s="69" t="s">
        <v>1062</v>
      </c>
      <c r="B109" s="69">
        <v>2</v>
      </c>
      <c r="C109" s="87">
        <v>0.008454698197021257</v>
      </c>
      <c r="D109" s="69" t="s">
        <v>220</v>
      </c>
      <c r="E109" s="69" t="b">
        <v>0</v>
      </c>
      <c r="F109" s="69" t="b">
        <v>0</v>
      </c>
      <c r="G109" s="69" t="b">
        <v>0</v>
      </c>
    </row>
    <row r="110" spans="1:7" ht="15">
      <c r="A110" s="69" t="s">
        <v>960</v>
      </c>
      <c r="B110" s="69">
        <v>2</v>
      </c>
      <c r="C110" s="87">
        <v>0.008454698197021257</v>
      </c>
      <c r="D110" s="69" t="s">
        <v>220</v>
      </c>
      <c r="E110" s="69" t="b">
        <v>0</v>
      </c>
      <c r="F110" s="69" t="b">
        <v>0</v>
      </c>
      <c r="G110" s="69" t="b">
        <v>0</v>
      </c>
    </row>
    <row r="111" spans="1:7" ht="15">
      <c r="A111" s="69" t="s">
        <v>961</v>
      </c>
      <c r="B111" s="69">
        <v>2</v>
      </c>
      <c r="C111" s="87">
        <v>0.008454698197021257</v>
      </c>
      <c r="D111" s="69" t="s">
        <v>220</v>
      </c>
      <c r="E111" s="69" t="b">
        <v>0</v>
      </c>
      <c r="F111" s="69" t="b">
        <v>0</v>
      </c>
      <c r="G111" s="69" t="b">
        <v>0</v>
      </c>
    </row>
    <row r="112" spans="1:7" ht="15">
      <c r="A112" s="69" t="s">
        <v>962</v>
      </c>
      <c r="B112" s="69">
        <v>2</v>
      </c>
      <c r="C112" s="87">
        <v>0.008454698197021257</v>
      </c>
      <c r="D112" s="69" t="s">
        <v>220</v>
      </c>
      <c r="E112" s="69" t="b">
        <v>0</v>
      </c>
      <c r="F112" s="69" t="b">
        <v>0</v>
      </c>
      <c r="G112" s="69" t="b">
        <v>0</v>
      </c>
    </row>
    <row r="113" spans="1:7" ht="15">
      <c r="A113" s="69" t="s">
        <v>693</v>
      </c>
      <c r="B113" s="69">
        <v>2</v>
      </c>
      <c r="C113" s="87">
        <v>0.008454698197021257</v>
      </c>
      <c r="D113" s="69" t="s">
        <v>220</v>
      </c>
      <c r="E113" s="69" t="b">
        <v>0</v>
      </c>
      <c r="F113" s="69" t="b">
        <v>0</v>
      </c>
      <c r="G113" s="69" t="b">
        <v>0</v>
      </c>
    </row>
    <row r="114" spans="1:7" ht="15">
      <c r="A114" s="69" t="s">
        <v>1084</v>
      </c>
      <c r="B114" s="69">
        <v>2</v>
      </c>
      <c r="C114" s="87">
        <v>0.008454698197021257</v>
      </c>
      <c r="D114" s="69" t="s">
        <v>220</v>
      </c>
      <c r="E114" s="69" t="b">
        <v>0</v>
      </c>
      <c r="F114" s="69" t="b">
        <v>0</v>
      </c>
      <c r="G114" s="69" t="b">
        <v>0</v>
      </c>
    </row>
    <row r="115" spans="1:7" ht="15">
      <c r="A115" s="69" t="s">
        <v>1055</v>
      </c>
      <c r="B115" s="69">
        <v>2</v>
      </c>
      <c r="C115" s="87">
        <v>0.008454698197021257</v>
      </c>
      <c r="D115" s="69" t="s">
        <v>220</v>
      </c>
      <c r="E115" s="69" t="b">
        <v>0</v>
      </c>
      <c r="F115" s="69" t="b">
        <v>0</v>
      </c>
      <c r="G115" s="69" t="b">
        <v>0</v>
      </c>
    </row>
    <row r="116" spans="1:7" ht="15">
      <c r="A116" s="69" t="s">
        <v>1056</v>
      </c>
      <c r="B116" s="69">
        <v>2</v>
      </c>
      <c r="C116" s="87">
        <v>0.008454698197021257</v>
      </c>
      <c r="D116" s="69" t="s">
        <v>220</v>
      </c>
      <c r="E116" s="69" t="b">
        <v>0</v>
      </c>
      <c r="F116" s="69" t="b">
        <v>0</v>
      </c>
      <c r="G116" s="69" t="b">
        <v>0</v>
      </c>
    </row>
    <row r="117" spans="1:7" ht="15">
      <c r="A117" s="69" t="s">
        <v>1057</v>
      </c>
      <c r="B117" s="69">
        <v>2</v>
      </c>
      <c r="C117" s="87">
        <v>0.008454698197021257</v>
      </c>
      <c r="D117" s="69" t="s">
        <v>220</v>
      </c>
      <c r="E117" s="69" t="b">
        <v>0</v>
      </c>
      <c r="F117" s="69" t="b">
        <v>0</v>
      </c>
      <c r="G117" s="69" t="b">
        <v>0</v>
      </c>
    </row>
    <row r="118" spans="1:7" ht="15">
      <c r="A118" s="69" t="s">
        <v>1053</v>
      </c>
      <c r="B118" s="69">
        <v>2</v>
      </c>
      <c r="C118" s="87">
        <v>0.008454698197021257</v>
      </c>
      <c r="D118" s="69" t="s">
        <v>220</v>
      </c>
      <c r="E118" s="69" t="b">
        <v>0</v>
      </c>
      <c r="F118" s="69" t="b">
        <v>0</v>
      </c>
      <c r="G118" s="69" t="b">
        <v>0</v>
      </c>
    </row>
    <row r="119" spans="1:7" ht="15">
      <c r="A119" s="69" t="s">
        <v>1059</v>
      </c>
      <c r="B119" s="69">
        <v>2</v>
      </c>
      <c r="C119" s="87">
        <v>0.008454698197021257</v>
      </c>
      <c r="D119" s="69" t="s">
        <v>220</v>
      </c>
      <c r="E119" s="69" t="b">
        <v>0</v>
      </c>
      <c r="F119" s="69" t="b">
        <v>0</v>
      </c>
      <c r="G119" s="69" t="b">
        <v>0</v>
      </c>
    </row>
    <row r="120" spans="1:7" ht="15">
      <c r="A120" s="69" t="s">
        <v>1060</v>
      </c>
      <c r="B120" s="69">
        <v>2</v>
      </c>
      <c r="C120" s="87">
        <v>0.008454698197021257</v>
      </c>
      <c r="D120" s="69" t="s">
        <v>220</v>
      </c>
      <c r="E120" s="69" t="b">
        <v>0</v>
      </c>
      <c r="F120" s="69" t="b">
        <v>0</v>
      </c>
      <c r="G120" s="69" t="b">
        <v>0</v>
      </c>
    </row>
    <row r="121" spans="1:7" ht="15">
      <c r="A121" s="69" t="s">
        <v>949</v>
      </c>
      <c r="B121" s="69">
        <v>7</v>
      </c>
      <c r="C121" s="87">
        <v>0</v>
      </c>
      <c r="D121" s="69" t="s">
        <v>923</v>
      </c>
      <c r="E121" s="69" t="b">
        <v>0</v>
      </c>
      <c r="F121" s="69" t="b">
        <v>0</v>
      </c>
      <c r="G121" s="69" t="b">
        <v>0</v>
      </c>
    </row>
    <row r="122" spans="1:7" ht="15">
      <c r="A122" s="69" t="s">
        <v>952</v>
      </c>
      <c r="B122" s="69">
        <v>6</v>
      </c>
      <c r="C122" s="87">
        <v>0.0030662651739212163</v>
      </c>
      <c r="D122" s="69" t="s">
        <v>923</v>
      </c>
      <c r="E122" s="69" t="b">
        <v>0</v>
      </c>
      <c r="F122" s="69" t="b">
        <v>0</v>
      </c>
      <c r="G122" s="69" t="b">
        <v>0</v>
      </c>
    </row>
    <row r="123" spans="1:7" ht="15">
      <c r="A123" s="69" t="s">
        <v>953</v>
      </c>
      <c r="B123" s="69">
        <v>6</v>
      </c>
      <c r="C123" s="87">
        <v>0.011131513680288295</v>
      </c>
      <c r="D123" s="69" t="s">
        <v>923</v>
      </c>
      <c r="E123" s="69" t="b">
        <v>0</v>
      </c>
      <c r="F123" s="69" t="b">
        <v>0</v>
      </c>
      <c r="G123" s="69" t="b">
        <v>0</v>
      </c>
    </row>
    <row r="124" spans="1:7" ht="15">
      <c r="A124" s="69" t="s">
        <v>950</v>
      </c>
      <c r="B124" s="69">
        <v>4</v>
      </c>
      <c r="C124" s="87">
        <v>0.007421009120192197</v>
      </c>
      <c r="D124" s="69" t="s">
        <v>923</v>
      </c>
      <c r="E124" s="69" t="b">
        <v>0</v>
      </c>
      <c r="F124" s="69" t="b">
        <v>0</v>
      </c>
      <c r="G124" s="69" t="b">
        <v>0</v>
      </c>
    </row>
    <row r="125" spans="1:7" ht="15">
      <c r="A125" s="69" t="s">
        <v>951</v>
      </c>
      <c r="B125" s="69">
        <v>4</v>
      </c>
      <c r="C125" s="87">
        <v>0.007421009120192197</v>
      </c>
      <c r="D125" s="69" t="s">
        <v>923</v>
      </c>
      <c r="E125" s="69" t="b">
        <v>0</v>
      </c>
      <c r="F125" s="69" t="b">
        <v>0</v>
      </c>
      <c r="G125" s="69" t="b">
        <v>0</v>
      </c>
    </row>
    <row r="126" spans="1:7" ht="15">
      <c r="A126" s="69" t="s">
        <v>959</v>
      </c>
      <c r="B126" s="69">
        <v>4</v>
      </c>
      <c r="C126" s="87">
        <v>0.007421009120192197</v>
      </c>
      <c r="D126" s="69" t="s">
        <v>923</v>
      </c>
      <c r="E126" s="69" t="b">
        <v>0</v>
      </c>
      <c r="F126" s="69" t="b">
        <v>0</v>
      </c>
      <c r="G126" s="69" t="b">
        <v>0</v>
      </c>
    </row>
    <row r="127" spans="1:7" ht="15">
      <c r="A127" s="69" t="s">
        <v>960</v>
      </c>
      <c r="B127" s="69">
        <v>4</v>
      </c>
      <c r="C127" s="87">
        <v>0.007421009120192197</v>
      </c>
      <c r="D127" s="69" t="s">
        <v>923</v>
      </c>
      <c r="E127" s="69" t="b">
        <v>0</v>
      </c>
      <c r="F127" s="69" t="b">
        <v>0</v>
      </c>
      <c r="G127" s="69" t="b">
        <v>0</v>
      </c>
    </row>
    <row r="128" spans="1:7" ht="15">
      <c r="A128" s="69" t="s">
        <v>961</v>
      </c>
      <c r="B128" s="69">
        <v>4</v>
      </c>
      <c r="C128" s="87">
        <v>0.007421009120192197</v>
      </c>
      <c r="D128" s="69" t="s">
        <v>923</v>
      </c>
      <c r="E128" s="69" t="b">
        <v>0</v>
      </c>
      <c r="F128" s="69" t="b">
        <v>0</v>
      </c>
      <c r="G128" s="69" t="b">
        <v>0</v>
      </c>
    </row>
    <row r="129" spans="1:7" ht="15">
      <c r="A129" s="69" t="s">
        <v>962</v>
      </c>
      <c r="B129" s="69">
        <v>4</v>
      </c>
      <c r="C129" s="87">
        <v>0.007421009120192197</v>
      </c>
      <c r="D129" s="69" t="s">
        <v>923</v>
      </c>
      <c r="E129" s="69" t="b">
        <v>0</v>
      </c>
      <c r="F129" s="69" t="b">
        <v>0</v>
      </c>
      <c r="G129" s="69" t="b">
        <v>0</v>
      </c>
    </row>
    <row r="130" spans="1:7" ht="15">
      <c r="A130" s="69" t="s">
        <v>963</v>
      </c>
      <c r="B130" s="69">
        <v>3</v>
      </c>
      <c r="C130" s="87">
        <v>0.008426949281555598</v>
      </c>
      <c r="D130" s="69" t="s">
        <v>923</v>
      </c>
      <c r="E130" s="69" t="b">
        <v>0</v>
      </c>
      <c r="F130" s="69" t="b">
        <v>0</v>
      </c>
      <c r="G130" s="69" t="b">
        <v>0</v>
      </c>
    </row>
    <row r="131" spans="1:7" ht="15">
      <c r="A131" s="69" t="s">
        <v>1049</v>
      </c>
      <c r="B131" s="69">
        <v>3</v>
      </c>
      <c r="C131" s="87">
        <v>0.008426949281555598</v>
      </c>
      <c r="D131" s="69" t="s">
        <v>923</v>
      </c>
      <c r="E131" s="69" t="b">
        <v>0</v>
      </c>
      <c r="F131" s="69" t="b">
        <v>0</v>
      </c>
      <c r="G131" s="69" t="b">
        <v>0</v>
      </c>
    </row>
    <row r="132" spans="1:7" ht="15">
      <c r="A132" s="69" t="s">
        <v>957</v>
      </c>
      <c r="B132" s="69">
        <v>3</v>
      </c>
      <c r="C132" s="87">
        <v>0.008426949281555598</v>
      </c>
      <c r="D132" s="69" t="s">
        <v>923</v>
      </c>
      <c r="E132" s="69" t="b">
        <v>0</v>
      </c>
      <c r="F132" s="69" t="b">
        <v>0</v>
      </c>
      <c r="G132" s="69" t="b">
        <v>0</v>
      </c>
    </row>
    <row r="133" spans="1:7" ht="15">
      <c r="A133" s="69" t="s">
        <v>714</v>
      </c>
      <c r="B133" s="69">
        <v>3</v>
      </c>
      <c r="C133" s="87">
        <v>0.008426949281555598</v>
      </c>
      <c r="D133" s="69" t="s">
        <v>923</v>
      </c>
      <c r="E133" s="69" t="b">
        <v>0</v>
      </c>
      <c r="F133" s="69" t="b">
        <v>0</v>
      </c>
      <c r="G133" s="69" t="b">
        <v>0</v>
      </c>
    </row>
    <row r="134" spans="1:7" ht="15">
      <c r="A134" s="69" t="s">
        <v>1052</v>
      </c>
      <c r="B134" s="69">
        <v>3</v>
      </c>
      <c r="C134" s="87">
        <v>0.008426949281555598</v>
      </c>
      <c r="D134" s="69" t="s">
        <v>923</v>
      </c>
      <c r="E134" s="69" t="b">
        <v>0</v>
      </c>
      <c r="F134" s="69" t="b">
        <v>0</v>
      </c>
      <c r="G134" s="69" t="b">
        <v>0</v>
      </c>
    </row>
    <row r="135" spans="1:7" ht="15">
      <c r="A135" s="69" t="s">
        <v>1058</v>
      </c>
      <c r="B135" s="69">
        <v>3</v>
      </c>
      <c r="C135" s="87">
        <v>0.008426949281555598</v>
      </c>
      <c r="D135" s="69" t="s">
        <v>923</v>
      </c>
      <c r="E135" s="69" t="b">
        <v>0</v>
      </c>
      <c r="F135" s="69" t="b">
        <v>0</v>
      </c>
      <c r="G135" s="69" t="b">
        <v>0</v>
      </c>
    </row>
    <row r="136" spans="1:7" ht="15">
      <c r="A136" s="69" t="s">
        <v>693</v>
      </c>
      <c r="B136" s="69">
        <v>2</v>
      </c>
      <c r="C136" s="87">
        <v>0.008306382356492758</v>
      </c>
      <c r="D136" s="69" t="s">
        <v>923</v>
      </c>
      <c r="E136" s="69" t="b">
        <v>0</v>
      </c>
      <c r="F136" s="69" t="b">
        <v>0</v>
      </c>
      <c r="G136" s="69" t="b">
        <v>0</v>
      </c>
    </row>
    <row r="137" spans="1:7" ht="15">
      <c r="A137" s="69" t="s">
        <v>1061</v>
      </c>
      <c r="B137" s="69">
        <v>2</v>
      </c>
      <c r="C137" s="87">
        <v>0.008306382356492758</v>
      </c>
      <c r="D137" s="69" t="s">
        <v>923</v>
      </c>
      <c r="E137" s="69" t="b">
        <v>0</v>
      </c>
      <c r="F137" s="69" t="b">
        <v>0</v>
      </c>
      <c r="G137" s="69" t="b">
        <v>0</v>
      </c>
    </row>
    <row r="138" spans="1:7" ht="15">
      <c r="A138" s="69" t="s">
        <v>1054</v>
      </c>
      <c r="B138" s="69">
        <v>2</v>
      </c>
      <c r="C138" s="87">
        <v>0.008306382356492758</v>
      </c>
      <c r="D138" s="69" t="s">
        <v>923</v>
      </c>
      <c r="E138" s="69" t="b">
        <v>0</v>
      </c>
      <c r="F138" s="69" t="b">
        <v>0</v>
      </c>
      <c r="G138" s="69" t="b">
        <v>0</v>
      </c>
    </row>
    <row r="139" spans="1:7" ht="15">
      <c r="A139" s="69" t="s">
        <v>429</v>
      </c>
      <c r="B139" s="69">
        <v>2</v>
      </c>
      <c r="C139" s="87">
        <v>0.008306382356492758</v>
      </c>
      <c r="D139" s="69" t="s">
        <v>923</v>
      </c>
      <c r="E139" s="69" t="b">
        <v>0</v>
      </c>
      <c r="F139" s="69" t="b">
        <v>0</v>
      </c>
      <c r="G139" s="69" t="b">
        <v>0</v>
      </c>
    </row>
    <row r="140" spans="1:7" ht="15">
      <c r="A140" s="69" t="s">
        <v>1062</v>
      </c>
      <c r="B140" s="69">
        <v>2</v>
      </c>
      <c r="C140" s="87">
        <v>0.008306382356492758</v>
      </c>
      <c r="D140" s="69" t="s">
        <v>923</v>
      </c>
      <c r="E140" s="69" t="b">
        <v>0</v>
      </c>
      <c r="F140" s="69" t="b">
        <v>0</v>
      </c>
      <c r="G140" s="69" t="b">
        <v>0</v>
      </c>
    </row>
    <row r="141" spans="1:7" ht="15">
      <c r="A141" s="69" t="s">
        <v>1069</v>
      </c>
      <c r="B141" s="69">
        <v>2</v>
      </c>
      <c r="C141" s="87">
        <v>0.008306382356492758</v>
      </c>
      <c r="D141" s="69" t="s">
        <v>923</v>
      </c>
      <c r="E141" s="69" t="b">
        <v>0</v>
      </c>
      <c r="F141" s="69" t="b">
        <v>0</v>
      </c>
      <c r="G141" s="69" t="b">
        <v>0</v>
      </c>
    </row>
    <row r="142" spans="1:7" ht="15">
      <c r="A142" s="69" t="s">
        <v>359</v>
      </c>
      <c r="B142" s="69">
        <v>2</v>
      </c>
      <c r="C142" s="87">
        <v>0.008306382356492758</v>
      </c>
      <c r="D142" s="69" t="s">
        <v>923</v>
      </c>
      <c r="E142" s="69" t="b">
        <v>0</v>
      </c>
      <c r="F142" s="69" t="b">
        <v>0</v>
      </c>
      <c r="G142" s="69" t="b">
        <v>0</v>
      </c>
    </row>
    <row r="143" spans="1:7" ht="15">
      <c r="A143" s="69" t="s">
        <v>1070</v>
      </c>
      <c r="B143" s="69">
        <v>2</v>
      </c>
      <c r="C143" s="87">
        <v>0.008306382356492758</v>
      </c>
      <c r="D143" s="69" t="s">
        <v>923</v>
      </c>
      <c r="E143" s="69" t="b">
        <v>0</v>
      </c>
      <c r="F143" s="69" t="b">
        <v>0</v>
      </c>
      <c r="G143" s="69" t="b">
        <v>0</v>
      </c>
    </row>
    <row r="144" spans="1:7" ht="15">
      <c r="A144" s="69" t="s">
        <v>1071</v>
      </c>
      <c r="B144" s="69">
        <v>2</v>
      </c>
      <c r="C144" s="87">
        <v>0.008306382356492758</v>
      </c>
      <c r="D144" s="69" t="s">
        <v>923</v>
      </c>
      <c r="E144" s="69" t="b">
        <v>0</v>
      </c>
      <c r="F144" s="69" t="b">
        <v>0</v>
      </c>
      <c r="G144" s="69" t="b">
        <v>0</v>
      </c>
    </row>
    <row r="145" spans="1:7" ht="15">
      <c r="A145" s="69" t="s">
        <v>348</v>
      </c>
      <c r="B145" s="69">
        <v>2</v>
      </c>
      <c r="C145" s="87">
        <v>0.008306382356492758</v>
      </c>
      <c r="D145" s="69" t="s">
        <v>923</v>
      </c>
      <c r="E145" s="69" t="b">
        <v>0</v>
      </c>
      <c r="F145" s="69" t="b">
        <v>0</v>
      </c>
      <c r="G145" s="69" t="b">
        <v>0</v>
      </c>
    </row>
    <row r="146" spans="1:7" ht="15">
      <c r="A146" s="69" t="s">
        <v>1072</v>
      </c>
      <c r="B146" s="69">
        <v>2</v>
      </c>
      <c r="C146" s="87">
        <v>0.008306382356492758</v>
      </c>
      <c r="D146" s="69" t="s">
        <v>923</v>
      </c>
      <c r="E146" s="69" t="b">
        <v>0</v>
      </c>
      <c r="F146" s="69" t="b">
        <v>0</v>
      </c>
      <c r="G146" s="69" t="b">
        <v>0</v>
      </c>
    </row>
    <row r="147" spans="1:7" ht="15">
      <c r="A147" s="69" t="s">
        <v>1073</v>
      </c>
      <c r="B147" s="69">
        <v>2</v>
      </c>
      <c r="C147" s="87">
        <v>0.008306382356492758</v>
      </c>
      <c r="D147" s="69" t="s">
        <v>923</v>
      </c>
      <c r="E147" s="69" t="b">
        <v>0</v>
      </c>
      <c r="F147" s="69" t="b">
        <v>0</v>
      </c>
      <c r="G147" s="69" t="b">
        <v>0</v>
      </c>
    </row>
    <row r="148" spans="1:7" ht="15">
      <c r="A148" s="69" t="s">
        <v>1053</v>
      </c>
      <c r="B148" s="69">
        <v>2</v>
      </c>
      <c r="C148" s="87">
        <v>0.008306382356492758</v>
      </c>
      <c r="D148" s="69" t="s">
        <v>923</v>
      </c>
      <c r="E148" s="69" t="b">
        <v>0</v>
      </c>
      <c r="F148" s="69" t="b">
        <v>0</v>
      </c>
      <c r="G148" s="69" t="b">
        <v>0</v>
      </c>
    </row>
    <row r="149" spans="1:7" ht="15">
      <c r="A149" s="69" t="s">
        <v>1063</v>
      </c>
      <c r="B149" s="69">
        <v>2</v>
      </c>
      <c r="C149" s="87">
        <v>0.008306382356492758</v>
      </c>
      <c r="D149" s="69" t="s">
        <v>923</v>
      </c>
      <c r="E149" s="69" t="b">
        <v>0</v>
      </c>
      <c r="F149" s="69" t="b">
        <v>0</v>
      </c>
      <c r="G149" s="69" t="b">
        <v>0</v>
      </c>
    </row>
    <row r="150" spans="1:7" ht="15">
      <c r="A150" s="69" t="s">
        <v>1051</v>
      </c>
      <c r="B150" s="69">
        <v>2</v>
      </c>
      <c r="C150" s="87">
        <v>0.008306382356492758</v>
      </c>
      <c r="D150" s="69" t="s">
        <v>923</v>
      </c>
      <c r="E150" s="69" t="b">
        <v>0</v>
      </c>
      <c r="F150" s="69" t="b">
        <v>0</v>
      </c>
      <c r="G150" s="69" t="b">
        <v>0</v>
      </c>
    </row>
    <row r="151" spans="1:7" ht="15">
      <c r="A151" s="69" t="s">
        <v>1055</v>
      </c>
      <c r="B151" s="69">
        <v>2</v>
      </c>
      <c r="C151" s="87">
        <v>0.008306382356492758</v>
      </c>
      <c r="D151" s="69" t="s">
        <v>923</v>
      </c>
      <c r="E151" s="69" t="b">
        <v>0</v>
      </c>
      <c r="F151" s="69" t="b">
        <v>0</v>
      </c>
      <c r="G151" s="69" t="b">
        <v>0</v>
      </c>
    </row>
    <row r="152" spans="1:7" ht="15">
      <c r="A152" s="69" t="s">
        <v>1050</v>
      </c>
      <c r="B152" s="69">
        <v>2</v>
      </c>
      <c r="C152" s="87">
        <v>0.008306382356492758</v>
      </c>
      <c r="D152" s="69" t="s">
        <v>923</v>
      </c>
      <c r="E152" s="69" t="b">
        <v>0</v>
      </c>
      <c r="F152" s="69" t="b">
        <v>0</v>
      </c>
      <c r="G152" s="69" t="b">
        <v>0</v>
      </c>
    </row>
    <row r="153" spans="1:7" ht="15">
      <c r="A153" s="69" t="s">
        <v>1056</v>
      </c>
      <c r="B153" s="69">
        <v>2</v>
      </c>
      <c r="C153" s="87">
        <v>0.008306382356492758</v>
      </c>
      <c r="D153" s="69" t="s">
        <v>923</v>
      </c>
      <c r="E153" s="69" t="b">
        <v>0</v>
      </c>
      <c r="F153" s="69" t="b">
        <v>0</v>
      </c>
      <c r="G153" s="69" t="b">
        <v>0</v>
      </c>
    </row>
    <row r="154" spans="1:7" ht="15">
      <c r="A154" s="69" t="s">
        <v>1057</v>
      </c>
      <c r="B154" s="69">
        <v>2</v>
      </c>
      <c r="C154" s="87">
        <v>0.008306382356492758</v>
      </c>
      <c r="D154" s="69" t="s">
        <v>923</v>
      </c>
      <c r="E154" s="69" t="b">
        <v>0</v>
      </c>
      <c r="F154" s="69" t="b">
        <v>0</v>
      </c>
      <c r="G154" s="69" t="b">
        <v>0</v>
      </c>
    </row>
    <row r="155" spans="1:7" ht="15">
      <c r="A155" s="69" t="s">
        <v>1064</v>
      </c>
      <c r="B155" s="69">
        <v>2</v>
      </c>
      <c r="C155" s="87">
        <v>0.008306382356492758</v>
      </c>
      <c r="D155" s="69" t="s">
        <v>923</v>
      </c>
      <c r="E155" s="69" t="b">
        <v>0</v>
      </c>
      <c r="F155" s="69" t="b">
        <v>0</v>
      </c>
      <c r="G155" s="69" t="b">
        <v>0</v>
      </c>
    </row>
    <row r="156" spans="1:7" ht="15">
      <c r="A156" s="69" t="s">
        <v>360</v>
      </c>
      <c r="B156" s="69">
        <v>2</v>
      </c>
      <c r="C156" s="87">
        <v>0.008306382356492758</v>
      </c>
      <c r="D156" s="69" t="s">
        <v>923</v>
      </c>
      <c r="E156" s="69" t="b">
        <v>0</v>
      </c>
      <c r="F156" s="69" t="b">
        <v>0</v>
      </c>
      <c r="G156" s="69" t="b">
        <v>0</v>
      </c>
    </row>
    <row r="157" spans="1:7" ht="15">
      <c r="A157" s="69" t="s">
        <v>1059</v>
      </c>
      <c r="B157" s="69">
        <v>2</v>
      </c>
      <c r="C157" s="87">
        <v>0.008306382356492758</v>
      </c>
      <c r="D157" s="69" t="s">
        <v>923</v>
      </c>
      <c r="E157" s="69" t="b">
        <v>0</v>
      </c>
      <c r="F157" s="69" t="b">
        <v>0</v>
      </c>
      <c r="G157" s="69" t="b">
        <v>0</v>
      </c>
    </row>
    <row r="158" spans="1:7" ht="15">
      <c r="A158" s="69" t="s">
        <v>1060</v>
      </c>
      <c r="B158" s="69">
        <v>2</v>
      </c>
      <c r="C158" s="87">
        <v>0.008306382356492758</v>
      </c>
      <c r="D158" s="69" t="s">
        <v>923</v>
      </c>
      <c r="E158" s="69" t="b">
        <v>0</v>
      </c>
      <c r="F158" s="69" t="b">
        <v>0</v>
      </c>
      <c r="G158" s="69" t="b">
        <v>0</v>
      </c>
    </row>
    <row r="159" spans="1:7" ht="15">
      <c r="A159" s="69" t="s">
        <v>1065</v>
      </c>
      <c r="B159" s="69">
        <v>2</v>
      </c>
      <c r="C159" s="87">
        <v>0.008306382356492758</v>
      </c>
      <c r="D159" s="69" t="s">
        <v>923</v>
      </c>
      <c r="E159" s="69" t="b">
        <v>0</v>
      </c>
      <c r="F159" s="69" t="b">
        <v>0</v>
      </c>
      <c r="G159" s="69" t="b">
        <v>0</v>
      </c>
    </row>
    <row r="160" spans="1:7" ht="15">
      <c r="A160" s="69" t="s">
        <v>1066</v>
      </c>
      <c r="B160" s="69">
        <v>2</v>
      </c>
      <c r="C160" s="87">
        <v>0.008306382356492758</v>
      </c>
      <c r="D160" s="69" t="s">
        <v>923</v>
      </c>
      <c r="E160" s="69" t="b">
        <v>0</v>
      </c>
      <c r="F160" s="69" t="b">
        <v>0</v>
      </c>
      <c r="G160" s="69" t="b">
        <v>0</v>
      </c>
    </row>
    <row r="161" spans="1:7" ht="15">
      <c r="A161" s="69" t="s">
        <v>1067</v>
      </c>
      <c r="B161" s="69">
        <v>2</v>
      </c>
      <c r="C161" s="87">
        <v>0.008306382356492758</v>
      </c>
      <c r="D161" s="69" t="s">
        <v>923</v>
      </c>
      <c r="E161" s="69" t="b">
        <v>0</v>
      </c>
      <c r="F161" s="69" t="b">
        <v>0</v>
      </c>
      <c r="G161" s="69" t="b">
        <v>0</v>
      </c>
    </row>
    <row r="162" spans="1:7" ht="15">
      <c r="A162" s="69" t="s">
        <v>965</v>
      </c>
      <c r="B162" s="69">
        <v>2</v>
      </c>
      <c r="C162" s="87">
        <v>0</v>
      </c>
      <c r="D162" s="69" t="s">
        <v>924</v>
      </c>
      <c r="E162" s="69" t="b">
        <v>0</v>
      </c>
      <c r="F162" s="69" t="b">
        <v>0</v>
      </c>
      <c r="G162" s="69" t="b">
        <v>0</v>
      </c>
    </row>
    <row r="163" spans="1:7" ht="15">
      <c r="A163" s="69" t="s">
        <v>966</v>
      </c>
      <c r="B163" s="69">
        <v>2</v>
      </c>
      <c r="C163" s="87">
        <v>0</v>
      </c>
      <c r="D163" s="69" t="s">
        <v>924</v>
      </c>
      <c r="E163" s="69" t="b">
        <v>0</v>
      </c>
      <c r="F163" s="69" t="b">
        <v>0</v>
      </c>
      <c r="G163" s="69" t="b">
        <v>0</v>
      </c>
    </row>
    <row r="164" spans="1:7" ht="15">
      <c r="A164" s="69" t="s">
        <v>967</v>
      </c>
      <c r="B164" s="69">
        <v>2</v>
      </c>
      <c r="C164" s="87">
        <v>0</v>
      </c>
      <c r="D164" s="69" t="s">
        <v>924</v>
      </c>
      <c r="E164" s="69" t="b">
        <v>0</v>
      </c>
      <c r="F164" s="69" t="b">
        <v>0</v>
      </c>
      <c r="G164" s="69" t="b">
        <v>0</v>
      </c>
    </row>
    <row r="165" spans="1:7" ht="15">
      <c r="A165" s="69" t="s">
        <v>949</v>
      </c>
      <c r="B165" s="69">
        <v>2</v>
      </c>
      <c r="C165" s="87">
        <v>0</v>
      </c>
      <c r="D165" s="69" t="s">
        <v>924</v>
      </c>
      <c r="E165" s="69" t="b">
        <v>0</v>
      </c>
      <c r="F165" s="69" t="b">
        <v>0</v>
      </c>
      <c r="G165" s="69" t="b">
        <v>0</v>
      </c>
    </row>
    <row r="166" spans="1:7" ht="15">
      <c r="A166" s="69" t="s">
        <v>968</v>
      </c>
      <c r="B166" s="69">
        <v>2</v>
      </c>
      <c r="C166" s="87">
        <v>0</v>
      </c>
      <c r="D166" s="69" t="s">
        <v>924</v>
      </c>
      <c r="E166" s="69" t="b">
        <v>0</v>
      </c>
      <c r="F166" s="69" t="b">
        <v>0</v>
      </c>
      <c r="G166" s="69" t="b">
        <v>0</v>
      </c>
    </row>
    <row r="167" spans="1:7" ht="15">
      <c r="A167" s="69" t="s">
        <v>969</v>
      </c>
      <c r="B167" s="69">
        <v>2</v>
      </c>
      <c r="C167" s="87">
        <v>0</v>
      </c>
      <c r="D167" s="69" t="s">
        <v>924</v>
      </c>
      <c r="E167" s="69" t="b">
        <v>0</v>
      </c>
      <c r="F167" s="69" t="b">
        <v>0</v>
      </c>
      <c r="G167" s="69" t="b">
        <v>0</v>
      </c>
    </row>
    <row r="168" spans="1:7" ht="15">
      <c r="A168" s="69" t="s">
        <v>950</v>
      </c>
      <c r="B168" s="69">
        <v>2</v>
      </c>
      <c r="C168" s="87">
        <v>0</v>
      </c>
      <c r="D168" s="69" t="s">
        <v>924</v>
      </c>
      <c r="E168" s="69" t="b">
        <v>0</v>
      </c>
      <c r="F168" s="69" t="b">
        <v>0</v>
      </c>
      <c r="G168" s="69" t="b">
        <v>0</v>
      </c>
    </row>
    <row r="169" spans="1:7" ht="15">
      <c r="A169" s="69" t="s">
        <v>951</v>
      </c>
      <c r="B169" s="69">
        <v>2</v>
      </c>
      <c r="C169" s="87">
        <v>0</v>
      </c>
      <c r="D169" s="69" t="s">
        <v>924</v>
      </c>
      <c r="E169" s="69" t="b">
        <v>0</v>
      </c>
      <c r="F169" s="69" t="b">
        <v>0</v>
      </c>
      <c r="G169" s="69" t="b">
        <v>0</v>
      </c>
    </row>
    <row r="170" spans="1:7" ht="15">
      <c r="A170" s="69" t="s">
        <v>348</v>
      </c>
      <c r="B170" s="69">
        <v>2</v>
      </c>
      <c r="C170" s="87">
        <v>0</v>
      </c>
      <c r="D170" s="69" t="s">
        <v>924</v>
      </c>
      <c r="E170" s="69" t="b">
        <v>0</v>
      </c>
      <c r="F170" s="69" t="b">
        <v>0</v>
      </c>
      <c r="G170" s="69" t="b">
        <v>0</v>
      </c>
    </row>
    <row r="171" spans="1:7" ht="15">
      <c r="A171" s="69" t="s">
        <v>970</v>
      </c>
      <c r="B171" s="69">
        <v>2</v>
      </c>
      <c r="C171" s="87">
        <v>0</v>
      </c>
      <c r="D171" s="69" t="s">
        <v>924</v>
      </c>
      <c r="E171" s="69" t="b">
        <v>0</v>
      </c>
      <c r="F171" s="69" t="b">
        <v>0</v>
      </c>
      <c r="G171" s="69" t="b">
        <v>0</v>
      </c>
    </row>
    <row r="172" spans="1:7" ht="15">
      <c r="A172" s="69" t="s">
        <v>1092</v>
      </c>
      <c r="B172" s="69">
        <v>2</v>
      </c>
      <c r="C172" s="87">
        <v>0</v>
      </c>
      <c r="D172" s="69" t="s">
        <v>924</v>
      </c>
      <c r="E172" s="69" t="b">
        <v>0</v>
      </c>
      <c r="F172" s="69" t="b">
        <v>0</v>
      </c>
      <c r="G172" s="69" t="b">
        <v>0</v>
      </c>
    </row>
    <row r="173" spans="1:7" ht="15">
      <c r="A173" s="69" t="s">
        <v>1093</v>
      </c>
      <c r="B173" s="69">
        <v>2</v>
      </c>
      <c r="C173" s="87">
        <v>0</v>
      </c>
      <c r="D173" s="69" t="s">
        <v>924</v>
      </c>
      <c r="E173" s="69" t="b">
        <v>0</v>
      </c>
      <c r="F173" s="69" t="b">
        <v>0</v>
      </c>
      <c r="G173"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950</v>
      </c>
      <c r="B2" s="69" t="s">
        <v>951</v>
      </c>
      <c r="C2" s="69">
        <v>10</v>
      </c>
      <c r="D2" s="87">
        <v>0.010962534674160815</v>
      </c>
      <c r="E2" s="87">
        <v>1.3036074185517919</v>
      </c>
      <c r="F2" s="69" t="s">
        <v>267</v>
      </c>
      <c r="G2" s="69" t="b">
        <v>0</v>
      </c>
      <c r="H2" s="69" t="b">
        <v>0</v>
      </c>
      <c r="I2" s="69" t="b">
        <v>0</v>
      </c>
      <c r="J2" s="69" t="b">
        <v>0</v>
      </c>
      <c r="K2" s="69" t="b">
        <v>0</v>
      </c>
      <c r="L2" s="69" t="b">
        <v>0</v>
      </c>
    </row>
    <row r="3" spans="1:12" ht="15">
      <c r="A3" s="69" t="s">
        <v>1049</v>
      </c>
      <c r="B3" s="69" t="s">
        <v>957</v>
      </c>
      <c r="C3" s="69">
        <v>6</v>
      </c>
      <c r="D3" s="87">
        <v>0.010244442285758578</v>
      </c>
      <c r="E3" s="87">
        <v>1.683818660263398</v>
      </c>
      <c r="F3" s="69" t="s">
        <v>267</v>
      </c>
      <c r="G3" s="69" t="b">
        <v>0</v>
      </c>
      <c r="H3" s="69" t="b">
        <v>0</v>
      </c>
      <c r="I3" s="69" t="b">
        <v>0</v>
      </c>
      <c r="J3" s="69" t="b">
        <v>0</v>
      </c>
      <c r="K3" s="69" t="b">
        <v>0</v>
      </c>
      <c r="L3" s="69" t="b">
        <v>0</v>
      </c>
    </row>
    <row r="4" spans="1:12" ht="15">
      <c r="A4" s="69" t="s">
        <v>951</v>
      </c>
      <c r="B4" s="69" t="s">
        <v>952</v>
      </c>
      <c r="C4" s="69">
        <v>6</v>
      </c>
      <c r="D4" s="87">
        <v>0.010244442285758578</v>
      </c>
      <c r="E4" s="87">
        <v>1.1864940194554485</v>
      </c>
      <c r="F4" s="69" t="s">
        <v>267</v>
      </c>
      <c r="G4" s="69" t="b">
        <v>0</v>
      </c>
      <c r="H4" s="69" t="b">
        <v>0</v>
      </c>
      <c r="I4" s="69" t="b">
        <v>0</v>
      </c>
      <c r="J4" s="69" t="b">
        <v>0</v>
      </c>
      <c r="K4" s="69" t="b">
        <v>0</v>
      </c>
      <c r="L4" s="69" t="b">
        <v>0</v>
      </c>
    </row>
    <row r="5" spans="1:12" ht="15">
      <c r="A5" s="69" t="s">
        <v>960</v>
      </c>
      <c r="B5" s="69" t="s">
        <v>961</v>
      </c>
      <c r="C5" s="69">
        <v>6</v>
      </c>
      <c r="D5" s="87">
        <v>0.010244442285758578</v>
      </c>
      <c r="E5" s="87">
        <v>1.750765449894011</v>
      </c>
      <c r="F5" s="69" t="s">
        <v>267</v>
      </c>
      <c r="G5" s="69" t="b">
        <v>0</v>
      </c>
      <c r="H5" s="69" t="b">
        <v>0</v>
      </c>
      <c r="I5" s="69" t="b">
        <v>0</v>
      </c>
      <c r="J5" s="69" t="b">
        <v>0</v>
      </c>
      <c r="K5" s="69" t="b">
        <v>0</v>
      </c>
      <c r="L5" s="69" t="b">
        <v>0</v>
      </c>
    </row>
    <row r="6" spans="1:12" ht="15">
      <c r="A6" s="69" t="s">
        <v>1053</v>
      </c>
      <c r="B6" s="69" t="s">
        <v>953</v>
      </c>
      <c r="C6" s="69">
        <v>4</v>
      </c>
      <c r="D6" s="87">
        <v>0.008770027739328654</v>
      </c>
      <c r="E6" s="87">
        <v>1.5289167002776547</v>
      </c>
      <c r="F6" s="69" t="s">
        <v>267</v>
      </c>
      <c r="G6" s="69" t="b">
        <v>0</v>
      </c>
      <c r="H6" s="69" t="b">
        <v>0</v>
      </c>
      <c r="I6" s="69" t="b">
        <v>0</v>
      </c>
      <c r="J6" s="69" t="b">
        <v>0</v>
      </c>
      <c r="K6" s="69" t="b">
        <v>0</v>
      </c>
      <c r="L6" s="69" t="b">
        <v>0</v>
      </c>
    </row>
    <row r="7" spans="1:12" ht="15">
      <c r="A7" s="69" t="s">
        <v>714</v>
      </c>
      <c r="B7" s="69" t="s">
        <v>949</v>
      </c>
      <c r="C7" s="69">
        <v>4</v>
      </c>
      <c r="D7" s="87">
        <v>0.008770027739328654</v>
      </c>
      <c r="E7" s="87">
        <v>0.9268567089496923</v>
      </c>
      <c r="F7" s="69" t="s">
        <v>267</v>
      </c>
      <c r="G7" s="69" t="b">
        <v>0</v>
      </c>
      <c r="H7" s="69" t="b">
        <v>0</v>
      </c>
      <c r="I7" s="69" t="b">
        <v>0</v>
      </c>
      <c r="J7" s="69" t="b">
        <v>0</v>
      </c>
      <c r="K7" s="69" t="b">
        <v>0</v>
      </c>
      <c r="L7" s="69" t="b">
        <v>0</v>
      </c>
    </row>
    <row r="8" spans="1:12" ht="15">
      <c r="A8" s="69" t="s">
        <v>957</v>
      </c>
      <c r="B8" s="69" t="s">
        <v>1055</v>
      </c>
      <c r="C8" s="69">
        <v>4</v>
      </c>
      <c r="D8" s="87">
        <v>0.008770027739328654</v>
      </c>
      <c r="E8" s="87">
        <v>1.6838186602633978</v>
      </c>
      <c r="F8" s="69" t="s">
        <v>267</v>
      </c>
      <c r="G8" s="69" t="b">
        <v>0</v>
      </c>
      <c r="H8" s="69" t="b">
        <v>0</v>
      </c>
      <c r="I8" s="69" t="b">
        <v>0</v>
      </c>
      <c r="J8" s="69" t="b">
        <v>0</v>
      </c>
      <c r="K8" s="69" t="b">
        <v>0</v>
      </c>
      <c r="L8" s="69" t="b">
        <v>0</v>
      </c>
    </row>
    <row r="9" spans="1:12" ht="15">
      <c r="A9" s="69" t="s">
        <v>1055</v>
      </c>
      <c r="B9" s="69" t="s">
        <v>1050</v>
      </c>
      <c r="C9" s="69">
        <v>4</v>
      </c>
      <c r="D9" s="87">
        <v>0.008770027739328654</v>
      </c>
      <c r="E9" s="87">
        <v>1.829946695941636</v>
      </c>
      <c r="F9" s="69" t="s">
        <v>267</v>
      </c>
      <c r="G9" s="69" t="b">
        <v>0</v>
      </c>
      <c r="H9" s="69" t="b">
        <v>0</v>
      </c>
      <c r="I9" s="69" t="b">
        <v>0</v>
      </c>
      <c r="J9" s="69" t="b">
        <v>0</v>
      </c>
      <c r="K9" s="69" t="b">
        <v>0</v>
      </c>
      <c r="L9" s="69" t="b">
        <v>0</v>
      </c>
    </row>
    <row r="10" spans="1:12" ht="15">
      <c r="A10" s="69" t="s">
        <v>1056</v>
      </c>
      <c r="B10" s="69" t="s">
        <v>1057</v>
      </c>
      <c r="C10" s="69">
        <v>4</v>
      </c>
      <c r="D10" s="87">
        <v>0.008770027739328654</v>
      </c>
      <c r="E10" s="87">
        <v>1.9268567089496924</v>
      </c>
      <c r="F10" s="69" t="s">
        <v>267</v>
      </c>
      <c r="G10" s="69" t="b">
        <v>0</v>
      </c>
      <c r="H10" s="69" t="b">
        <v>0</v>
      </c>
      <c r="I10" s="69" t="b">
        <v>0</v>
      </c>
      <c r="J10" s="69" t="b">
        <v>0</v>
      </c>
      <c r="K10" s="69" t="b">
        <v>0</v>
      </c>
      <c r="L10" s="69" t="b">
        <v>0</v>
      </c>
    </row>
    <row r="11" spans="1:12" ht="15">
      <c r="A11" s="69" t="s">
        <v>1059</v>
      </c>
      <c r="B11" s="69" t="s">
        <v>1060</v>
      </c>
      <c r="C11" s="69">
        <v>4</v>
      </c>
      <c r="D11" s="87">
        <v>0.008770027739328654</v>
      </c>
      <c r="E11" s="87">
        <v>1.9268567089496924</v>
      </c>
      <c r="F11" s="69" t="s">
        <v>267</v>
      </c>
      <c r="G11" s="69" t="b">
        <v>0</v>
      </c>
      <c r="H11" s="69" t="b">
        <v>0</v>
      </c>
      <c r="I11" s="69" t="b">
        <v>0</v>
      </c>
      <c r="J11" s="69" t="b">
        <v>0</v>
      </c>
      <c r="K11" s="69" t="b">
        <v>0</v>
      </c>
      <c r="L11" s="69" t="b">
        <v>0</v>
      </c>
    </row>
    <row r="12" spans="1:12" ht="15">
      <c r="A12" s="69" t="s">
        <v>949</v>
      </c>
      <c r="B12" s="69" t="s">
        <v>952</v>
      </c>
      <c r="C12" s="69">
        <v>4</v>
      </c>
      <c r="D12" s="87">
        <v>0.008770027739328654</v>
      </c>
      <c r="E12" s="87">
        <v>0.9134927473917108</v>
      </c>
      <c r="F12" s="69" t="s">
        <v>267</v>
      </c>
      <c r="G12" s="69" t="b">
        <v>0</v>
      </c>
      <c r="H12" s="69" t="b">
        <v>0</v>
      </c>
      <c r="I12" s="69" t="b">
        <v>0</v>
      </c>
      <c r="J12" s="69" t="b">
        <v>0</v>
      </c>
      <c r="K12" s="69" t="b">
        <v>0</v>
      </c>
      <c r="L12" s="69" t="b">
        <v>0</v>
      </c>
    </row>
    <row r="13" spans="1:12" ht="15">
      <c r="A13" s="69" t="s">
        <v>956</v>
      </c>
      <c r="B13" s="69" t="s">
        <v>954</v>
      </c>
      <c r="C13" s="69">
        <v>4</v>
      </c>
      <c r="D13" s="87">
        <v>0.008770027739328654</v>
      </c>
      <c r="E13" s="87">
        <v>1.829946695941636</v>
      </c>
      <c r="F13" s="69" t="s">
        <v>267</v>
      </c>
      <c r="G13" s="69" t="b">
        <v>0</v>
      </c>
      <c r="H13" s="69" t="b">
        <v>0</v>
      </c>
      <c r="I13" s="69" t="b">
        <v>0</v>
      </c>
      <c r="J13" s="69" t="b">
        <v>0</v>
      </c>
      <c r="K13" s="69" t="b">
        <v>0</v>
      </c>
      <c r="L13" s="69" t="b">
        <v>0</v>
      </c>
    </row>
    <row r="14" spans="1:12" ht="15">
      <c r="A14" s="69" t="s">
        <v>963</v>
      </c>
      <c r="B14" s="69" t="s">
        <v>1049</v>
      </c>
      <c r="C14" s="69">
        <v>3</v>
      </c>
      <c r="D14" s="87">
        <v>0.007610072346713845</v>
      </c>
      <c r="E14" s="87">
        <v>1.4497354542300298</v>
      </c>
      <c r="F14" s="69" t="s">
        <v>267</v>
      </c>
      <c r="G14" s="69" t="b">
        <v>0</v>
      </c>
      <c r="H14" s="69" t="b">
        <v>0</v>
      </c>
      <c r="I14" s="69" t="b">
        <v>0</v>
      </c>
      <c r="J14" s="69" t="b">
        <v>0</v>
      </c>
      <c r="K14" s="69" t="b">
        <v>0</v>
      </c>
      <c r="L14" s="69" t="b">
        <v>0</v>
      </c>
    </row>
    <row r="15" spans="1:12" ht="15">
      <c r="A15" s="69" t="s">
        <v>953</v>
      </c>
      <c r="B15" s="69" t="s">
        <v>950</v>
      </c>
      <c r="C15" s="69">
        <v>3</v>
      </c>
      <c r="D15" s="87">
        <v>0.007610072346713845</v>
      </c>
      <c r="E15" s="87">
        <v>0.8920946026904805</v>
      </c>
      <c r="F15" s="69" t="s">
        <v>267</v>
      </c>
      <c r="G15" s="69" t="b">
        <v>0</v>
      </c>
      <c r="H15" s="69" t="b">
        <v>0</v>
      </c>
      <c r="I15" s="69" t="b">
        <v>0</v>
      </c>
      <c r="J15" s="69" t="b">
        <v>0</v>
      </c>
      <c r="K15" s="69" t="b">
        <v>0</v>
      </c>
      <c r="L15" s="69" t="b">
        <v>0</v>
      </c>
    </row>
    <row r="16" spans="1:12" ht="15">
      <c r="A16" s="69" t="s">
        <v>952</v>
      </c>
      <c r="B16" s="69" t="s">
        <v>963</v>
      </c>
      <c r="C16" s="69">
        <v>3</v>
      </c>
      <c r="D16" s="87">
        <v>0.007610072346713845</v>
      </c>
      <c r="E16" s="87">
        <v>1.2736441951743487</v>
      </c>
      <c r="F16" s="69" t="s">
        <v>267</v>
      </c>
      <c r="G16" s="69" t="b">
        <v>0</v>
      </c>
      <c r="H16" s="69" t="b">
        <v>0</v>
      </c>
      <c r="I16" s="69" t="b">
        <v>0</v>
      </c>
      <c r="J16" s="69" t="b">
        <v>0</v>
      </c>
      <c r="K16" s="69" t="b">
        <v>0</v>
      </c>
      <c r="L16" s="69" t="b">
        <v>0</v>
      </c>
    </row>
    <row r="17" spans="1:12" ht="15">
      <c r="A17" s="69" t="s">
        <v>963</v>
      </c>
      <c r="B17" s="69" t="s">
        <v>1063</v>
      </c>
      <c r="C17" s="69">
        <v>3</v>
      </c>
      <c r="D17" s="87">
        <v>0.007610072346713845</v>
      </c>
      <c r="E17" s="87">
        <v>1.750765449894011</v>
      </c>
      <c r="F17" s="69" t="s">
        <v>267</v>
      </c>
      <c r="G17" s="69" t="b">
        <v>0</v>
      </c>
      <c r="H17" s="69" t="b">
        <v>0</v>
      </c>
      <c r="I17" s="69" t="b">
        <v>0</v>
      </c>
      <c r="J17" s="69" t="b">
        <v>0</v>
      </c>
      <c r="K17" s="69" t="b">
        <v>0</v>
      </c>
      <c r="L17" s="69" t="b">
        <v>0</v>
      </c>
    </row>
    <row r="18" spans="1:12" ht="15">
      <c r="A18" s="69" t="s">
        <v>1063</v>
      </c>
      <c r="B18" s="69" t="s">
        <v>1051</v>
      </c>
      <c r="C18" s="69">
        <v>3</v>
      </c>
      <c r="D18" s="87">
        <v>0.007610072346713845</v>
      </c>
      <c r="E18" s="87">
        <v>1.829946695941636</v>
      </c>
      <c r="F18" s="69" t="s">
        <v>267</v>
      </c>
      <c r="G18" s="69" t="b">
        <v>0</v>
      </c>
      <c r="H18" s="69" t="b">
        <v>0</v>
      </c>
      <c r="I18" s="69" t="b">
        <v>0</v>
      </c>
      <c r="J18" s="69" t="b">
        <v>0</v>
      </c>
      <c r="K18" s="69" t="b">
        <v>0</v>
      </c>
      <c r="L18" s="69" t="b">
        <v>0</v>
      </c>
    </row>
    <row r="19" spans="1:12" ht="15">
      <c r="A19" s="69" t="s">
        <v>1051</v>
      </c>
      <c r="B19" s="69" t="s">
        <v>1049</v>
      </c>
      <c r="C19" s="69">
        <v>3</v>
      </c>
      <c r="D19" s="87">
        <v>0.007610072346713845</v>
      </c>
      <c r="E19" s="87">
        <v>1.5289167002776547</v>
      </c>
      <c r="F19" s="69" t="s">
        <v>267</v>
      </c>
      <c r="G19" s="69" t="b">
        <v>0</v>
      </c>
      <c r="H19" s="69" t="b">
        <v>0</v>
      </c>
      <c r="I19" s="69" t="b">
        <v>0</v>
      </c>
      <c r="J19" s="69" t="b">
        <v>0</v>
      </c>
      <c r="K19" s="69" t="b">
        <v>0</v>
      </c>
      <c r="L19" s="69" t="b">
        <v>0</v>
      </c>
    </row>
    <row r="20" spans="1:12" ht="15">
      <c r="A20" s="69" t="s">
        <v>1050</v>
      </c>
      <c r="B20" s="69" t="s">
        <v>1056</v>
      </c>
      <c r="C20" s="69">
        <v>3</v>
      </c>
      <c r="D20" s="87">
        <v>0.007610072346713845</v>
      </c>
      <c r="E20" s="87">
        <v>1.705007959333336</v>
      </c>
      <c r="F20" s="69" t="s">
        <v>267</v>
      </c>
      <c r="G20" s="69" t="b">
        <v>0</v>
      </c>
      <c r="H20" s="69" t="b">
        <v>0</v>
      </c>
      <c r="I20" s="69" t="b">
        <v>0</v>
      </c>
      <c r="J20" s="69" t="b">
        <v>0</v>
      </c>
      <c r="K20" s="69" t="b">
        <v>0</v>
      </c>
      <c r="L20" s="69" t="b">
        <v>0</v>
      </c>
    </row>
    <row r="21" spans="1:12" ht="15">
      <c r="A21" s="69" t="s">
        <v>1057</v>
      </c>
      <c r="B21" s="69" t="s">
        <v>1064</v>
      </c>
      <c r="C21" s="69">
        <v>3</v>
      </c>
      <c r="D21" s="87">
        <v>0.007610072346713845</v>
      </c>
      <c r="E21" s="87">
        <v>1.9268567089496924</v>
      </c>
      <c r="F21" s="69" t="s">
        <v>267</v>
      </c>
      <c r="G21" s="69" t="b">
        <v>0</v>
      </c>
      <c r="H21" s="69" t="b">
        <v>0</v>
      </c>
      <c r="I21" s="69" t="b">
        <v>0</v>
      </c>
      <c r="J21" s="69" t="b">
        <v>0</v>
      </c>
      <c r="K21" s="69" t="b">
        <v>0</v>
      </c>
      <c r="L21" s="69" t="b">
        <v>0</v>
      </c>
    </row>
    <row r="22" spans="1:12" ht="15">
      <c r="A22" s="69" t="s">
        <v>1064</v>
      </c>
      <c r="B22" s="69" t="s">
        <v>949</v>
      </c>
      <c r="C22" s="69">
        <v>3</v>
      </c>
      <c r="D22" s="87">
        <v>0.007610072346713845</v>
      </c>
      <c r="E22" s="87">
        <v>1.2278867046136737</v>
      </c>
      <c r="F22" s="69" t="s">
        <v>267</v>
      </c>
      <c r="G22" s="69" t="b">
        <v>0</v>
      </c>
      <c r="H22" s="69" t="b">
        <v>0</v>
      </c>
      <c r="I22" s="69" t="b">
        <v>0</v>
      </c>
      <c r="J22" s="69" t="b">
        <v>0</v>
      </c>
      <c r="K22" s="69" t="b">
        <v>0</v>
      </c>
      <c r="L22" s="69" t="b">
        <v>0</v>
      </c>
    </row>
    <row r="23" spans="1:12" ht="15">
      <c r="A23" s="69" t="s">
        <v>949</v>
      </c>
      <c r="B23" s="69" t="s">
        <v>360</v>
      </c>
      <c r="C23" s="69">
        <v>3</v>
      </c>
      <c r="D23" s="87">
        <v>0.007610072346713845</v>
      </c>
      <c r="E23" s="87">
        <v>1.3528254412219736</v>
      </c>
      <c r="F23" s="69" t="s">
        <v>267</v>
      </c>
      <c r="G23" s="69" t="b">
        <v>0</v>
      </c>
      <c r="H23" s="69" t="b">
        <v>0</v>
      </c>
      <c r="I23" s="69" t="b">
        <v>0</v>
      </c>
      <c r="J23" s="69" t="b">
        <v>0</v>
      </c>
      <c r="K23" s="69" t="b">
        <v>0</v>
      </c>
      <c r="L23" s="69" t="b">
        <v>0</v>
      </c>
    </row>
    <row r="24" spans="1:12" ht="15">
      <c r="A24" s="69" t="s">
        <v>360</v>
      </c>
      <c r="B24" s="69" t="s">
        <v>714</v>
      </c>
      <c r="C24" s="69">
        <v>3</v>
      </c>
      <c r="D24" s="87">
        <v>0.007610072346713845</v>
      </c>
      <c r="E24" s="87">
        <v>1.6258267132857112</v>
      </c>
      <c r="F24" s="69" t="s">
        <v>267</v>
      </c>
      <c r="G24" s="69" t="b">
        <v>0</v>
      </c>
      <c r="H24" s="69" t="b">
        <v>0</v>
      </c>
      <c r="I24" s="69" t="b">
        <v>0</v>
      </c>
      <c r="J24" s="69" t="b">
        <v>0</v>
      </c>
      <c r="K24" s="69" t="b">
        <v>0</v>
      </c>
      <c r="L24" s="69" t="b">
        <v>0</v>
      </c>
    </row>
    <row r="25" spans="1:12" ht="15">
      <c r="A25" s="69" t="s">
        <v>714</v>
      </c>
      <c r="B25" s="69" t="s">
        <v>1052</v>
      </c>
      <c r="C25" s="69">
        <v>3</v>
      </c>
      <c r="D25" s="87">
        <v>0.007610072346713845</v>
      </c>
      <c r="E25" s="87">
        <v>1.4039779636693548</v>
      </c>
      <c r="F25" s="69" t="s">
        <v>267</v>
      </c>
      <c r="G25" s="69" t="b">
        <v>0</v>
      </c>
      <c r="H25" s="69" t="b">
        <v>0</v>
      </c>
      <c r="I25" s="69" t="b">
        <v>0</v>
      </c>
      <c r="J25" s="69" t="b">
        <v>0</v>
      </c>
      <c r="K25" s="69" t="b">
        <v>0</v>
      </c>
      <c r="L25" s="69" t="b">
        <v>0</v>
      </c>
    </row>
    <row r="26" spans="1:12" ht="15">
      <c r="A26" s="69" t="s">
        <v>1052</v>
      </c>
      <c r="B26" s="69" t="s">
        <v>962</v>
      </c>
      <c r="C26" s="69">
        <v>3</v>
      </c>
      <c r="D26" s="87">
        <v>0.007610072346713845</v>
      </c>
      <c r="E26" s="87">
        <v>1.5289167002776547</v>
      </c>
      <c r="F26" s="69" t="s">
        <v>267</v>
      </c>
      <c r="G26" s="69" t="b">
        <v>0</v>
      </c>
      <c r="H26" s="69" t="b">
        <v>0</v>
      </c>
      <c r="I26" s="69" t="b">
        <v>0</v>
      </c>
      <c r="J26" s="69" t="b">
        <v>0</v>
      </c>
      <c r="K26" s="69" t="b">
        <v>0</v>
      </c>
      <c r="L26" s="69" t="b">
        <v>0</v>
      </c>
    </row>
    <row r="27" spans="1:12" ht="15">
      <c r="A27" s="69" t="s">
        <v>962</v>
      </c>
      <c r="B27" s="69" t="s">
        <v>1058</v>
      </c>
      <c r="C27" s="69">
        <v>3</v>
      </c>
      <c r="D27" s="87">
        <v>0.007610072346713845</v>
      </c>
      <c r="E27" s="87">
        <v>1.6258267132857112</v>
      </c>
      <c r="F27" s="69" t="s">
        <v>267</v>
      </c>
      <c r="G27" s="69" t="b">
        <v>0</v>
      </c>
      <c r="H27" s="69" t="b">
        <v>0</v>
      </c>
      <c r="I27" s="69" t="b">
        <v>0</v>
      </c>
      <c r="J27" s="69" t="b">
        <v>0</v>
      </c>
      <c r="K27" s="69" t="b">
        <v>0</v>
      </c>
      <c r="L27" s="69" t="b">
        <v>0</v>
      </c>
    </row>
    <row r="28" spans="1:12" ht="15">
      <c r="A28" s="69" t="s">
        <v>1058</v>
      </c>
      <c r="B28" s="69" t="s">
        <v>1059</v>
      </c>
      <c r="C28" s="69">
        <v>3</v>
      </c>
      <c r="D28" s="87">
        <v>0.007610072346713845</v>
      </c>
      <c r="E28" s="87">
        <v>1.8019179723413923</v>
      </c>
      <c r="F28" s="69" t="s">
        <v>267</v>
      </c>
      <c r="G28" s="69" t="b">
        <v>0</v>
      </c>
      <c r="H28" s="69" t="b">
        <v>0</v>
      </c>
      <c r="I28" s="69" t="b">
        <v>0</v>
      </c>
      <c r="J28" s="69" t="b">
        <v>0</v>
      </c>
      <c r="K28" s="69" t="b">
        <v>0</v>
      </c>
      <c r="L28" s="69" t="b">
        <v>0</v>
      </c>
    </row>
    <row r="29" spans="1:12" ht="15">
      <c r="A29" s="69" t="s">
        <v>1060</v>
      </c>
      <c r="B29" s="69" t="s">
        <v>1065</v>
      </c>
      <c r="C29" s="69">
        <v>3</v>
      </c>
      <c r="D29" s="87">
        <v>0.007610072346713845</v>
      </c>
      <c r="E29" s="87">
        <v>1.9268567089496924</v>
      </c>
      <c r="F29" s="69" t="s">
        <v>267</v>
      </c>
      <c r="G29" s="69" t="b">
        <v>0</v>
      </c>
      <c r="H29" s="69" t="b">
        <v>0</v>
      </c>
      <c r="I29" s="69" t="b">
        <v>0</v>
      </c>
      <c r="J29" s="69" t="b">
        <v>0</v>
      </c>
      <c r="K29" s="69" t="b">
        <v>0</v>
      </c>
      <c r="L29" s="69" t="b">
        <v>0</v>
      </c>
    </row>
    <row r="30" spans="1:12" ht="15">
      <c r="A30" s="69" t="s">
        <v>1065</v>
      </c>
      <c r="B30" s="69" t="s">
        <v>1066</v>
      </c>
      <c r="C30" s="69">
        <v>3</v>
      </c>
      <c r="D30" s="87">
        <v>0.007610072346713845</v>
      </c>
      <c r="E30" s="87">
        <v>2.051795445557992</v>
      </c>
      <c r="F30" s="69" t="s">
        <v>267</v>
      </c>
      <c r="G30" s="69" t="b">
        <v>0</v>
      </c>
      <c r="H30" s="69" t="b">
        <v>0</v>
      </c>
      <c r="I30" s="69" t="b">
        <v>0</v>
      </c>
      <c r="J30" s="69" t="b">
        <v>0</v>
      </c>
      <c r="K30" s="69" t="b">
        <v>0</v>
      </c>
      <c r="L30" s="69" t="b">
        <v>0</v>
      </c>
    </row>
    <row r="31" spans="1:12" ht="15">
      <c r="A31" s="69" t="s">
        <v>1066</v>
      </c>
      <c r="B31" s="69" t="s">
        <v>959</v>
      </c>
      <c r="C31" s="69">
        <v>3</v>
      </c>
      <c r="D31" s="87">
        <v>0.007610072346713845</v>
      </c>
      <c r="E31" s="87">
        <v>1.683818660263398</v>
      </c>
      <c r="F31" s="69" t="s">
        <v>267</v>
      </c>
      <c r="G31" s="69" t="b">
        <v>0</v>
      </c>
      <c r="H31" s="69" t="b">
        <v>0</v>
      </c>
      <c r="I31" s="69" t="b">
        <v>0</v>
      </c>
      <c r="J31" s="69" t="b">
        <v>0</v>
      </c>
      <c r="K31" s="69" t="b">
        <v>0</v>
      </c>
      <c r="L31" s="69" t="b">
        <v>0</v>
      </c>
    </row>
    <row r="32" spans="1:12" ht="15">
      <c r="A32" s="69" t="s">
        <v>959</v>
      </c>
      <c r="B32" s="69" t="s">
        <v>1067</v>
      </c>
      <c r="C32" s="69">
        <v>3</v>
      </c>
      <c r="D32" s="87">
        <v>0.007610072346713845</v>
      </c>
      <c r="E32" s="87">
        <v>1.683818660263398</v>
      </c>
      <c r="F32" s="69" t="s">
        <v>267</v>
      </c>
      <c r="G32" s="69" t="b">
        <v>0</v>
      </c>
      <c r="H32" s="69" t="b">
        <v>0</v>
      </c>
      <c r="I32" s="69" t="b">
        <v>0</v>
      </c>
      <c r="J32" s="69" t="b">
        <v>0</v>
      </c>
      <c r="K32" s="69" t="b">
        <v>0</v>
      </c>
      <c r="L32" s="69" t="b">
        <v>0</v>
      </c>
    </row>
    <row r="33" spans="1:12" ht="15">
      <c r="A33" s="69" t="s">
        <v>1067</v>
      </c>
      <c r="B33" s="69" t="s">
        <v>960</v>
      </c>
      <c r="C33" s="69">
        <v>3</v>
      </c>
      <c r="D33" s="87">
        <v>0.007610072346713845</v>
      </c>
      <c r="E33" s="87">
        <v>1.750765449894011</v>
      </c>
      <c r="F33" s="69" t="s">
        <v>267</v>
      </c>
      <c r="G33" s="69" t="b">
        <v>0</v>
      </c>
      <c r="H33" s="69" t="b">
        <v>0</v>
      </c>
      <c r="I33" s="69" t="b">
        <v>0</v>
      </c>
      <c r="J33" s="69" t="b">
        <v>0</v>
      </c>
      <c r="K33" s="69" t="b">
        <v>0</v>
      </c>
      <c r="L33" s="69" t="b">
        <v>0</v>
      </c>
    </row>
    <row r="34" spans="1:12" ht="15">
      <c r="A34" s="69" t="s">
        <v>952</v>
      </c>
      <c r="B34" s="69" t="s">
        <v>1061</v>
      </c>
      <c r="C34" s="69">
        <v>3</v>
      </c>
      <c r="D34" s="87">
        <v>0.007610072346713845</v>
      </c>
      <c r="E34" s="87">
        <v>1.5746741908383297</v>
      </c>
      <c r="F34" s="69" t="s">
        <v>267</v>
      </c>
      <c r="G34" s="69" t="b">
        <v>0</v>
      </c>
      <c r="H34" s="69" t="b">
        <v>0</v>
      </c>
      <c r="I34" s="69" t="b">
        <v>0</v>
      </c>
      <c r="J34" s="69" t="b">
        <v>0</v>
      </c>
      <c r="K34" s="69" t="b">
        <v>0</v>
      </c>
      <c r="L34" s="69" t="b">
        <v>0</v>
      </c>
    </row>
    <row r="35" spans="1:12" ht="15">
      <c r="A35" s="69" t="s">
        <v>1061</v>
      </c>
      <c r="B35" s="69" t="s">
        <v>953</v>
      </c>
      <c r="C35" s="69">
        <v>3</v>
      </c>
      <c r="D35" s="87">
        <v>0.007610072346713845</v>
      </c>
      <c r="E35" s="87">
        <v>1.4039779636693548</v>
      </c>
      <c r="F35" s="69" t="s">
        <v>267</v>
      </c>
      <c r="G35" s="69" t="b">
        <v>0</v>
      </c>
      <c r="H35" s="69" t="b">
        <v>0</v>
      </c>
      <c r="I35" s="69" t="b">
        <v>0</v>
      </c>
      <c r="J35" s="69" t="b">
        <v>0</v>
      </c>
      <c r="K35" s="69" t="b">
        <v>0</v>
      </c>
      <c r="L35" s="69" t="b">
        <v>0</v>
      </c>
    </row>
    <row r="36" spans="1:12" ht="15">
      <c r="A36" s="69" t="s">
        <v>953</v>
      </c>
      <c r="B36" s="69" t="s">
        <v>1054</v>
      </c>
      <c r="C36" s="69">
        <v>3</v>
      </c>
      <c r="D36" s="87">
        <v>0.007610072346713845</v>
      </c>
      <c r="E36" s="87">
        <v>1.5289167002776547</v>
      </c>
      <c r="F36" s="69" t="s">
        <v>267</v>
      </c>
      <c r="G36" s="69" t="b">
        <v>0</v>
      </c>
      <c r="H36" s="69" t="b">
        <v>0</v>
      </c>
      <c r="I36" s="69" t="b">
        <v>0</v>
      </c>
      <c r="J36" s="69" t="b">
        <v>0</v>
      </c>
      <c r="K36" s="69" t="b">
        <v>0</v>
      </c>
      <c r="L36" s="69" t="b">
        <v>0</v>
      </c>
    </row>
    <row r="37" spans="1:12" ht="15">
      <c r="A37" s="69" t="s">
        <v>1054</v>
      </c>
      <c r="B37" s="69" t="s">
        <v>429</v>
      </c>
      <c r="C37" s="69">
        <v>3</v>
      </c>
      <c r="D37" s="87">
        <v>0.007610072346713845</v>
      </c>
      <c r="E37" s="87">
        <v>1.9268567089496924</v>
      </c>
      <c r="F37" s="69" t="s">
        <v>267</v>
      </c>
      <c r="G37" s="69" t="b">
        <v>0</v>
      </c>
      <c r="H37" s="69" t="b">
        <v>0</v>
      </c>
      <c r="I37" s="69" t="b">
        <v>0</v>
      </c>
      <c r="J37" s="69" t="b">
        <v>0</v>
      </c>
      <c r="K37" s="69" t="b">
        <v>0</v>
      </c>
      <c r="L37" s="69" t="b">
        <v>0</v>
      </c>
    </row>
    <row r="38" spans="1:12" ht="15">
      <c r="A38" s="69" t="s">
        <v>429</v>
      </c>
      <c r="B38" s="69" t="s">
        <v>1062</v>
      </c>
      <c r="C38" s="69">
        <v>3</v>
      </c>
      <c r="D38" s="87">
        <v>0.007610072346713845</v>
      </c>
      <c r="E38" s="87">
        <v>1.9268567089496924</v>
      </c>
      <c r="F38" s="69" t="s">
        <v>267</v>
      </c>
      <c r="G38" s="69" t="b">
        <v>0</v>
      </c>
      <c r="H38" s="69" t="b">
        <v>0</v>
      </c>
      <c r="I38" s="69" t="b">
        <v>0</v>
      </c>
      <c r="J38" s="69" t="b">
        <v>0</v>
      </c>
      <c r="K38" s="69" t="b">
        <v>0</v>
      </c>
      <c r="L38" s="69" t="b">
        <v>0</v>
      </c>
    </row>
    <row r="39" spans="1:12" ht="15">
      <c r="A39" s="69" t="s">
        <v>1062</v>
      </c>
      <c r="B39" s="69" t="s">
        <v>959</v>
      </c>
      <c r="C39" s="69">
        <v>3</v>
      </c>
      <c r="D39" s="87">
        <v>0.007610072346713845</v>
      </c>
      <c r="E39" s="87">
        <v>1.5588799236550979</v>
      </c>
      <c r="F39" s="69" t="s">
        <v>267</v>
      </c>
      <c r="G39" s="69" t="b">
        <v>0</v>
      </c>
      <c r="H39" s="69" t="b">
        <v>0</v>
      </c>
      <c r="I39" s="69" t="b">
        <v>0</v>
      </c>
      <c r="J39" s="69" t="b">
        <v>0</v>
      </c>
      <c r="K39" s="69" t="b">
        <v>0</v>
      </c>
      <c r="L39" s="69" t="b">
        <v>0</v>
      </c>
    </row>
    <row r="40" spans="1:12" ht="15">
      <c r="A40" s="69" t="s">
        <v>959</v>
      </c>
      <c r="B40" s="69" t="s">
        <v>1069</v>
      </c>
      <c r="C40" s="69">
        <v>3</v>
      </c>
      <c r="D40" s="87">
        <v>0.007610072346713845</v>
      </c>
      <c r="E40" s="87">
        <v>1.683818660263398</v>
      </c>
      <c r="F40" s="69" t="s">
        <v>267</v>
      </c>
      <c r="G40" s="69" t="b">
        <v>0</v>
      </c>
      <c r="H40" s="69" t="b">
        <v>0</v>
      </c>
      <c r="I40" s="69" t="b">
        <v>0</v>
      </c>
      <c r="J40" s="69" t="b">
        <v>0</v>
      </c>
      <c r="K40" s="69" t="b">
        <v>0</v>
      </c>
      <c r="L40" s="69" t="b">
        <v>0</v>
      </c>
    </row>
    <row r="41" spans="1:12" ht="15">
      <c r="A41" s="69" t="s">
        <v>1069</v>
      </c>
      <c r="B41" s="69" t="s">
        <v>359</v>
      </c>
      <c r="C41" s="69">
        <v>3</v>
      </c>
      <c r="D41" s="87">
        <v>0.007610072346713845</v>
      </c>
      <c r="E41" s="87">
        <v>2.051795445557992</v>
      </c>
      <c r="F41" s="69" t="s">
        <v>267</v>
      </c>
      <c r="G41" s="69" t="b">
        <v>0</v>
      </c>
      <c r="H41" s="69" t="b">
        <v>0</v>
      </c>
      <c r="I41" s="69" t="b">
        <v>0</v>
      </c>
      <c r="J41" s="69" t="b">
        <v>0</v>
      </c>
      <c r="K41" s="69" t="b">
        <v>0</v>
      </c>
      <c r="L41" s="69" t="b">
        <v>0</v>
      </c>
    </row>
    <row r="42" spans="1:12" ht="15">
      <c r="A42" s="69" t="s">
        <v>359</v>
      </c>
      <c r="B42" s="69" t="s">
        <v>1070</v>
      </c>
      <c r="C42" s="69">
        <v>3</v>
      </c>
      <c r="D42" s="87">
        <v>0.007610072346713845</v>
      </c>
      <c r="E42" s="87">
        <v>2.051795445557992</v>
      </c>
      <c r="F42" s="69" t="s">
        <v>267</v>
      </c>
      <c r="G42" s="69" t="b">
        <v>0</v>
      </c>
      <c r="H42" s="69" t="b">
        <v>0</v>
      </c>
      <c r="I42" s="69" t="b">
        <v>0</v>
      </c>
      <c r="J42" s="69" t="b">
        <v>0</v>
      </c>
      <c r="K42" s="69" t="b">
        <v>0</v>
      </c>
      <c r="L42" s="69" t="b">
        <v>0</v>
      </c>
    </row>
    <row r="43" spans="1:12" ht="15">
      <c r="A43" s="69" t="s">
        <v>1070</v>
      </c>
      <c r="B43" s="69" t="s">
        <v>960</v>
      </c>
      <c r="C43" s="69">
        <v>3</v>
      </c>
      <c r="D43" s="87">
        <v>0.007610072346713845</v>
      </c>
      <c r="E43" s="87">
        <v>1.750765449894011</v>
      </c>
      <c r="F43" s="69" t="s">
        <v>267</v>
      </c>
      <c r="G43" s="69" t="b">
        <v>0</v>
      </c>
      <c r="H43" s="69" t="b">
        <v>0</v>
      </c>
      <c r="I43" s="69" t="b">
        <v>0</v>
      </c>
      <c r="J43" s="69" t="b">
        <v>0</v>
      </c>
      <c r="K43" s="69" t="b">
        <v>0</v>
      </c>
      <c r="L43" s="69" t="b">
        <v>0</v>
      </c>
    </row>
    <row r="44" spans="1:12" ht="15">
      <c r="A44" s="69" t="s">
        <v>961</v>
      </c>
      <c r="B44" s="69" t="s">
        <v>962</v>
      </c>
      <c r="C44" s="69">
        <v>3</v>
      </c>
      <c r="D44" s="87">
        <v>0.007610072346713845</v>
      </c>
      <c r="E44" s="87">
        <v>1.750765449894011</v>
      </c>
      <c r="F44" s="69" t="s">
        <v>267</v>
      </c>
      <c r="G44" s="69" t="b">
        <v>0</v>
      </c>
      <c r="H44" s="69" t="b">
        <v>0</v>
      </c>
      <c r="I44" s="69" t="b">
        <v>0</v>
      </c>
      <c r="J44" s="69" t="b">
        <v>0</v>
      </c>
      <c r="K44" s="69" t="b">
        <v>0</v>
      </c>
      <c r="L44" s="69" t="b">
        <v>0</v>
      </c>
    </row>
    <row r="45" spans="1:12" ht="15">
      <c r="A45" s="69" t="s">
        <v>962</v>
      </c>
      <c r="B45" s="69" t="s">
        <v>1071</v>
      </c>
      <c r="C45" s="69">
        <v>3</v>
      </c>
      <c r="D45" s="87">
        <v>0.007610072346713845</v>
      </c>
      <c r="E45" s="87">
        <v>1.750765449894011</v>
      </c>
      <c r="F45" s="69" t="s">
        <v>267</v>
      </c>
      <c r="G45" s="69" t="b">
        <v>0</v>
      </c>
      <c r="H45" s="69" t="b">
        <v>0</v>
      </c>
      <c r="I45" s="69" t="b">
        <v>0</v>
      </c>
      <c r="J45" s="69" t="b">
        <v>0</v>
      </c>
      <c r="K45" s="69" t="b">
        <v>0</v>
      </c>
      <c r="L45" s="69" t="b">
        <v>0</v>
      </c>
    </row>
    <row r="46" spans="1:12" ht="15">
      <c r="A46" s="69" t="s">
        <v>1071</v>
      </c>
      <c r="B46" s="69" t="s">
        <v>348</v>
      </c>
      <c r="C46" s="69">
        <v>3</v>
      </c>
      <c r="D46" s="87">
        <v>0.007610072346713845</v>
      </c>
      <c r="E46" s="87">
        <v>1.829946695941636</v>
      </c>
      <c r="F46" s="69" t="s">
        <v>267</v>
      </c>
      <c r="G46" s="69" t="b">
        <v>0</v>
      </c>
      <c r="H46" s="69" t="b">
        <v>0</v>
      </c>
      <c r="I46" s="69" t="b">
        <v>0</v>
      </c>
      <c r="J46" s="69" t="b">
        <v>0</v>
      </c>
      <c r="K46" s="69" t="b">
        <v>0</v>
      </c>
      <c r="L46" s="69" t="b">
        <v>0</v>
      </c>
    </row>
    <row r="47" spans="1:12" ht="15">
      <c r="A47" s="69" t="s">
        <v>348</v>
      </c>
      <c r="B47" s="69" t="s">
        <v>1072</v>
      </c>
      <c r="C47" s="69">
        <v>3</v>
      </c>
      <c r="D47" s="87">
        <v>0.007610072346713845</v>
      </c>
      <c r="E47" s="87">
        <v>1.829946695941636</v>
      </c>
      <c r="F47" s="69" t="s">
        <v>267</v>
      </c>
      <c r="G47" s="69" t="b">
        <v>0</v>
      </c>
      <c r="H47" s="69" t="b">
        <v>0</v>
      </c>
      <c r="I47" s="69" t="b">
        <v>0</v>
      </c>
      <c r="J47" s="69" t="b">
        <v>0</v>
      </c>
      <c r="K47" s="69" t="b">
        <v>0</v>
      </c>
      <c r="L47" s="69" t="b">
        <v>0</v>
      </c>
    </row>
    <row r="48" spans="1:12" ht="15">
      <c r="A48" s="69" t="s">
        <v>1072</v>
      </c>
      <c r="B48" s="69" t="s">
        <v>953</v>
      </c>
      <c r="C48" s="69">
        <v>3</v>
      </c>
      <c r="D48" s="87">
        <v>0.007610072346713845</v>
      </c>
      <c r="E48" s="87">
        <v>1.5289167002776547</v>
      </c>
      <c r="F48" s="69" t="s">
        <v>267</v>
      </c>
      <c r="G48" s="69" t="b">
        <v>0</v>
      </c>
      <c r="H48" s="69" t="b">
        <v>0</v>
      </c>
      <c r="I48" s="69" t="b">
        <v>0</v>
      </c>
      <c r="J48" s="69" t="b">
        <v>0</v>
      </c>
      <c r="K48" s="69" t="b">
        <v>0</v>
      </c>
      <c r="L48" s="69" t="b">
        <v>0</v>
      </c>
    </row>
    <row r="49" spans="1:12" ht="15">
      <c r="A49" s="69" t="s">
        <v>953</v>
      </c>
      <c r="B49" s="69" t="s">
        <v>1073</v>
      </c>
      <c r="C49" s="69">
        <v>3</v>
      </c>
      <c r="D49" s="87">
        <v>0.007610072346713845</v>
      </c>
      <c r="E49" s="87">
        <v>1.5289167002776547</v>
      </c>
      <c r="F49" s="69" t="s">
        <v>267</v>
      </c>
      <c r="G49" s="69" t="b">
        <v>0</v>
      </c>
      <c r="H49" s="69" t="b">
        <v>0</v>
      </c>
      <c r="I49" s="69" t="b">
        <v>0</v>
      </c>
      <c r="J49" s="69" t="b">
        <v>0</v>
      </c>
      <c r="K49" s="69" t="b">
        <v>0</v>
      </c>
      <c r="L49" s="69" t="b">
        <v>0</v>
      </c>
    </row>
    <row r="50" spans="1:12" ht="15">
      <c r="A50" s="69" t="s">
        <v>1074</v>
      </c>
      <c r="B50" s="69" t="s">
        <v>950</v>
      </c>
      <c r="C50" s="69">
        <v>3</v>
      </c>
      <c r="D50" s="87">
        <v>0.007610072346713845</v>
      </c>
      <c r="E50" s="87">
        <v>1.414973347970818</v>
      </c>
      <c r="F50" s="69" t="s">
        <v>267</v>
      </c>
      <c r="G50" s="69" t="b">
        <v>0</v>
      </c>
      <c r="H50" s="69" t="b">
        <v>0</v>
      </c>
      <c r="I50" s="69" t="b">
        <v>0</v>
      </c>
      <c r="J50" s="69" t="b">
        <v>0</v>
      </c>
      <c r="K50" s="69" t="b">
        <v>0</v>
      </c>
      <c r="L50" s="69" t="b">
        <v>0</v>
      </c>
    </row>
    <row r="51" spans="1:12" ht="15">
      <c r="A51" s="69" t="s">
        <v>950</v>
      </c>
      <c r="B51" s="69" t="s">
        <v>1075</v>
      </c>
      <c r="C51" s="69">
        <v>3</v>
      </c>
      <c r="D51" s="87">
        <v>0.007610072346713845</v>
      </c>
      <c r="E51" s="87">
        <v>1.3827886645994167</v>
      </c>
      <c r="F51" s="69" t="s">
        <v>267</v>
      </c>
      <c r="G51" s="69" t="b">
        <v>0</v>
      </c>
      <c r="H51" s="69" t="b">
        <v>0</v>
      </c>
      <c r="I51" s="69" t="b">
        <v>0</v>
      </c>
      <c r="J51" s="69" t="b">
        <v>0</v>
      </c>
      <c r="K51" s="69" t="b">
        <v>0</v>
      </c>
      <c r="L51" s="69" t="b">
        <v>0</v>
      </c>
    </row>
    <row r="52" spans="1:12" ht="15">
      <c r="A52" s="69" t="s">
        <v>1075</v>
      </c>
      <c r="B52" s="69" t="s">
        <v>1076</v>
      </c>
      <c r="C52" s="69">
        <v>3</v>
      </c>
      <c r="D52" s="87">
        <v>0.007610072346713845</v>
      </c>
      <c r="E52" s="87">
        <v>2.051795445557992</v>
      </c>
      <c r="F52" s="69" t="s">
        <v>267</v>
      </c>
      <c r="G52" s="69" t="b">
        <v>0</v>
      </c>
      <c r="H52" s="69" t="b">
        <v>0</v>
      </c>
      <c r="I52" s="69" t="b">
        <v>0</v>
      </c>
      <c r="J52" s="69" t="b">
        <v>0</v>
      </c>
      <c r="K52" s="69" t="b">
        <v>0</v>
      </c>
      <c r="L52" s="69" t="b">
        <v>0</v>
      </c>
    </row>
    <row r="53" spans="1:12" ht="15">
      <c r="A53" s="69" t="s">
        <v>1076</v>
      </c>
      <c r="B53" s="69" t="s">
        <v>956</v>
      </c>
      <c r="C53" s="69">
        <v>3</v>
      </c>
      <c r="D53" s="87">
        <v>0.007610072346713845</v>
      </c>
      <c r="E53" s="87">
        <v>1.9268567089496924</v>
      </c>
      <c r="F53" s="69" t="s">
        <v>267</v>
      </c>
      <c r="G53" s="69" t="b">
        <v>0</v>
      </c>
      <c r="H53" s="69" t="b">
        <v>0</v>
      </c>
      <c r="I53" s="69" t="b">
        <v>0</v>
      </c>
      <c r="J53" s="69" t="b">
        <v>0</v>
      </c>
      <c r="K53" s="69" t="b">
        <v>0</v>
      </c>
      <c r="L53" s="69" t="b">
        <v>0</v>
      </c>
    </row>
    <row r="54" spans="1:12" ht="15">
      <c r="A54" s="69" t="s">
        <v>954</v>
      </c>
      <c r="B54" s="69" t="s">
        <v>955</v>
      </c>
      <c r="C54" s="69">
        <v>3</v>
      </c>
      <c r="D54" s="87">
        <v>0.007610072346713845</v>
      </c>
      <c r="E54" s="87">
        <v>1.6080979463252796</v>
      </c>
      <c r="F54" s="69" t="s">
        <v>267</v>
      </c>
      <c r="G54" s="69" t="b">
        <v>0</v>
      </c>
      <c r="H54" s="69" t="b">
        <v>0</v>
      </c>
      <c r="I54" s="69" t="b">
        <v>0</v>
      </c>
      <c r="J54" s="69" t="b">
        <v>0</v>
      </c>
      <c r="K54" s="69" t="b">
        <v>0</v>
      </c>
      <c r="L54" s="69" t="b">
        <v>0</v>
      </c>
    </row>
    <row r="55" spans="1:12" ht="15">
      <c r="A55" s="69" t="s">
        <v>955</v>
      </c>
      <c r="B55" s="69" t="s">
        <v>1077</v>
      </c>
      <c r="C55" s="69">
        <v>3</v>
      </c>
      <c r="D55" s="87">
        <v>0.007610072346713845</v>
      </c>
      <c r="E55" s="87">
        <v>1.9268567089496924</v>
      </c>
      <c r="F55" s="69" t="s">
        <v>267</v>
      </c>
      <c r="G55" s="69" t="b">
        <v>0</v>
      </c>
      <c r="H55" s="69" t="b">
        <v>0</v>
      </c>
      <c r="I55" s="69" t="b">
        <v>0</v>
      </c>
      <c r="J55" s="69" t="b">
        <v>0</v>
      </c>
      <c r="K55" s="69" t="b">
        <v>0</v>
      </c>
      <c r="L55" s="69" t="b">
        <v>0</v>
      </c>
    </row>
    <row r="56" spans="1:12" ht="15">
      <c r="A56" s="69" t="s">
        <v>1077</v>
      </c>
      <c r="B56" s="69" t="s">
        <v>352</v>
      </c>
      <c r="C56" s="69">
        <v>3</v>
      </c>
      <c r="D56" s="87">
        <v>0.007610072346713845</v>
      </c>
      <c r="E56" s="87">
        <v>2.051795445557992</v>
      </c>
      <c r="F56" s="69" t="s">
        <v>267</v>
      </c>
      <c r="G56" s="69" t="b">
        <v>0</v>
      </c>
      <c r="H56" s="69" t="b">
        <v>0</v>
      </c>
      <c r="I56" s="69" t="b">
        <v>0</v>
      </c>
      <c r="J56" s="69" t="b">
        <v>0</v>
      </c>
      <c r="K56" s="69" t="b">
        <v>0</v>
      </c>
      <c r="L56" s="69" t="b">
        <v>0</v>
      </c>
    </row>
    <row r="57" spans="1:12" ht="15">
      <c r="A57" s="69" t="s">
        <v>352</v>
      </c>
      <c r="B57" s="69" t="s">
        <v>1078</v>
      </c>
      <c r="C57" s="69">
        <v>3</v>
      </c>
      <c r="D57" s="87">
        <v>0.007610072346713845</v>
      </c>
      <c r="E57" s="87">
        <v>2.051795445557992</v>
      </c>
      <c r="F57" s="69" t="s">
        <v>267</v>
      </c>
      <c r="G57" s="69" t="b">
        <v>0</v>
      </c>
      <c r="H57" s="69" t="b">
        <v>0</v>
      </c>
      <c r="I57" s="69" t="b">
        <v>0</v>
      </c>
      <c r="J57" s="69" t="b">
        <v>0</v>
      </c>
      <c r="K57" s="69" t="b">
        <v>0</v>
      </c>
      <c r="L57" s="69" t="b">
        <v>0</v>
      </c>
    </row>
    <row r="58" spans="1:12" ht="15">
      <c r="A58" s="69" t="s">
        <v>1078</v>
      </c>
      <c r="B58" s="69" t="s">
        <v>1079</v>
      </c>
      <c r="C58" s="69">
        <v>3</v>
      </c>
      <c r="D58" s="87">
        <v>0.007610072346713845</v>
      </c>
      <c r="E58" s="87">
        <v>2.051795445557992</v>
      </c>
      <c r="F58" s="69" t="s">
        <v>267</v>
      </c>
      <c r="G58" s="69" t="b">
        <v>0</v>
      </c>
      <c r="H58" s="69" t="b">
        <v>0</v>
      </c>
      <c r="I58" s="69" t="b">
        <v>0</v>
      </c>
      <c r="J58" s="69" t="b">
        <v>0</v>
      </c>
      <c r="K58" s="69" t="b">
        <v>0</v>
      </c>
      <c r="L58" s="69" t="b">
        <v>0</v>
      </c>
    </row>
    <row r="59" spans="1:12" ht="15">
      <c r="A59" s="69" t="s">
        <v>1079</v>
      </c>
      <c r="B59" s="69" t="s">
        <v>1080</v>
      </c>
      <c r="C59" s="69">
        <v>3</v>
      </c>
      <c r="D59" s="87">
        <v>0.007610072346713845</v>
      </c>
      <c r="E59" s="87">
        <v>2.051795445557992</v>
      </c>
      <c r="F59" s="69" t="s">
        <v>267</v>
      </c>
      <c r="G59" s="69" t="b">
        <v>0</v>
      </c>
      <c r="H59" s="69" t="b">
        <v>0</v>
      </c>
      <c r="I59" s="69" t="b">
        <v>0</v>
      </c>
      <c r="J59" s="69" t="b">
        <v>0</v>
      </c>
      <c r="K59" s="69" t="b">
        <v>0</v>
      </c>
      <c r="L59" s="69" t="b">
        <v>0</v>
      </c>
    </row>
    <row r="60" spans="1:12" ht="15">
      <c r="A60" s="69" t="s">
        <v>1080</v>
      </c>
      <c r="B60" s="69" t="s">
        <v>1081</v>
      </c>
      <c r="C60" s="69">
        <v>3</v>
      </c>
      <c r="D60" s="87">
        <v>0.007610072346713845</v>
      </c>
      <c r="E60" s="87">
        <v>2.051795445557992</v>
      </c>
      <c r="F60" s="69" t="s">
        <v>267</v>
      </c>
      <c r="G60" s="69" t="b">
        <v>0</v>
      </c>
      <c r="H60" s="69" t="b">
        <v>0</v>
      </c>
      <c r="I60" s="69" t="b">
        <v>0</v>
      </c>
      <c r="J60" s="69" t="b">
        <v>0</v>
      </c>
      <c r="K60" s="69" t="b">
        <v>0</v>
      </c>
      <c r="L60" s="69" t="b">
        <v>0</v>
      </c>
    </row>
    <row r="61" spans="1:12" ht="15">
      <c r="A61" s="69" t="s">
        <v>1081</v>
      </c>
      <c r="B61" s="69" t="s">
        <v>949</v>
      </c>
      <c r="C61" s="69">
        <v>3</v>
      </c>
      <c r="D61" s="87">
        <v>0.007610072346713845</v>
      </c>
      <c r="E61" s="87">
        <v>1.2278867046136737</v>
      </c>
      <c r="F61" s="69" t="s">
        <v>267</v>
      </c>
      <c r="G61" s="69" t="b">
        <v>0</v>
      </c>
      <c r="H61" s="69" t="b">
        <v>0</v>
      </c>
      <c r="I61" s="69" t="b">
        <v>0</v>
      </c>
      <c r="J61" s="69" t="b">
        <v>0</v>
      </c>
      <c r="K61" s="69" t="b">
        <v>0</v>
      </c>
      <c r="L61" s="69" t="b">
        <v>0</v>
      </c>
    </row>
    <row r="62" spans="1:12" ht="15">
      <c r="A62" s="69" t="s">
        <v>954</v>
      </c>
      <c r="B62" s="69" t="s">
        <v>744</v>
      </c>
      <c r="C62" s="69">
        <v>2</v>
      </c>
      <c r="D62" s="87">
        <v>0.006043581338887364</v>
      </c>
      <c r="E62" s="87">
        <v>1.829946695941636</v>
      </c>
      <c r="F62" s="69" t="s">
        <v>267</v>
      </c>
      <c r="G62" s="69" t="b">
        <v>0</v>
      </c>
      <c r="H62" s="69" t="b">
        <v>0</v>
      </c>
      <c r="I62" s="69" t="b">
        <v>0</v>
      </c>
      <c r="J62" s="69" t="b">
        <v>0</v>
      </c>
      <c r="K62" s="69" t="b">
        <v>0</v>
      </c>
      <c r="L62" s="69" t="b">
        <v>0</v>
      </c>
    </row>
    <row r="63" spans="1:12" ht="15">
      <c r="A63" s="69" t="s">
        <v>1050</v>
      </c>
      <c r="B63" s="69" t="s">
        <v>714</v>
      </c>
      <c r="C63" s="69">
        <v>2</v>
      </c>
      <c r="D63" s="87">
        <v>0.006043581338887364</v>
      </c>
      <c r="E63" s="87">
        <v>1.2278867046136734</v>
      </c>
      <c r="F63" s="69" t="s">
        <v>267</v>
      </c>
      <c r="G63" s="69" t="b">
        <v>0</v>
      </c>
      <c r="H63" s="69" t="b">
        <v>0</v>
      </c>
      <c r="I63" s="69" t="b">
        <v>0</v>
      </c>
      <c r="J63" s="69" t="b">
        <v>0</v>
      </c>
      <c r="K63" s="69" t="b">
        <v>0</v>
      </c>
      <c r="L63" s="69" t="b">
        <v>0</v>
      </c>
    </row>
    <row r="64" spans="1:12" ht="15">
      <c r="A64" s="69" t="s">
        <v>1082</v>
      </c>
      <c r="B64" s="69" t="s">
        <v>963</v>
      </c>
      <c r="C64" s="69">
        <v>2</v>
      </c>
      <c r="D64" s="87">
        <v>0.006043581338887364</v>
      </c>
      <c r="E64" s="87">
        <v>1.750765449894011</v>
      </c>
      <c r="F64" s="69" t="s">
        <v>267</v>
      </c>
      <c r="G64" s="69" t="b">
        <v>0</v>
      </c>
      <c r="H64" s="69" t="b">
        <v>0</v>
      </c>
      <c r="I64" s="69" t="b">
        <v>0</v>
      </c>
      <c r="J64" s="69" t="b">
        <v>0</v>
      </c>
      <c r="K64" s="69" t="b">
        <v>0</v>
      </c>
      <c r="L64" s="69" t="b">
        <v>0</v>
      </c>
    </row>
    <row r="65" spans="1:12" ht="15">
      <c r="A65" s="69" t="s">
        <v>957</v>
      </c>
      <c r="B65" s="69" t="s">
        <v>1083</v>
      </c>
      <c r="C65" s="69">
        <v>2</v>
      </c>
      <c r="D65" s="87">
        <v>0.006043581338887364</v>
      </c>
      <c r="E65" s="87">
        <v>1.6838186602633978</v>
      </c>
      <c r="F65" s="69" t="s">
        <v>267</v>
      </c>
      <c r="G65" s="69" t="b">
        <v>0</v>
      </c>
      <c r="H65" s="69" t="b">
        <v>0</v>
      </c>
      <c r="I65" s="69" t="b">
        <v>0</v>
      </c>
      <c r="J65" s="69" t="b">
        <v>0</v>
      </c>
      <c r="K65" s="69" t="b">
        <v>0</v>
      </c>
      <c r="L65" s="69" t="b">
        <v>0</v>
      </c>
    </row>
    <row r="66" spans="1:12" ht="15">
      <c r="A66" s="69" t="s">
        <v>1083</v>
      </c>
      <c r="B66" s="69" t="s">
        <v>693</v>
      </c>
      <c r="C66" s="69">
        <v>2</v>
      </c>
      <c r="D66" s="87">
        <v>0.006043581338887364</v>
      </c>
      <c r="E66" s="87">
        <v>1.9268567089496924</v>
      </c>
      <c r="F66" s="69" t="s">
        <v>267</v>
      </c>
      <c r="G66" s="69" t="b">
        <v>0</v>
      </c>
      <c r="H66" s="69" t="b">
        <v>0</v>
      </c>
      <c r="I66" s="69" t="b">
        <v>0</v>
      </c>
      <c r="J66" s="69" t="b">
        <v>0</v>
      </c>
      <c r="K66" s="69" t="b">
        <v>0</v>
      </c>
      <c r="L66" s="69" t="b">
        <v>0</v>
      </c>
    </row>
    <row r="67" spans="1:12" ht="15">
      <c r="A67" s="69" t="s">
        <v>693</v>
      </c>
      <c r="B67" s="69" t="s">
        <v>714</v>
      </c>
      <c r="C67" s="69">
        <v>2</v>
      </c>
      <c r="D67" s="87">
        <v>0.006043581338887364</v>
      </c>
      <c r="E67" s="87">
        <v>1.32479671762173</v>
      </c>
      <c r="F67" s="69" t="s">
        <v>267</v>
      </c>
      <c r="G67" s="69" t="b">
        <v>0</v>
      </c>
      <c r="H67" s="69" t="b">
        <v>0</v>
      </c>
      <c r="I67" s="69" t="b">
        <v>0</v>
      </c>
      <c r="J67" s="69" t="b">
        <v>0</v>
      </c>
      <c r="K67" s="69" t="b">
        <v>0</v>
      </c>
      <c r="L67" s="69" t="b">
        <v>0</v>
      </c>
    </row>
    <row r="68" spans="1:12" ht="15">
      <c r="A68" s="69" t="s">
        <v>949</v>
      </c>
      <c r="B68" s="69" t="s">
        <v>950</v>
      </c>
      <c r="C68" s="69">
        <v>2</v>
      </c>
      <c r="D68" s="87">
        <v>0.006043581338887364</v>
      </c>
      <c r="E68" s="87">
        <v>0.5399120845791179</v>
      </c>
      <c r="F68" s="69" t="s">
        <v>267</v>
      </c>
      <c r="G68" s="69" t="b">
        <v>0</v>
      </c>
      <c r="H68" s="69" t="b">
        <v>0</v>
      </c>
      <c r="I68" s="69" t="b">
        <v>0</v>
      </c>
      <c r="J68" s="69" t="b">
        <v>0</v>
      </c>
      <c r="K68" s="69" t="b">
        <v>0</v>
      </c>
      <c r="L68" s="69" t="b">
        <v>0</v>
      </c>
    </row>
    <row r="69" spans="1:12" ht="15">
      <c r="A69" s="69" t="s">
        <v>1085</v>
      </c>
      <c r="B69" s="69" t="s">
        <v>1086</v>
      </c>
      <c r="C69" s="69">
        <v>2</v>
      </c>
      <c r="D69" s="87">
        <v>0.006043581338887364</v>
      </c>
      <c r="E69" s="87">
        <v>2.2278867046136734</v>
      </c>
      <c r="F69" s="69" t="s">
        <v>267</v>
      </c>
      <c r="G69" s="69" t="b">
        <v>0</v>
      </c>
      <c r="H69" s="69" t="b">
        <v>0</v>
      </c>
      <c r="I69" s="69" t="b">
        <v>0</v>
      </c>
      <c r="J69" s="69" t="b">
        <v>0</v>
      </c>
      <c r="K69" s="69" t="b">
        <v>0</v>
      </c>
      <c r="L69" s="69" t="b">
        <v>0</v>
      </c>
    </row>
    <row r="70" spans="1:12" ht="15">
      <c r="A70" s="69" t="s">
        <v>1086</v>
      </c>
      <c r="B70" s="69" t="s">
        <v>1087</v>
      </c>
      <c r="C70" s="69">
        <v>2</v>
      </c>
      <c r="D70" s="87">
        <v>0.006043581338887364</v>
      </c>
      <c r="E70" s="87">
        <v>2.2278867046136734</v>
      </c>
      <c r="F70" s="69" t="s">
        <v>267</v>
      </c>
      <c r="G70" s="69" t="b">
        <v>0</v>
      </c>
      <c r="H70" s="69" t="b">
        <v>0</v>
      </c>
      <c r="I70" s="69" t="b">
        <v>0</v>
      </c>
      <c r="J70" s="69" t="b">
        <v>0</v>
      </c>
      <c r="K70" s="69" t="b">
        <v>0</v>
      </c>
      <c r="L70" s="69" t="b">
        <v>0</v>
      </c>
    </row>
    <row r="71" spans="1:12" ht="15">
      <c r="A71" s="69" t="s">
        <v>1087</v>
      </c>
      <c r="B71" s="69" t="s">
        <v>1088</v>
      </c>
      <c r="C71" s="69">
        <v>2</v>
      </c>
      <c r="D71" s="87">
        <v>0.006043581338887364</v>
      </c>
      <c r="E71" s="87">
        <v>2.2278867046136734</v>
      </c>
      <c r="F71" s="69" t="s">
        <v>267</v>
      </c>
      <c r="G71" s="69" t="b">
        <v>0</v>
      </c>
      <c r="H71" s="69" t="b">
        <v>0</v>
      </c>
      <c r="I71" s="69" t="b">
        <v>0</v>
      </c>
      <c r="J71" s="69" t="b">
        <v>0</v>
      </c>
      <c r="K71" s="69" t="b">
        <v>0</v>
      </c>
      <c r="L71" s="69" t="b">
        <v>0</v>
      </c>
    </row>
    <row r="72" spans="1:12" ht="15">
      <c r="A72" s="69" t="s">
        <v>1088</v>
      </c>
      <c r="B72" s="69" t="s">
        <v>1089</v>
      </c>
      <c r="C72" s="69">
        <v>2</v>
      </c>
      <c r="D72" s="87">
        <v>0.006043581338887364</v>
      </c>
      <c r="E72" s="87">
        <v>2.2278867046136734</v>
      </c>
      <c r="F72" s="69" t="s">
        <v>267</v>
      </c>
      <c r="G72" s="69" t="b">
        <v>0</v>
      </c>
      <c r="H72" s="69" t="b">
        <v>0</v>
      </c>
      <c r="I72" s="69" t="b">
        <v>0</v>
      </c>
      <c r="J72" s="69" t="b">
        <v>0</v>
      </c>
      <c r="K72" s="69" t="b">
        <v>0</v>
      </c>
      <c r="L72" s="69" t="b">
        <v>0</v>
      </c>
    </row>
    <row r="73" spans="1:12" ht="15">
      <c r="A73" s="69" t="s">
        <v>1089</v>
      </c>
      <c r="B73" s="69" t="s">
        <v>1052</v>
      </c>
      <c r="C73" s="69">
        <v>2</v>
      </c>
      <c r="D73" s="87">
        <v>0.006043581338887364</v>
      </c>
      <c r="E73" s="87">
        <v>1.829946695941636</v>
      </c>
      <c r="F73" s="69" t="s">
        <v>267</v>
      </c>
      <c r="G73" s="69" t="b">
        <v>0</v>
      </c>
      <c r="H73" s="69" t="b">
        <v>0</v>
      </c>
      <c r="I73" s="69" t="b">
        <v>0</v>
      </c>
      <c r="J73" s="69" t="b">
        <v>0</v>
      </c>
      <c r="K73" s="69" t="b">
        <v>0</v>
      </c>
      <c r="L73" s="69" t="b">
        <v>0</v>
      </c>
    </row>
    <row r="74" spans="1:12" ht="15">
      <c r="A74" s="69" t="s">
        <v>1052</v>
      </c>
      <c r="B74" s="69" t="s">
        <v>1090</v>
      </c>
      <c r="C74" s="69">
        <v>2</v>
      </c>
      <c r="D74" s="87">
        <v>0.006043581338887364</v>
      </c>
      <c r="E74" s="87">
        <v>1.829946695941636</v>
      </c>
      <c r="F74" s="69" t="s">
        <v>267</v>
      </c>
      <c r="G74" s="69" t="b">
        <v>0</v>
      </c>
      <c r="H74" s="69" t="b">
        <v>0</v>
      </c>
      <c r="I74" s="69" t="b">
        <v>0</v>
      </c>
      <c r="J74" s="69" t="b">
        <v>0</v>
      </c>
      <c r="K74" s="69" t="b">
        <v>0</v>
      </c>
      <c r="L74" s="69" t="b">
        <v>0</v>
      </c>
    </row>
    <row r="75" spans="1:12" ht="15">
      <c r="A75" s="69" t="s">
        <v>1090</v>
      </c>
      <c r="B75" s="69" t="s">
        <v>950</v>
      </c>
      <c r="C75" s="69">
        <v>2</v>
      </c>
      <c r="D75" s="87">
        <v>0.006043581338887364</v>
      </c>
      <c r="E75" s="87">
        <v>1.414973347970818</v>
      </c>
      <c r="F75" s="69" t="s">
        <v>267</v>
      </c>
      <c r="G75" s="69" t="b">
        <v>0</v>
      </c>
      <c r="H75" s="69" t="b">
        <v>0</v>
      </c>
      <c r="I75" s="69" t="b">
        <v>0</v>
      </c>
      <c r="J75" s="69" t="b">
        <v>0</v>
      </c>
      <c r="K75" s="69" t="b">
        <v>0</v>
      </c>
      <c r="L75" s="69" t="b">
        <v>0</v>
      </c>
    </row>
    <row r="76" spans="1:12" ht="15">
      <c r="A76" s="69" t="s">
        <v>951</v>
      </c>
      <c r="B76" s="69" t="s">
        <v>1068</v>
      </c>
      <c r="C76" s="69">
        <v>2</v>
      </c>
      <c r="D76" s="87">
        <v>0.006043581338887364</v>
      </c>
      <c r="E76" s="87">
        <v>1.2736441951743487</v>
      </c>
      <c r="F76" s="69" t="s">
        <v>267</v>
      </c>
      <c r="G76" s="69" t="b">
        <v>0</v>
      </c>
      <c r="H76" s="69" t="b">
        <v>0</v>
      </c>
      <c r="I76" s="69" t="b">
        <v>0</v>
      </c>
      <c r="J76" s="69" t="b">
        <v>0</v>
      </c>
      <c r="K76" s="69" t="b">
        <v>0</v>
      </c>
      <c r="L76" s="69" t="b">
        <v>0</v>
      </c>
    </row>
    <row r="77" spans="1:12" ht="15">
      <c r="A77" s="69" t="s">
        <v>1068</v>
      </c>
      <c r="B77" s="69" t="s">
        <v>1091</v>
      </c>
      <c r="C77" s="69">
        <v>2</v>
      </c>
      <c r="D77" s="87">
        <v>0.006043581338887364</v>
      </c>
      <c r="E77" s="87">
        <v>2.0517954455579925</v>
      </c>
      <c r="F77" s="69" t="s">
        <v>267</v>
      </c>
      <c r="G77" s="69" t="b">
        <v>0</v>
      </c>
      <c r="H77" s="69" t="b">
        <v>0</v>
      </c>
      <c r="I77" s="69" t="b">
        <v>0</v>
      </c>
      <c r="J77" s="69" t="b">
        <v>0</v>
      </c>
      <c r="K77" s="69" t="b">
        <v>0</v>
      </c>
      <c r="L77" s="69" t="b">
        <v>0</v>
      </c>
    </row>
    <row r="78" spans="1:12" ht="15">
      <c r="A78" s="69" t="s">
        <v>1091</v>
      </c>
      <c r="B78" s="69" t="s">
        <v>949</v>
      </c>
      <c r="C78" s="69">
        <v>2</v>
      </c>
      <c r="D78" s="87">
        <v>0.006043581338887364</v>
      </c>
      <c r="E78" s="87">
        <v>1.2278867046136734</v>
      </c>
      <c r="F78" s="69" t="s">
        <v>267</v>
      </c>
      <c r="G78" s="69" t="b">
        <v>0</v>
      </c>
      <c r="H78" s="69" t="b">
        <v>0</v>
      </c>
      <c r="I78" s="69" t="b">
        <v>0</v>
      </c>
      <c r="J78" s="69" t="b">
        <v>0</v>
      </c>
      <c r="K78" s="69" t="b">
        <v>0</v>
      </c>
      <c r="L78" s="69" t="b">
        <v>0</v>
      </c>
    </row>
    <row r="79" spans="1:12" ht="15">
      <c r="A79" s="69" t="s">
        <v>965</v>
      </c>
      <c r="B79" s="69" t="s">
        <v>966</v>
      </c>
      <c r="C79" s="69">
        <v>2</v>
      </c>
      <c r="D79" s="87">
        <v>0.006043581338887364</v>
      </c>
      <c r="E79" s="87">
        <v>2.2278867046136734</v>
      </c>
      <c r="F79" s="69" t="s">
        <v>267</v>
      </c>
      <c r="G79" s="69" t="b">
        <v>0</v>
      </c>
      <c r="H79" s="69" t="b">
        <v>0</v>
      </c>
      <c r="I79" s="69" t="b">
        <v>0</v>
      </c>
      <c r="J79" s="69" t="b">
        <v>0</v>
      </c>
      <c r="K79" s="69" t="b">
        <v>0</v>
      </c>
      <c r="L79" s="69" t="b">
        <v>0</v>
      </c>
    </row>
    <row r="80" spans="1:12" ht="15">
      <c r="A80" s="69" t="s">
        <v>966</v>
      </c>
      <c r="B80" s="69" t="s">
        <v>967</v>
      </c>
      <c r="C80" s="69">
        <v>2</v>
      </c>
      <c r="D80" s="87">
        <v>0.006043581338887364</v>
      </c>
      <c r="E80" s="87">
        <v>2.2278867046136734</v>
      </c>
      <c r="F80" s="69" t="s">
        <v>267</v>
      </c>
      <c r="G80" s="69" t="b">
        <v>0</v>
      </c>
      <c r="H80" s="69" t="b">
        <v>0</v>
      </c>
      <c r="I80" s="69" t="b">
        <v>0</v>
      </c>
      <c r="J80" s="69" t="b">
        <v>0</v>
      </c>
      <c r="K80" s="69" t="b">
        <v>0</v>
      </c>
      <c r="L80" s="69" t="b">
        <v>0</v>
      </c>
    </row>
    <row r="81" spans="1:12" ht="15">
      <c r="A81" s="69" t="s">
        <v>967</v>
      </c>
      <c r="B81" s="69" t="s">
        <v>949</v>
      </c>
      <c r="C81" s="69">
        <v>2</v>
      </c>
      <c r="D81" s="87">
        <v>0.006043581338887364</v>
      </c>
      <c r="E81" s="87">
        <v>1.2278867046136734</v>
      </c>
      <c r="F81" s="69" t="s">
        <v>267</v>
      </c>
      <c r="G81" s="69" t="b">
        <v>0</v>
      </c>
      <c r="H81" s="69" t="b">
        <v>0</v>
      </c>
      <c r="I81" s="69" t="b">
        <v>0</v>
      </c>
      <c r="J81" s="69" t="b">
        <v>0</v>
      </c>
      <c r="K81" s="69" t="b">
        <v>0</v>
      </c>
      <c r="L81" s="69" t="b">
        <v>0</v>
      </c>
    </row>
    <row r="82" spans="1:12" ht="15">
      <c r="A82" s="69" t="s">
        <v>949</v>
      </c>
      <c r="B82" s="69" t="s">
        <v>968</v>
      </c>
      <c r="C82" s="69">
        <v>2</v>
      </c>
      <c r="D82" s="87">
        <v>0.006043581338887364</v>
      </c>
      <c r="E82" s="87">
        <v>1.1767341821662922</v>
      </c>
      <c r="F82" s="69" t="s">
        <v>267</v>
      </c>
      <c r="G82" s="69" t="b">
        <v>0</v>
      </c>
      <c r="H82" s="69" t="b">
        <v>0</v>
      </c>
      <c r="I82" s="69" t="b">
        <v>0</v>
      </c>
      <c r="J82" s="69" t="b">
        <v>0</v>
      </c>
      <c r="K82" s="69" t="b">
        <v>0</v>
      </c>
      <c r="L82" s="69" t="b">
        <v>0</v>
      </c>
    </row>
    <row r="83" spans="1:12" ht="15">
      <c r="A83" s="69" t="s">
        <v>968</v>
      </c>
      <c r="B83" s="69" t="s">
        <v>969</v>
      </c>
      <c r="C83" s="69">
        <v>2</v>
      </c>
      <c r="D83" s="87">
        <v>0.006043581338887364</v>
      </c>
      <c r="E83" s="87">
        <v>2.2278867046136734</v>
      </c>
      <c r="F83" s="69" t="s">
        <v>267</v>
      </c>
      <c r="G83" s="69" t="b">
        <v>0</v>
      </c>
      <c r="H83" s="69" t="b">
        <v>0</v>
      </c>
      <c r="I83" s="69" t="b">
        <v>0</v>
      </c>
      <c r="J83" s="69" t="b">
        <v>0</v>
      </c>
      <c r="K83" s="69" t="b">
        <v>0</v>
      </c>
      <c r="L83" s="69" t="b">
        <v>0</v>
      </c>
    </row>
    <row r="84" spans="1:12" ht="15">
      <c r="A84" s="69" t="s">
        <v>969</v>
      </c>
      <c r="B84" s="69" t="s">
        <v>950</v>
      </c>
      <c r="C84" s="69">
        <v>2</v>
      </c>
      <c r="D84" s="87">
        <v>0.006043581338887364</v>
      </c>
      <c r="E84" s="87">
        <v>1.414973347970818</v>
      </c>
      <c r="F84" s="69" t="s">
        <v>267</v>
      </c>
      <c r="G84" s="69" t="b">
        <v>0</v>
      </c>
      <c r="H84" s="69" t="b">
        <v>0</v>
      </c>
      <c r="I84" s="69" t="b">
        <v>0</v>
      </c>
      <c r="J84" s="69" t="b">
        <v>0</v>
      </c>
      <c r="K84" s="69" t="b">
        <v>0</v>
      </c>
      <c r="L84" s="69" t="b">
        <v>0</v>
      </c>
    </row>
    <row r="85" spans="1:12" ht="15">
      <c r="A85" s="69" t="s">
        <v>951</v>
      </c>
      <c r="B85" s="69" t="s">
        <v>348</v>
      </c>
      <c r="C85" s="69">
        <v>2</v>
      </c>
      <c r="D85" s="87">
        <v>0.006043581338887364</v>
      </c>
      <c r="E85" s="87">
        <v>1.0517954455579923</v>
      </c>
      <c r="F85" s="69" t="s">
        <v>267</v>
      </c>
      <c r="G85" s="69" t="b">
        <v>0</v>
      </c>
      <c r="H85" s="69" t="b">
        <v>0</v>
      </c>
      <c r="I85" s="69" t="b">
        <v>0</v>
      </c>
      <c r="J85" s="69" t="b">
        <v>0</v>
      </c>
      <c r="K85" s="69" t="b">
        <v>0</v>
      </c>
      <c r="L85" s="69" t="b">
        <v>0</v>
      </c>
    </row>
    <row r="86" spans="1:12" ht="15">
      <c r="A86" s="69" t="s">
        <v>348</v>
      </c>
      <c r="B86" s="69" t="s">
        <v>970</v>
      </c>
      <c r="C86" s="69">
        <v>2</v>
      </c>
      <c r="D86" s="87">
        <v>0.006043581338887364</v>
      </c>
      <c r="E86" s="87">
        <v>1.829946695941636</v>
      </c>
      <c r="F86" s="69" t="s">
        <v>267</v>
      </c>
      <c r="G86" s="69" t="b">
        <v>0</v>
      </c>
      <c r="H86" s="69" t="b">
        <v>0</v>
      </c>
      <c r="I86" s="69" t="b">
        <v>0</v>
      </c>
      <c r="J86" s="69" t="b">
        <v>0</v>
      </c>
      <c r="K86" s="69" t="b">
        <v>0</v>
      </c>
      <c r="L86" s="69" t="b">
        <v>0</v>
      </c>
    </row>
    <row r="87" spans="1:12" ht="15">
      <c r="A87" s="69" t="s">
        <v>970</v>
      </c>
      <c r="B87" s="69" t="s">
        <v>1092</v>
      </c>
      <c r="C87" s="69">
        <v>2</v>
      </c>
      <c r="D87" s="87">
        <v>0.006043581338887364</v>
      </c>
      <c r="E87" s="87">
        <v>2.2278867046136734</v>
      </c>
      <c r="F87" s="69" t="s">
        <v>267</v>
      </c>
      <c r="G87" s="69" t="b">
        <v>0</v>
      </c>
      <c r="H87" s="69" t="b">
        <v>0</v>
      </c>
      <c r="I87" s="69" t="b">
        <v>0</v>
      </c>
      <c r="J87" s="69" t="b">
        <v>0</v>
      </c>
      <c r="K87" s="69" t="b">
        <v>0</v>
      </c>
      <c r="L87" s="69" t="b">
        <v>0</v>
      </c>
    </row>
    <row r="88" spans="1:12" ht="15">
      <c r="A88" s="69" t="s">
        <v>1092</v>
      </c>
      <c r="B88" s="69" t="s">
        <v>1093</v>
      </c>
      <c r="C88" s="69">
        <v>2</v>
      </c>
      <c r="D88" s="87">
        <v>0.006043581338887364</v>
      </c>
      <c r="E88" s="87">
        <v>2.2278867046136734</v>
      </c>
      <c r="F88" s="69" t="s">
        <v>267</v>
      </c>
      <c r="G88" s="69" t="b">
        <v>0</v>
      </c>
      <c r="H88" s="69" t="b">
        <v>0</v>
      </c>
      <c r="I88" s="69" t="b">
        <v>0</v>
      </c>
      <c r="J88" s="69" t="b">
        <v>0</v>
      </c>
      <c r="K88" s="69" t="b">
        <v>0</v>
      </c>
      <c r="L88" s="69" t="b">
        <v>0</v>
      </c>
    </row>
    <row r="89" spans="1:12" ht="15">
      <c r="A89" s="69" t="s">
        <v>950</v>
      </c>
      <c r="B89" s="69" t="s">
        <v>951</v>
      </c>
      <c r="C89" s="69">
        <v>4</v>
      </c>
      <c r="D89" s="87">
        <v>0.01109239164691244</v>
      </c>
      <c r="E89" s="87">
        <v>1.2041199826559248</v>
      </c>
      <c r="F89" s="69" t="s">
        <v>220</v>
      </c>
      <c r="G89" s="69" t="b">
        <v>0</v>
      </c>
      <c r="H89" s="69" t="b">
        <v>0</v>
      </c>
      <c r="I89" s="69" t="b">
        <v>0</v>
      </c>
      <c r="J89" s="69" t="b">
        <v>0</v>
      </c>
      <c r="K89" s="69" t="b">
        <v>0</v>
      </c>
      <c r="L89" s="69" t="b">
        <v>0</v>
      </c>
    </row>
    <row r="90" spans="1:12" ht="15">
      <c r="A90" s="69" t="s">
        <v>956</v>
      </c>
      <c r="B90" s="69" t="s">
        <v>954</v>
      </c>
      <c r="C90" s="69">
        <v>4</v>
      </c>
      <c r="D90" s="87">
        <v>0.01109239164691244</v>
      </c>
      <c r="E90" s="87">
        <v>1.5843312243675307</v>
      </c>
      <c r="F90" s="69" t="s">
        <v>220</v>
      </c>
      <c r="G90" s="69" t="b">
        <v>0</v>
      </c>
      <c r="H90" s="69" t="b">
        <v>0</v>
      </c>
      <c r="I90" s="69" t="b">
        <v>0</v>
      </c>
      <c r="J90" s="69" t="b">
        <v>0</v>
      </c>
      <c r="K90" s="69" t="b">
        <v>0</v>
      </c>
      <c r="L90" s="69" t="b">
        <v>0</v>
      </c>
    </row>
    <row r="91" spans="1:12" ht="15">
      <c r="A91" s="69" t="s">
        <v>1074</v>
      </c>
      <c r="B91" s="69" t="s">
        <v>950</v>
      </c>
      <c r="C91" s="69">
        <v>3</v>
      </c>
      <c r="D91" s="87">
        <v>0.010130000062840852</v>
      </c>
      <c r="E91" s="87">
        <v>1.4382031886892928</v>
      </c>
      <c r="F91" s="69" t="s">
        <v>220</v>
      </c>
      <c r="G91" s="69" t="b">
        <v>0</v>
      </c>
      <c r="H91" s="69" t="b">
        <v>0</v>
      </c>
      <c r="I91" s="69" t="b">
        <v>0</v>
      </c>
      <c r="J91" s="69" t="b">
        <v>0</v>
      </c>
      <c r="K91" s="69" t="b">
        <v>0</v>
      </c>
      <c r="L91" s="69" t="b">
        <v>0</v>
      </c>
    </row>
    <row r="92" spans="1:12" ht="15">
      <c r="A92" s="69" t="s">
        <v>950</v>
      </c>
      <c r="B92" s="69" t="s">
        <v>1075</v>
      </c>
      <c r="C92" s="69">
        <v>3</v>
      </c>
      <c r="D92" s="87">
        <v>0.010130000062840852</v>
      </c>
      <c r="E92" s="87">
        <v>1.380211241711606</v>
      </c>
      <c r="F92" s="69" t="s">
        <v>220</v>
      </c>
      <c r="G92" s="69" t="b">
        <v>0</v>
      </c>
      <c r="H92" s="69" t="b">
        <v>0</v>
      </c>
      <c r="I92" s="69" t="b">
        <v>0</v>
      </c>
      <c r="J92" s="69" t="b">
        <v>0</v>
      </c>
      <c r="K92" s="69" t="b">
        <v>0</v>
      </c>
      <c r="L92" s="69" t="b">
        <v>0</v>
      </c>
    </row>
    <row r="93" spans="1:12" ht="15">
      <c r="A93" s="69" t="s">
        <v>1075</v>
      </c>
      <c r="B93" s="69" t="s">
        <v>1076</v>
      </c>
      <c r="C93" s="69">
        <v>3</v>
      </c>
      <c r="D93" s="87">
        <v>0.010130000062840852</v>
      </c>
      <c r="E93" s="87">
        <v>1.806179973983887</v>
      </c>
      <c r="F93" s="69" t="s">
        <v>220</v>
      </c>
      <c r="G93" s="69" t="b">
        <v>0</v>
      </c>
      <c r="H93" s="69" t="b">
        <v>0</v>
      </c>
      <c r="I93" s="69" t="b">
        <v>0</v>
      </c>
      <c r="J93" s="69" t="b">
        <v>0</v>
      </c>
      <c r="K93" s="69" t="b">
        <v>0</v>
      </c>
      <c r="L93" s="69" t="b">
        <v>0</v>
      </c>
    </row>
    <row r="94" spans="1:12" ht="15">
      <c r="A94" s="69" t="s">
        <v>1076</v>
      </c>
      <c r="B94" s="69" t="s">
        <v>956</v>
      </c>
      <c r="C94" s="69">
        <v>3</v>
      </c>
      <c r="D94" s="87">
        <v>0.010130000062840852</v>
      </c>
      <c r="E94" s="87">
        <v>1.6812412373755872</v>
      </c>
      <c r="F94" s="69" t="s">
        <v>220</v>
      </c>
      <c r="G94" s="69" t="b">
        <v>0</v>
      </c>
      <c r="H94" s="69" t="b">
        <v>0</v>
      </c>
      <c r="I94" s="69" t="b">
        <v>0</v>
      </c>
      <c r="J94" s="69" t="b">
        <v>0</v>
      </c>
      <c r="K94" s="69" t="b">
        <v>0</v>
      </c>
      <c r="L94" s="69" t="b">
        <v>0</v>
      </c>
    </row>
    <row r="95" spans="1:12" ht="15">
      <c r="A95" s="69" t="s">
        <v>954</v>
      </c>
      <c r="B95" s="69" t="s">
        <v>955</v>
      </c>
      <c r="C95" s="69">
        <v>3</v>
      </c>
      <c r="D95" s="87">
        <v>0.010130000062840852</v>
      </c>
      <c r="E95" s="87">
        <v>1.3624824747511743</v>
      </c>
      <c r="F95" s="69" t="s">
        <v>220</v>
      </c>
      <c r="G95" s="69" t="b">
        <v>0</v>
      </c>
      <c r="H95" s="69" t="b">
        <v>0</v>
      </c>
      <c r="I95" s="69" t="b">
        <v>0</v>
      </c>
      <c r="J95" s="69" t="b">
        <v>0</v>
      </c>
      <c r="K95" s="69" t="b">
        <v>0</v>
      </c>
      <c r="L95" s="69" t="b">
        <v>0</v>
      </c>
    </row>
    <row r="96" spans="1:12" ht="15">
      <c r="A96" s="69" t="s">
        <v>955</v>
      </c>
      <c r="B96" s="69" t="s">
        <v>1077</v>
      </c>
      <c r="C96" s="69">
        <v>3</v>
      </c>
      <c r="D96" s="87">
        <v>0.010130000062840852</v>
      </c>
      <c r="E96" s="87">
        <v>1.6812412373755872</v>
      </c>
      <c r="F96" s="69" t="s">
        <v>220</v>
      </c>
      <c r="G96" s="69" t="b">
        <v>0</v>
      </c>
      <c r="H96" s="69" t="b">
        <v>0</v>
      </c>
      <c r="I96" s="69" t="b">
        <v>0</v>
      </c>
      <c r="J96" s="69" t="b">
        <v>0</v>
      </c>
      <c r="K96" s="69" t="b">
        <v>0</v>
      </c>
      <c r="L96" s="69" t="b">
        <v>0</v>
      </c>
    </row>
    <row r="97" spans="1:12" ht="15">
      <c r="A97" s="69" t="s">
        <v>1077</v>
      </c>
      <c r="B97" s="69" t="s">
        <v>352</v>
      </c>
      <c r="C97" s="69">
        <v>3</v>
      </c>
      <c r="D97" s="87">
        <v>0.010130000062840852</v>
      </c>
      <c r="E97" s="87">
        <v>1.806179973983887</v>
      </c>
      <c r="F97" s="69" t="s">
        <v>220</v>
      </c>
      <c r="G97" s="69" t="b">
        <v>0</v>
      </c>
      <c r="H97" s="69" t="b">
        <v>0</v>
      </c>
      <c r="I97" s="69" t="b">
        <v>0</v>
      </c>
      <c r="J97" s="69" t="b">
        <v>0</v>
      </c>
      <c r="K97" s="69" t="b">
        <v>0</v>
      </c>
      <c r="L97" s="69" t="b">
        <v>0</v>
      </c>
    </row>
    <row r="98" spans="1:12" ht="15">
      <c r="A98" s="69" t="s">
        <v>352</v>
      </c>
      <c r="B98" s="69" t="s">
        <v>1078</v>
      </c>
      <c r="C98" s="69">
        <v>3</v>
      </c>
      <c r="D98" s="87">
        <v>0.010130000062840852</v>
      </c>
      <c r="E98" s="87">
        <v>1.806179973983887</v>
      </c>
      <c r="F98" s="69" t="s">
        <v>220</v>
      </c>
      <c r="G98" s="69" t="b">
        <v>0</v>
      </c>
      <c r="H98" s="69" t="b">
        <v>0</v>
      </c>
      <c r="I98" s="69" t="b">
        <v>0</v>
      </c>
      <c r="J98" s="69" t="b">
        <v>0</v>
      </c>
      <c r="K98" s="69" t="b">
        <v>0</v>
      </c>
      <c r="L98" s="69" t="b">
        <v>0</v>
      </c>
    </row>
    <row r="99" spans="1:12" ht="15">
      <c r="A99" s="69" t="s">
        <v>1078</v>
      </c>
      <c r="B99" s="69" t="s">
        <v>1079</v>
      </c>
      <c r="C99" s="69">
        <v>3</v>
      </c>
      <c r="D99" s="87">
        <v>0.010130000062840852</v>
      </c>
      <c r="E99" s="87">
        <v>1.806179973983887</v>
      </c>
      <c r="F99" s="69" t="s">
        <v>220</v>
      </c>
      <c r="G99" s="69" t="b">
        <v>0</v>
      </c>
      <c r="H99" s="69" t="b">
        <v>0</v>
      </c>
      <c r="I99" s="69" t="b">
        <v>0</v>
      </c>
      <c r="J99" s="69" t="b">
        <v>0</v>
      </c>
      <c r="K99" s="69" t="b">
        <v>0</v>
      </c>
      <c r="L99" s="69" t="b">
        <v>0</v>
      </c>
    </row>
    <row r="100" spans="1:12" ht="15">
      <c r="A100" s="69" t="s">
        <v>1079</v>
      </c>
      <c r="B100" s="69" t="s">
        <v>1080</v>
      </c>
      <c r="C100" s="69">
        <v>3</v>
      </c>
      <c r="D100" s="87">
        <v>0.010130000062840852</v>
      </c>
      <c r="E100" s="87">
        <v>1.806179973983887</v>
      </c>
      <c r="F100" s="69" t="s">
        <v>220</v>
      </c>
      <c r="G100" s="69" t="b">
        <v>0</v>
      </c>
      <c r="H100" s="69" t="b">
        <v>0</v>
      </c>
      <c r="I100" s="69" t="b">
        <v>0</v>
      </c>
      <c r="J100" s="69" t="b">
        <v>0</v>
      </c>
      <c r="K100" s="69" t="b">
        <v>0</v>
      </c>
      <c r="L100" s="69" t="b">
        <v>0</v>
      </c>
    </row>
    <row r="101" spans="1:12" ht="15">
      <c r="A101" s="69" t="s">
        <v>1080</v>
      </c>
      <c r="B101" s="69" t="s">
        <v>1081</v>
      </c>
      <c r="C101" s="69">
        <v>3</v>
      </c>
      <c r="D101" s="87">
        <v>0.010130000062840852</v>
      </c>
      <c r="E101" s="87">
        <v>1.806179973983887</v>
      </c>
      <c r="F101" s="69" t="s">
        <v>220</v>
      </c>
      <c r="G101" s="69" t="b">
        <v>0</v>
      </c>
      <c r="H101" s="69" t="b">
        <v>0</v>
      </c>
      <c r="I101" s="69" t="b">
        <v>0</v>
      </c>
      <c r="J101" s="69" t="b">
        <v>0</v>
      </c>
      <c r="K101" s="69" t="b">
        <v>0</v>
      </c>
      <c r="L101" s="69" t="b">
        <v>0</v>
      </c>
    </row>
    <row r="102" spans="1:12" ht="15">
      <c r="A102" s="69" t="s">
        <v>1081</v>
      </c>
      <c r="B102" s="69" t="s">
        <v>949</v>
      </c>
      <c r="C102" s="69">
        <v>3</v>
      </c>
      <c r="D102" s="87">
        <v>0.010130000062840852</v>
      </c>
      <c r="E102" s="87">
        <v>1.1371731930253115</v>
      </c>
      <c r="F102" s="69" t="s">
        <v>220</v>
      </c>
      <c r="G102" s="69" t="b">
        <v>0</v>
      </c>
      <c r="H102" s="69" t="b">
        <v>0</v>
      </c>
      <c r="I102" s="69" t="b">
        <v>0</v>
      </c>
      <c r="J102" s="69" t="b">
        <v>0</v>
      </c>
      <c r="K102" s="69" t="b">
        <v>0</v>
      </c>
      <c r="L102" s="69" t="b">
        <v>0</v>
      </c>
    </row>
    <row r="103" spans="1:12" ht="15">
      <c r="A103" s="69" t="s">
        <v>1049</v>
      </c>
      <c r="B103" s="69" t="s">
        <v>957</v>
      </c>
      <c r="C103" s="69">
        <v>3</v>
      </c>
      <c r="D103" s="87">
        <v>0.010130000062840852</v>
      </c>
      <c r="E103" s="87">
        <v>1.6812412373755872</v>
      </c>
      <c r="F103" s="69" t="s">
        <v>220</v>
      </c>
      <c r="G103" s="69" t="b">
        <v>0</v>
      </c>
      <c r="H103" s="69" t="b">
        <v>0</v>
      </c>
      <c r="I103" s="69" t="b">
        <v>0</v>
      </c>
      <c r="J103" s="69" t="b">
        <v>0</v>
      </c>
      <c r="K103" s="69" t="b">
        <v>0</v>
      </c>
      <c r="L103" s="69" t="b">
        <v>0</v>
      </c>
    </row>
    <row r="104" spans="1:12" ht="15">
      <c r="A104" s="69" t="s">
        <v>951</v>
      </c>
      <c r="B104" s="69" t="s">
        <v>952</v>
      </c>
      <c r="C104" s="69">
        <v>3</v>
      </c>
      <c r="D104" s="87">
        <v>0.010130000062840852</v>
      </c>
      <c r="E104" s="87">
        <v>1.2833012287035497</v>
      </c>
      <c r="F104" s="69" t="s">
        <v>220</v>
      </c>
      <c r="G104" s="69" t="b">
        <v>0</v>
      </c>
      <c r="H104" s="69" t="b">
        <v>0</v>
      </c>
      <c r="I104" s="69" t="b">
        <v>0</v>
      </c>
      <c r="J104" s="69" t="b">
        <v>0</v>
      </c>
      <c r="K104" s="69" t="b">
        <v>0</v>
      </c>
      <c r="L104" s="69" t="b">
        <v>0</v>
      </c>
    </row>
    <row r="105" spans="1:12" ht="15">
      <c r="A105" s="69" t="s">
        <v>714</v>
      </c>
      <c r="B105" s="69" t="s">
        <v>949</v>
      </c>
      <c r="C105" s="69">
        <v>3</v>
      </c>
      <c r="D105" s="87">
        <v>0.010130000062840852</v>
      </c>
      <c r="E105" s="87">
        <v>0.9153244434089551</v>
      </c>
      <c r="F105" s="69" t="s">
        <v>220</v>
      </c>
      <c r="G105" s="69" t="b">
        <v>0</v>
      </c>
      <c r="H105" s="69" t="b">
        <v>0</v>
      </c>
      <c r="I105" s="69" t="b">
        <v>0</v>
      </c>
      <c r="J105" s="69" t="b">
        <v>0</v>
      </c>
      <c r="K105" s="69" t="b">
        <v>0</v>
      </c>
      <c r="L105" s="69" t="b">
        <v>0</v>
      </c>
    </row>
    <row r="106" spans="1:12" ht="15">
      <c r="A106" s="69" t="s">
        <v>954</v>
      </c>
      <c r="B106" s="69" t="s">
        <v>744</v>
      </c>
      <c r="C106" s="69">
        <v>2</v>
      </c>
      <c r="D106" s="87">
        <v>0.008454698197021257</v>
      </c>
      <c r="E106" s="87">
        <v>1.5843312243675307</v>
      </c>
      <c r="F106" s="69" t="s">
        <v>220</v>
      </c>
      <c r="G106" s="69" t="b">
        <v>0</v>
      </c>
      <c r="H106" s="69" t="b">
        <v>0</v>
      </c>
      <c r="I106" s="69" t="b">
        <v>0</v>
      </c>
      <c r="J106" s="69" t="b">
        <v>0</v>
      </c>
      <c r="K106" s="69" t="b">
        <v>0</v>
      </c>
      <c r="L106" s="69" t="b">
        <v>0</v>
      </c>
    </row>
    <row r="107" spans="1:12" ht="15">
      <c r="A107" s="69" t="s">
        <v>960</v>
      </c>
      <c r="B107" s="69" t="s">
        <v>961</v>
      </c>
      <c r="C107" s="69">
        <v>2</v>
      </c>
      <c r="D107" s="87">
        <v>0.008454698197021257</v>
      </c>
      <c r="E107" s="87">
        <v>1.9822712330395684</v>
      </c>
      <c r="F107" s="69" t="s">
        <v>220</v>
      </c>
      <c r="G107" s="69" t="b">
        <v>0</v>
      </c>
      <c r="H107" s="69" t="b">
        <v>0</v>
      </c>
      <c r="I107" s="69" t="b">
        <v>0</v>
      </c>
      <c r="J107" s="69" t="b">
        <v>0</v>
      </c>
      <c r="K107" s="69" t="b">
        <v>0</v>
      </c>
      <c r="L107" s="69" t="b">
        <v>0</v>
      </c>
    </row>
    <row r="108" spans="1:12" ht="15">
      <c r="A108" s="69" t="s">
        <v>963</v>
      </c>
      <c r="B108" s="69" t="s">
        <v>1049</v>
      </c>
      <c r="C108" s="69">
        <v>2</v>
      </c>
      <c r="D108" s="87">
        <v>0.008454698197021257</v>
      </c>
      <c r="E108" s="87">
        <v>1.630088714928206</v>
      </c>
      <c r="F108" s="69" t="s">
        <v>220</v>
      </c>
      <c r="G108" s="69" t="b">
        <v>0</v>
      </c>
      <c r="H108" s="69" t="b">
        <v>0</v>
      </c>
      <c r="I108" s="69" t="b">
        <v>0</v>
      </c>
      <c r="J108" s="69" t="b">
        <v>0</v>
      </c>
      <c r="K108" s="69" t="b">
        <v>0</v>
      </c>
      <c r="L108" s="69" t="b">
        <v>0</v>
      </c>
    </row>
    <row r="109" spans="1:12" ht="15">
      <c r="A109" s="69" t="s">
        <v>957</v>
      </c>
      <c r="B109" s="69" t="s">
        <v>1055</v>
      </c>
      <c r="C109" s="69">
        <v>2</v>
      </c>
      <c r="D109" s="87">
        <v>0.008454698197021257</v>
      </c>
      <c r="E109" s="87">
        <v>1.6812412373755872</v>
      </c>
      <c r="F109" s="69" t="s">
        <v>220</v>
      </c>
      <c r="G109" s="69" t="b">
        <v>0</v>
      </c>
      <c r="H109" s="69" t="b">
        <v>0</v>
      </c>
      <c r="I109" s="69" t="b">
        <v>0</v>
      </c>
      <c r="J109" s="69" t="b">
        <v>0</v>
      </c>
      <c r="K109" s="69" t="b">
        <v>0</v>
      </c>
      <c r="L109" s="69" t="b">
        <v>0</v>
      </c>
    </row>
    <row r="110" spans="1:12" ht="15">
      <c r="A110" s="69" t="s">
        <v>1055</v>
      </c>
      <c r="B110" s="69" t="s">
        <v>1050</v>
      </c>
      <c r="C110" s="69">
        <v>2</v>
      </c>
      <c r="D110" s="87">
        <v>0.008454698197021257</v>
      </c>
      <c r="E110" s="87">
        <v>1.806179973983887</v>
      </c>
      <c r="F110" s="69" t="s">
        <v>220</v>
      </c>
      <c r="G110" s="69" t="b">
        <v>0</v>
      </c>
      <c r="H110" s="69" t="b">
        <v>0</v>
      </c>
      <c r="I110" s="69" t="b">
        <v>0</v>
      </c>
      <c r="J110" s="69" t="b">
        <v>0</v>
      </c>
      <c r="K110" s="69" t="b">
        <v>0</v>
      </c>
      <c r="L110" s="69" t="b">
        <v>0</v>
      </c>
    </row>
    <row r="111" spans="1:12" ht="15">
      <c r="A111" s="69" t="s">
        <v>1050</v>
      </c>
      <c r="B111" s="69" t="s">
        <v>714</v>
      </c>
      <c r="C111" s="69">
        <v>2</v>
      </c>
      <c r="D111" s="87">
        <v>0.008454698197021257</v>
      </c>
      <c r="E111" s="87">
        <v>1.4082399653118496</v>
      </c>
      <c r="F111" s="69" t="s">
        <v>220</v>
      </c>
      <c r="G111" s="69" t="b">
        <v>0</v>
      </c>
      <c r="H111" s="69" t="b">
        <v>0</v>
      </c>
      <c r="I111" s="69" t="b">
        <v>0</v>
      </c>
      <c r="J111" s="69" t="b">
        <v>0</v>
      </c>
      <c r="K111" s="69" t="b">
        <v>0</v>
      </c>
      <c r="L111" s="69" t="b">
        <v>0</v>
      </c>
    </row>
    <row r="112" spans="1:12" ht="15">
      <c r="A112" s="69" t="s">
        <v>1056</v>
      </c>
      <c r="B112" s="69" t="s">
        <v>1057</v>
      </c>
      <c r="C112" s="69">
        <v>2</v>
      </c>
      <c r="D112" s="87">
        <v>0.008454698197021257</v>
      </c>
      <c r="E112" s="87">
        <v>1.9822712330395684</v>
      </c>
      <c r="F112" s="69" t="s">
        <v>220</v>
      </c>
      <c r="G112" s="69" t="b">
        <v>0</v>
      </c>
      <c r="H112" s="69" t="b">
        <v>0</v>
      </c>
      <c r="I112" s="69" t="b">
        <v>0</v>
      </c>
      <c r="J112" s="69" t="b">
        <v>0</v>
      </c>
      <c r="K112" s="69" t="b">
        <v>0</v>
      </c>
      <c r="L112" s="69" t="b">
        <v>0</v>
      </c>
    </row>
    <row r="113" spans="1:12" ht="15">
      <c r="A113" s="69" t="s">
        <v>1053</v>
      </c>
      <c r="B113" s="69" t="s">
        <v>953</v>
      </c>
      <c r="C113" s="69">
        <v>2</v>
      </c>
      <c r="D113" s="87">
        <v>0.008454698197021257</v>
      </c>
      <c r="E113" s="87">
        <v>1.6812412373755872</v>
      </c>
      <c r="F113" s="69" t="s">
        <v>220</v>
      </c>
      <c r="G113" s="69" t="b">
        <v>0</v>
      </c>
      <c r="H113" s="69" t="b">
        <v>0</v>
      </c>
      <c r="I113" s="69" t="b">
        <v>0</v>
      </c>
      <c r="J113" s="69" t="b">
        <v>0</v>
      </c>
      <c r="K113" s="69" t="b">
        <v>0</v>
      </c>
      <c r="L113" s="69" t="b">
        <v>0</v>
      </c>
    </row>
    <row r="114" spans="1:12" ht="15">
      <c r="A114" s="69" t="s">
        <v>1059</v>
      </c>
      <c r="B114" s="69" t="s">
        <v>1060</v>
      </c>
      <c r="C114" s="69">
        <v>2</v>
      </c>
      <c r="D114" s="87">
        <v>0.008454698197021257</v>
      </c>
      <c r="E114" s="87">
        <v>1.9822712330395684</v>
      </c>
      <c r="F114" s="69" t="s">
        <v>220</v>
      </c>
      <c r="G114" s="69" t="b">
        <v>0</v>
      </c>
      <c r="H114" s="69" t="b">
        <v>0</v>
      </c>
      <c r="I114" s="69" t="b">
        <v>0</v>
      </c>
      <c r="J114" s="69" t="b">
        <v>0</v>
      </c>
      <c r="K114" s="69" t="b">
        <v>0</v>
      </c>
      <c r="L114" s="69" t="b">
        <v>0</v>
      </c>
    </row>
    <row r="115" spans="1:12" ht="15">
      <c r="A115" s="69" t="s">
        <v>950</v>
      </c>
      <c r="B115" s="69" t="s">
        <v>951</v>
      </c>
      <c r="C115" s="69">
        <v>4</v>
      </c>
      <c r="D115" s="87">
        <v>0.007421009120192197</v>
      </c>
      <c r="E115" s="87">
        <v>1.4913616938342726</v>
      </c>
      <c r="F115" s="69" t="s">
        <v>923</v>
      </c>
      <c r="G115" s="69" t="b">
        <v>0</v>
      </c>
      <c r="H115" s="69" t="b">
        <v>0</v>
      </c>
      <c r="I115" s="69" t="b">
        <v>0</v>
      </c>
      <c r="J115" s="69" t="b">
        <v>0</v>
      </c>
      <c r="K115" s="69" t="b">
        <v>0</v>
      </c>
      <c r="L115" s="69" t="b">
        <v>0</v>
      </c>
    </row>
    <row r="116" spans="1:12" ht="15">
      <c r="A116" s="69" t="s">
        <v>960</v>
      </c>
      <c r="B116" s="69" t="s">
        <v>961</v>
      </c>
      <c r="C116" s="69">
        <v>4</v>
      </c>
      <c r="D116" s="87">
        <v>0.007421009120192197</v>
      </c>
      <c r="E116" s="87">
        <v>1.4913616938342726</v>
      </c>
      <c r="F116" s="69" t="s">
        <v>923</v>
      </c>
      <c r="G116" s="69" t="b">
        <v>0</v>
      </c>
      <c r="H116" s="69" t="b">
        <v>0</v>
      </c>
      <c r="I116" s="69" t="b">
        <v>0</v>
      </c>
      <c r="J116" s="69" t="b">
        <v>0</v>
      </c>
      <c r="K116" s="69" t="b">
        <v>0</v>
      </c>
      <c r="L116" s="69" t="b">
        <v>0</v>
      </c>
    </row>
    <row r="117" spans="1:12" ht="15">
      <c r="A117" s="69" t="s">
        <v>1049</v>
      </c>
      <c r="B117" s="69" t="s">
        <v>957</v>
      </c>
      <c r="C117" s="69">
        <v>3</v>
      </c>
      <c r="D117" s="87">
        <v>0.008426949281555598</v>
      </c>
      <c r="E117" s="87">
        <v>1.6163004304425728</v>
      </c>
      <c r="F117" s="69" t="s">
        <v>923</v>
      </c>
      <c r="G117" s="69" t="b">
        <v>0</v>
      </c>
      <c r="H117" s="69" t="b">
        <v>0</v>
      </c>
      <c r="I117" s="69" t="b">
        <v>0</v>
      </c>
      <c r="J117" s="69" t="b">
        <v>0</v>
      </c>
      <c r="K117" s="69" t="b">
        <v>0</v>
      </c>
      <c r="L117" s="69" t="b">
        <v>0</v>
      </c>
    </row>
    <row r="118" spans="1:12" ht="15">
      <c r="A118" s="69" t="s">
        <v>951</v>
      </c>
      <c r="B118" s="69" t="s">
        <v>952</v>
      </c>
      <c r="C118" s="69">
        <v>3</v>
      </c>
      <c r="D118" s="87">
        <v>0.008426949281555598</v>
      </c>
      <c r="E118" s="87">
        <v>1.1903316981702914</v>
      </c>
      <c r="F118" s="69" t="s">
        <v>923</v>
      </c>
      <c r="G118" s="69" t="b">
        <v>0</v>
      </c>
      <c r="H118" s="69" t="b">
        <v>0</v>
      </c>
      <c r="I118" s="69" t="b">
        <v>0</v>
      </c>
      <c r="J118" s="69" t="b">
        <v>0</v>
      </c>
      <c r="K118" s="69" t="b">
        <v>0</v>
      </c>
      <c r="L118" s="69" t="b">
        <v>0</v>
      </c>
    </row>
    <row r="119" spans="1:12" ht="15">
      <c r="A119" s="69" t="s">
        <v>949</v>
      </c>
      <c r="B119" s="69" t="s">
        <v>952</v>
      </c>
      <c r="C119" s="69">
        <v>3</v>
      </c>
      <c r="D119" s="87">
        <v>0.008426949281555598</v>
      </c>
      <c r="E119" s="87">
        <v>1.0142404391146103</v>
      </c>
      <c r="F119" s="69" t="s">
        <v>923</v>
      </c>
      <c r="G119" s="69" t="b">
        <v>0</v>
      </c>
      <c r="H119" s="69" t="b">
        <v>0</v>
      </c>
      <c r="I119" s="69" t="b">
        <v>0</v>
      </c>
      <c r="J119" s="69" t="b">
        <v>0</v>
      </c>
      <c r="K119" s="69" t="b">
        <v>0</v>
      </c>
      <c r="L119" s="69" t="b">
        <v>0</v>
      </c>
    </row>
    <row r="120" spans="1:12" ht="15">
      <c r="A120" s="69" t="s">
        <v>952</v>
      </c>
      <c r="B120" s="69" t="s">
        <v>1061</v>
      </c>
      <c r="C120" s="69">
        <v>2</v>
      </c>
      <c r="D120" s="87">
        <v>0.008306382356492758</v>
      </c>
      <c r="E120" s="87">
        <v>1.3944516808262162</v>
      </c>
      <c r="F120" s="69" t="s">
        <v>923</v>
      </c>
      <c r="G120" s="69" t="b">
        <v>0</v>
      </c>
      <c r="H120" s="69" t="b">
        <v>0</v>
      </c>
      <c r="I120" s="69" t="b">
        <v>0</v>
      </c>
      <c r="J120" s="69" t="b">
        <v>0</v>
      </c>
      <c r="K120" s="69" t="b">
        <v>0</v>
      </c>
      <c r="L120" s="69" t="b">
        <v>0</v>
      </c>
    </row>
    <row r="121" spans="1:12" ht="15">
      <c r="A121" s="69" t="s">
        <v>1061</v>
      </c>
      <c r="B121" s="69" t="s">
        <v>953</v>
      </c>
      <c r="C121" s="69">
        <v>2</v>
      </c>
      <c r="D121" s="87">
        <v>0.008306382356492758</v>
      </c>
      <c r="E121" s="87">
        <v>1.3152704347785915</v>
      </c>
      <c r="F121" s="69" t="s">
        <v>923</v>
      </c>
      <c r="G121" s="69" t="b">
        <v>0</v>
      </c>
      <c r="H121" s="69" t="b">
        <v>0</v>
      </c>
      <c r="I121" s="69" t="b">
        <v>0</v>
      </c>
      <c r="J121" s="69" t="b">
        <v>0</v>
      </c>
      <c r="K121" s="69" t="b">
        <v>0</v>
      </c>
      <c r="L121" s="69" t="b">
        <v>0</v>
      </c>
    </row>
    <row r="122" spans="1:12" ht="15">
      <c r="A122" s="69" t="s">
        <v>953</v>
      </c>
      <c r="B122" s="69" t="s">
        <v>1054</v>
      </c>
      <c r="C122" s="69">
        <v>2</v>
      </c>
      <c r="D122" s="87">
        <v>0.008306382356492758</v>
      </c>
      <c r="E122" s="87">
        <v>1.3152704347785915</v>
      </c>
      <c r="F122" s="69" t="s">
        <v>923</v>
      </c>
      <c r="G122" s="69" t="b">
        <v>0</v>
      </c>
      <c r="H122" s="69" t="b">
        <v>0</v>
      </c>
      <c r="I122" s="69" t="b">
        <v>0</v>
      </c>
      <c r="J122" s="69" t="b">
        <v>0</v>
      </c>
      <c r="K122" s="69" t="b">
        <v>0</v>
      </c>
      <c r="L122" s="69" t="b">
        <v>0</v>
      </c>
    </row>
    <row r="123" spans="1:12" ht="15">
      <c r="A123" s="69" t="s">
        <v>1054</v>
      </c>
      <c r="B123" s="69" t="s">
        <v>429</v>
      </c>
      <c r="C123" s="69">
        <v>2</v>
      </c>
      <c r="D123" s="87">
        <v>0.008306382356492758</v>
      </c>
      <c r="E123" s="87">
        <v>1.792391689498254</v>
      </c>
      <c r="F123" s="69" t="s">
        <v>923</v>
      </c>
      <c r="G123" s="69" t="b">
        <v>0</v>
      </c>
      <c r="H123" s="69" t="b">
        <v>0</v>
      </c>
      <c r="I123" s="69" t="b">
        <v>0</v>
      </c>
      <c r="J123" s="69" t="b">
        <v>0</v>
      </c>
      <c r="K123" s="69" t="b">
        <v>0</v>
      </c>
      <c r="L123" s="69" t="b">
        <v>0</v>
      </c>
    </row>
    <row r="124" spans="1:12" ht="15">
      <c r="A124" s="69" t="s">
        <v>429</v>
      </c>
      <c r="B124" s="69" t="s">
        <v>1062</v>
      </c>
      <c r="C124" s="69">
        <v>2</v>
      </c>
      <c r="D124" s="87">
        <v>0.008306382356492758</v>
      </c>
      <c r="E124" s="87">
        <v>1.792391689498254</v>
      </c>
      <c r="F124" s="69" t="s">
        <v>923</v>
      </c>
      <c r="G124" s="69" t="b">
        <v>0</v>
      </c>
      <c r="H124" s="69" t="b">
        <v>0</v>
      </c>
      <c r="I124" s="69" t="b">
        <v>0</v>
      </c>
      <c r="J124" s="69" t="b">
        <v>0</v>
      </c>
      <c r="K124" s="69" t="b">
        <v>0</v>
      </c>
      <c r="L124" s="69" t="b">
        <v>0</v>
      </c>
    </row>
    <row r="125" spans="1:12" ht="15">
      <c r="A125" s="69" t="s">
        <v>1062</v>
      </c>
      <c r="B125" s="69" t="s">
        <v>959</v>
      </c>
      <c r="C125" s="69">
        <v>2</v>
      </c>
      <c r="D125" s="87">
        <v>0.008306382356492758</v>
      </c>
      <c r="E125" s="87">
        <v>1.4913616938342726</v>
      </c>
      <c r="F125" s="69" t="s">
        <v>923</v>
      </c>
      <c r="G125" s="69" t="b">
        <v>0</v>
      </c>
      <c r="H125" s="69" t="b">
        <v>0</v>
      </c>
      <c r="I125" s="69" t="b">
        <v>0</v>
      </c>
      <c r="J125" s="69" t="b">
        <v>0</v>
      </c>
      <c r="K125" s="69" t="b">
        <v>0</v>
      </c>
      <c r="L125" s="69" t="b">
        <v>0</v>
      </c>
    </row>
    <row r="126" spans="1:12" ht="15">
      <c r="A126" s="69" t="s">
        <v>959</v>
      </c>
      <c r="B126" s="69" t="s">
        <v>1069</v>
      </c>
      <c r="C126" s="69">
        <v>2</v>
      </c>
      <c r="D126" s="87">
        <v>0.008306382356492758</v>
      </c>
      <c r="E126" s="87">
        <v>1.4913616938342726</v>
      </c>
      <c r="F126" s="69" t="s">
        <v>923</v>
      </c>
      <c r="G126" s="69" t="b">
        <v>0</v>
      </c>
      <c r="H126" s="69" t="b">
        <v>0</v>
      </c>
      <c r="I126" s="69" t="b">
        <v>0</v>
      </c>
      <c r="J126" s="69" t="b">
        <v>0</v>
      </c>
      <c r="K126" s="69" t="b">
        <v>0</v>
      </c>
      <c r="L126" s="69" t="b">
        <v>0</v>
      </c>
    </row>
    <row r="127" spans="1:12" ht="15">
      <c r="A127" s="69" t="s">
        <v>1069</v>
      </c>
      <c r="B127" s="69" t="s">
        <v>359</v>
      </c>
      <c r="C127" s="69">
        <v>2</v>
      </c>
      <c r="D127" s="87">
        <v>0.008306382356492758</v>
      </c>
      <c r="E127" s="87">
        <v>1.792391689498254</v>
      </c>
      <c r="F127" s="69" t="s">
        <v>923</v>
      </c>
      <c r="G127" s="69" t="b">
        <v>0</v>
      </c>
      <c r="H127" s="69" t="b">
        <v>0</v>
      </c>
      <c r="I127" s="69" t="b">
        <v>0</v>
      </c>
      <c r="J127" s="69" t="b">
        <v>0</v>
      </c>
      <c r="K127" s="69" t="b">
        <v>0</v>
      </c>
      <c r="L127" s="69" t="b">
        <v>0</v>
      </c>
    </row>
    <row r="128" spans="1:12" ht="15">
      <c r="A128" s="69" t="s">
        <v>359</v>
      </c>
      <c r="B128" s="69" t="s">
        <v>1070</v>
      </c>
      <c r="C128" s="69">
        <v>2</v>
      </c>
      <c r="D128" s="87">
        <v>0.008306382356492758</v>
      </c>
      <c r="E128" s="87">
        <v>1.792391689498254</v>
      </c>
      <c r="F128" s="69" t="s">
        <v>923</v>
      </c>
      <c r="G128" s="69" t="b">
        <v>0</v>
      </c>
      <c r="H128" s="69" t="b">
        <v>0</v>
      </c>
      <c r="I128" s="69" t="b">
        <v>0</v>
      </c>
      <c r="J128" s="69" t="b">
        <v>0</v>
      </c>
      <c r="K128" s="69" t="b">
        <v>0</v>
      </c>
      <c r="L128" s="69" t="b">
        <v>0</v>
      </c>
    </row>
    <row r="129" spans="1:12" ht="15">
      <c r="A129" s="69" t="s">
        <v>1070</v>
      </c>
      <c r="B129" s="69" t="s">
        <v>960</v>
      </c>
      <c r="C129" s="69">
        <v>2</v>
      </c>
      <c r="D129" s="87">
        <v>0.008306382356492758</v>
      </c>
      <c r="E129" s="87">
        <v>1.4913616938342726</v>
      </c>
      <c r="F129" s="69" t="s">
        <v>923</v>
      </c>
      <c r="G129" s="69" t="b">
        <v>0</v>
      </c>
      <c r="H129" s="69" t="b">
        <v>0</v>
      </c>
      <c r="I129" s="69" t="b">
        <v>0</v>
      </c>
      <c r="J129" s="69" t="b">
        <v>0</v>
      </c>
      <c r="K129" s="69" t="b">
        <v>0</v>
      </c>
      <c r="L129" s="69" t="b">
        <v>0</v>
      </c>
    </row>
    <row r="130" spans="1:12" ht="15">
      <c r="A130" s="69" t="s">
        <v>961</v>
      </c>
      <c r="B130" s="69" t="s">
        <v>962</v>
      </c>
      <c r="C130" s="69">
        <v>2</v>
      </c>
      <c r="D130" s="87">
        <v>0.008306382356492758</v>
      </c>
      <c r="E130" s="87">
        <v>1.4913616938342726</v>
      </c>
      <c r="F130" s="69" t="s">
        <v>923</v>
      </c>
      <c r="G130" s="69" t="b">
        <v>0</v>
      </c>
      <c r="H130" s="69" t="b">
        <v>0</v>
      </c>
      <c r="I130" s="69" t="b">
        <v>0</v>
      </c>
      <c r="J130" s="69" t="b">
        <v>0</v>
      </c>
      <c r="K130" s="69" t="b">
        <v>0</v>
      </c>
      <c r="L130" s="69" t="b">
        <v>0</v>
      </c>
    </row>
    <row r="131" spans="1:12" ht="15">
      <c r="A131" s="69" t="s">
        <v>962</v>
      </c>
      <c r="B131" s="69" t="s">
        <v>1071</v>
      </c>
      <c r="C131" s="69">
        <v>2</v>
      </c>
      <c r="D131" s="87">
        <v>0.008306382356492758</v>
      </c>
      <c r="E131" s="87">
        <v>1.4913616938342726</v>
      </c>
      <c r="F131" s="69" t="s">
        <v>923</v>
      </c>
      <c r="G131" s="69" t="b">
        <v>0</v>
      </c>
      <c r="H131" s="69" t="b">
        <v>0</v>
      </c>
      <c r="I131" s="69" t="b">
        <v>0</v>
      </c>
      <c r="J131" s="69" t="b">
        <v>0</v>
      </c>
      <c r="K131" s="69" t="b">
        <v>0</v>
      </c>
      <c r="L131" s="69" t="b">
        <v>0</v>
      </c>
    </row>
    <row r="132" spans="1:12" ht="15">
      <c r="A132" s="69" t="s">
        <v>1071</v>
      </c>
      <c r="B132" s="69" t="s">
        <v>348</v>
      </c>
      <c r="C132" s="69">
        <v>2</v>
      </c>
      <c r="D132" s="87">
        <v>0.008306382356492758</v>
      </c>
      <c r="E132" s="87">
        <v>1.792391689498254</v>
      </c>
      <c r="F132" s="69" t="s">
        <v>923</v>
      </c>
      <c r="G132" s="69" t="b">
        <v>0</v>
      </c>
      <c r="H132" s="69" t="b">
        <v>0</v>
      </c>
      <c r="I132" s="69" t="b">
        <v>0</v>
      </c>
      <c r="J132" s="69" t="b">
        <v>0</v>
      </c>
      <c r="K132" s="69" t="b">
        <v>0</v>
      </c>
      <c r="L132" s="69" t="b">
        <v>0</v>
      </c>
    </row>
    <row r="133" spans="1:12" ht="15">
      <c r="A133" s="69" t="s">
        <v>348</v>
      </c>
      <c r="B133" s="69" t="s">
        <v>1072</v>
      </c>
      <c r="C133" s="69">
        <v>2</v>
      </c>
      <c r="D133" s="87">
        <v>0.008306382356492758</v>
      </c>
      <c r="E133" s="87">
        <v>1.792391689498254</v>
      </c>
      <c r="F133" s="69" t="s">
        <v>923</v>
      </c>
      <c r="G133" s="69" t="b">
        <v>0</v>
      </c>
      <c r="H133" s="69" t="b">
        <v>0</v>
      </c>
      <c r="I133" s="69" t="b">
        <v>0</v>
      </c>
      <c r="J133" s="69" t="b">
        <v>0</v>
      </c>
      <c r="K133" s="69" t="b">
        <v>0</v>
      </c>
      <c r="L133" s="69" t="b">
        <v>0</v>
      </c>
    </row>
    <row r="134" spans="1:12" ht="15">
      <c r="A134" s="69" t="s">
        <v>1072</v>
      </c>
      <c r="B134" s="69" t="s">
        <v>953</v>
      </c>
      <c r="C134" s="69">
        <v>2</v>
      </c>
      <c r="D134" s="87">
        <v>0.008306382356492758</v>
      </c>
      <c r="E134" s="87">
        <v>1.3152704347785915</v>
      </c>
      <c r="F134" s="69" t="s">
        <v>923</v>
      </c>
      <c r="G134" s="69" t="b">
        <v>0</v>
      </c>
      <c r="H134" s="69" t="b">
        <v>0</v>
      </c>
      <c r="I134" s="69" t="b">
        <v>0</v>
      </c>
      <c r="J134" s="69" t="b">
        <v>0</v>
      </c>
      <c r="K134" s="69" t="b">
        <v>0</v>
      </c>
      <c r="L134" s="69" t="b">
        <v>0</v>
      </c>
    </row>
    <row r="135" spans="1:12" ht="15">
      <c r="A135" s="69" t="s">
        <v>953</v>
      </c>
      <c r="B135" s="69" t="s">
        <v>1073</v>
      </c>
      <c r="C135" s="69">
        <v>2</v>
      </c>
      <c r="D135" s="87">
        <v>0.008306382356492758</v>
      </c>
      <c r="E135" s="87">
        <v>1.3152704347785915</v>
      </c>
      <c r="F135" s="69" t="s">
        <v>923</v>
      </c>
      <c r="G135" s="69" t="b">
        <v>0</v>
      </c>
      <c r="H135" s="69" t="b">
        <v>0</v>
      </c>
      <c r="I135" s="69" t="b">
        <v>0</v>
      </c>
      <c r="J135" s="69" t="b">
        <v>0</v>
      </c>
      <c r="K135" s="69" t="b">
        <v>0</v>
      </c>
      <c r="L135" s="69" t="b">
        <v>0</v>
      </c>
    </row>
    <row r="136" spans="1:12" ht="15">
      <c r="A136" s="69" t="s">
        <v>1053</v>
      </c>
      <c r="B136" s="69" t="s">
        <v>953</v>
      </c>
      <c r="C136" s="69">
        <v>2</v>
      </c>
      <c r="D136" s="87">
        <v>0.008306382356492758</v>
      </c>
      <c r="E136" s="87">
        <v>1.3152704347785915</v>
      </c>
      <c r="F136" s="69" t="s">
        <v>923</v>
      </c>
      <c r="G136" s="69" t="b">
        <v>0</v>
      </c>
      <c r="H136" s="69" t="b">
        <v>0</v>
      </c>
      <c r="I136" s="69" t="b">
        <v>0</v>
      </c>
      <c r="J136" s="69" t="b">
        <v>0</v>
      </c>
      <c r="K136" s="69" t="b">
        <v>0</v>
      </c>
      <c r="L136" s="69" t="b">
        <v>0</v>
      </c>
    </row>
    <row r="137" spans="1:12" ht="15">
      <c r="A137" s="69" t="s">
        <v>953</v>
      </c>
      <c r="B137" s="69" t="s">
        <v>950</v>
      </c>
      <c r="C137" s="69">
        <v>2</v>
      </c>
      <c r="D137" s="87">
        <v>0.008306382356492758</v>
      </c>
      <c r="E137" s="87">
        <v>1.0142404391146103</v>
      </c>
      <c r="F137" s="69" t="s">
        <v>923</v>
      </c>
      <c r="G137" s="69" t="b">
        <v>0</v>
      </c>
      <c r="H137" s="69" t="b">
        <v>0</v>
      </c>
      <c r="I137" s="69" t="b">
        <v>0</v>
      </c>
      <c r="J137" s="69" t="b">
        <v>0</v>
      </c>
      <c r="K137" s="69" t="b">
        <v>0</v>
      </c>
      <c r="L137" s="69" t="b">
        <v>0</v>
      </c>
    </row>
    <row r="138" spans="1:12" ht="15">
      <c r="A138" s="69" t="s">
        <v>952</v>
      </c>
      <c r="B138" s="69" t="s">
        <v>963</v>
      </c>
      <c r="C138" s="69">
        <v>2</v>
      </c>
      <c r="D138" s="87">
        <v>0.008306382356492758</v>
      </c>
      <c r="E138" s="87">
        <v>1.218360421770535</v>
      </c>
      <c r="F138" s="69" t="s">
        <v>923</v>
      </c>
      <c r="G138" s="69" t="b">
        <v>0</v>
      </c>
      <c r="H138" s="69" t="b">
        <v>0</v>
      </c>
      <c r="I138" s="69" t="b">
        <v>0</v>
      </c>
      <c r="J138" s="69" t="b">
        <v>0</v>
      </c>
      <c r="K138" s="69" t="b">
        <v>0</v>
      </c>
      <c r="L138" s="69" t="b">
        <v>0</v>
      </c>
    </row>
    <row r="139" spans="1:12" ht="15">
      <c r="A139" s="69" t="s">
        <v>963</v>
      </c>
      <c r="B139" s="69" t="s">
        <v>1063</v>
      </c>
      <c r="C139" s="69">
        <v>2</v>
      </c>
      <c r="D139" s="87">
        <v>0.008306382356492758</v>
      </c>
      <c r="E139" s="87">
        <v>1.6163004304425728</v>
      </c>
      <c r="F139" s="69" t="s">
        <v>923</v>
      </c>
      <c r="G139" s="69" t="b">
        <v>0</v>
      </c>
      <c r="H139" s="69" t="b">
        <v>0</v>
      </c>
      <c r="I139" s="69" t="b">
        <v>0</v>
      </c>
      <c r="J139" s="69" t="b">
        <v>0</v>
      </c>
      <c r="K139" s="69" t="b">
        <v>0</v>
      </c>
      <c r="L139" s="69" t="b">
        <v>0</v>
      </c>
    </row>
    <row r="140" spans="1:12" ht="15">
      <c r="A140" s="69" t="s">
        <v>1063</v>
      </c>
      <c r="B140" s="69" t="s">
        <v>1051</v>
      </c>
      <c r="C140" s="69">
        <v>2</v>
      </c>
      <c r="D140" s="87">
        <v>0.008306382356492758</v>
      </c>
      <c r="E140" s="87">
        <v>1.792391689498254</v>
      </c>
      <c r="F140" s="69" t="s">
        <v>923</v>
      </c>
      <c r="G140" s="69" t="b">
        <v>0</v>
      </c>
      <c r="H140" s="69" t="b">
        <v>0</v>
      </c>
      <c r="I140" s="69" t="b">
        <v>0</v>
      </c>
      <c r="J140" s="69" t="b">
        <v>0</v>
      </c>
      <c r="K140" s="69" t="b">
        <v>0</v>
      </c>
      <c r="L140" s="69" t="b">
        <v>0</v>
      </c>
    </row>
    <row r="141" spans="1:12" ht="15">
      <c r="A141" s="69" t="s">
        <v>1051</v>
      </c>
      <c r="B141" s="69" t="s">
        <v>1049</v>
      </c>
      <c r="C141" s="69">
        <v>2</v>
      </c>
      <c r="D141" s="87">
        <v>0.008306382356492758</v>
      </c>
      <c r="E141" s="87">
        <v>1.6163004304425728</v>
      </c>
      <c r="F141" s="69" t="s">
        <v>923</v>
      </c>
      <c r="G141" s="69" t="b">
        <v>0</v>
      </c>
      <c r="H141" s="69" t="b">
        <v>0</v>
      </c>
      <c r="I141" s="69" t="b">
        <v>0</v>
      </c>
      <c r="J141" s="69" t="b">
        <v>0</v>
      </c>
      <c r="K141" s="69" t="b">
        <v>0</v>
      </c>
      <c r="L141" s="69" t="b">
        <v>0</v>
      </c>
    </row>
    <row r="142" spans="1:12" ht="15">
      <c r="A142" s="69" t="s">
        <v>957</v>
      </c>
      <c r="B142" s="69" t="s">
        <v>1055</v>
      </c>
      <c r="C142" s="69">
        <v>2</v>
      </c>
      <c r="D142" s="87">
        <v>0.008306382356492758</v>
      </c>
      <c r="E142" s="87">
        <v>1.6163004304425728</v>
      </c>
      <c r="F142" s="69" t="s">
        <v>923</v>
      </c>
      <c r="G142" s="69" t="b">
        <v>0</v>
      </c>
      <c r="H142" s="69" t="b">
        <v>0</v>
      </c>
      <c r="I142" s="69" t="b">
        <v>0</v>
      </c>
      <c r="J142" s="69" t="b">
        <v>0</v>
      </c>
      <c r="K142" s="69" t="b">
        <v>0</v>
      </c>
      <c r="L142" s="69" t="b">
        <v>0</v>
      </c>
    </row>
    <row r="143" spans="1:12" ht="15">
      <c r="A143" s="69" t="s">
        <v>1055</v>
      </c>
      <c r="B143" s="69" t="s">
        <v>1050</v>
      </c>
      <c r="C143" s="69">
        <v>2</v>
      </c>
      <c r="D143" s="87">
        <v>0.008306382356492758</v>
      </c>
      <c r="E143" s="87">
        <v>1.792391689498254</v>
      </c>
      <c r="F143" s="69" t="s">
        <v>923</v>
      </c>
      <c r="G143" s="69" t="b">
        <v>0</v>
      </c>
      <c r="H143" s="69" t="b">
        <v>0</v>
      </c>
      <c r="I143" s="69" t="b">
        <v>0</v>
      </c>
      <c r="J143" s="69" t="b">
        <v>0</v>
      </c>
      <c r="K143" s="69" t="b">
        <v>0</v>
      </c>
      <c r="L143" s="69" t="b">
        <v>0</v>
      </c>
    </row>
    <row r="144" spans="1:12" ht="15">
      <c r="A144" s="69" t="s">
        <v>1050</v>
      </c>
      <c r="B144" s="69" t="s">
        <v>1056</v>
      </c>
      <c r="C144" s="69">
        <v>2</v>
      </c>
      <c r="D144" s="87">
        <v>0.008306382356492758</v>
      </c>
      <c r="E144" s="87">
        <v>1.792391689498254</v>
      </c>
      <c r="F144" s="69" t="s">
        <v>923</v>
      </c>
      <c r="G144" s="69" t="b">
        <v>0</v>
      </c>
      <c r="H144" s="69" t="b">
        <v>0</v>
      </c>
      <c r="I144" s="69" t="b">
        <v>0</v>
      </c>
      <c r="J144" s="69" t="b">
        <v>0</v>
      </c>
      <c r="K144" s="69" t="b">
        <v>0</v>
      </c>
      <c r="L144" s="69" t="b">
        <v>0</v>
      </c>
    </row>
    <row r="145" spans="1:12" ht="15">
      <c r="A145" s="69" t="s">
        <v>1056</v>
      </c>
      <c r="B145" s="69" t="s">
        <v>1057</v>
      </c>
      <c r="C145" s="69">
        <v>2</v>
      </c>
      <c r="D145" s="87">
        <v>0.008306382356492758</v>
      </c>
      <c r="E145" s="87">
        <v>1.792391689498254</v>
      </c>
      <c r="F145" s="69" t="s">
        <v>923</v>
      </c>
      <c r="G145" s="69" t="b">
        <v>0</v>
      </c>
      <c r="H145" s="69" t="b">
        <v>0</v>
      </c>
      <c r="I145" s="69" t="b">
        <v>0</v>
      </c>
      <c r="J145" s="69" t="b">
        <v>0</v>
      </c>
      <c r="K145" s="69" t="b">
        <v>0</v>
      </c>
      <c r="L145" s="69" t="b">
        <v>0</v>
      </c>
    </row>
    <row r="146" spans="1:12" ht="15">
      <c r="A146" s="69" t="s">
        <v>1057</v>
      </c>
      <c r="B146" s="69" t="s">
        <v>1064</v>
      </c>
      <c r="C146" s="69">
        <v>2</v>
      </c>
      <c r="D146" s="87">
        <v>0.008306382356492758</v>
      </c>
      <c r="E146" s="87">
        <v>1.792391689498254</v>
      </c>
      <c r="F146" s="69" t="s">
        <v>923</v>
      </c>
      <c r="G146" s="69" t="b">
        <v>0</v>
      </c>
      <c r="H146" s="69" t="b">
        <v>0</v>
      </c>
      <c r="I146" s="69" t="b">
        <v>0</v>
      </c>
      <c r="J146" s="69" t="b">
        <v>0</v>
      </c>
      <c r="K146" s="69" t="b">
        <v>0</v>
      </c>
      <c r="L146" s="69" t="b">
        <v>0</v>
      </c>
    </row>
    <row r="147" spans="1:12" ht="15">
      <c r="A147" s="69" t="s">
        <v>1064</v>
      </c>
      <c r="B147" s="69" t="s">
        <v>949</v>
      </c>
      <c r="C147" s="69">
        <v>2</v>
      </c>
      <c r="D147" s="87">
        <v>0.008306382356492758</v>
      </c>
      <c r="E147" s="87">
        <v>1.4913616938342726</v>
      </c>
      <c r="F147" s="69" t="s">
        <v>923</v>
      </c>
      <c r="G147" s="69" t="b">
        <v>0</v>
      </c>
      <c r="H147" s="69" t="b">
        <v>0</v>
      </c>
      <c r="I147" s="69" t="b">
        <v>0</v>
      </c>
      <c r="J147" s="69" t="b">
        <v>0</v>
      </c>
      <c r="K147" s="69" t="b">
        <v>0</v>
      </c>
      <c r="L147" s="69" t="b">
        <v>0</v>
      </c>
    </row>
    <row r="148" spans="1:12" ht="15">
      <c r="A148" s="69" t="s">
        <v>949</v>
      </c>
      <c r="B148" s="69" t="s">
        <v>360</v>
      </c>
      <c r="C148" s="69">
        <v>2</v>
      </c>
      <c r="D148" s="87">
        <v>0.008306382356492758</v>
      </c>
      <c r="E148" s="87">
        <v>1.3152704347785915</v>
      </c>
      <c r="F148" s="69" t="s">
        <v>923</v>
      </c>
      <c r="G148" s="69" t="b">
        <v>0</v>
      </c>
      <c r="H148" s="69" t="b">
        <v>0</v>
      </c>
      <c r="I148" s="69" t="b">
        <v>0</v>
      </c>
      <c r="J148" s="69" t="b">
        <v>0</v>
      </c>
      <c r="K148" s="69" t="b">
        <v>0</v>
      </c>
      <c r="L148" s="69" t="b">
        <v>0</v>
      </c>
    </row>
    <row r="149" spans="1:12" ht="15">
      <c r="A149" s="69" t="s">
        <v>360</v>
      </c>
      <c r="B149" s="69" t="s">
        <v>714</v>
      </c>
      <c r="C149" s="69">
        <v>2</v>
      </c>
      <c r="D149" s="87">
        <v>0.008306382356492758</v>
      </c>
      <c r="E149" s="87">
        <v>1.6163004304425728</v>
      </c>
      <c r="F149" s="69" t="s">
        <v>923</v>
      </c>
      <c r="G149" s="69" t="b">
        <v>0</v>
      </c>
      <c r="H149" s="69" t="b">
        <v>0</v>
      </c>
      <c r="I149" s="69" t="b">
        <v>0</v>
      </c>
      <c r="J149" s="69" t="b">
        <v>0</v>
      </c>
      <c r="K149" s="69" t="b">
        <v>0</v>
      </c>
      <c r="L149" s="69" t="b">
        <v>0</v>
      </c>
    </row>
    <row r="150" spans="1:12" ht="15">
      <c r="A150" s="69" t="s">
        <v>714</v>
      </c>
      <c r="B150" s="69" t="s">
        <v>1052</v>
      </c>
      <c r="C150" s="69">
        <v>2</v>
      </c>
      <c r="D150" s="87">
        <v>0.008306382356492758</v>
      </c>
      <c r="E150" s="87">
        <v>1.4402091713868914</v>
      </c>
      <c r="F150" s="69" t="s">
        <v>923</v>
      </c>
      <c r="G150" s="69" t="b">
        <v>0</v>
      </c>
      <c r="H150" s="69" t="b">
        <v>0</v>
      </c>
      <c r="I150" s="69" t="b">
        <v>0</v>
      </c>
      <c r="J150" s="69" t="b">
        <v>0</v>
      </c>
      <c r="K150" s="69" t="b">
        <v>0</v>
      </c>
      <c r="L150" s="69" t="b">
        <v>0</v>
      </c>
    </row>
    <row r="151" spans="1:12" ht="15">
      <c r="A151" s="69" t="s">
        <v>1052</v>
      </c>
      <c r="B151" s="69" t="s">
        <v>962</v>
      </c>
      <c r="C151" s="69">
        <v>2</v>
      </c>
      <c r="D151" s="87">
        <v>0.008306382356492758</v>
      </c>
      <c r="E151" s="87">
        <v>1.3152704347785915</v>
      </c>
      <c r="F151" s="69" t="s">
        <v>923</v>
      </c>
      <c r="G151" s="69" t="b">
        <v>0</v>
      </c>
      <c r="H151" s="69" t="b">
        <v>0</v>
      </c>
      <c r="I151" s="69" t="b">
        <v>0</v>
      </c>
      <c r="J151" s="69" t="b">
        <v>0</v>
      </c>
      <c r="K151" s="69" t="b">
        <v>0</v>
      </c>
      <c r="L151" s="69" t="b">
        <v>0</v>
      </c>
    </row>
    <row r="152" spans="1:12" ht="15">
      <c r="A152" s="69" t="s">
        <v>962</v>
      </c>
      <c r="B152" s="69" t="s">
        <v>1058</v>
      </c>
      <c r="C152" s="69">
        <v>2</v>
      </c>
      <c r="D152" s="87">
        <v>0.008306382356492758</v>
      </c>
      <c r="E152" s="87">
        <v>1.3152704347785915</v>
      </c>
      <c r="F152" s="69" t="s">
        <v>923</v>
      </c>
      <c r="G152" s="69" t="b">
        <v>0</v>
      </c>
      <c r="H152" s="69" t="b">
        <v>0</v>
      </c>
      <c r="I152" s="69" t="b">
        <v>0</v>
      </c>
      <c r="J152" s="69" t="b">
        <v>0</v>
      </c>
      <c r="K152" s="69" t="b">
        <v>0</v>
      </c>
      <c r="L152" s="69" t="b">
        <v>0</v>
      </c>
    </row>
    <row r="153" spans="1:12" ht="15">
      <c r="A153" s="69" t="s">
        <v>1058</v>
      </c>
      <c r="B153" s="69" t="s">
        <v>1059</v>
      </c>
      <c r="C153" s="69">
        <v>2</v>
      </c>
      <c r="D153" s="87">
        <v>0.008306382356492758</v>
      </c>
      <c r="E153" s="87">
        <v>1.6163004304425728</v>
      </c>
      <c r="F153" s="69" t="s">
        <v>923</v>
      </c>
      <c r="G153" s="69" t="b">
        <v>0</v>
      </c>
      <c r="H153" s="69" t="b">
        <v>0</v>
      </c>
      <c r="I153" s="69" t="b">
        <v>0</v>
      </c>
      <c r="J153" s="69" t="b">
        <v>0</v>
      </c>
      <c r="K153" s="69" t="b">
        <v>0</v>
      </c>
      <c r="L153" s="69" t="b">
        <v>0</v>
      </c>
    </row>
    <row r="154" spans="1:12" ht="15">
      <c r="A154" s="69" t="s">
        <v>1059</v>
      </c>
      <c r="B154" s="69" t="s">
        <v>1060</v>
      </c>
      <c r="C154" s="69">
        <v>2</v>
      </c>
      <c r="D154" s="87">
        <v>0.008306382356492758</v>
      </c>
      <c r="E154" s="87">
        <v>1.792391689498254</v>
      </c>
      <c r="F154" s="69" t="s">
        <v>923</v>
      </c>
      <c r="G154" s="69" t="b">
        <v>0</v>
      </c>
      <c r="H154" s="69" t="b">
        <v>0</v>
      </c>
      <c r="I154" s="69" t="b">
        <v>0</v>
      </c>
      <c r="J154" s="69" t="b">
        <v>0</v>
      </c>
      <c r="K154" s="69" t="b">
        <v>0</v>
      </c>
      <c r="L154" s="69" t="b">
        <v>0</v>
      </c>
    </row>
    <row r="155" spans="1:12" ht="15">
      <c r="A155" s="69" t="s">
        <v>1060</v>
      </c>
      <c r="B155" s="69" t="s">
        <v>1065</v>
      </c>
      <c r="C155" s="69">
        <v>2</v>
      </c>
      <c r="D155" s="87">
        <v>0.008306382356492758</v>
      </c>
      <c r="E155" s="87">
        <v>1.792391689498254</v>
      </c>
      <c r="F155" s="69" t="s">
        <v>923</v>
      </c>
      <c r="G155" s="69" t="b">
        <v>0</v>
      </c>
      <c r="H155" s="69" t="b">
        <v>0</v>
      </c>
      <c r="I155" s="69" t="b">
        <v>0</v>
      </c>
      <c r="J155" s="69" t="b">
        <v>0</v>
      </c>
      <c r="K155" s="69" t="b">
        <v>0</v>
      </c>
      <c r="L155" s="69" t="b">
        <v>0</v>
      </c>
    </row>
    <row r="156" spans="1:12" ht="15">
      <c r="A156" s="69" t="s">
        <v>1065</v>
      </c>
      <c r="B156" s="69" t="s">
        <v>1066</v>
      </c>
      <c r="C156" s="69">
        <v>2</v>
      </c>
      <c r="D156" s="87">
        <v>0.008306382356492758</v>
      </c>
      <c r="E156" s="87">
        <v>1.792391689498254</v>
      </c>
      <c r="F156" s="69" t="s">
        <v>923</v>
      </c>
      <c r="G156" s="69" t="b">
        <v>0</v>
      </c>
      <c r="H156" s="69" t="b">
        <v>0</v>
      </c>
      <c r="I156" s="69" t="b">
        <v>0</v>
      </c>
      <c r="J156" s="69" t="b">
        <v>0</v>
      </c>
      <c r="K156" s="69" t="b">
        <v>0</v>
      </c>
      <c r="L156" s="69" t="b">
        <v>0</v>
      </c>
    </row>
    <row r="157" spans="1:12" ht="15">
      <c r="A157" s="69" t="s">
        <v>1066</v>
      </c>
      <c r="B157" s="69" t="s">
        <v>959</v>
      </c>
      <c r="C157" s="69">
        <v>2</v>
      </c>
      <c r="D157" s="87">
        <v>0.008306382356492758</v>
      </c>
      <c r="E157" s="87">
        <v>1.4913616938342726</v>
      </c>
      <c r="F157" s="69" t="s">
        <v>923</v>
      </c>
      <c r="G157" s="69" t="b">
        <v>0</v>
      </c>
      <c r="H157" s="69" t="b">
        <v>0</v>
      </c>
      <c r="I157" s="69" t="b">
        <v>0</v>
      </c>
      <c r="J157" s="69" t="b">
        <v>0</v>
      </c>
      <c r="K157" s="69" t="b">
        <v>0</v>
      </c>
      <c r="L157" s="69" t="b">
        <v>0</v>
      </c>
    </row>
    <row r="158" spans="1:12" ht="15">
      <c r="A158" s="69" t="s">
        <v>959</v>
      </c>
      <c r="B158" s="69" t="s">
        <v>1067</v>
      </c>
      <c r="C158" s="69">
        <v>2</v>
      </c>
      <c r="D158" s="87">
        <v>0.008306382356492758</v>
      </c>
      <c r="E158" s="87">
        <v>1.4913616938342726</v>
      </c>
      <c r="F158" s="69" t="s">
        <v>923</v>
      </c>
      <c r="G158" s="69" t="b">
        <v>0</v>
      </c>
      <c r="H158" s="69" t="b">
        <v>0</v>
      </c>
      <c r="I158" s="69" t="b">
        <v>0</v>
      </c>
      <c r="J158" s="69" t="b">
        <v>0</v>
      </c>
      <c r="K158" s="69" t="b">
        <v>0</v>
      </c>
      <c r="L158" s="69" t="b">
        <v>0</v>
      </c>
    </row>
    <row r="159" spans="1:12" ht="15">
      <c r="A159" s="69" t="s">
        <v>1067</v>
      </c>
      <c r="B159" s="69" t="s">
        <v>960</v>
      </c>
      <c r="C159" s="69">
        <v>2</v>
      </c>
      <c r="D159" s="87">
        <v>0.008306382356492758</v>
      </c>
      <c r="E159" s="87">
        <v>1.4913616938342726</v>
      </c>
      <c r="F159" s="69" t="s">
        <v>923</v>
      </c>
      <c r="G159" s="69" t="b">
        <v>0</v>
      </c>
      <c r="H159" s="69" t="b">
        <v>0</v>
      </c>
      <c r="I159" s="69" t="b">
        <v>0</v>
      </c>
      <c r="J159" s="69" t="b">
        <v>0</v>
      </c>
      <c r="K159" s="69" t="b">
        <v>0</v>
      </c>
      <c r="L159" s="69" t="b">
        <v>0</v>
      </c>
    </row>
    <row r="160" spans="1:12" ht="15">
      <c r="A160" s="69" t="s">
        <v>965</v>
      </c>
      <c r="B160" s="69" t="s">
        <v>966</v>
      </c>
      <c r="C160" s="69">
        <v>2</v>
      </c>
      <c r="D160" s="87">
        <v>0</v>
      </c>
      <c r="E160" s="87">
        <v>1.0413926851582251</v>
      </c>
      <c r="F160" s="69" t="s">
        <v>924</v>
      </c>
      <c r="G160" s="69" t="b">
        <v>0</v>
      </c>
      <c r="H160" s="69" t="b">
        <v>0</v>
      </c>
      <c r="I160" s="69" t="b">
        <v>0</v>
      </c>
      <c r="J160" s="69" t="b">
        <v>0</v>
      </c>
      <c r="K160" s="69" t="b">
        <v>0</v>
      </c>
      <c r="L160" s="69" t="b">
        <v>0</v>
      </c>
    </row>
    <row r="161" spans="1:12" ht="15">
      <c r="A161" s="69" t="s">
        <v>966</v>
      </c>
      <c r="B161" s="69" t="s">
        <v>967</v>
      </c>
      <c r="C161" s="69">
        <v>2</v>
      </c>
      <c r="D161" s="87">
        <v>0</v>
      </c>
      <c r="E161" s="87">
        <v>1.0413926851582251</v>
      </c>
      <c r="F161" s="69" t="s">
        <v>924</v>
      </c>
      <c r="G161" s="69" t="b">
        <v>0</v>
      </c>
      <c r="H161" s="69" t="b">
        <v>0</v>
      </c>
      <c r="I161" s="69" t="b">
        <v>0</v>
      </c>
      <c r="J161" s="69" t="b">
        <v>0</v>
      </c>
      <c r="K161" s="69" t="b">
        <v>0</v>
      </c>
      <c r="L161" s="69" t="b">
        <v>0</v>
      </c>
    </row>
    <row r="162" spans="1:12" ht="15">
      <c r="A162" s="69" t="s">
        <v>967</v>
      </c>
      <c r="B162" s="69" t="s">
        <v>949</v>
      </c>
      <c r="C162" s="69">
        <v>2</v>
      </c>
      <c r="D162" s="87">
        <v>0</v>
      </c>
      <c r="E162" s="87">
        <v>1.0413926851582251</v>
      </c>
      <c r="F162" s="69" t="s">
        <v>924</v>
      </c>
      <c r="G162" s="69" t="b">
        <v>0</v>
      </c>
      <c r="H162" s="69" t="b">
        <v>0</v>
      </c>
      <c r="I162" s="69" t="b">
        <v>0</v>
      </c>
      <c r="J162" s="69" t="b">
        <v>0</v>
      </c>
      <c r="K162" s="69" t="b">
        <v>0</v>
      </c>
      <c r="L162" s="69" t="b">
        <v>0</v>
      </c>
    </row>
    <row r="163" spans="1:12" ht="15">
      <c r="A163" s="69" t="s">
        <v>949</v>
      </c>
      <c r="B163" s="69" t="s">
        <v>968</v>
      </c>
      <c r="C163" s="69">
        <v>2</v>
      </c>
      <c r="D163" s="87">
        <v>0</v>
      </c>
      <c r="E163" s="87">
        <v>1.0413926851582251</v>
      </c>
      <c r="F163" s="69" t="s">
        <v>924</v>
      </c>
      <c r="G163" s="69" t="b">
        <v>0</v>
      </c>
      <c r="H163" s="69" t="b">
        <v>0</v>
      </c>
      <c r="I163" s="69" t="b">
        <v>0</v>
      </c>
      <c r="J163" s="69" t="b">
        <v>0</v>
      </c>
      <c r="K163" s="69" t="b">
        <v>0</v>
      </c>
      <c r="L163" s="69" t="b">
        <v>0</v>
      </c>
    </row>
    <row r="164" spans="1:12" ht="15">
      <c r="A164" s="69" t="s">
        <v>968</v>
      </c>
      <c r="B164" s="69" t="s">
        <v>969</v>
      </c>
      <c r="C164" s="69">
        <v>2</v>
      </c>
      <c r="D164" s="87">
        <v>0</v>
      </c>
      <c r="E164" s="87">
        <v>1.0413926851582251</v>
      </c>
      <c r="F164" s="69" t="s">
        <v>924</v>
      </c>
      <c r="G164" s="69" t="b">
        <v>0</v>
      </c>
      <c r="H164" s="69" t="b">
        <v>0</v>
      </c>
      <c r="I164" s="69" t="b">
        <v>0</v>
      </c>
      <c r="J164" s="69" t="b">
        <v>0</v>
      </c>
      <c r="K164" s="69" t="b">
        <v>0</v>
      </c>
      <c r="L164" s="69" t="b">
        <v>0</v>
      </c>
    </row>
    <row r="165" spans="1:12" ht="15">
      <c r="A165" s="69" t="s">
        <v>969</v>
      </c>
      <c r="B165" s="69" t="s">
        <v>950</v>
      </c>
      <c r="C165" s="69">
        <v>2</v>
      </c>
      <c r="D165" s="87">
        <v>0</v>
      </c>
      <c r="E165" s="87">
        <v>1.0413926851582251</v>
      </c>
      <c r="F165" s="69" t="s">
        <v>924</v>
      </c>
      <c r="G165" s="69" t="b">
        <v>0</v>
      </c>
      <c r="H165" s="69" t="b">
        <v>0</v>
      </c>
      <c r="I165" s="69" t="b">
        <v>0</v>
      </c>
      <c r="J165" s="69" t="b">
        <v>0</v>
      </c>
      <c r="K165" s="69" t="b">
        <v>0</v>
      </c>
      <c r="L165" s="69" t="b">
        <v>0</v>
      </c>
    </row>
    <row r="166" spans="1:12" ht="15">
      <c r="A166" s="69" t="s">
        <v>950</v>
      </c>
      <c r="B166" s="69" t="s">
        <v>951</v>
      </c>
      <c r="C166" s="69">
        <v>2</v>
      </c>
      <c r="D166" s="87">
        <v>0</v>
      </c>
      <c r="E166" s="87">
        <v>1.0413926851582251</v>
      </c>
      <c r="F166" s="69" t="s">
        <v>924</v>
      </c>
      <c r="G166" s="69" t="b">
        <v>0</v>
      </c>
      <c r="H166" s="69" t="b">
        <v>0</v>
      </c>
      <c r="I166" s="69" t="b">
        <v>0</v>
      </c>
      <c r="J166" s="69" t="b">
        <v>0</v>
      </c>
      <c r="K166" s="69" t="b">
        <v>0</v>
      </c>
      <c r="L166" s="69" t="b">
        <v>0</v>
      </c>
    </row>
    <row r="167" spans="1:12" ht="15">
      <c r="A167" s="69" t="s">
        <v>951</v>
      </c>
      <c r="B167" s="69" t="s">
        <v>348</v>
      </c>
      <c r="C167" s="69">
        <v>2</v>
      </c>
      <c r="D167" s="87">
        <v>0</v>
      </c>
      <c r="E167" s="87">
        <v>1.0413926851582251</v>
      </c>
      <c r="F167" s="69" t="s">
        <v>924</v>
      </c>
      <c r="G167" s="69" t="b">
        <v>0</v>
      </c>
      <c r="H167" s="69" t="b">
        <v>0</v>
      </c>
      <c r="I167" s="69" t="b">
        <v>0</v>
      </c>
      <c r="J167" s="69" t="b">
        <v>0</v>
      </c>
      <c r="K167" s="69" t="b">
        <v>0</v>
      </c>
      <c r="L167" s="69" t="b">
        <v>0</v>
      </c>
    </row>
    <row r="168" spans="1:12" ht="15">
      <c r="A168" s="69" t="s">
        <v>348</v>
      </c>
      <c r="B168" s="69" t="s">
        <v>970</v>
      </c>
      <c r="C168" s="69">
        <v>2</v>
      </c>
      <c r="D168" s="87">
        <v>0</v>
      </c>
      <c r="E168" s="87">
        <v>1.0413926851582251</v>
      </c>
      <c r="F168" s="69" t="s">
        <v>924</v>
      </c>
      <c r="G168" s="69" t="b">
        <v>0</v>
      </c>
      <c r="H168" s="69" t="b">
        <v>0</v>
      </c>
      <c r="I168" s="69" t="b">
        <v>0</v>
      </c>
      <c r="J168" s="69" t="b">
        <v>0</v>
      </c>
      <c r="K168" s="69" t="b">
        <v>0</v>
      </c>
      <c r="L168" s="69" t="b">
        <v>0</v>
      </c>
    </row>
    <row r="169" spans="1:12" ht="15">
      <c r="A169" s="69" t="s">
        <v>970</v>
      </c>
      <c r="B169" s="69" t="s">
        <v>1092</v>
      </c>
      <c r="C169" s="69">
        <v>2</v>
      </c>
      <c r="D169" s="87">
        <v>0</v>
      </c>
      <c r="E169" s="87">
        <v>1.0413926851582251</v>
      </c>
      <c r="F169" s="69" t="s">
        <v>924</v>
      </c>
      <c r="G169" s="69" t="b">
        <v>0</v>
      </c>
      <c r="H169" s="69" t="b">
        <v>0</v>
      </c>
      <c r="I169" s="69" t="b">
        <v>0</v>
      </c>
      <c r="J169" s="69" t="b">
        <v>0</v>
      </c>
      <c r="K169" s="69" t="b">
        <v>0</v>
      </c>
      <c r="L169" s="69" t="b">
        <v>0</v>
      </c>
    </row>
    <row r="170" spans="1:12" ht="15">
      <c r="A170" s="69" t="s">
        <v>1092</v>
      </c>
      <c r="B170" s="69" t="s">
        <v>1093</v>
      </c>
      <c r="C170" s="69">
        <v>2</v>
      </c>
      <c r="D170" s="87">
        <v>0</v>
      </c>
      <c r="E170" s="87">
        <v>1.0413926851582251</v>
      </c>
      <c r="F170" s="69" t="s">
        <v>924</v>
      </c>
      <c r="G170" s="69" t="b">
        <v>0</v>
      </c>
      <c r="H170" s="69" t="b">
        <v>0</v>
      </c>
      <c r="I170" s="69" t="b">
        <v>0</v>
      </c>
      <c r="J170" s="69" t="b">
        <v>0</v>
      </c>
      <c r="K170" s="69" t="b">
        <v>0</v>
      </c>
      <c r="L170"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369</v>
      </c>
      <c r="B2" s="63">
        <v>80</v>
      </c>
    </row>
    <row r="3" spans="1:2" ht="15">
      <c r="A3" s="107" t="s">
        <v>693</v>
      </c>
      <c r="B3" s="63">
        <v>2</v>
      </c>
    </row>
    <row r="4" spans="1:2" ht="15">
      <c r="A4" s="107" t="s">
        <v>716</v>
      </c>
      <c r="B4" s="63">
        <v>0</v>
      </c>
    </row>
    <row r="5" spans="1:2" ht="15">
      <c r="A5" s="107" t="s">
        <v>713</v>
      </c>
      <c r="B5" s="63">
        <v>0</v>
      </c>
    </row>
    <row r="6" spans="1:2" ht="15">
      <c r="A6" s="107" t="s">
        <v>715</v>
      </c>
      <c r="B6" s="63">
        <v>0</v>
      </c>
    </row>
    <row r="7" spans="1:2" ht="15">
      <c r="A7" s="107" t="s">
        <v>714</v>
      </c>
      <c r="B7" s="63">
        <v>0</v>
      </c>
    </row>
    <row r="8" spans="1:2" ht="15">
      <c r="A8" s="107" t="s">
        <v>712</v>
      </c>
      <c r="B8" s="63">
        <v>0</v>
      </c>
    </row>
    <row r="9" spans="1:2" ht="15">
      <c r="A9" s="107" t="s">
        <v>711</v>
      </c>
      <c r="B9" s="63">
        <v>0</v>
      </c>
    </row>
    <row r="10" spans="1:2" ht="15">
      <c r="A10" s="107" t="s">
        <v>707</v>
      </c>
      <c r="B10" s="63">
        <v>0</v>
      </c>
    </row>
    <row r="11" spans="1:2" ht="15">
      <c r="A11" s="107" t="s">
        <v>706</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434</v>
      </c>
      <c r="B1" s="13" t="s">
        <v>264</v>
      </c>
      <c r="C1" s="13" t="s">
        <v>193</v>
      </c>
      <c r="D1" s="13" t="s">
        <v>338</v>
      </c>
    </row>
    <row r="2" spans="1:4" ht="15">
      <c r="A2" s="63" t="s">
        <v>369</v>
      </c>
      <c r="B2" s="63" t="s">
        <v>435</v>
      </c>
      <c r="C2" s="69" t="s">
        <v>387</v>
      </c>
      <c r="D2" s="129">
        <v>43660.63070601852</v>
      </c>
    </row>
    <row r="3" spans="1:4" ht="15">
      <c r="A3" s="63" t="s">
        <v>369</v>
      </c>
      <c r="B3" s="63" t="s">
        <v>349</v>
      </c>
      <c r="C3" s="69" t="s">
        <v>387</v>
      </c>
      <c r="D3" s="129">
        <v>43660.63070601852</v>
      </c>
    </row>
    <row r="4" spans="1:4" ht="15">
      <c r="A4" s="63" t="s">
        <v>369</v>
      </c>
      <c r="B4" s="63" t="s">
        <v>436</v>
      </c>
      <c r="C4" s="69" t="s">
        <v>387</v>
      </c>
      <c r="D4" s="129">
        <v>43660.63070601852</v>
      </c>
    </row>
    <row r="5" spans="1:4" ht="15">
      <c r="A5" s="63" t="s">
        <v>369</v>
      </c>
      <c r="B5" s="63" t="s">
        <v>437</v>
      </c>
      <c r="C5" s="69" t="s">
        <v>387</v>
      </c>
      <c r="D5" s="129">
        <v>43660.63070601852</v>
      </c>
    </row>
    <row r="6" spans="1:4" ht="15">
      <c r="A6" s="63" t="s">
        <v>369</v>
      </c>
      <c r="B6" s="63" t="s">
        <v>438</v>
      </c>
      <c r="C6" s="69" t="s">
        <v>387</v>
      </c>
      <c r="D6" s="129">
        <v>43660.63070601852</v>
      </c>
    </row>
    <row r="7" spans="1:4" ht="15">
      <c r="A7" s="63" t="s">
        <v>369</v>
      </c>
      <c r="B7" s="63" t="s">
        <v>439</v>
      </c>
      <c r="C7" s="69" t="s">
        <v>387</v>
      </c>
      <c r="D7" s="129">
        <v>43660.63070601852</v>
      </c>
    </row>
    <row r="8" spans="1:4" ht="15">
      <c r="A8" s="63" t="s">
        <v>369</v>
      </c>
      <c r="B8" s="63" t="s">
        <v>374</v>
      </c>
      <c r="C8" s="69" t="s">
        <v>387</v>
      </c>
      <c r="D8" s="129">
        <v>43660.63070601852</v>
      </c>
    </row>
    <row r="9" spans="1:4" ht="15">
      <c r="A9" s="63" t="s">
        <v>369</v>
      </c>
      <c r="B9" s="63" t="s">
        <v>440</v>
      </c>
      <c r="C9" s="69" t="s">
        <v>387</v>
      </c>
      <c r="D9" s="129">
        <v>43660.63070601852</v>
      </c>
    </row>
    <row r="10" spans="1:4" ht="15">
      <c r="A10" s="63" t="s">
        <v>369</v>
      </c>
      <c r="B10" s="63" t="s">
        <v>441</v>
      </c>
      <c r="C10" s="69" t="s">
        <v>387</v>
      </c>
      <c r="D10" s="129">
        <v>43660.63070601852</v>
      </c>
    </row>
    <row r="11" spans="1:4" ht="15">
      <c r="A11" s="63" t="s">
        <v>369</v>
      </c>
      <c r="B11" s="63" t="s">
        <v>400</v>
      </c>
      <c r="C11" s="69" t="s">
        <v>387</v>
      </c>
      <c r="D11" s="129">
        <v>43660.63070601852</v>
      </c>
    </row>
    <row r="12" spans="1:4" ht="15">
      <c r="A12" s="63" t="s">
        <v>369</v>
      </c>
      <c r="B12" s="63" t="s">
        <v>442</v>
      </c>
      <c r="C12" s="69" t="s">
        <v>392</v>
      </c>
      <c r="D12" s="129">
        <v>43656.98128472222</v>
      </c>
    </row>
    <row r="13" spans="1:4" ht="15">
      <c r="A13" s="63" t="s">
        <v>369</v>
      </c>
      <c r="B13" s="63" t="s">
        <v>443</v>
      </c>
      <c r="C13" s="69" t="s">
        <v>392</v>
      </c>
      <c r="D13" s="129">
        <v>43656.98128472222</v>
      </c>
    </row>
    <row r="14" spans="1:4" ht="15">
      <c r="A14" s="63" t="s">
        <v>369</v>
      </c>
      <c r="B14" s="63" t="s">
        <v>409</v>
      </c>
      <c r="C14" s="69" t="s">
        <v>392</v>
      </c>
      <c r="D14" s="129">
        <v>43656.98128472222</v>
      </c>
    </row>
    <row r="15" spans="1:4" ht="15">
      <c r="A15" s="63" t="s">
        <v>369</v>
      </c>
      <c r="B15" s="63">
        <v>60</v>
      </c>
      <c r="C15" s="69" t="s">
        <v>392</v>
      </c>
      <c r="D15" s="129">
        <v>43656.98128472222</v>
      </c>
    </row>
    <row r="16" spans="1:4" ht="15">
      <c r="A16" s="63" t="s">
        <v>369</v>
      </c>
      <c r="B16" s="63" t="s">
        <v>345</v>
      </c>
      <c r="C16" s="69" t="s">
        <v>392</v>
      </c>
      <c r="D16" s="129">
        <v>43656.98128472222</v>
      </c>
    </row>
    <row r="17" spans="1:4" ht="15">
      <c r="A17" s="63" t="s">
        <v>369</v>
      </c>
      <c r="B17" s="63" t="s">
        <v>444</v>
      </c>
      <c r="C17" s="69" t="s">
        <v>392</v>
      </c>
      <c r="D17" s="129">
        <v>43656.98128472222</v>
      </c>
    </row>
    <row r="18" spans="1:4" ht="15">
      <c r="A18" s="63" t="s">
        <v>369</v>
      </c>
      <c r="B18" s="63" t="s">
        <v>445</v>
      </c>
      <c r="C18" s="69" t="s">
        <v>392</v>
      </c>
      <c r="D18" s="129">
        <v>43656.98128472222</v>
      </c>
    </row>
    <row r="19" spans="1:4" ht="15">
      <c r="A19" s="63" t="s">
        <v>369</v>
      </c>
      <c r="B19" s="63" t="s">
        <v>446</v>
      </c>
      <c r="C19" s="69" t="s">
        <v>391</v>
      </c>
      <c r="D19" s="129">
        <v>43657.011030092595</v>
      </c>
    </row>
    <row r="20" spans="1:4" ht="15">
      <c r="A20" s="63" t="s">
        <v>369</v>
      </c>
      <c r="B20" s="63" t="s">
        <v>351</v>
      </c>
      <c r="C20" s="69" t="s">
        <v>391</v>
      </c>
      <c r="D20" s="129">
        <v>43657.011030092595</v>
      </c>
    </row>
    <row r="21" spans="1:4" ht="15">
      <c r="A21" s="63" t="s">
        <v>369</v>
      </c>
      <c r="B21" s="63" t="s">
        <v>344</v>
      </c>
      <c r="C21" s="69" t="s">
        <v>391</v>
      </c>
      <c r="D21" s="129">
        <v>43657.011030092595</v>
      </c>
    </row>
    <row r="22" spans="1:4" ht="15">
      <c r="A22" s="63" t="s">
        <v>369</v>
      </c>
      <c r="B22" s="63" t="s">
        <v>443</v>
      </c>
      <c r="C22" s="69" t="s">
        <v>391</v>
      </c>
      <c r="D22" s="129">
        <v>43657.011030092595</v>
      </c>
    </row>
    <row r="23" spans="1:4" ht="15">
      <c r="A23" s="63" t="s">
        <v>369</v>
      </c>
      <c r="B23" s="63" t="s">
        <v>447</v>
      </c>
      <c r="C23" s="69" t="s">
        <v>391</v>
      </c>
      <c r="D23" s="129">
        <v>43657.011030092595</v>
      </c>
    </row>
    <row r="24" spans="1:4" ht="15">
      <c r="A24" s="63" t="s">
        <v>369</v>
      </c>
      <c r="B24" s="63" t="s">
        <v>342</v>
      </c>
      <c r="C24" s="69" t="s">
        <v>391</v>
      </c>
      <c r="D24" s="129">
        <v>43657.011030092595</v>
      </c>
    </row>
    <row r="25" spans="1:4" ht="15">
      <c r="A25" s="63" t="s">
        <v>369</v>
      </c>
      <c r="B25" s="63" t="s">
        <v>413</v>
      </c>
      <c r="C25" s="69" t="s">
        <v>391</v>
      </c>
      <c r="D25" s="129">
        <v>43657.011030092595</v>
      </c>
    </row>
    <row r="26" spans="1:4" ht="15">
      <c r="A26" s="63" t="s">
        <v>369</v>
      </c>
      <c r="B26" s="63" t="s">
        <v>410</v>
      </c>
      <c r="C26" s="69" t="s">
        <v>391</v>
      </c>
      <c r="D26" s="129">
        <v>43657.011030092595</v>
      </c>
    </row>
    <row r="27" spans="1:4" ht="15">
      <c r="A27" s="63" t="s">
        <v>369</v>
      </c>
      <c r="B27" s="63" t="s">
        <v>352</v>
      </c>
      <c r="C27" s="69" t="s">
        <v>391</v>
      </c>
      <c r="D27" s="129">
        <v>43657.011030092595</v>
      </c>
    </row>
    <row r="28" spans="1:4" ht="15">
      <c r="A28" s="63" t="s">
        <v>369</v>
      </c>
      <c r="B28" s="63" t="s">
        <v>445</v>
      </c>
      <c r="C28" s="69" t="s">
        <v>391</v>
      </c>
      <c r="D28" s="129">
        <v>43657.011030092595</v>
      </c>
    </row>
    <row r="29" spans="1:4" ht="15">
      <c r="A29" s="63" t="s">
        <v>369</v>
      </c>
      <c r="B29" s="63" t="s">
        <v>440</v>
      </c>
      <c r="C29" s="69" t="s">
        <v>391</v>
      </c>
      <c r="D29" s="129">
        <v>43657.011030092595</v>
      </c>
    </row>
    <row r="30" spans="1:4" ht="15">
      <c r="A30" s="63" t="s">
        <v>369</v>
      </c>
      <c r="B30" s="63" t="s">
        <v>448</v>
      </c>
      <c r="C30" s="69" t="s">
        <v>386</v>
      </c>
      <c r="D30" s="129">
        <v>43657.00068287037</v>
      </c>
    </row>
    <row r="31" spans="1:4" ht="15">
      <c r="A31" s="63" t="s">
        <v>369</v>
      </c>
      <c r="B31" s="63" t="s">
        <v>401</v>
      </c>
      <c r="C31" s="69" t="s">
        <v>386</v>
      </c>
      <c r="D31" s="129">
        <v>43657.00068287037</v>
      </c>
    </row>
    <row r="32" spans="1:4" ht="15">
      <c r="A32" s="63" t="s">
        <v>369</v>
      </c>
      <c r="B32" s="63" t="s">
        <v>342</v>
      </c>
      <c r="C32" s="69" t="s">
        <v>386</v>
      </c>
      <c r="D32" s="129">
        <v>43657.00068287037</v>
      </c>
    </row>
    <row r="33" spans="1:4" ht="15">
      <c r="A33" s="63" t="s">
        <v>369</v>
      </c>
      <c r="B33" s="63" t="s">
        <v>449</v>
      </c>
      <c r="C33" s="69" t="s">
        <v>386</v>
      </c>
      <c r="D33" s="129">
        <v>43657.00068287037</v>
      </c>
    </row>
    <row r="34" spans="1:4" ht="15">
      <c r="A34" s="63" t="s">
        <v>369</v>
      </c>
      <c r="B34" s="63" t="s">
        <v>373</v>
      </c>
      <c r="C34" s="69" t="s">
        <v>386</v>
      </c>
      <c r="D34" s="129">
        <v>43657.00068287037</v>
      </c>
    </row>
    <row r="35" spans="1:4" ht="15">
      <c r="A35" s="63" t="s">
        <v>369</v>
      </c>
      <c r="B35" s="63" t="s">
        <v>445</v>
      </c>
      <c r="C35" s="69" t="s">
        <v>386</v>
      </c>
      <c r="D35" s="129">
        <v>43657.00068287037</v>
      </c>
    </row>
    <row r="36" spans="1:4" ht="15">
      <c r="A36" s="63" t="s">
        <v>369</v>
      </c>
      <c r="B36" s="63" t="s">
        <v>440</v>
      </c>
      <c r="C36" s="69" t="s">
        <v>386</v>
      </c>
      <c r="D36" s="129">
        <v>43657.00068287037</v>
      </c>
    </row>
    <row r="37" spans="1:4" ht="15">
      <c r="A37" s="63" t="s">
        <v>369</v>
      </c>
      <c r="B37" s="63" t="s">
        <v>450</v>
      </c>
      <c r="C37" s="69" t="s">
        <v>390</v>
      </c>
      <c r="D37" s="129">
        <v>43656.995034722226</v>
      </c>
    </row>
    <row r="38" spans="1:4" ht="15">
      <c r="A38" s="63" t="s">
        <v>369</v>
      </c>
      <c r="B38" s="63" t="s">
        <v>451</v>
      </c>
      <c r="C38" s="69" t="s">
        <v>390</v>
      </c>
      <c r="D38" s="129">
        <v>43656.995034722226</v>
      </c>
    </row>
    <row r="39" spans="1:4" ht="15">
      <c r="A39" s="63" t="s">
        <v>369</v>
      </c>
      <c r="B39" s="63" t="s">
        <v>400</v>
      </c>
      <c r="C39" s="69" t="s">
        <v>390</v>
      </c>
      <c r="D39" s="129">
        <v>43656.995034722226</v>
      </c>
    </row>
    <row r="40" spans="1:4" ht="15">
      <c r="A40" s="63" t="s">
        <v>369</v>
      </c>
      <c r="B40" s="63" t="s">
        <v>402</v>
      </c>
      <c r="C40" s="69" t="s">
        <v>390</v>
      </c>
      <c r="D40" s="129">
        <v>43656.995034722226</v>
      </c>
    </row>
    <row r="41" spans="1:4" ht="15">
      <c r="A41" s="63" t="s">
        <v>369</v>
      </c>
      <c r="B41" s="63" t="s">
        <v>452</v>
      </c>
      <c r="C41" s="69" t="s">
        <v>390</v>
      </c>
      <c r="D41" s="129">
        <v>43656.995034722226</v>
      </c>
    </row>
    <row r="42" spans="1:4" ht="15">
      <c r="A42" s="63" t="s">
        <v>369</v>
      </c>
      <c r="B42" s="63" t="s">
        <v>445</v>
      </c>
      <c r="C42" s="69" t="s">
        <v>390</v>
      </c>
      <c r="D42" s="129">
        <v>43656.995034722226</v>
      </c>
    </row>
    <row r="43" spans="1:4" ht="15">
      <c r="A43" s="63" t="s">
        <v>369</v>
      </c>
      <c r="B43" s="63" t="s">
        <v>440</v>
      </c>
      <c r="C43" s="69" t="s">
        <v>390</v>
      </c>
      <c r="D43" s="129">
        <v>43656.995034722226</v>
      </c>
    </row>
    <row r="44" spans="1:4" ht="15">
      <c r="A44" s="63" t="s">
        <v>369</v>
      </c>
      <c r="B44" s="63" t="s">
        <v>453</v>
      </c>
      <c r="C44" s="69" t="s">
        <v>389</v>
      </c>
      <c r="D44" s="129">
        <v>43656.98375</v>
      </c>
    </row>
    <row r="45" spans="1:4" ht="15">
      <c r="A45" s="63" t="s">
        <v>369</v>
      </c>
      <c r="B45" s="63" t="s">
        <v>447</v>
      </c>
      <c r="C45" s="69" t="s">
        <v>389</v>
      </c>
      <c r="D45" s="129">
        <v>43656.98375</v>
      </c>
    </row>
    <row r="46" spans="1:4" ht="15">
      <c r="A46" s="63" t="s">
        <v>369</v>
      </c>
      <c r="B46" s="63" t="s">
        <v>454</v>
      </c>
      <c r="C46" s="69" t="s">
        <v>389</v>
      </c>
      <c r="D46" s="129">
        <v>43656.98375</v>
      </c>
    </row>
    <row r="47" spans="1:4" ht="15">
      <c r="A47" s="63" t="s">
        <v>369</v>
      </c>
      <c r="B47" s="63" t="s">
        <v>409</v>
      </c>
      <c r="C47" s="69" t="s">
        <v>389</v>
      </c>
      <c r="D47" s="129">
        <v>43656.98375</v>
      </c>
    </row>
    <row r="48" spans="1:4" ht="15">
      <c r="A48" s="63" t="s">
        <v>369</v>
      </c>
      <c r="B48" s="63" t="s">
        <v>445</v>
      </c>
      <c r="C48" s="69" t="s">
        <v>389</v>
      </c>
      <c r="D48" s="129">
        <v>43656.98375</v>
      </c>
    </row>
    <row r="49" spans="1:4" ht="15">
      <c r="A49" s="63" t="s">
        <v>369</v>
      </c>
      <c r="B49" s="63" t="s">
        <v>440</v>
      </c>
      <c r="C49" s="69" t="s">
        <v>389</v>
      </c>
      <c r="D49" s="129">
        <v>43656.98375</v>
      </c>
    </row>
    <row r="50" spans="1:4" ht="15">
      <c r="A50" s="63" t="s">
        <v>369</v>
      </c>
      <c r="B50" s="63" t="s">
        <v>445</v>
      </c>
      <c r="C50" s="69" t="s">
        <v>388</v>
      </c>
      <c r="D50" s="129">
        <v>43656.97730324074</v>
      </c>
    </row>
    <row r="51" spans="1:4" ht="15">
      <c r="A51" s="63" t="s">
        <v>369</v>
      </c>
      <c r="B51" s="63" t="s">
        <v>443</v>
      </c>
      <c r="C51" s="69" t="s">
        <v>388</v>
      </c>
      <c r="D51" s="129">
        <v>43656.97730324074</v>
      </c>
    </row>
    <row r="52" spans="1:4" ht="15">
      <c r="A52" s="63" t="s">
        <v>369</v>
      </c>
      <c r="B52" s="63" t="s">
        <v>447</v>
      </c>
      <c r="C52" s="69" t="s">
        <v>388</v>
      </c>
      <c r="D52" s="129">
        <v>43656.97730324074</v>
      </c>
    </row>
    <row r="53" spans="1:4" ht="15">
      <c r="A53" s="63" t="s">
        <v>369</v>
      </c>
      <c r="B53" s="63" t="s">
        <v>342</v>
      </c>
      <c r="C53" s="69" t="s">
        <v>388</v>
      </c>
      <c r="D53" s="129">
        <v>43656.97730324074</v>
      </c>
    </row>
    <row r="54" spans="1:4" ht="15">
      <c r="A54" s="63" t="s">
        <v>369</v>
      </c>
      <c r="B54" s="63" t="s">
        <v>440</v>
      </c>
      <c r="C54" s="69" t="s">
        <v>388</v>
      </c>
      <c r="D54" s="129">
        <v>43656.97730324074</v>
      </c>
    </row>
    <row r="55" spans="1:4" ht="15">
      <c r="A55" s="63" t="s">
        <v>366</v>
      </c>
      <c r="B55" s="63" t="s">
        <v>440</v>
      </c>
      <c r="C55" s="69" t="s">
        <v>379</v>
      </c>
      <c r="D55" s="129">
        <v>43654.69541666667</v>
      </c>
    </row>
    <row r="56" spans="1:4" ht="15">
      <c r="A56" s="63" t="s">
        <v>366</v>
      </c>
      <c r="B56" s="63" t="s">
        <v>455</v>
      </c>
      <c r="C56" s="69" t="s">
        <v>379</v>
      </c>
      <c r="D56" s="129">
        <v>43654.69541666667</v>
      </c>
    </row>
    <row r="57" spans="1:4" ht="15">
      <c r="A57" s="63" t="s">
        <v>366</v>
      </c>
      <c r="B57" s="63" t="s">
        <v>456</v>
      </c>
      <c r="C57" s="69" t="s">
        <v>379</v>
      </c>
      <c r="D57" s="129">
        <v>43654.69541666667</v>
      </c>
    </row>
    <row r="58" spans="1:4" ht="15">
      <c r="A58" s="63" t="s">
        <v>366</v>
      </c>
      <c r="B58" s="63" t="s">
        <v>457</v>
      </c>
      <c r="C58" s="69" t="s">
        <v>379</v>
      </c>
      <c r="D58" s="129">
        <v>43654.69541666667</v>
      </c>
    </row>
    <row r="59" spans="1:4" ht="15">
      <c r="A59" s="63" t="s">
        <v>366</v>
      </c>
      <c r="B59" s="63" t="s">
        <v>372</v>
      </c>
      <c r="C59" s="69" t="s">
        <v>379</v>
      </c>
      <c r="D59" s="129">
        <v>43654.69541666667</v>
      </c>
    </row>
    <row r="60" spans="1:4" ht="15">
      <c r="A60" s="63" t="s">
        <v>366</v>
      </c>
      <c r="B60" s="63" t="s">
        <v>458</v>
      </c>
      <c r="C60" s="69" t="s">
        <v>379</v>
      </c>
      <c r="D60" s="129">
        <v>43654.69541666667</v>
      </c>
    </row>
    <row r="61" spans="1:4" ht="15">
      <c r="A61" s="63" t="s">
        <v>366</v>
      </c>
      <c r="B61" s="63" t="s">
        <v>459</v>
      </c>
      <c r="C61" s="69" t="s">
        <v>379</v>
      </c>
      <c r="D61" s="129">
        <v>43654.69541666667</v>
      </c>
    </row>
    <row r="62" spans="1:4" ht="15">
      <c r="A62" s="63" t="s">
        <v>366</v>
      </c>
      <c r="B62" s="63" t="s">
        <v>460</v>
      </c>
      <c r="C62" s="69" t="s">
        <v>379</v>
      </c>
      <c r="D62" s="129">
        <v>43654.69541666667</v>
      </c>
    </row>
    <row r="63" spans="1:4" ht="15">
      <c r="A63" s="63" t="s">
        <v>366</v>
      </c>
      <c r="B63" s="63" t="s">
        <v>461</v>
      </c>
      <c r="C63" s="69" t="s">
        <v>379</v>
      </c>
      <c r="D63" s="129">
        <v>43654.69541666667</v>
      </c>
    </row>
    <row r="64" spans="1:4" ht="15">
      <c r="A64" s="63" t="s">
        <v>366</v>
      </c>
      <c r="B64" s="63" t="s">
        <v>462</v>
      </c>
      <c r="C64" s="69" t="s">
        <v>379</v>
      </c>
      <c r="D64" s="129">
        <v>43654.69541666667</v>
      </c>
    </row>
    <row r="65" spans="1:4" ht="15">
      <c r="A65" s="63" t="s">
        <v>366</v>
      </c>
      <c r="B65" s="63" t="s">
        <v>463</v>
      </c>
      <c r="C65" s="69" t="s">
        <v>379</v>
      </c>
      <c r="D65" s="129">
        <v>43654.69541666667</v>
      </c>
    </row>
    <row r="66" spans="1:4" ht="15">
      <c r="A66" s="63" t="s">
        <v>366</v>
      </c>
      <c r="B66" s="63" t="s">
        <v>464</v>
      </c>
      <c r="C66" s="69" t="s">
        <v>379</v>
      </c>
      <c r="D66" s="129">
        <v>43654.69541666667</v>
      </c>
    </row>
    <row r="67" spans="1:4" ht="15">
      <c r="A67" s="63" t="s">
        <v>366</v>
      </c>
      <c r="B67" s="63" t="s">
        <v>420</v>
      </c>
      <c r="C67" s="69" t="s">
        <v>379</v>
      </c>
      <c r="D67" s="129">
        <v>43654.69541666667</v>
      </c>
    </row>
    <row r="68" spans="1:4" ht="15">
      <c r="A68" s="63" t="s">
        <v>366</v>
      </c>
      <c r="B68" s="63" t="s">
        <v>421</v>
      </c>
      <c r="C68" s="69" t="s">
        <v>379</v>
      </c>
      <c r="D68" s="129">
        <v>43654.69541666667</v>
      </c>
    </row>
    <row r="69" spans="1:4" ht="15">
      <c r="A69" s="63" t="s">
        <v>366</v>
      </c>
      <c r="B69" s="63" t="s">
        <v>465</v>
      </c>
      <c r="C69" s="69" t="s">
        <v>379</v>
      </c>
      <c r="D69" s="129">
        <v>43654.69541666667</v>
      </c>
    </row>
    <row r="70" spans="1:4" ht="15">
      <c r="A70" s="63" t="s">
        <v>366</v>
      </c>
      <c r="B70" s="63" t="s">
        <v>466</v>
      </c>
      <c r="C70" s="69" t="s">
        <v>379</v>
      </c>
      <c r="D70" s="129">
        <v>43654.69541666667</v>
      </c>
    </row>
    <row r="71" spans="1:4" ht="15">
      <c r="A71" s="63" t="s">
        <v>366</v>
      </c>
      <c r="B71" s="63" t="s">
        <v>354</v>
      </c>
      <c r="C71" s="69" t="s">
        <v>379</v>
      </c>
      <c r="D71" s="129">
        <v>43654.69541666667</v>
      </c>
    </row>
    <row r="72" spans="1:4" ht="15">
      <c r="A72" s="63" t="s">
        <v>366</v>
      </c>
      <c r="B72" s="63" t="s">
        <v>422</v>
      </c>
      <c r="C72" s="69" t="s">
        <v>379</v>
      </c>
      <c r="D72" s="129">
        <v>43654.69541666667</v>
      </c>
    </row>
    <row r="73" spans="1:4" ht="15">
      <c r="A73" s="63" t="s">
        <v>366</v>
      </c>
      <c r="B73" s="63" t="s">
        <v>467</v>
      </c>
      <c r="C73" s="69" t="s">
        <v>379</v>
      </c>
      <c r="D73" s="129">
        <v>43654.69541666667</v>
      </c>
    </row>
    <row r="74" spans="1:4" ht="15">
      <c r="A74" s="63" t="s">
        <v>366</v>
      </c>
      <c r="B74" s="63" t="s">
        <v>468</v>
      </c>
      <c r="C74" s="69" t="s">
        <v>379</v>
      </c>
      <c r="D74" s="129">
        <v>43654.69541666667</v>
      </c>
    </row>
    <row r="75" spans="1:4" ht="15">
      <c r="A75" s="63" t="s">
        <v>366</v>
      </c>
      <c r="B75" s="63" t="s">
        <v>469</v>
      </c>
      <c r="C75" s="69" t="s">
        <v>379</v>
      </c>
      <c r="D75" s="129">
        <v>43654.69541666667</v>
      </c>
    </row>
    <row r="76" spans="1:4" ht="15">
      <c r="A76" s="63" t="s">
        <v>366</v>
      </c>
      <c r="B76" s="63" t="s">
        <v>470</v>
      </c>
      <c r="C76" s="69" t="s">
        <v>379</v>
      </c>
      <c r="D76" s="129">
        <v>43654.69541666667</v>
      </c>
    </row>
    <row r="77" spans="1:4" ht="15">
      <c r="A77" s="63" t="s">
        <v>366</v>
      </c>
      <c r="B77" s="63" t="s">
        <v>423</v>
      </c>
      <c r="C77" s="69" t="s">
        <v>379</v>
      </c>
      <c r="D77" s="129">
        <v>43654.69541666667</v>
      </c>
    </row>
    <row r="78" spans="1:4" ht="15">
      <c r="A78" s="63" t="s">
        <v>366</v>
      </c>
      <c r="B78" s="63" t="s">
        <v>471</v>
      </c>
      <c r="C78" s="69" t="s">
        <v>379</v>
      </c>
      <c r="D78" s="129">
        <v>43654.69541666667</v>
      </c>
    </row>
    <row r="79" spans="1:4" ht="15">
      <c r="A79" s="63" t="s">
        <v>366</v>
      </c>
      <c r="B79" s="63" t="s">
        <v>472</v>
      </c>
      <c r="C79" s="69" t="s">
        <v>379</v>
      </c>
      <c r="D79" s="129">
        <v>43654.69541666667</v>
      </c>
    </row>
    <row r="80" spans="1:4" ht="15">
      <c r="A80" s="63" t="s">
        <v>366</v>
      </c>
      <c r="B80" s="63" t="s">
        <v>445</v>
      </c>
      <c r="C80" s="69" t="s">
        <v>379</v>
      </c>
      <c r="D80" s="129">
        <v>43654.69541666667</v>
      </c>
    </row>
    <row r="81" spans="1:4" ht="15">
      <c r="A81" s="63" t="s">
        <v>366</v>
      </c>
      <c r="B81" s="63" t="s">
        <v>437</v>
      </c>
      <c r="C81" s="69" t="s">
        <v>379</v>
      </c>
      <c r="D81" s="129">
        <v>43654.69541666667</v>
      </c>
    </row>
    <row r="82" spans="1:4" ht="15">
      <c r="A82" s="63" t="s">
        <v>366</v>
      </c>
      <c r="B82" s="63" t="s">
        <v>424</v>
      </c>
      <c r="C82" s="69" t="s">
        <v>379</v>
      </c>
      <c r="D82" s="129">
        <v>43654.69541666667</v>
      </c>
    </row>
    <row r="83" spans="1:4" ht="15">
      <c r="A83" s="63" t="s">
        <v>366</v>
      </c>
      <c r="B83" s="63" t="s">
        <v>425</v>
      </c>
      <c r="C83" s="69" t="s">
        <v>379</v>
      </c>
      <c r="D83" s="129">
        <v>43654.69541666667</v>
      </c>
    </row>
    <row r="84" spans="1:4" ht="15">
      <c r="A84" s="63" t="s">
        <v>366</v>
      </c>
      <c r="B84" s="63" t="s">
        <v>473</v>
      </c>
      <c r="C84" s="69" t="s">
        <v>379</v>
      </c>
      <c r="D84" s="129">
        <v>43654.69541666667</v>
      </c>
    </row>
    <row r="85" spans="1:4" ht="15">
      <c r="A85" s="63" t="s">
        <v>366</v>
      </c>
      <c r="B85" s="63" t="s">
        <v>358</v>
      </c>
      <c r="C85" s="69" t="s">
        <v>379</v>
      </c>
      <c r="D85" s="129">
        <v>43654.69541666667</v>
      </c>
    </row>
    <row r="86" spans="1:4" ht="15">
      <c r="A86" s="63" t="s">
        <v>366</v>
      </c>
      <c r="B86" s="63" t="s">
        <v>474</v>
      </c>
      <c r="C86" s="69" t="s">
        <v>379</v>
      </c>
      <c r="D86" s="129">
        <v>43654.69541666667</v>
      </c>
    </row>
    <row r="87" spans="1:4" ht="15">
      <c r="A87" s="63" t="s">
        <v>366</v>
      </c>
      <c r="B87" s="63" t="s">
        <v>350</v>
      </c>
      <c r="C87" s="69" t="s">
        <v>379</v>
      </c>
      <c r="D87" s="129">
        <v>43654.69541666667</v>
      </c>
    </row>
    <row r="88" spans="1:4" ht="15">
      <c r="A88" s="63" t="s">
        <v>366</v>
      </c>
      <c r="B88" s="63" t="s">
        <v>426</v>
      </c>
      <c r="C88" s="69" t="s">
        <v>379</v>
      </c>
      <c r="D88" s="129">
        <v>43654.69541666667</v>
      </c>
    </row>
    <row r="89" spans="1:4" ht="15">
      <c r="A89" s="63" t="s">
        <v>366</v>
      </c>
      <c r="B89" s="63" t="s">
        <v>439</v>
      </c>
      <c r="C89" s="69" t="s">
        <v>379</v>
      </c>
      <c r="D89" s="129">
        <v>43654.69541666667</v>
      </c>
    </row>
    <row r="90" spans="1:4" ht="15">
      <c r="A90" s="63" t="s">
        <v>366</v>
      </c>
      <c r="B90" s="63" t="s">
        <v>407</v>
      </c>
      <c r="C90" s="69" t="s">
        <v>379</v>
      </c>
      <c r="D90" s="129">
        <v>43654.69541666667</v>
      </c>
    </row>
    <row r="91" spans="1:4" ht="15">
      <c r="A91" s="63" t="s">
        <v>366</v>
      </c>
      <c r="B91" s="63" t="s">
        <v>408</v>
      </c>
      <c r="C91" s="69" t="s">
        <v>379</v>
      </c>
      <c r="D91" s="129">
        <v>43654.69541666667</v>
      </c>
    </row>
    <row r="92" spans="1:4" ht="15">
      <c r="A92" s="63" t="s">
        <v>366</v>
      </c>
      <c r="B92" s="63" t="s">
        <v>427</v>
      </c>
      <c r="C92" s="69" t="s">
        <v>379</v>
      </c>
      <c r="D92" s="129">
        <v>43654.69541666667</v>
      </c>
    </row>
    <row r="93" spans="1:4" ht="15">
      <c r="A93" s="63" t="s">
        <v>366</v>
      </c>
      <c r="B93" s="63" t="s">
        <v>475</v>
      </c>
      <c r="C93" s="69" t="s">
        <v>379</v>
      </c>
      <c r="D93" s="129">
        <v>43654.69541666667</v>
      </c>
    </row>
    <row r="94" spans="1:4" ht="15">
      <c r="A94" s="63" t="s">
        <v>366</v>
      </c>
      <c r="B94" s="63" t="s">
        <v>440</v>
      </c>
      <c r="C94" s="69" t="s">
        <v>378</v>
      </c>
      <c r="D94" s="129">
        <v>43654.694375</v>
      </c>
    </row>
    <row r="95" spans="1:4" ht="15">
      <c r="A95" s="63" t="s">
        <v>366</v>
      </c>
      <c r="B95" s="63" t="s">
        <v>455</v>
      </c>
      <c r="C95" s="69" t="s">
        <v>378</v>
      </c>
      <c r="D95" s="129">
        <v>43654.694375</v>
      </c>
    </row>
    <row r="96" spans="1:4" ht="15">
      <c r="A96" s="63" t="s">
        <v>366</v>
      </c>
      <c r="B96" s="63" t="s">
        <v>456</v>
      </c>
      <c r="C96" s="69" t="s">
        <v>378</v>
      </c>
      <c r="D96" s="129">
        <v>43654.694375</v>
      </c>
    </row>
    <row r="97" spans="1:4" ht="15">
      <c r="A97" s="63" t="s">
        <v>366</v>
      </c>
      <c r="B97" s="63" t="s">
        <v>457</v>
      </c>
      <c r="C97" s="69" t="s">
        <v>378</v>
      </c>
      <c r="D97" s="129">
        <v>43654.694375</v>
      </c>
    </row>
    <row r="98" spans="1:4" ht="15">
      <c r="A98" s="63" t="s">
        <v>366</v>
      </c>
      <c r="B98" s="63" t="s">
        <v>372</v>
      </c>
      <c r="C98" s="69" t="s">
        <v>378</v>
      </c>
      <c r="D98" s="129">
        <v>43654.694375</v>
      </c>
    </row>
    <row r="99" spans="1:4" ht="15">
      <c r="A99" s="63" t="s">
        <v>366</v>
      </c>
      <c r="B99" s="63" t="s">
        <v>458</v>
      </c>
      <c r="C99" s="69" t="s">
        <v>378</v>
      </c>
      <c r="D99" s="129">
        <v>43654.694375</v>
      </c>
    </row>
    <row r="100" spans="1:4" ht="15">
      <c r="A100" s="63" t="s">
        <v>366</v>
      </c>
      <c r="B100" s="63" t="s">
        <v>459</v>
      </c>
      <c r="C100" s="69" t="s">
        <v>378</v>
      </c>
      <c r="D100" s="129">
        <v>43654.694375</v>
      </c>
    </row>
    <row r="101" spans="1:4" ht="15">
      <c r="A101" s="63" t="s">
        <v>366</v>
      </c>
      <c r="B101" s="63" t="s">
        <v>460</v>
      </c>
      <c r="C101" s="69" t="s">
        <v>378</v>
      </c>
      <c r="D101" s="129">
        <v>43654.694375</v>
      </c>
    </row>
    <row r="102" spans="1:4" ht="15">
      <c r="A102" s="63" t="s">
        <v>366</v>
      </c>
      <c r="B102" s="63" t="s">
        <v>461</v>
      </c>
      <c r="C102" s="69" t="s">
        <v>378</v>
      </c>
      <c r="D102" s="129">
        <v>43654.694375</v>
      </c>
    </row>
    <row r="103" spans="1:4" ht="15">
      <c r="A103" s="63" t="s">
        <v>366</v>
      </c>
      <c r="B103" s="63" t="s">
        <v>476</v>
      </c>
      <c r="C103" s="69" t="s">
        <v>378</v>
      </c>
      <c r="D103" s="129">
        <v>43654.694375</v>
      </c>
    </row>
    <row r="104" spans="1:4" ht="15">
      <c r="A104" s="63" t="s">
        <v>366</v>
      </c>
      <c r="B104" s="63" t="s">
        <v>463</v>
      </c>
      <c r="C104" s="69" t="s">
        <v>378</v>
      </c>
      <c r="D104" s="129">
        <v>43654.694375</v>
      </c>
    </row>
    <row r="105" spans="1:4" ht="15">
      <c r="A105" s="63" t="s">
        <v>366</v>
      </c>
      <c r="B105" s="63" t="s">
        <v>464</v>
      </c>
      <c r="C105" s="69" t="s">
        <v>378</v>
      </c>
      <c r="D105" s="129">
        <v>43654.694375</v>
      </c>
    </row>
    <row r="106" spans="1:4" ht="15">
      <c r="A106" s="63" t="s">
        <v>366</v>
      </c>
      <c r="B106" s="63" t="s">
        <v>420</v>
      </c>
      <c r="C106" s="69" t="s">
        <v>378</v>
      </c>
      <c r="D106" s="129">
        <v>43654.694375</v>
      </c>
    </row>
    <row r="107" spans="1:4" ht="15">
      <c r="A107" s="63" t="s">
        <v>366</v>
      </c>
      <c r="B107" s="63" t="s">
        <v>421</v>
      </c>
      <c r="C107" s="69" t="s">
        <v>378</v>
      </c>
      <c r="D107" s="129">
        <v>43654.694375</v>
      </c>
    </row>
    <row r="108" spans="1:4" ht="15">
      <c r="A108" s="63" t="s">
        <v>366</v>
      </c>
      <c r="B108" s="63" t="s">
        <v>465</v>
      </c>
      <c r="C108" s="69" t="s">
        <v>378</v>
      </c>
      <c r="D108" s="129">
        <v>43654.694375</v>
      </c>
    </row>
    <row r="109" spans="1:4" ht="15">
      <c r="A109" s="63" t="s">
        <v>366</v>
      </c>
      <c r="B109" s="63" t="s">
        <v>466</v>
      </c>
      <c r="C109" s="69" t="s">
        <v>378</v>
      </c>
      <c r="D109" s="129">
        <v>43654.694375</v>
      </c>
    </row>
    <row r="110" spans="1:4" ht="15">
      <c r="A110" s="63" t="s">
        <v>366</v>
      </c>
      <c r="B110" s="63" t="s">
        <v>354</v>
      </c>
      <c r="C110" s="69" t="s">
        <v>378</v>
      </c>
      <c r="D110" s="129">
        <v>43654.694375</v>
      </c>
    </row>
    <row r="111" spans="1:4" ht="15">
      <c r="A111" s="63" t="s">
        <v>366</v>
      </c>
      <c r="B111" s="63" t="s">
        <v>422</v>
      </c>
      <c r="C111" s="69" t="s">
        <v>378</v>
      </c>
      <c r="D111" s="129">
        <v>43654.694375</v>
      </c>
    </row>
    <row r="112" spans="1:4" ht="15">
      <c r="A112" s="63" t="s">
        <v>366</v>
      </c>
      <c r="B112" s="63" t="s">
        <v>467</v>
      </c>
      <c r="C112" s="69" t="s">
        <v>378</v>
      </c>
      <c r="D112" s="129">
        <v>43654.694375</v>
      </c>
    </row>
    <row r="113" spans="1:4" ht="15">
      <c r="A113" s="63" t="s">
        <v>366</v>
      </c>
      <c r="B113" s="63" t="s">
        <v>468</v>
      </c>
      <c r="C113" s="69" t="s">
        <v>378</v>
      </c>
      <c r="D113" s="129">
        <v>43654.694375</v>
      </c>
    </row>
    <row r="114" spans="1:4" ht="15">
      <c r="A114" s="63" t="s">
        <v>366</v>
      </c>
      <c r="B114" s="63" t="s">
        <v>469</v>
      </c>
      <c r="C114" s="69" t="s">
        <v>378</v>
      </c>
      <c r="D114" s="129">
        <v>43654.694375</v>
      </c>
    </row>
    <row r="115" spans="1:4" ht="15">
      <c r="A115" s="63" t="s">
        <v>366</v>
      </c>
      <c r="B115" s="63" t="s">
        <v>470</v>
      </c>
      <c r="C115" s="69" t="s">
        <v>378</v>
      </c>
      <c r="D115" s="129">
        <v>43654.694375</v>
      </c>
    </row>
    <row r="116" spans="1:4" ht="15">
      <c r="A116" s="63" t="s">
        <v>366</v>
      </c>
      <c r="B116" s="63" t="s">
        <v>423</v>
      </c>
      <c r="C116" s="69" t="s">
        <v>378</v>
      </c>
      <c r="D116" s="129">
        <v>43654.694375</v>
      </c>
    </row>
    <row r="117" spans="1:4" ht="15">
      <c r="A117" s="63" t="s">
        <v>366</v>
      </c>
      <c r="B117" s="63" t="s">
        <v>471</v>
      </c>
      <c r="C117" s="69" t="s">
        <v>378</v>
      </c>
      <c r="D117" s="129">
        <v>43654.694375</v>
      </c>
    </row>
    <row r="118" spans="1:4" ht="15">
      <c r="A118" s="63" t="s">
        <v>366</v>
      </c>
      <c r="B118" s="63" t="s">
        <v>472</v>
      </c>
      <c r="C118" s="69" t="s">
        <v>378</v>
      </c>
      <c r="D118" s="129">
        <v>43654.694375</v>
      </c>
    </row>
    <row r="119" spans="1:4" ht="15">
      <c r="A119" s="63" t="s">
        <v>366</v>
      </c>
      <c r="B119" s="63" t="s">
        <v>445</v>
      </c>
      <c r="C119" s="69" t="s">
        <v>378</v>
      </c>
      <c r="D119" s="129">
        <v>43654.694375</v>
      </c>
    </row>
    <row r="120" spans="1:4" ht="15">
      <c r="A120" s="63" t="s">
        <v>366</v>
      </c>
      <c r="B120" s="63" t="s">
        <v>437</v>
      </c>
      <c r="C120" s="69" t="s">
        <v>378</v>
      </c>
      <c r="D120" s="129">
        <v>43654.694375</v>
      </c>
    </row>
    <row r="121" spans="1:4" ht="15">
      <c r="A121" s="63" t="s">
        <v>366</v>
      </c>
      <c r="B121" s="63" t="s">
        <v>424</v>
      </c>
      <c r="C121" s="69" t="s">
        <v>378</v>
      </c>
      <c r="D121" s="129">
        <v>43654.694375</v>
      </c>
    </row>
    <row r="122" spans="1:4" ht="15">
      <c r="A122" s="63" t="s">
        <v>366</v>
      </c>
      <c r="B122" s="63" t="s">
        <v>425</v>
      </c>
      <c r="C122" s="69" t="s">
        <v>378</v>
      </c>
      <c r="D122" s="129">
        <v>43654.694375</v>
      </c>
    </row>
    <row r="123" spans="1:4" ht="15">
      <c r="A123" s="63" t="s">
        <v>366</v>
      </c>
      <c r="B123" s="63" t="s">
        <v>473</v>
      </c>
      <c r="C123" s="69" t="s">
        <v>378</v>
      </c>
      <c r="D123" s="129">
        <v>43654.694375</v>
      </c>
    </row>
    <row r="124" spans="1:4" ht="15">
      <c r="A124" s="63" t="s">
        <v>366</v>
      </c>
      <c r="B124" s="63" t="s">
        <v>358</v>
      </c>
      <c r="C124" s="69" t="s">
        <v>378</v>
      </c>
      <c r="D124" s="129">
        <v>43654.694375</v>
      </c>
    </row>
    <row r="125" spans="1:4" ht="15">
      <c r="A125" s="63" t="s">
        <v>366</v>
      </c>
      <c r="B125" s="63" t="s">
        <v>474</v>
      </c>
      <c r="C125" s="69" t="s">
        <v>378</v>
      </c>
      <c r="D125" s="129">
        <v>43654.694375</v>
      </c>
    </row>
    <row r="126" spans="1:4" ht="15">
      <c r="A126" s="63" t="s">
        <v>366</v>
      </c>
      <c r="B126" s="63" t="s">
        <v>350</v>
      </c>
      <c r="C126" s="69" t="s">
        <v>378</v>
      </c>
      <c r="D126" s="129">
        <v>43654.694375</v>
      </c>
    </row>
    <row r="127" spans="1:4" ht="15">
      <c r="A127" s="63" t="s">
        <v>366</v>
      </c>
      <c r="B127" s="63" t="s">
        <v>426</v>
      </c>
      <c r="C127" s="69" t="s">
        <v>378</v>
      </c>
      <c r="D127" s="129">
        <v>43654.694375</v>
      </c>
    </row>
    <row r="128" spans="1:4" ht="15">
      <c r="A128" s="63" t="s">
        <v>366</v>
      </c>
      <c r="B128" s="63" t="s">
        <v>439</v>
      </c>
      <c r="C128" s="69" t="s">
        <v>378</v>
      </c>
      <c r="D128" s="129">
        <v>43654.694375</v>
      </c>
    </row>
    <row r="129" spans="1:4" ht="15">
      <c r="A129" s="63" t="s">
        <v>366</v>
      </c>
      <c r="B129" s="63" t="s">
        <v>407</v>
      </c>
      <c r="C129" s="69" t="s">
        <v>378</v>
      </c>
      <c r="D129" s="129">
        <v>43654.694375</v>
      </c>
    </row>
    <row r="130" spans="1:4" ht="15">
      <c r="A130" s="63" t="s">
        <v>366</v>
      </c>
      <c r="B130" s="63" t="s">
        <v>408</v>
      </c>
      <c r="C130" s="69" t="s">
        <v>378</v>
      </c>
      <c r="D130" s="129">
        <v>43654.694375</v>
      </c>
    </row>
    <row r="131" spans="1:4" ht="15">
      <c r="A131" s="63" t="s">
        <v>366</v>
      </c>
      <c r="B131" s="63" t="s">
        <v>427</v>
      </c>
      <c r="C131" s="69" t="s">
        <v>378</v>
      </c>
      <c r="D131" s="129">
        <v>43654.694375</v>
      </c>
    </row>
    <row r="132" spans="1:4" ht="15">
      <c r="A132" s="63" t="s">
        <v>366</v>
      </c>
      <c r="B132" s="63" t="s">
        <v>475</v>
      </c>
      <c r="C132" s="69" t="s">
        <v>378</v>
      </c>
      <c r="D132" s="129">
        <v>43654.694375</v>
      </c>
    </row>
    <row r="133" spans="1:4" ht="15">
      <c r="A133" s="63" t="s">
        <v>365</v>
      </c>
      <c r="B133" s="63" t="s">
        <v>477</v>
      </c>
      <c r="C133" s="69" t="s">
        <v>377</v>
      </c>
      <c r="D133" s="129">
        <v>43655.71891203704</v>
      </c>
    </row>
    <row r="134" spans="1:4" ht="15">
      <c r="A134" s="63" t="s">
        <v>365</v>
      </c>
      <c r="B134" s="63" t="s">
        <v>348</v>
      </c>
      <c r="C134" s="69" t="s">
        <v>377</v>
      </c>
      <c r="D134" s="129">
        <v>43655.71891203704</v>
      </c>
    </row>
    <row r="135" spans="1:4" ht="15">
      <c r="A135" s="63" t="s">
        <v>365</v>
      </c>
      <c r="B135" s="63" t="s">
        <v>371</v>
      </c>
      <c r="C135" s="69" t="s">
        <v>377</v>
      </c>
      <c r="D135" s="129">
        <v>43655.71891203704</v>
      </c>
    </row>
    <row r="136" spans="1:4" ht="15">
      <c r="A136" s="63" t="s">
        <v>365</v>
      </c>
      <c r="B136" s="63" t="s">
        <v>459</v>
      </c>
      <c r="C136" s="69" t="s">
        <v>377</v>
      </c>
      <c r="D136" s="129">
        <v>43655.71891203704</v>
      </c>
    </row>
    <row r="137" spans="1:4" ht="15">
      <c r="A137" s="63" t="s">
        <v>365</v>
      </c>
      <c r="B137" s="63" t="s">
        <v>370</v>
      </c>
      <c r="C137" s="69" t="s">
        <v>377</v>
      </c>
      <c r="D137" s="129">
        <v>43655.71891203704</v>
      </c>
    </row>
    <row r="138" spans="1:4" ht="15">
      <c r="A138" s="63" t="s">
        <v>365</v>
      </c>
      <c r="B138" s="63" t="s">
        <v>469</v>
      </c>
      <c r="C138" s="69" t="s">
        <v>377</v>
      </c>
      <c r="D138" s="129">
        <v>43655.71891203704</v>
      </c>
    </row>
    <row r="139" spans="1:4" ht="15">
      <c r="A139" s="63" t="s">
        <v>365</v>
      </c>
      <c r="B139" s="63" t="s">
        <v>478</v>
      </c>
      <c r="C139" s="69" t="s">
        <v>377</v>
      </c>
      <c r="D139" s="129">
        <v>43655.71891203704</v>
      </c>
    </row>
    <row r="140" spans="1:4" ht="15">
      <c r="A140" s="63" t="s">
        <v>365</v>
      </c>
      <c r="B140" s="63" t="s">
        <v>465</v>
      </c>
      <c r="C140" s="69" t="s">
        <v>377</v>
      </c>
      <c r="D140" s="129">
        <v>43655.71891203704</v>
      </c>
    </row>
    <row r="141" spans="1:4" ht="15">
      <c r="A141" s="63" t="s">
        <v>365</v>
      </c>
      <c r="B141" s="63" t="s">
        <v>443</v>
      </c>
      <c r="C141" s="69" t="s">
        <v>377</v>
      </c>
      <c r="D141" s="129">
        <v>43655.71891203704</v>
      </c>
    </row>
    <row r="142" spans="1:4" ht="15">
      <c r="A142" s="63" t="s">
        <v>365</v>
      </c>
      <c r="B142" s="63" t="s">
        <v>479</v>
      </c>
      <c r="C142" s="69" t="s">
        <v>377</v>
      </c>
      <c r="D142" s="129">
        <v>43655.71891203704</v>
      </c>
    </row>
    <row r="143" spans="1:4" ht="15">
      <c r="A143" s="63" t="s">
        <v>365</v>
      </c>
      <c r="B143" s="63" t="s">
        <v>447</v>
      </c>
      <c r="C143" s="69" t="s">
        <v>377</v>
      </c>
      <c r="D143" s="129">
        <v>43655.71891203704</v>
      </c>
    </row>
    <row r="144" spans="1:4" ht="15">
      <c r="A144" s="63" t="s">
        <v>365</v>
      </c>
      <c r="B144" s="63" t="s">
        <v>480</v>
      </c>
      <c r="C144" s="69" t="s">
        <v>377</v>
      </c>
      <c r="D144" s="129">
        <v>43655.71891203704</v>
      </c>
    </row>
    <row r="145" spans="1:4" ht="15">
      <c r="A145" s="63" t="s">
        <v>365</v>
      </c>
      <c r="B145" s="63" t="s">
        <v>481</v>
      </c>
      <c r="C145" s="69" t="s">
        <v>377</v>
      </c>
      <c r="D145" s="129">
        <v>43655.71891203704</v>
      </c>
    </row>
    <row r="146" spans="1:4" ht="15">
      <c r="A146" s="63" t="s">
        <v>365</v>
      </c>
      <c r="B146" s="63" t="s">
        <v>482</v>
      </c>
      <c r="C146" s="69" t="s">
        <v>377</v>
      </c>
      <c r="D146" s="129">
        <v>43655.71891203704</v>
      </c>
    </row>
    <row r="147" spans="1:4" ht="15">
      <c r="A147" s="63" t="s">
        <v>365</v>
      </c>
      <c r="B147" s="63" t="s">
        <v>483</v>
      </c>
      <c r="C147" s="69" t="s">
        <v>377</v>
      </c>
      <c r="D147" s="129">
        <v>43655.71891203704</v>
      </c>
    </row>
    <row r="148" spans="1:4" ht="15">
      <c r="A148" s="63" t="s">
        <v>365</v>
      </c>
      <c r="B148" s="63" t="s">
        <v>484</v>
      </c>
      <c r="C148" s="69" t="s">
        <v>377</v>
      </c>
      <c r="D148" s="129">
        <v>43655.71891203704</v>
      </c>
    </row>
    <row r="149" spans="1:4" ht="15">
      <c r="A149" s="63" t="s">
        <v>365</v>
      </c>
      <c r="B149" s="63" t="s">
        <v>440</v>
      </c>
      <c r="C149" s="69" t="s">
        <v>377</v>
      </c>
      <c r="D149" s="129">
        <v>43655.71891203704</v>
      </c>
    </row>
    <row r="150" spans="1:4" ht="15">
      <c r="A150" s="63" t="s">
        <v>365</v>
      </c>
      <c r="B150" s="63" t="s">
        <v>485</v>
      </c>
      <c r="C150" s="69" t="s">
        <v>377</v>
      </c>
      <c r="D150" s="129">
        <v>43655.71891203704</v>
      </c>
    </row>
    <row r="151" spans="1:4" ht="15">
      <c r="A151" s="63" t="s">
        <v>365</v>
      </c>
      <c r="B151" s="63" t="s">
        <v>486</v>
      </c>
      <c r="C151" s="69" t="s">
        <v>377</v>
      </c>
      <c r="D151" s="129">
        <v>43655.71891203704</v>
      </c>
    </row>
    <row r="152" spans="1:4" ht="15">
      <c r="A152" s="63" t="s">
        <v>365</v>
      </c>
      <c r="B152" s="63" t="s">
        <v>487</v>
      </c>
      <c r="C152" s="69" t="s">
        <v>377</v>
      </c>
      <c r="D152" s="129">
        <v>43655.71891203704</v>
      </c>
    </row>
    <row r="153" spans="1:4" ht="15">
      <c r="A153" s="63" t="s">
        <v>366</v>
      </c>
      <c r="B153" s="63" t="s">
        <v>488</v>
      </c>
      <c r="C153" s="69" t="s">
        <v>385</v>
      </c>
      <c r="D153" s="129">
        <v>43656.997569444444</v>
      </c>
    </row>
    <row r="154" spans="1:4" ht="15">
      <c r="A154" s="63" t="s">
        <v>366</v>
      </c>
      <c r="B154" s="63">
        <v>1871</v>
      </c>
      <c r="C154" s="69" t="s">
        <v>385</v>
      </c>
      <c r="D154" s="129">
        <v>43656.997569444444</v>
      </c>
    </row>
    <row r="155" spans="1:4" ht="15">
      <c r="A155" s="63" t="s">
        <v>366</v>
      </c>
      <c r="B155" s="63" t="s">
        <v>428</v>
      </c>
      <c r="C155" s="69" t="s">
        <v>385</v>
      </c>
      <c r="D155" s="129">
        <v>43656.997569444444</v>
      </c>
    </row>
    <row r="156" spans="1:4" ht="15">
      <c r="A156" s="63" t="s">
        <v>366</v>
      </c>
      <c r="B156" s="63" t="s">
        <v>489</v>
      </c>
      <c r="C156" s="69" t="s">
        <v>385</v>
      </c>
      <c r="D156" s="129">
        <v>43656.997569444444</v>
      </c>
    </row>
    <row r="157" spans="1:4" ht="15">
      <c r="A157" s="63" t="s">
        <v>366</v>
      </c>
      <c r="B157" s="63" t="s">
        <v>466</v>
      </c>
      <c r="C157" s="69" t="s">
        <v>385</v>
      </c>
      <c r="D157" s="129">
        <v>43656.997569444444</v>
      </c>
    </row>
    <row r="158" spans="1:4" ht="15">
      <c r="A158" s="63" t="s">
        <v>366</v>
      </c>
      <c r="B158" s="63" t="s">
        <v>342</v>
      </c>
      <c r="C158" s="69" t="s">
        <v>385</v>
      </c>
      <c r="D158" s="129">
        <v>43656.997569444444</v>
      </c>
    </row>
    <row r="159" spans="1:4" ht="15">
      <c r="A159" s="63" t="s">
        <v>366</v>
      </c>
      <c r="B159" s="63" t="s">
        <v>469</v>
      </c>
      <c r="C159" s="69" t="s">
        <v>385</v>
      </c>
      <c r="D159" s="129">
        <v>43656.997569444444</v>
      </c>
    </row>
    <row r="160" spans="1:4" ht="15">
      <c r="A160" s="63" t="s">
        <v>366</v>
      </c>
      <c r="B160" s="63" t="s">
        <v>443</v>
      </c>
      <c r="C160" s="69" t="s">
        <v>385</v>
      </c>
      <c r="D160" s="129">
        <v>43656.997569444444</v>
      </c>
    </row>
    <row r="161" spans="1:4" ht="15">
      <c r="A161" s="63" t="s">
        <v>366</v>
      </c>
      <c r="B161" s="63" t="s">
        <v>447</v>
      </c>
      <c r="C161" s="69" t="s">
        <v>385</v>
      </c>
      <c r="D161" s="129">
        <v>43656.997569444444</v>
      </c>
    </row>
    <row r="162" spans="1:4" ht="15">
      <c r="A162" s="63" t="s">
        <v>366</v>
      </c>
      <c r="B162" s="63" t="s">
        <v>429</v>
      </c>
      <c r="C162" s="69" t="s">
        <v>385</v>
      </c>
      <c r="D162" s="129">
        <v>43656.997569444444</v>
      </c>
    </row>
    <row r="163" spans="1:4" ht="15">
      <c r="A163" s="63" t="s">
        <v>366</v>
      </c>
      <c r="B163" s="63" t="s">
        <v>430</v>
      </c>
      <c r="C163" s="69" t="s">
        <v>385</v>
      </c>
      <c r="D163" s="129">
        <v>43656.997569444444</v>
      </c>
    </row>
    <row r="164" spans="1:4" ht="15">
      <c r="A164" s="63" t="s">
        <v>366</v>
      </c>
      <c r="B164" s="63" t="s">
        <v>471</v>
      </c>
      <c r="C164" s="69" t="s">
        <v>385</v>
      </c>
      <c r="D164" s="129">
        <v>43656.997569444444</v>
      </c>
    </row>
    <row r="165" spans="1:4" ht="15">
      <c r="A165" s="63" t="s">
        <v>366</v>
      </c>
      <c r="B165" s="63" t="s">
        <v>365</v>
      </c>
      <c r="C165" s="69" t="s">
        <v>385</v>
      </c>
      <c r="D165" s="129">
        <v>43656.997569444444</v>
      </c>
    </row>
    <row r="166" spans="1:4" ht="15">
      <c r="A166" s="63" t="s">
        <v>366</v>
      </c>
      <c r="B166" s="63" t="s">
        <v>439</v>
      </c>
      <c r="C166" s="69" t="s">
        <v>385</v>
      </c>
      <c r="D166" s="129">
        <v>43656.997569444444</v>
      </c>
    </row>
    <row r="167" spans="1:4" ht="15">
      <c r="A167" s="63" t="s">
        <v>366</v>
      </c>
      <c r="B167" s="63" t="s">
        <v>412</v>
      </c>
      <c r="C167" s="69" t="s">
        <v>385</v>
      </c>
      <c r="D167" s="129">
        <v>43656.997569444444</v>
      </c>
    </row>
    <row r="168" spans="1:4" ht="15">
      <c r="A168" s="63" t="s">
        <v>366</v>
      </c>
      <c r="B168" s="63" t="s">
        <v>490</v>
      </c>
      <c r="C168" s="69" t="s">
        <v>385</v>
      </c>
      <c r="D168" s="129">
        <v>43656.997569444444</v>
      </c>
    </row>
    <row r="169" spans="1:4" ht="15">
      <c r="A169" s="63" t="s">
        <v>366</v>
      </c>
      <c r="B169" s="63" t="s">
        <v>374</v>
      </c>
      <c r="C169" s="69" t="s">
        <v>385</v>
      </c>
      <c r="D169" s="129">
        <v>43656.997569444444</v>
      </c>
    </row>
    <row r="170" spans="1:4" ht="15">
      <c r="A170" s="63" t="s">
        <v>366</v>
      </c>
      <c r="B170" s="63" t="s">
        <v>399</v>
      </c>
      <c r="C170" s="69" t="s">
        <v>385</v>
      </c>
      <c r="D170" s="129">
        <v>43656.997569444444</v>
      </c>
    </row>
    <row r="171" spans="1:4" ht="15">
      <c r="A171" s="63" t="s">
        <v>366</v>
      </c>
      <c r="B171" s="63" t="s">
        <v>398</v>
      </c>
      <c r="C171" s="69" t="s">
        <v>385</v>
      </c>
      <c r="D171" s="129">
        <v>43656.997569444444</v>
      </c>
    </row>
    <row r="172" spans="1:4" ht="15">
      <c r="A172" s="63" t="s">
        <v>368</v>
      </c>
      <c r="B172" s="63" t="s">
        <v>488</v>
      </c>
      <c r="C172" s="69" t="s">
        <v>384</v>
      </c>
      <c r="D172" s="129">
        <v>43656.988344907404</v>
      </c>
    </row>
    <row r="173" spans="1:4" ht="15">
      <c r="A173" s="63" t="s">
        <v>368</v>
      </c>
      <c r="B173" s="63">
        <v>1871</v>
      </c>
      <c r="C173" s="69" t="s">
        <v>384</v>
      </c>
      <c r="D173" s="129">
        <v>43656.988344907404</v>
      </c>
    </row>
    <row r="174" spans="1:4" ht="15">
      <c r="A174" s="63" t="s">
        <v>368</v>
      </c>
      <c r="B174" s="63" t="s">
        <v>428</v>
      </c>
      <c r="C174" s="69" t="s">
        <v>384</v>
      </c>
      <c r="D174" s="129">
        <v>43656.988344907404</v>
      </c>
    </row>
    <row r="175" spans="1:4" ht="15">
      <c r="A175" s="63" t="s">
        <v>368</v>
      </c>
      <c r="B175" s="63" t="s">
        <v>489</v>
      </c>
      <c r="C175" s="69" t="s">
        <v>384</v>
      </c>
      <c r="D175" s="129">
        <v>43656.988344907404</v>
      </c>
    </row>
    <row r="176" spans="1:4" ht="15">
      <c r="A176" s="63" t="s">
        <v>368</v>
      </c>
      <c r="B176" s="63" t="s">
        <v>466</v>
      </c>
      <c r="C176" s="69" t="s">
        <v>384</v>
      </c>
      <c r="D176" s="129">
        <v>43656.988344907404</v>
      </c>
    </row>
    <row r="177" spans="1:4" ht="15">
      <c r="A177" s="63" t="s">
        <v>368</v>
      </c>
      <c r="B177" s="63" t="s">
        <v>342</v>
      </c>
      <c r="C177" s="69" t="s">
        <v>384</v>
      </c>
      <c r="D177" s="129">
        <v>43656.988344907404</v>
      </c>
    </row>
    <row r="178" spans="1:4" ht="15">
      <c r="A178" s="63" t="s">
        <v>368</v>
      </c>
      <c r="B178" s="63" t="s">
        <v>469</v>
      </c>
      <c r="C178" s="69" t="s">
        <v>384</v>
      </c>
      <c r="D178" s="129">
        <v>43656.988344907404</v>
      </c>
    </row>
    <row r="179" spans="1:4" ht="15">
      <c r="A179" s="63" t="s">
        <v>368</v>
      </c>
      <c r="B179" s="63" t="s">
        <v>443</v>
      </c>
      <c r="C179" s="69" t="s">
        <v>384</v>
      </c>
      <c r="D179" s="129">
        <v>43656.988344907404</v>
      </c>
    </row>
    <row r="180" spans="1:4" ht="15">
      <c r="A180" s="63" t="s">
        <v>368</v>
      </c>
      <c r="B180" s="63" t="s">
        <v>447</v>
      </c>
      <c r="C180" s="69" t="s">
        <v>384</v>
      </c>
      <c r="D180" s="129">
        <v>43656.988344907404</v>
      </c>
    </row>
    <row r="181" spans="1:4" ht="15">
      <c r="A181" s="63" t="s">
        <v>368</v>
      </c>
      <c r="B181" s="63" t="s">
        <v>429</v>
      </c>
      <c r="C181" s="69" t="s">
        <v>384</v>
      </c>
      <c r="D181" s="129">
        <v>43656.988344907404</v>
      </c>
    </row>
    <row r="182" spans="1:4" ht="15">
      <c r="A182" s="63" t="s">
        <v>368</v>
      </c>
      <c r="B182" s="63" t="s">
        <v>430</v>
      </c>
      <c r="C182" s="69" t="s">
        <v>384</v>
      </c>
      <c r="D182" s="129">
        <v>43656.988344907404</v>
      </c>
    </row>
    <row r="183" spans="1:4" ht="15">
      <c r="A183" s="63" t="s">
        <v>368</v>
      </c>
      <c r="B183" s="63" t="s">
        <v>471</v>
      </c>
      <c r="C183" s="69" t="s">
        <v>384</v>
      </c>
      <c r="D183" s="129">
        <v>43656.988344907404</v>
      </c>
    </row>
    <row r="184" spans="1:4" ht="15">
      <c r="A184" s="63" t="s">
        <v>368</v>
      </c>
      <c r="B184" s="63" t="s">
        <v>365</v>
      </c>
      <c r="C184" s="69" t="s">
        <v>384</v>
      </c>
      <c r="D184" s="129">
        <v>43656.988344907404</v>
      </c>
    </row>
    <row r="185" spans="1:4" ht="15">
      <c r="A185" s="63" t="s">
        <v>368</v>
      </c>
      <c r="B185" s="63" t="s">
        <v>439</v>
      </c>
      <c r="C185" s="69" t="s">
        <v>384</v>
      </c>
      <c r="D185" s="129">
        <v>43656.988344907404</v>
      </c>
    </row>
    <row r="186" spans="1:4" ht="15">
      <c r="A186" s="63" t="s">
        <v>368</v>
      </c>
      <c r="B186" s="63" t="s">
        <v>412</v>
      </c>
      <c r="C186" s="69" t="s">
        <v>384</v>
      </c>
      <c r="D186" s="129">
        <v>43656.988344907404</v>
      </c>
    </row>
    <row r="187" spans="1:4" ht="15">
      <c r="A187" s="63" t="s">
        <v>368</v>
      </c>
      <c r="B187" s="63" t="s">
        <v>490</v>
      </c>
      <c r="C187" s="69" t="s">
        <v>384</v>
      </c>
      <c r="D187" s="129">
        <v>43656.988344907404</v>
      </c>
    </row>
    <row r="188" spans="1:4" ht="15">
      <c r="A188" s="63" t="s">
        <v>368</v>
      </c>
      <c r="B188" s="63" t="s">
        <v>374</v>
      </c>
      <c r="C188" s="69" t="s">
        <v>384</v>
      </c>
      <c r="D188" s="129">
        <v>43656.988344907404</v>
      </c>
    </row>
    <row r="189" spans="1:4" ht="15">
      <c r="A189" s="63" t="s">
        <v>368</v>
      </c>
      <c r="B189" s="63" t="s">
        <v>399</v>
      </c>
      <c r="C189" s="69" t="s">
        <v>384</v>
      </c>
      <c r="D189" s="129">
        <v>43656.988344907404</v>
      </c>
    </row>
    <row r="190" spans="1:4" ht="15">
      <c r="A190" s="63" t="s">
        <v>368</v>
      </c>
      <c r="B190" s="63" t="s">
        <v>398</v>
      </c>
      <c r="C190" s="69" t="s">
        <v>384</v>
      </c>
      <c r="D190" s="129">
        <v>43656.988344907404</v>
      </c>
    </row>
    <row r="191" spans="1:4" ht="15">
      <c r="A191" s="63" t="s">
        <v>368</v>
      </c>
      <c r="B191" s="63" t="s">
        <v>473</v>
      </c>
      <c r="C191" s="69" t="s">
        <v>382</v>
      </c>
      <c r="D191" s="129">
        <v>43654.829733796294</v>
      </c>
    </row>
    <row r="192" spans="1:4" ht="15">
      <c r="A192" s="63" t="s">
        <v>368</v>
      </c>
      <c r="B192" s="63" t="s">
        <v>357</v>
      </c>
      <c r="C192" s="69" t="s">
        <v>382</v>
      </c>
      <c r="D192" s="129">
        <v>43654.829733796294</v>
      </c>
    </row>
    <row r="193" spans="1:4" ht="15">
      <c r="A193" s="63" t="s">
        <v>368</v>
      </c>
      <c r="B193" s="63" t="s">
        <v>443</v>
      </c>
      <c r="C193" s="69" t="s">
        <v>382</v>
      </c>
      <c r="D193" s="129">
        <v>43654.829733796294</v>
      </c>
    </row>
    <row r="194" spans="1:4" ht="15">
      <c r="A194" s="63" t="s">
        <v>368</v>
      </c>
      <c r="B194" s="63" t="s">
        <v>479</v>
      </c>
      <c r="C194" s="69" t="s">
        <v>382</v>
      </c>
      <c r="D194" s="129">
        <v>43654.829733796294</v>
      </c>
    </row>
    <row r="195" spans="1:4" ht="15">
      <c r="A195" s="63" t="s">
        <v>368</v>
      </c>
      <c r="B195" s="63" t="s">
        <v>447</v>
      </c>
      <c r="C195" s="69" t="s">
        <v>382</v>
      </c>
      <c r="D195" s="129">
        <v>43654.829733796294</v>
      </c>
    </row>
    <row r="196" spans="1:4" ht="15">
      <c r="A196" s="63" t="s">
        <v>368</v>
      </c>
      <c r="B196" s="63" t="s">
        <v>491</v>
      </c>
      <c r="C196" s="69" t="s">
        <v>382</v>
      </c>
      <c r="D196" s="129">
        <v>43654.829733796294</v>
      </c>
    </row>
    <row r="197" spans="1:4" ht="15">
      <c r="A197" s="63" t="s">
        <v>368</v>
      </c>
      <c r="B197" s="63" t="s">
        <v>492</v>
      </c>
      <c r="C197" s="69" t="s">
        <v>382</v>
      </c>
      <c r="D197" s="129">
        <v>43654.829733796294</v>
      </c>
    </row>
    <row r="198" spans="1:4" ht="15">
      <c r="A198" s="63" t="s">
        <v>368</v>
      </c>
      <c r="B198" s="63" t="s">
        <v>493</v>
      </c>
      <c r="C198" s="69" t="s">
        <v>382</v>
      </c>
      <c r="D198" s="129">
        <v>43654.829733796294</v>
      </c>
    </row>
    <row r="199" spans="1:4" ht="15">
      <c r="A199" s="63" t="s">
        <v>368</v>
      </c>
      <c r="B199" s="63" t="s">
        <v>445</v>
      </c>
      <c r="C199" s="69" t="s">
        <v>382</v>
      </c>
      <c r="D199" s="129">
        <v>43654.829733796294</v>
      </c>
    </row>
    <row r="200" spans="1:4" ht="15">
      <c r="A200" s="63" t="s">
        <v>368</v>
      </c>
      <c r="B200" s="63" t="s">
        <v>366</v>
      </c>
      <c r="C200" s="69" t="s">
        <v>382</v>
      </c>
      <c r="D200" s="129">
        <v>43654.829733796294</v>
      </c>
    </row>
    <row r="201" spans="1:4" ht="15">
      <c r="A201" s="63" t="s">
        <v>368</v>
      </c>
      <c r="B201" s="63" t="s">
        <v>406</v>
      </c>
      <c r="C201" s="69" t="s">
        <v>382</v>
      </c>
      <c r="D201" s="129">
        <v>43654.829733796294</v>
      </c>
    </row>
    <row r="202" spans="1:4" ht="15">
      <c r="A202" s="63" t="s">
        <v>368</v>
      </c>
      <c r="B202" s="63" t="s">
        <v>494</v>
      </c>
      <c r="C202" s="69" t="s">
        <v>382</v>
      </c>
      <c r="D202" s="129">
        <v>43654.829733796294</v>
      </c>
    </row>
    <row r="203" spans="1:4" ht="15">
      <c r="A203" s="63" t="s">
        <v>368</v>
      </c>
      <c r="B203" s="63" t="s">
        <v>495</v>
      </c>
      <c r="C203" s="69" t="s">
        <v>382</v>
      </c>
      <c r="D203" s="129">
        <v>43654.829733796294</v>
      </c>
    </row>
    <row r="204" spans="1:4" ht="15">
      <c r="A204" s="63" t="s">
        <v>368</v>
      </c>
      <c r="B204" s="63" t="s">
        <v>486</v>
      </c>
      <c r="C204" s="69" t="s">
        <v>382</v>
      </c>
      <c r="D204" s="129">
        <v>43654.829733796294</v>
      </c>
    </row>
    <row r="205" spans="1:4" ht="15">
      <c r="A205" s="63" t="s">
        <v>368</v>
      </c>
      <c r="B205" s="63" t="s">
        <v>414</v>
      </c>
      <c r="C205" s="69" t="s">
        <v>382</v>
      </c>
      <c r="D205" s="129">
        <v>43654.829733796294</v>
      </c>
    </row>
    <row r="206" spans="1:4" ht="15">
      <c r="A206" s="63" t="s">
        <v>368</v>
      </c>
      <c r="B206" s="63" t="s">
        <v>356</v>
      </c>
      <c r="C206" s="69" t="s">
        <v>382</v>
      </c>
      <c r="D206" s="129">
        <v>43654.829733796294</v>
      </c>
    </row>
    <row r="207" spans="1:4" ht="15">
      <c r="A207" s="63" t="s">
        <v>368</v>
      </c>
      <c r="B207" s="63" t="s">
        <v>440</v>
      </c>
      <c r="C207" s="69" t="s">
        <v>382</v>
      </c>
      <c r="D207" s="129">
        <v>43654.829733796294</v>
      </c>
    </row>
    <row r="208" spans="1:4" ht="15">
      <c r="A208" s="63" t="s">
        <v>368</v>
      </c>
      <c r="B208" s="63" t="s">
        <v>484</v>
      </c>
      <c r="C208" s="69" t="s">
        <v>382</v>
      </c>
      <c r="D208" s="129">
        <v>43654.829733796294</v>
      </c>
    </row>
    <row r="209" spans="1:4" ht="15">
      <c r="A209" s="63" t="s">
        <v>368</v>
      </c>
      <c r="B209" s="63">
        <v>5</v>
      </c>
      <c r="C209" s="69" t="s">
        <v>382</v>
      </c>
      <c r="D209" s="129">
        <v>43654.829733796294</v>
      </c>
    </row>
    <row r="210" spans="1:4" ht="15">
      <c r="A210" s="63" t="s">
        <v>368</v>
      </c>
      <c r="B210" s="63" t="s">
        <v>415</v>
      </c>
      <c r="C210" s="69" t="s">
        <v>382</v>
      </c>
      <c r="D210" s="129">
        <v>43654.829733796294</v>
      </c>
    </row>
    <row r="211" spans="1:4" ht="15">
      <c r="A211" s="63" t="s">
        <v>368</v>
      </c>
      <c r="B211" s="63" t="s">
        <v>348</v>
      </c>
      <c r="C211" s="69" t="s">
        <v>382</v>
      </c>
      <c r="D211" s="129">
        <v>43654.829733796294</v>
      </c>
    </row>
    <row r="212" spans="1:4" ht="15">
      <c r="A212" s="63" t="s">
        <v>368</v>
      </c>
      <c r="B212" s="63" t="s">
        <v>496</v>
      </c>
      <c r="C212" s="69" t="s">
        <v>382</v>
      </c>
      <c r="D212" s="129">
        <v>43654.829733796294</v>
      </c>
    </row>
    <row r="213" spans="1:4" ht="15">
      <c r="A213" s="63" t="s">
        <v>368</v>
      </c>
      <c r="B213" s="63" t="s">
        <v>471</v>
      </c>
      <c r="C213" s="69" t="s">
        <v>382</v>
      </c>
      <c r="D213" s="129">
        <v>43654.829733796294</v>
      </c>
    </row>
    <row r="214" spans="1:4" ht="15">
      <c r="A214" s="63" t="s">
        <v>368</v>
      </c>
      <c r="B214" s="63" t="s">
        <v>361</v>
      </c>
      <c r="C214" s="69" t="s">
        <v>382</v>
      </c>
      <c r="D214" s="129">
        <v>43654.829733796294</v>
      </c>
    </row>
    <row r="215" spans="1:4" ht="15">
      <c r="A215" s="63" t="s">
        <v>368</v>
      </c>
      <c r="B215" s="63" t="s">
        <v>416</v>
      </c>
      <c r="C215" s="69" t="s">
        <v>382</v>
      </c>
      <c r="D215" s="129">
        <v>43654.829733796294</v>
      </c>
    </row>
    <row r="216" spans="1:4" ht="15">
      <c r="A216" s="63" t="s">
        <v>368</v>
      </c>
      <c r="B216" s="63" t="s">
        <v>417</v>
      </c>
      <c r="C216" s="69" t="s">
        <v>382</v>
      </c>
      <c r="D216" s="129">
        <v>43654.829733796294</v>
      </c>
    </row>
    <row r="217" spans="1:4" ht="15">
      <c r="A217" s="63" t="s">
        <v>368</v>
      </c>
      <c r="B217" s="63" t="s">
        <v>466</v>
      </c>
      <c r="C217" s="69" t="s">
        <v>382</v>
      </c>
      <c r="D217" s="129">
        <v>43654.829733796294</v>
      </c>
    </row>
    <row r="218" spans="1:4" ht="15">
      <c r="A218" s="63" t="s">
        <v>368</v>
      </c>
      <c r="B218" s="63" t="s">
        <v>360</v>
      </c>
      <c r="C218" s="69" t="s">
        <v>382</v>
      </c>
      <c r="D218" s="129">
        <v>43654.829733796294</v>
      </c>
    </row>
    <row r="219" spans="1:4" ht="15">
      <c r="A219" s="63" t="s">
        <v>368</v>
      </c>
      <c r="B219" s="63" t="s">
        <v>413</v>
      </c>
      <c r="C219" s="69" t="s">
        <v>382</v>
      </c>
      <c r="D219" s="129">
        <v>43654.829733796294</v>
      </c>
    </row>
    <row r="220" spans="1:4" ht="15">
      <c r="A220" s="63" t="s">
        <v>368</v>
      </c>
      <c r="B220" s="63" t="s">
        <v>469</v>
      </c>
      <c r="C220" s="69" t="s">
        <v>382</v>
      </c>
      <c r="D220" s="129">
        <v>43654.829733796294</v>
      </c>
    </row>
    <row r="221" spans="1:4" ht="15">
      <c r="A221" s="63" t="s">
        <v>368</v>
      </c>
      <c r="B221" s="63" t="s">
        <v>497</v>
      </c>
      <c r="C221" s="69" t="s">
        <v>382</v>
      </c>
      <c r="D221" s="129">
        <v>43654.829733796294</v>
      </c>
    </row>
    <row r="222" spans="1:4" ht="15">
      <c r="A222" s="63" t="s">
        <v>368</v>
      </c>
      <c r="B222" s="63" t="s">
        <v>464</v>
      </c>
      <c r="C222" s="69" t="s">
        <v>382</v>
      </c>
      <c r="D222" s="129">
        <v>43654.829733796294</v>
      </c>
    </row>
    <row r="223" spans="1:4" ht="15">
      <c r="A223" s="63" t="s">
        <v>368</v>
      </c>
      <c r="B223" s="63" t="s">
        <v>418</v>
      </c>
      <c r="C223" s="69" t="s">
        <v>382</v>
      </c>
      <c r="D223" s="129">
        <v>43654.829733796294</v>
      </c>
    </row>
    <row r="224" spans="1:4" ht="15">
      <c r="A224" s="63" t="s">
        <v>368</v>
      </c>
      <c r="B224" s="63" t="s">
        <v>419</v>
      </c>
      <c r="C224" s="69" t="s">
        <v>382</v>
      </c>
      <c r="D224" s="129">
        <v>43654.829733796294</v>
      </c>
    </row>
    <row r="225" spans="1:4" ht="15">
      <c r="A225" s="63" t="s">
        <v>368</v>
      </c>
      <c r="B225" s="63" t="s">
        <v>353</v>
      </c>
      <c r="C225" s="69" t="s">
        <v>382</v>
      </c>
      <c r="D225" s="129">
        <v>43654.829733796294</v>
      </c>
    </row>
    <row r="226" spans="1:4" ht="15">
      <c r="A226" s="63" t="s">
        <v>368</v>
      </c>
      <c r="B226" s="63" t="s">
        <v>498</v>
      </c>
      <c r="C226" s="69" t="s">
        <v>382</v>
      </c>
      <c r="D226" s="129">
        <v>43654.829733796294</v>
      </c>
    </row>
    <row r="227" spans="1:4" ht="15">
      <c r="A227" s="63" t="s">
        <v>368</v>
      </c>
      <c r="B227" s="63" t="s">
        <v>499</v>
      </c>
      <c r="C227" s="69" t="s">
        <v>382</v>
      </c>
      <c r="D227" s="129">
        <v>43654.829733796294</v>
      </c>
    </row>
    <row r="228" spans="1:4" ht="15">
      <c r="A228" s="63" t="s">
        <v>368</v>
      </c>
      <c r="B228" s="63" t="s">
        <v>500</v>
      </c>
      <c r="C228" s="69" t="s">
        <v>382</v>
      </c>
      <c r="D228" s="129">
        <v>43654.829733796294</v>
      </c>
    </row>
    <row r="229" spans="1:4" ht="15">
      <c r="A229" s="63" t="s">
        <v>366</v>
      </c>
      <c r="B229" s="63" t="s">
        <v>501</v>
      </c>
      <c r="C229" s="69" t="s">
        <v>383</v>
      </c>
      <c r="D229" s="129">
        <v>43654.77043981481</v>
      </c>
    </row>
    <row r="230" spans="1:4" ht="15">
      <c r="A230" s="63" t="s">
        <v>366</v>
      </c>
      <c r="B230" s="63" t="s">
        <v>355</v>
      </c>
      <c r="C230" s="69" t="s">
        <v>383</v>
      </c>
      <c r="D230" s="129">
        <v>43654.77043981481</v>
      </c>
    </row>
    <row r="231" spans="1:4" ht="15">
      <c r="A231" s="63" t="s">
        <v>366</v>
      </c>
      <c r="B231" s="63" t="s">
        <v>471</v>
      </c>
      <c r="C231" s="69" t="s">
        <v>383</v>
      </c>
      <c r="D231" s="129">
        <v>43654.77043981481</v>
      </c>
    </row>
    <row r="232" spans="1:4" ht="15">
      <c r="A232" s="63" t="s">
        <v>366</v>
      </c>
      <c r="B232" s="63" t="s">
        <v>440</v>
      </c>
      <c r="C232" s="69" t="s">
        <v>383</v>
      </c>
      <c r="D232" s="129">
        <v>43654.77043981481</v>
      </c>
    </row>
    <row r="233" spans="1:4" ht="15">
      <c r="A233" s="63" t="s">
        <v>366</v>
      </c>
      <c r="B233" s="63" t="s">
        <v>465</v>
      </c>
      <c r="C233" s="69" t="s">
        <v>383</v>
      </c>
      <c r="D233" s="129">
        <v>43654.77043981481</v>
      </c>
    </row>
    <row r="234" spans="1:4" ht="15">
      <c r="A234" s="63" t="s">
        <v>366</v>
      </c>
      <c r="B234" s="63" t="s">
        <v>431</v>
      </c>
      <c r="C234" s="69" t="s">
        <v>383</v>
      </c>
      <c r="D234" s="129">
        <v>43654.77043981481</v>
      </c>
    </row>
    <row r="235" spans="1:4" ht="15">
      <c r="A235" s="63" t="s">
        <v>366</v>
      </c>
      <c r="B235" s="63" t="s">
        <v>494</v>
      </c>
      <c r="C235" s="69" t="s">
        <v>383</v>
      </c>
      <c r="D235" s="129">
        <v>43654.77043981481</v>
      </c>
    </row>
    <row r="236" spans="1:4" ht="15">
      <c r="A236" s="63" t="s">
        <v>366</v>
      </c>
      <c r="B236" s="63" t="s">
        <v>502</v>
      </c>
      <c r="C236" s="69" t="s">
        <v>383</v>
      </c>
      <c r="D236" s="129">
        <v>43654.77043981481</v>
      </c>
    </row>
    <row r="237" spans="1:4" ht="15">
      <c r="A237" s="63" t="s">
        <v>366</v>
      </c>
      <c r="B237" s="63" t="s">
        <v>366</v>
      </c>
      <c r="C237" s="69" t="s">
        <v>383</v>
      </c>
      <c r="D237" s="129">
        <v>43654.77043981481</v>
      </c>
    </row>
    <row r="238" spans="1:4" ht="15">
      <c r="A238" s="63" t="s">
        <v>366</v>
      </c>
      <c r="B238" s="63" t="s">
        <v>503</v>
      </c>
      <c r="C238" s="69" t="s">
        <v>383</v>
      </c>
      <c r="D238" s="129">
        <v>43654.77043981481</v>
      </c>
    </row>
    <row r="239" spans="1:4" ht="15">
      <c r="A239" s="63" t="s">
        <v>366</v>
      </c>
      <c r="B239" s="63" t="s">
        <v>491</v>
      </c>
      <c r="C239" s="69" t="s">
        <v>383</v>
      </c>
      <c r="D239" s="129">
        <v>43654.77043981481</v>
      </c>
    </row>
    <row r="240" spans="1:4" ht="15">
      <c r="A240" s="63" t="s">
        <v>366</v>
      </c>
      <c r="B240" s="63" t="s">
        <v>492</v>
      </c>
      <c r="C240" s="69" t="s">
        <v>383</v>
      </c>
      <c r="D240" s="129">
        <v>43654.77043981481</v>
      </c>
    </row>
    <row r="241" spans="1:4" ht="15">
      <c r="A241" s="63" t="s">
        <v>366</v>
      </c>
      <c r="B241" s="63" t="s">
        <v>493</v>
      </c>
      <c r="C241" s="69" t="s">
        <v>383</v>
      </c>
      <c r="D241" s="129">
        <v>43654.77043981481</v>
      </c>
    </row>
    <row r="242" spans="1:4" ht="15">
      <c r="A242" s="63" t="s">
        <v>366</v>
      </c>
      <c r="B242" s="63" t="s">
        <v>445</v>
      </c>
      <c r="C242" s="69" t="s">
        <v>383</v>
      </c>
      <c r="D242" s="129">
        <v>43654.77043981481</v>
      </c>
    </row>
    <row r="243" spans="1:4" ht="15">
      <c r="A243" s="63" t="s">
        <v>366</v>
      </c>
      <c r="B243" s="63" t="s">
        <v>504</v>
      </c>
      <c r="C243" s="69" t="s">
        <v>383</v>
      </c>
      <c r="D243" s="129">
        <v>43654.77043981481</v>
      </c>
    </row>
    <row r="244" spans="1:4" ht="15">
      <c r="A244" s="63" t="s">
        <v>366</v>
      </c>
      <c r="B244" s="63" t="s">
        <v>346</v>
      </c>
      <c r="C244" s="69" t="s">
        <v>383</v>
      </c>
      <c r="D244" s="129">
        <v>43654.77043981481</v>
      </c>
    </row>
    <row r="245" spans="1:4" ht="15">
      <c r="A245" s="63" t="s">
        <v>366</v>
      </c>
      <c r="B245" s="63" t="s">
        <v>505</v>
      </c>
      <c r="C245" s="69" t="s">
        <v>383</v>
      </c>
      <c r="D245" s="129">
        <v>43654.77043981481</v>
      </c>
    </row>
    <row r="246" spans="1:4" ht="15">
      <c r="A246" s="63" t="s">
        <v>366</v>
      </c>
      <c r="B246" s="63" t="s">
        <v>467</v>
      </c>
      <c r="C246" s="69" t="s">
        <v>383</v>
      </c>
      <c r="D246" s="129">
        <v>43654.77043981481</v>
      </c>
    </row>
    <row r="247" spans="1:4" ht="15">
      <c r="A247" s="63" t="s">
        <v>366</v>
      </c>
      <c r="B247" s="63" t="s">
        <v>506</v>
      </c>
      <c r="C247" s="69" t="s">
        <v>383</v>
      </c>
      <c r="D247" s="129">
        <v>43654.77043981481</v>
      </c>
    </row>
    <row r="248" spans="1:4" ht="15">
      <c r="A248" s="63" t="s">
        <v>366</v>
      </c>
      <c r="B248" s="63" t="s">
        <v>432</v>
      </c>
      <c r="C248" s="69" t="s">
        <v>383</v>
      </c>
      <c r="D248" s="129">
        <v>43654.77043981481</v>
      </c>
    </row>
    <row r="249" spans="1:4" ht="15">
      <c r="A249" s="63" t="s">
        <v>366</v>
      </c>
      <c r="B249" s="63" t="s">
        <v>468</v>
      </c>
      <c r="C249" s="69" t="s">
        <v>383</v>
      </c>
      <c r="D249" s="129">
        <v>43654.77043981481</v>
      </c>
    </row>
    <row r="250" spans="1:4" ht="15">
      <c r="A250" s="63" t="s">
        <v>366</v>
      </c>
      <c r="B250" s="63" t="s">
        <v>470</v>
      </c>
      <c r="C250" s="69" t="s">
        <v>383</v>
      </c>
      <c r="D250" s="129">
        <v>43654.77043981481</v>
      </c>
    </row>
    <row r="251" spans="1:4" ht="15">
      <c r="A251" s="63" t="s">
        <v>366</v>
      </c>
      <c r="B251" s="63" t="s">
        <v>479</v>
      </c>
      <c r="C251" s="69" t="s">
        <v>383</v>
      </c>
      <c r="D251" s="129">
        <v>43654.77043981481</v>
      </c>
    </row>
    <row r="252" spans="1:4" ht="15">
      <c r="A252" s="63" t="s">
        <v>366</v>
      </c>
      <c r="B252" s="63" t="s">
        <v>507</v>
      </c>
      <c r="C252" s="69" t="s">
        <v>383</v>
      </c>
      <c r="D252" s="129">
        <v>43654.77043981481</v>
      </c>
    </row>
    <row r="253" spans="1:4" ht="15">
      <c r="A253" s="63" t="s">
        <v>366</v>
      </c>
      <c r="B253" s="63" t="s">
        <v>508</v>
      </c>
      <c r="C253" s="69" t="s">
        <v>383</v>
      </c>
      <c r="D253" s="129">
        <v>43654.77043981481</v>
      </c>
    </row>
    <row r="254" spans="1:4" ht="15">
      <c r="A254" s="63" t="s">
        <v>366</v>
      </c>
      <c r="B254" s="63" t="s">
        <v>509</v>
      </c>
      <c r="C254" s="69" t="s">
        <v>383</v>
      </c>
      <c r="D254" s="129">
        <v>43654.77043981481</v>
      </c>
    </row>
    <row r="255" spans="1:4" ht="15">
      <c r="A255" s="63" t="s">
        <v>366</v>
      </c>
      <c r="B255" s="63" t="s">
        <v>475</v>
      </c>
      <c r="C255" s="69" t="s">
        <v>383</v>
      </c>
      <c r="D255" s="129">
        <v>43654.77043981481</v>
      </c>
    </row>
    <row r="256" spans="1:4" ht="15">
      <c r="A256" s="63" t="s">
        <v>366</v>
      </c>
      <c r="B256" s="63" t="s">
        <v>455</v>
      </c>
      <c r="C256" s="69" t="s">
        <v>383</v>
      </c>
      <c r="D256" s="129">
        <v>43654.77043981481</v>
      </c>
    </row>
    <row r="257" spans="1:4" ht="15">
      <c r="A257" s="63" t="s">
        <v>366</v>
      </c>
      <c r="B257" s="63" t="s">
        <v>510</v>
      </c>
      <c r="C257" s="69" t="s">
        <v>383</v>
      </c>
      <c r="D257" s="129">
        <v>43654.77043981481</v>
      </c>
    </row>
    <row r="258" spans="1:4" ht="15">
      <c r="A258" s="63" t="s">
        <v>366</v>
      </c>
      <c r="B258" s="63" t="s">
        <v>511</v>
      </c>
      <c r="C258" s="69" t="s">
        <v>383</v>
      </c>
      <c r="D258" s="129">
        <v>43654.77043981481</v>
      </c>
    </row>
    <row r="259" spans="1:4" ht="15">
      <c r="A259" s="63" t="s">
        <v>366</v>
      </c>
      <c r="B259" s="63" t="s">
        <v>472</v>
      </c>
      <c r="C259" s="69" t="s">
        <v>383</v>
      </c>
      <c r="D259" s="129">
        <v>43654.77043981481</v>
      </c>
    </row>
    <row r="260" spans="1:4" ht="15">
      <c r="A260" s="63" t="s">
        <v>366</v>
      </c>
      <c r="B260" s="63" t="s">
        <v>512</v>
      </c>
      <c r="C260" s="69" t="s">
        <v>383</v>
      </c>
      <c r="D260" s="129">
        <v>43654.77043981481</v>
      </c>
    </row>
    <row r="261" spans="1:4" ht="15">
      <c r="A261" s="63" t="s">
        <v>366</v>
      </c>
      <c r="B261" s="63" t="s">
        <v>362</v>
      </c>
      <c r="C261" s="69" t="s">
        <v>383</v>
      </c>
      <c r="D261" s="129">
        <v>43654.77043981481</v>
      </c>
    </row>
    <row r="262" spans="1:4" ht="15">
      <c r="A262" s="63" t="s">
        <v>366</v>
      </c>
      <c r="B262" s="63" t="s">
        <v>433</v>
      </c>
      <c r="C262" s="69" t="s">
        <v>383</v>
      </c>
      <c r="D262" s="129">
        <v>43654.77043981481</v>
      </c>
    </row>
    <row r="263" spans="1:4" ht="15">
      <c r="A263" s="63" t="s">
        <v>367</v>
      </c>
      <c r="B263" s="63" t="s">
        <v>501</v>
      </c>
      <c r="C263" s="69" t="s">
        <v>381</v>
      </c>
      <c r="D263" s="129">
        <v>43655.006423611114</v>
      </c>
    </row>
    <row r="264" spans="1:4" ht="15">
      <c r="A264" s="63" t="s">
        <v>367</v>
      </c>
      <c r="B264" s="63" t="s">
        <v>355</v>
      </c>
      <c r="C264" s="69" t="s">
        <v>381</v>
      </c>
      <c r="D264" s="129">
        <v>43655.006423611114</v>
      </c>
    </row>
    <row r="265" spans="1:4" ht="15">
      <c r="A265" s="63" t="s">
        <v>367</v>
      </c>
      <c r="B265" s="63" t="s">
        <v>471</v>
      </c>
      <c r="C265" s="69" t="s">
        <v>381</v>
      </c>
      <c r="D265" s="129">
        <v>43655.006423611114</v>
      </c>
    </row>
    <row r="266" spans="1:4" ht="15">
      <c r="A266" s="63" t="s">
        <v>367</v>
      </c>
      <c r="B266" s="63" t="s">
        <v>440</v>
      </c>
      <c r="C266" s="69" t="s">
        <v>381</v>
      </c>
      <c r="D266" s="129">
        <v>43655.006423611114</v>
      </c>
    </row>
    <row r="267" spans="1:4" ht="15">
      <c r="A267" s="63" t="s">
        <v>367</v>
      </c>
      <c r="B267" s="63" t="s">
        <v>465</v>
      </c>
      <c r="C267" s="69" t="s">
        <v>381</v>
      </c>
      <c r="D267" s="129">
        <v>43655.006423611114</v>
      </c>
    </row>
    <row r="268" spans="1:4" ht="15">
      <c r="A268" s="63" t="s">
        <v>367</v>
      </c>
      <c r="B268" s="63" t="s">
        <v>431</v>
      </c>
      <c r="C268" s="69" t="s">
        <v>381</v>
      </c>
      <c r="D268" s="129">
        <v>43655.006423611114</v>
      </c>
    </row>
    <row r="269" spans="1:4" ht="15">
      <c r="A269" s="63" t="s">
        <v>367</v>
      </c>
      <c r="B269" s="63" t="s">
        <v>494</v>
      </c>
      <c r="C269" s="69" t="s">
        <v>381</v>
      </c>
      <c r="D269" s="129">
        <v>43655.006423611114</v>
      </c>
    </row>
    <row r="270" spans="1:4" ht="15">
      <c r="A270" s="63" t="s">
        <v>367</v>
      </c>
      <c r="B270" s="63" t="s">
        <v>502</v>
      </c>
      <c r="C270" s="69" t="s">
        <v>381</v>
      </c>
      <c r="D270" s="129">
        <v>43655.006423611114</v>
      </c>
    </row>
    <row r="271" spans="1:4" ht="15">
      <c r="A271" s="63" t="s">
        <v>367</v>
      </c>
      <c r="B271" s="63" t="s">
        <v>366</v>
      </c>
      <c r="C271" s="69" t="s">
        <v>381</v>
      </c>
      <c r="D271" s="129">
        <v>43655.006423611114</v>
      </c>
    </row>
    <row r="272" spans="1:4" ht="15">
      <c r="A272" s="63" t="s">
        <v>367</v>
      </c>
      <c r="B272" s="63" t="s">
        <v>503</v>
      </c>
      <c r="C272" s="69" t="s">
        <v>381</v>
      </c>
      <c r="D272" s="129">
        <v>43655.006423611114</v>
      </c>
    </row>
    <row r="273" spans="1:4" ht="15">
      <c r="A273" s="63" t="s">
        <v>367</v>
      </c>
      <c r="B273" s="63" t="s">
        <v>491</v>
      </c>
      <c r="C273" s="69" t="s">
        <v>381</v>
      </c>
      <c r="D273" s="129">
        <v>43655.006423611114</v>
      </c>
    </row>
    <row r="274" spans="1:4" ht="15">
      <c r="A274" s="63" t="s">
        <v>367</v>
      </c>
      <c r="B274" s="63" t="s">
        <v>492</v>
      </c>
      <c r="C274" s="69" t="s">
        <v>381</v>
      </c>
      <c r="D274" s="129">
        <v>43655.006423611114</v>
      </c>
    </row>
    <row r="275" spans="1:4" ht="15">
      <c r="A275" s="63" t="s">
        <v>367</v>
      </c>
      <c r="B275" s="63" t="s">
        <v>493</v>
      </c>
      <c r="C275" s="69" t="s">
        <v>381</v>
      </c>
      <c r="D275" s="129">
        <v>43655.006423611114</v>
      </c>
    </row>
    <row r="276" spans="1:4" ht="15">
      <c r="A276" s="63" t="s">
        <v>367</v>
      </c>
      <c r="B276" s="63" t="s">
        <v>445</v>
      </c>
      <c r="C276" s="69" t="s">
        <v>381</v>
      </c>
      <c r="D276" s="129">
        <v>43655.006423611114</v>
      </c>
    </row>
    <row r="277" spans="1:4" ht="15">
      <c r="A277" s="63" t="s">
        <v>367</v>
      </c>
      <c r="B277" s="63" t="s">
        <v>504</v>
      </c>
      <c r="C277" s="69" t="s">
        <v>381</v>
      </c>
      <c r="D277" s="129">
        <v>43655.006423611114</v>
      </c>
    </row>
    <row r="278" spans="1:4" ht="15">
      <c r="A278" s="63" t="s">
        <v>367</v>
      </c>
      <c r="B278" s="63" t="s">
        <v>346</v>
      </c>
      <c r="C278" s="69" t="s">
        <v>381</v>
      </c>
      <c r="D278" s="129">
        <v>43655.006423611114</v>
      </c>
    </row>
    <row r="279" spans="1:4" ht="15">
      <c r="A279" s="63" t="s">
        <v>367</v>
      </c>
      <c r="B279" s="63" t="s">
        <v>505</v>
      </c>
      <c r="C279" s="69" t="s">
        <v>381</v>
      </c>
      <c r="D279" s="129">
        <v>43655.006423611114</v>
      </c>
    </row>
    <row r="280" spans="1:4" ht="15">
      <c r="A280" s="63" t="s">
        <v>367</v>
      </c>
      <c r="B280" s="63" t="s">
        <v>467</v>
      </c>
      <c r="C280" s="69" t="s">
        <v>381</v>
      </c>
      <c r="D280" s="129">
        <v>43655.006423611114</v>
      </c>
    </row>
    <row r="281" spans="1:4" ht="15">
      <c r="A281" s="63" t="s">
        <v>367</v>
      </c>
      <c r="B281" s="63" t="s">
        <v>506</v>
      </c>
      <c r="C281" s="69" t="s">
        <v>381</v>
      </c>
      <c r="D281" s="129">
        <v>43655.006423611114</v>
      </c>
    </row>
    <row r="282" spans="1:4" ht="15">
      <c r="A282" s="63" t="s">
        <v>367</v>
      </c>
      <c r="B282" s="63" t="s">
        <v>432</v>
      </c>
      <c r="C282" s="69" t="s">
        <v>381</v>
      </c>
      <c r="D282" s="129">
        <v>43655.006423611114</v>
      </c>
    </row>
    <row r="283" spans="1:4" ht="15">
      <c r="A283" s="63" t="s">
        <v>367</v>
      </c>
      <c r="B283" s="63" t="s">
        <v>468</v>
      </c>
      <c r="C283" s="69" t="s">
        <v>381</v>
      </c>
      <c r="D283" s="129">
        <v>43655.006423611114</v>
      </c>
    </row>
    <row r="284" spans="1:4" ht="15">
      <c r="A284" s="63" t="s">
        <v>367</v>
      </c>
      <c r="B284" s="63" t="s">
        <v>470</v>
      </c>
      <c r="C284" s="69" t="s">
        <v>381</v>
      </c>
      <c r="D284" s="129">
        <v>43655.006423611114</v>
      </c>
    </row>
    <row r="285" spans="1:4" ht="15">
      <c r="A285" s="63" t="s">
        <v>367</v>
      </c>
      <c r="B285" s="63" t="s">
        <v>479</v>
      </c>
      <c r="C285" s="69" t="s">
        <v>381</v>
      </c>
      <c r="D285" s="129">
        <v>43655.006423611114</v>
      </c>
    </row>
    <row r="286" spans="1:4" ht="15">
      <c r="A286" s="63" t="s">
        <v>367</v>
      </c>
      <c r="B286" s="63" t="s">
        <v>507</v>
      </c>
      <c r="C286" s="69" t="s">
        <v>381</v>
      </c>
      <c r="D286" s="129">
        <v>43655.006423611114</v>
      </c>
    </row>
    <row r="287" spans="1:4" ht="15">
      <c r="A287" s="63" t="s">
        <v>367</v>
      </c>
      <c r="B287" s="63" t="s">
        <v>508</v>
      </c>
      <c r="C287" s="69" t="s">
        <v>381</v>
      </c>
      <c r="D287" s="129">
        <v>43655.006423611114</v>
      </c>
    </row>
    <row r="288" spans="1:4" ht="15">
      <c r="A288" s="63" t="s">
        <v>367</v>
      </c>
      <c r="B288" s="63" t="s">
        <v>509</v>
      </c>
      <c r="C288" s="69" t="s">
        <v>381</v>
      </c>
      <c r="D288" s="129">
        <v>43655.006423611114</v>
      </c>
    </row>
    <row r="289" spans="1:4" ht="15">
      <c r="A289" s="63" t="s">
        <v>367</v>
      </c>
      <c r="B289" s="63" t="s">
        <v>475</v>
      </c>
      <c r="C289" s="69" t="s">
        <v>381</v>
      </c>
      <c r="D289" s="129">
        <v>43655.006423611114</v>
      </c>
    </row>
    <row r="290" spans="1:4" ht="15">
      <c r="A290" s="63" t="s">
        <v>367</v>
      </c>
      <c r="B290" s="63" t="s">
        <v>455</v>
      </c>
      <c r="C290" s="69" t="s">
        <v>381</v>
      </c>
      <c r="D290" s="129">
        <v>43655.006423611114</v>
      </c>
    </row>
    <row r="291" spans="1:4" ht="15">
      <c r="A291" s="63" t="s">
        <v>367</v>
      </c>
      <c r="B291" s="63" t="s">
        <v>510</v>
      </c>
      <c r="C291" s="69" t="s">
        <v>381</v>
      </c>
      <c r="D291" s="129">
        <v>43655.006423611114</v>
      </c>
    </row>
    <row r="292" spans="1:4" ht="15">
      <c r="A292" s="63" t="s">
        <v>367</v>
      </c>
      <c r="B292" s="63" t="s">
        <v>511</v>
      </c>
      <c r="C292" s="69" t="s">
        <v>381</v>
      </c>
      <c r="D292" s="129">
        <v>43655.006423611114</v>
      </c>
    </row>
    <row r="293" spans="1:4" ht="15">
      <c r="A293" s="63" t="s">
        <v>367</v>
      </c>
      <c r="B293" s="63" t="s">
        <v>472</v>
      </c>
      <c r="C293" s="69" t="s">
        <v>381</v>
      </c>
      <c r="D293" s="129">
        <v>43655.006423611114</v>
      </c>
    </row>
    <row r="294" spans="1:4" ht="15">
      <c r="A294" s="63" t="s">
        <v>367</v>
      </c>
      <c r="B294" s="63" t="s">
        <v>512</v>
      </c>
      <c r="C294" s="69" t="s">
        <v>381</v>
      </c>
      <c r="D294" s="129">
        <v>43655.006423611114</v>
      </c>
    </row>
    <row r="295" spans="1:4" ht="15">
      <c r="A295" s="63" t="s">
        <v>367</v>
      </c>
      <c r="B295" s="63" t="s">
        <v>362</v>
      </c>
      <c r="C295" s="69" t="s">
        <v>381</v>
      </c>
      <c r="D295" s="129">
        <v>43655.006423611114</v>
      </c>
    </row>
    <row r="296" spans="1:4" ht="15">
      <c r="A296" s="63" t="s">
        <v>367</v>
      </c>
      <c r="B296" s="63" t="s">
        <v>433</v>
      </c>
      <c r="C296" s="69" t="s">
        <v>381</v>
      </c>
      <c r="D296" s="129">
        <v>43655.006423611114</v>
      </c>
    </row>
    <row r="297" spans="1:4" ht="15">
      <c r="A297" s="63" t="s">
        <v>364</v>
      </c>
      <c r="B297" s="63" t="s">
        <v>513</v>
      </c>
      <c r="C297" s="69" t="s">
        <v>376</v>
      </c>
      <c r="D297" s="129">
        <v>43655.60502314815</v>
      </c>
    </row>
    <row r="298" spans="1:4" ht="15">
      <c r="A298" s="63" t="s">
        <v>364</v>
      </c>
      <c r="B298" s="63" t="s">
        <v>514</v>
      </c>
      <c r="C298" s="69" t="s">
        <v>376</v>
      </c>
      <c r="D298" s="129">
        <v>43655.60502314815</v>
      </c>
    </row>
    <row r="299" spans="1:4" ht="15">
      <c r="A299" s="63" t="s">
        <v>364</v>
      </c>
      <c r="B299" s="63" t="s">
        <v>515</v>
      </c>
      <c r="C299" s="69" t="s">
        <v>376</v>
      </c>
      <c r="D299" s="129">
        <v>43655.60502314815</v>
      </c>
    </row>
    <row r="300" spans="1:4" ht="15">
      <c r="A300" s="63" t="s">
        <v>364</v>
      </c>
      <c r="B300" s="63" t="s">
        <v>506</v>
      </c>
      <c r="C300" s="69" t="s">
        <v>376</v>
      </c>
      <c r="D300" s="129">
        <v>43655.60502314815</v>
      </c>
    </row>
    <row r="301" spans="1:4" ht="15">
      <c r="A301" s="63" t="s">
        <v>364</v>
      </c>
      <c r="B301" s="63" t="s">
        <v>516</v>
      </c>
      <c r="C301" s="69" t="s">
        <v>376</v>
      </c>
      <c r="D301" s="129">
        <v>43655.60502314815</v>
      </c>
    </row>
    <row r="302" spans="1:4" ht="15">
      <c r="A302" s="63" t="s">
        <v>364</v>
      </c>
      <c r="B302" s="63" t="s">
        <v>411</v>
      </c>
      <c r="C302" s="69" t="s">
        <v>376</v>
      </c>
      <c r="D302" s="129">
        <v>43655.60502314815</v>
      </c>
    </row>
    <row r="303" spans="1:4" ht="15">
      <c r="A303" s="63" t="s">
        <v>364</v>
      </c>
      <c r="B303" s="63" t="s">
        <v>517</v>
      </c>
      <c r="C303" s="69" t="s">
        <v>376</v>
      </c>
      <c r="D303" s="129">
        <v>43655.60502314815</v>
      </c>
    </row>
    <row r="304" spans="1:4" ht="15">
      <c r="A304" s="63" t="s">
        <v>364</v>
      </c>
      <c r="B304" s="63" t="s">
        <v>471</v>
      </c>
      <c r="C304" s="69" t="s">
        <v>376</v>
      </c>
      <c r="D304" s="129">
        <v>43655.60502314815</v>
      </c>
    </row>
    <row r="305" spans="1:4" ht="15">
      <c r="A305" s="63" t="s">
        <v>364</v>
      </c>
      <c r="B305" s="63" t="s">
        <v>347</v>
      </c>
      <c r="C305" s="69" t="s">
        <v>376</v>
      </c>
      <c r="D305" s="129">
        <v>43655.60502314815</v>
      </c>
    </row>
    <row r="306" spans="1:4" ht="15">
      <c r="A306" s="63" t="s">
        <v>364</v>
      </c>
      <c r="B306" s="63" t="s">
        <v>518</v>
      </c>
      <c r="C306" s="69" t="s">
        <v>376</v>
      </c>
      <c r="D306" s="129">
        <v>43655.60502314815</v>
      </c>
    </row>
    <row r="307" spans="1:4" ht="15">
      <c r="A307" s="63" t="s">
        <v>364</v>
      </c>
      <c r="B307" s="63" t="s">
        <v>469</v>
      </c>
      <c r="C307" s="69" t="s">
        <v>376</v>
      </c>
      <c r="D307" s="129">
        <v>43655.60502314815</v>
      </c>
    </row>
    <row r="308" spans="1:4" ht="15">
      <c r="A308" s="63" t="s">
        <v>364</v>
      </c>
      <c r="B308" s="63" t="s">
        <v>519</v>
      </c>
      <c r="C308" s="69" t="s">
        <v>376</v>
      </c>
      <c r="D308" s="129">
        <v>43655.60502314815</v>
      </c>
    </row>
    <row r="309" spans="1:4" ht="15">
      <c r="A309" s="63" t="s">
        <v>364</v>
      </c>
      <c r="B309" s="63" t="s">
        <v>520</v>
      </c>
      <c r="C309" s="69" t="s">
        <v>376</v>
      </c>
      <c r="D309" s="129">
        <v>43655.60502314815</v>
      </c>
    </row>
    <row r="310" spans="1:4" ht="15">
      <c r="A310" s="63" t="s">
        <v>364</v>
      </c>
      <c r="B310" s="63" t="s">
        <v>521</v>
      </c>
      <c r="C310" s="69" t="s">
        <v>376</v>
      </c>
      <c r="D310" s="129">
        <v>43655.60502314815</v>
      </c>
    </row>
    <row r="311" spans="1:4" ht="15">
      <c r="A311" s="63" t="s">
        <v>364</v>
      </c>
      <c r="B311" s="63" t="s">
        <v>522</v>
      </c>
      <c r="C311" s="69" t="s">
        <v>376</v>
      </c>
      <c r="D311" s="129">
        <v>43655.60502314815</v>
      </c>
    </row>
    <row r="312" spans="1:4" ht="15">
      <c r="A312" s="63" t="s">
        <v>364</v>
      </c>
      <c r="B312" s="63" t="s">
        <v>511</v>
      </c>
      <c r="C312" s="69" t="s">
        <v>376</v>
      </c>
      <c r="D312" s="129">
        <v>43655.60502314815</v>
      </c>
    </row>
    <row r="313" spans="1:4" ht="15">
      <c r="A313" s="63" t="s">
        <v>364</v>
      </c>
      <c r="B313" s="63" t="s">
        <v>523</v>
      </c>
      <c r="C313" s="69" t="s">
        <v>376</v>
      </c>
      <c r="D313" s="129">
        <v>43655.60502314815</v>
      </c>
    </row>
    <row r="314" spans="1:4" ht="15">
      <c r="A314" s="63" t="s">
        <v>364</v>
      </c>
      <c r="B314" s="63" t="s">
        <v>524</v>
      </c>
      <c r="C314" s="69" t="s">
        <v>376</v>
      </c>
      <c r="D314" s="129">
        <v>43655.60502314815</v>
      </c>
    </row>
    <row r="315" spans="1:4" ht="15">
      <c r="A315" s="63" t="s">
        <v>364</v>
      </c>
      <c r="B315" s="63" t="s">
        <v>525</v>
      </c>
      <c r="C315" s="69" t="s">
        <v>376</v>
      </c>
      <c r="D315" s="129">
        <v>43655.60502314815</v>
      </c>
    </row>
    <row r="316" spans="1:4" ht="15">
      <c r="A316" s="63" t="s">
        <v>364</v>
      </c>
      <c r="B316" s="63" t="s">
        <v>526</v>
      </c>
      <c r="C316" s="69" t="s">
        <v>376</v>
      </c>
      <c r="D316" s="129">
        <v>43655.60502314815</v>
      </c>
    </row>
    <row r="317" spans="1:4" ht="15">
      <c r="A317" s="63" t="s">
        <v>364</v>
      </c>
      <c r="B317" s="63" t="s">
        <v>493</v>
      </c>
      <c r="C317" s="69" t="s">
        <v>376</v>
      </c>
      <c r="D317" s="129">
        <v>43655.60502314815</v>
      </c>
    </row>
    <row r="318" spans="1:4" ht="15">
      <c r="A318" s="63" t="s">
        <v>364</v>
      </c>
      <c r="B318" s="63" t="s">
        <v>359</v>
      </c>
      <c r="C318" s="69" t="s">
        <v>376</v>
      </c>
      <c r="D318" s="129">
        <v>43655.60502314815</v>
      </c>
    </row>
    <row r="319" spans="1:4" ht="15">
      <c r="A319" s="63" t="s">
        <v>364</v>
      </c>
      <c r="B319" s="63" t="s">
        <v>527</v>
      </c>
      <c r="C319" s="69" t="s">
        <v>376</v>
      </c>
      <c r="D319" s="129">
        <v>43655.60502314815</v>
      </c>
    </row>
    <row r="320" spans="1:4" ht="15">
      <c r="A320" s="63" t="s">
        <v>364</v>
      </c>
      <c r="B320" s="63" t="s">
        <v>528</v>
      </c>
      <c r="C320" s="69" t="s">
        <v>376</v>
      </c>
      <c r="D320" s="129">
        <v>43655.60502314815</v>
      </c>
    </row>
    <row r="321" spans="1:4" ht="15">
      <c r="A321" s="63" t="s">
        <v>364</v>
      </c>
      <c r="B321" s="63" t="s">
        <v>529</v>
      </c>
      <c r="C321" s="69" t="s">
        <v>376</v>
      </c>
      <c r="D321" s="129">
        <v>43655.60502314815</v>
      </c>
    </row>
    <row r="322" spans="1:4" ht="15">
      <c r="A322" s="63" t="s">
        <v>364</v>
      </c>
      <c r="B322" s="63" t="s">
        <v>530</v>
      </c>
      <c r="C322" s="69" t="s">
        <v>376</v>
      </c>
      <c r="D322" s="129">
        <v>43655.60502314815</v>
      </c>
    </row>
    <row r="323" spans="1:4" ht="15">
      <c r="A323" s="63" t="s">
        <v>364</v>
      </c>
      <c r="B323" s="63" t="s">
        <v>531</v>
      </c>
      <c r="C323" s="69" t="s">
        <v>376</v>
      </c>
      <c r="D323" s="129">
        <v>43655.60502314815</v>
      </c>
    </row>
    <row r="324" spans="1:4" ht="15">
      <c r="A324" s="63" t="s">
        <v>364</v>
      </c>
      <c r="B324" s="63" t="s">
        <v>437</v>
      </c>
      <c r="C324" s="69" t="s">
        <v>376</v>
      </c>
      <c r="D324" s="129">
        <v>43655.60502314815</v>
      </c>
    </row>
    <row r="325" spans="1:4" ht="15">
      <c r="A325" s="63" t="s">
        <v>364</v>
      </c>
      <c r="B325" s="63" t="s">
        <v>532</v>
      </c>
      <c r="C325" s="69" t="s">
        <v>376</v>
      </c>
      <c r="D325" s="129">
        <v>43655.60502314815</v>
      </c>
    </row>
    <row r="326" spans="1:4" ht="15">
      <c r="A326" s="63" t="s">
        <v>364</v>
      </c>
      <c r="B326" s="63" t="s">
        <v>533</v>
      </c>
      <c r="C326" s="69" t="s">
        <v>376</v>
      </c>
      <c r="D326" s="129">
        <v>43655.60502314815</v>
      </c>
    </row>
    <row r="327" spans="1:4" ht="15">
      <c r="A327" s="63" t="s">
        <v>364</v>
      </c>
      <c r="B327" s="63" t="s">
        <v>534</v>
      </c>
      <c r="C327" s="69" t="s">
        <v>376</v>
      </c>
      <c r="D327" s="129">
        <v>43655.60502314815</v>
      </c>
    </row>
    <row r="328" spans="1:4" ht="15">
      <c r="A328" s="63" t="s">
        <v>364</v>
      </c>
      <c r="B328" s="63" t="s">
        <v>403</v>
      </c>
      <c r="C328" s="69" t="s">
        <v>376</v>
      </c>
      <c r="D328" s="129">
        <v>43655.60502314815</v>
      </c>
    </row>
    <row r="329" spans="1:4" ht="15">
      <c r="A329" s="63" t="s">
        <v>364</v>
      </c>
      <c r="B329" s="63" t="s">
        <v>404</v>
      </c>
      <c r="C329" s="69" t="s">
        <v>376</v>
      </c>
      <c r="D329" s="129">
        <v>43655.60502314815</v>
      </c>
    </row>
    <row r="330" spans="1:4" ht="15">
      <c r="A330" s="63" t="s">
        <v>364</v>
      </c>
      <c r="B330" s="63" t="s">
        <v>405</v>
      </c>
      <c r="C330" s="69" t="s">
        <v>376</v>
      </c>
      <c r="D330" s="129">
        <v>43655.60502314815</v>
      </c>
    </row>
    <row r="331" spans="1:4" ht="15">
      <c r="A331" s="63" t="s">
        <v>364</v>
      </c>
      <c r="B331" s="63" t="s">
        <v>374</v>
      </c>
      <c r="C331" s="69" t="s">
        <v>376</v>
      </c>
      <c r="D331" s="129">
        <v>43655.60502314815</v>
      </c>
    </row>
    <row r="332" spans="1:4" ht="15">
      <c r="A332" s="63" t="s">
        <v>367</v>
      </c>
      <c r="B332" s="63" t="s">
        <v>473</v>
      </c>
      <c r="C332" s="69" t="s">
        <v>380</v>
      </c>
      <c r="D332" s="129">
        <v>43654.72467592593</v>
      </c>
    </row>
    <row r="333" spans="1:4" ht="15">
      <c r="A333" s="63" t="s">
        <v>367</v>
      </c>
      <c r="B333" s="63" t="s">
        <v>357</v>
      </c>
      <c r="C333" s="69" t="s">
        <v>380</v>
      </c>
      <c r="D333" s="129">
        <v>43654.72467592593</v>
      </c>
    </row>
    <row r="334" spans="1:4" ht="15">
      <c r="A334" s="63" t="s">
        <v>367</v>
      </c>
      <c r="B334" s="63" t="s">
        <v>443</v>
      </c>
      <c r="C334" s="69" t="s">
        <v>380</v>
      </c>
      <c r="D334" s="129">
        <v>43654.72467592593</v>
      </c>
    </row>
    <row r="335" spans="1:4" ht="15">
      <c r="A335" s="63" t="s">
        <v>367</v>
      </c>
      <c r="B335" s="63" t="s">
        <v>479</v>
      </c>
      <c r="C335" s="69" t="s">
        <v>380</v>
      </c>
      <c r="D335" s="129">
        <v>43654.72467592593</v>
      </c>
    </row>
    <row r="336" spans="1:4" ht="15">
      <c r="A336" s="63" t="s">
        <v>367</v>
      </c>
      <c r="B336" s="63" t="s">
        <v>447</v>
      </c>
      <c r="C336" s="69" t="s">
        <v>380</v>
      </c>
      <c r="D336" s="129">
        <v>43654.72467592593</v>
      </c>
    </row>
    <row r="337" spans="1:4" ht="15">
      <c r="A337" s="63" t="s">
        <v>367</v>
      </c>
      <c r="B337" s="63" t="s">
        <v>491</v>
      </c>
      <c r="C337" s="69" t="s">
        <v>380</v>
      </c>
      <c r="D337" s="129">
        <v>43654.72467592593</v>
      </c>
    </row>
    <row r="338" spans="1:4" ht="15">
      <c r="A338" s="63" t="s">
        <v>367</v>
      </c>
      <c r="B338" s="63" t="s">
        <v>492</v>
      </c>
      <c r="C338" s="69" t="s">
        <v>380</v>
      </c>
      <c r="D338" s="129">
        <v>43654.72467592593</v>
      </c>
    </row>
    <row r="339" spans="1:4" ht="15">
      <c r="A339" s="63" t="s">
        <v>367</v>
      </c>
      <c r="B339" s="63" t="s">
        <v>493</v>
      </c>
      <c r="C339" s="69" t="s">
        <v>380</v>
      </c>
      <c r="D339" s="129">
        <v>43654.72467592593</v>
      </c>
    </row>
    <row r="340" spans="1:4" ht="15">
      <c r="A340" s="63" t="s">
        <v>367</v>
      </c>
      <c r="B340" s="63" t="s">
        <v>445</v>
      </c>
      <c r="C340" s="69" t="s">
        <v>380</v>
      </c>
      <c r="D340" s="129">
        <v>43654.72467592593</v>
      </c>
    </row>
    <row r="341" spans="1:4" ht="15">
      <c r="A341" s="63" t="s">
        <v>367</v>
      </c>
      <c r="B341" s="63" t="s">
        <v>366</v>
      </c>
      <c r="C341" s="69" t="s">
        <v>380</v>
      </c>
      <c r="D341" s="129">
        <v>43654.72467592593</v>
      </c>
    </row>
    <row r="342" spans="1:4" ht="15">
      <c r="A342" s="63" t="s">
        <v>367</v>
      </c>
      <c r="B342" s="63" t="s">
        <v>406</v>
      </c>
      <c r="C342" s="69" t="s">
        <v>380</v>
      </c>
      <c r="D342" s="129">
        <v>43654.72467592593</v>
      </c>
    </row>
    <row r="343" spans="1:4" ht="15">
      <c r="A343" s="63" t="s">
        <v>367</v>
      </c>
      <c r="B343" s="63" t="s">
        <v>494</v>
      </c>
      <c r="C343" s="69" t="s">
        <v>380</v>
      </c>
      <c r="D343" s="129">
        <v>43654.72467592593</v>
      </c>
    </row>
    <row r="344" spans="1:4" ht="15">
      <c r="A344" s="63" t="s">
        <v>367</v>
      </c>
      <c r="B344" s="63" t="s">
        <v>495</v>
      </c>
      <c r="C344" s="69" t="s">
        <v>380</v>
      </c>
      <c r="D344" s="129">
        <v>43654.72467592593</v>
      </c>
    </row>
    <row r="345" spans="1:4" ht="15">
      <c r="A345" s="63" t="s">
        <v>367</v>
      </c>
      <c r="B345" s="63" t="s">
        <v>486</v>
      </c>
      <c r="C345" s="69" t="s">
        <v>380</v>
      </c>
      <c r="D345" s="129">
        <v>43654.72467592593</v>
      </c>
    </row>
    <row r="346" spans="1:4" ht="15">
      <c r="A346" s="63" t="s">
        <v>367</v>
      </c>
      <c r="B346" s="63" t="s">
        <v>414</v>
      </c>
      <c r="C346" s="69" t="s">
        <v>380</v>
      </c>
      <c r="D346" s="129">
        <v>43654.72467592593</v>
      </c>
    </row>
    <row r="347" spans="1:4" ht="15">
      <c r="A347" s="63" t="s">
        <v>367</v>
      </c>
      <c r="B347" s="63" t="s">
        <v>356</v>
      </c>
      <c r="C347" s="69" t="s">
        <v>380</v>
      </c>
      <c r="D347" s="129">
        <v>43654.72467592593</v>
      </c>
    </row>
    <row r="348" spans="1:4" ht="15">
      <c r="A348" s="63" t="s">
        <v>367</v>
      </c>
      <c r="B348" s="63" t="s">
        <v>440</v>
      </c>
      <c r="C348" s="69" t="s">
        <v>380</v>
      </c>
      <c r="D348" s="129">
        <v>43654.72467592593</v>
      </c>
    </row>
    <row r="349" spans="1:4" ht="15">
      <c r="A349" s="63" t="s">
        <v>367</v>
      </c>
      <c r="B349" s="63" t="s">
        <v>484</v>
      </c>
      <c r="C349" s="69" t="s">
        <v>380</v>
      </c>
      <c r="D349" s="129">
        <v>43654.72467592593</v>
      </c>
    </row>
    <row r="350" spans="1:4" ht="15">
      <c r="A350" s="63" t="s">
        <v>367</v>
      </c>
      <c r="B350" s="63">
        <v>5</v>
      </c>
      <c r="C350" s="69" t="s">
        <v>380</v>
      </c>
      <c r="D350" s="129">
        <v>43654.72467592593</v>
      </c>
    </row>
    <row r="351" spans="1:4" ht="15">
      <c r="A351" s="63" t="s">
        <v>367</v>
      </c>
      <c r="B351" s="63" t="s">
        <v>415</v>
      </c>
      <c r="C351" s="69" t="s">
        <v>380</v>
      </c>
      <c r="D351" s="129">
        <v>43654.72467592593</v>
      </c>
    </row>
    <row r="352" spans="1:4" ht="15">
      <c r="A352" s="63" t="s">
        <v>367</v>
      </c>
      <c r="B352" s="63" t="s">
        <v>348</v>
      </c>
      <c r="C352" s="69" t="s">
        <v>380</v>
      </c>
      <c r="D352" s="129">
        <v>43654.72467592593</v>
      </c>
    </row>
    <row r="353" spans="1:4" ht="15">
      <c r="A353" s="63" t="s">
        <v>367</v>
      </c>
      <c r="B353" s="63" t="s">
        <v>496</v>
      </c>
      <c r="C353" s="69" t="s">
        <v>380</v>
      </c>
      <c r="D353" s="129">
        <v>43654.72467592593</v>
      </c>
    </row>
    <row r="354" spans="1:4" ht="15">
      <c r="A354" s="63" t="s">
        <v>367</v>
      </c>
      <c r="B354" s="63" t="s">
        <v>471</v>
      </c>
      <c r="C354" s="69" t="s">
        <v>380</v>
      </c>
      <c r="D354" s="129">
        <v>43654.72467592593</v>
      </c>
    </row>
    <row r="355" spans="1:4" ht="15">
      <c r="A355" s="63" t="s">
        <v>367</v>
      </c>
      <c r="B355" s="63" t="s">
        <v>361</v>
      </c>
      <c r="C355" s="69" t="s">
        <v>380</v>
      </c>
      <c r="D355" s="129">
        <v>43654.72467592593</v>
      </c>
    </row>
    <row r="356" spans="1:4" ht="15">
      <c r="A356" s="63" t="s">
        <v>367</v>
      </c>
      <c r="B356" s="63" t="s">
        <v>416</v>
      </c>
      <c r="C356" s="69" t="s">
        <v>380</v>
      </c>
      <c r="D356" s="129">
        <v>43654.72467592593</v>
      </c>
    </row>
    <row r="357" spans="1:4" ht="15">
      <c r="A357" s="63" t="s">
        <v>367</v>
      </c>
      <c r="B357" s="63" t="s">
        <v>417</v>
      </c>
      <c r="C357" s="69" t="s">
        <v>380</v>
      </c>
      <c r="D357" s="129">
        <v>43654.72467592593</v>
      </c>
    </row>
    <row r="358" spans="1:4" ht="15">
      <c r="A358" s="63" t="s">
        <v>367</v>
      </c>
      <c r="B358" s="63" t="s">
        <v>466</v>
      </c>
      <c r="C358" s="69" t="s">
        <v>380</v>
      </c>
      <c r="D358" s="129">
        <v>43654.72467592593</v>
      </c>
    </row>
    <row r="359" spans="1:4" ht="15">
      <c r="A359" s="63" t="s">
        <v>367</v>
      </c>
      <c r="B359" s="63" t="s">
        <v>360</v>
      </c>
      <c r="C359" s="69" t="s">
        <v>380</v>
      </c>
      <c r="D359" s="129">
        <v>43654.72467592593</v>
      </c>
    </row>
    <row r="360" spans="1:4" ht="15">
      <c r="A360" s="63" t="s">
        <v>367</v>
      </c>
      <c r="B360" s="63" t="s">
        <v>413</v>
      </c>
      <c r="C360" s="69" t="s">
        <v>380</v>
      </c>
      <c r="D360" s="129">
        <v>43654.72467592593</v>
      </c>
    </row>
    <row r="361" spans="1:4" ht="15">
      <c r="A361" s="63" t="s">
        <v>367</v>
      </c>
      <c r="B361" s="63" t="s">
        <v>469</v>
      </c>
      <c r="C361" s="69" t="s">
        <v>380</v>
      </c>
      <c r="D361" s="129">
        <v>43654.72467592593</v>
      </c>
    </row>
    <row r="362" spans="1:4" ht="15">
      <c r="A362" s="63" t="s">
        <v>367</v>
      </c>
      <c r="B362" s="63" t="s">
        <v>497</v>
      </c>
      <c r="C362" s="69" t="s">
        <v>380</v>
      </c>
      <c r="D362" s="129">
        <v>43654.72467592593</v>
      </c>
    </row>
    <row r="363" spans="1:4" ht="15">
      <c r="A363" s="63" t="s">
        <v>367</v>
      </c>
      <c r="B363" s="63" t="s">
        <v>464</v>
      </c>
      <c r="C363" s="69" t="s">
        <v>380</v>
      </c>
      <c r="D363" s="129">
        <v>43654.72467592593</v>
      </c>
    </row>
    <row r="364" spans="1:4" ht="15">
      <c r="A364" s="63" t="s">
        <v>367</v>
      </c>
      <c r="B364" s="63" t="s">
        <v>418</v>
      </c>
      <c r="C364" s="69" t="s">
        <v>380</v>
      </c>
      <c r="D364" s="129">
        <v>43654.72467592593</v>
      </c>
    </row>
    <row r="365" spans="1:4" ht="15">
      <c r="A365" s="63" t="s">
        <v>367</v>
      </c>
      <c r="B365" s="63" t="s">
        <v>419</v>
      </c>
      <c r="C365" s="69" t="s">
        <v>380</v>
      </c>
      <c r="D365" s="129">
        <v>43654.72467592593</v>
      </c>
    </row>
    <row r="366" spans="1:4" ht="15">
      <c r="A366" s="63" t="s">
        <v>367</v>
      </c>
      <c r="B366" s="63" t="s">
        <v>353</v>
      </c>
      <c r="C366" s="69" t="s">
        <v>380</v>
      </c>
      <c r="D366" s="129">
        <v>43654.72467592593</v>
      </c>
    </row>
    <row r="367" spans="1:4" ht="15">
      <c r="A367" s="63" t="s">
        <v>367</v>
      </c>
      <c r="B367" s="63" t="s">
        <v>498</v>
      </c>
      <c r="C367" s="69" t="s">
        <v>380</v>
      </c>
      <c r="D367" s="129">
        <v>43654.72467592593</v>
      </c>
    </row>
    <row r="368" spans="1:4" ht="15">
      <c r="A368" s="63" t="s">
        <v>367</v>
      </c>
      <c r="B368" s="63" t="s">
        <v>499</v>
      </c>
      <c r="C368" s="69" t="s">
        <v>380</v>
      </c>
      <c r="D368" s="129">
        <v>43654.72467592593</v>
      </c>
    </row>
    <row r="369" spans="1:4" ht="15">
      <c r="A369" s="63" t="s">
        <v>367</v>
      </c>
      <c r="B369" s="63" t="s">
        <v>500</v>
      </c>
      <c r="C369" s="69" t="s">
        <v>380</v>
      </c>
      <c r="D369" s="129">
        <v>43654.72467592593</v>
      </c>
    </row>
    <row r="370" spans="1:4" ht="15">
      <c r="A370" s="63" t="s">
        <v>363</v>
      </c>
      <c r="B370" s="63" t="s">
        <v>473</v>
      </c>
      <c r="C370" s="69" t="s">
        <v>375</v>
      </c>
      <c r="D370" s="129">
        <v>43654.8299537037</v>
      </c>
    </row>
    <row r="371" spans="1:4" ht="15">
      <c r="A371" s="63" t="s">
        <v>363</v>
      </c>
      <c r="B371" s="63" t="s">
        <v>357</v>
      </c>
      <c r="C371" s="69" t="s">
        <v>375</v>
      </c>
      <c r="D371" s="129">
        <v>43654.8299537037</v>
      </c>
    </row>
    <row r="372" spans="1:4" ht="15">
      <c r="A372" s="63" t="s">
        <v>363</v>
      </c>
      <c r="B372" s="63" t="s">
        <v>443</v>
      </c>
      <c r="C372" s="69" t="s">
        <v>375</v>
      </c>
      <c r="D372" s="129">
        <v>43654.8299537037</v>
      </c>
    </row>
    <row r="373" spans="1:4" ht="15">
      <c r="A373" s="63" t="s">
        <v>363</v>
      </c>
      <c r="B373" s="63" t="s">
        <v>479</v>
      </c>
      <c r="C373" s="69" t="s">
        <v>375</v>
      </c>
      <c r="D373" s="129">
        <v>43654.8299537037</v>
      </c>
    </row>
    <row r="374" spans="1:4" ht="15">
      <c r="A374" s="63" t="s">
        <v>363</v>
      </c>
      <c r="B374" s="63" t="s">
        <v>447</v>
      </c>
      <c r="C374" s="69" t="s">
        <v>375</v>
      </c>
      <c r="D374" s="129">
        <v>43654.8299537037</v>
      </c>
    </row>
    <row r="375" spans="1:4" ht="15">
      <c r="A375" s="63" t="s">
        <v>363</v>
      </c>
      <c r="B375" s="63" t="s">
        <v>491</v>
      </c>
      <c r="C375" s="69" t="s">
        <v>375</v>
      </c>
      <c r="D375" s="129">
        <v>43654.8299537037</v>
      </c>
    </row>
    <row r="376" spans="1:4" ht="15">
      <c r="A376" s="63" t="s">
        <v>363</v>
      </c>
      <c r="B376" s="63" t="s">
        <v>492</v>
      </c>
      <c r="C376" s="69" t="s">
        <v>375</v>
      </c>
      <c r="D376" s="129">
        <v>43654.8299537037</v>
      </c>
    </row>
    <row r="377" spans="1:4" ht="15">
      <c r="A377" s="63" t="s">
        <v>363</v>
      </c>
      <c r="B377" s="63" t="s">
        <v>493</v>
      </c>
      <c r="C377" s="69" t="s">
        <v>375</v>
      </c>
      <c r="D377" s="129">
        <v>43654.8299537037</v>
      </c>
    </row>
    <row r="378" spans="1:4" ht="15">
      <c r="A378" s="63" t="s">
        <v>363</v>
      </c>
      <c r="B378" s="63" t="s">
        <v>445</v>
      </c>
      <c r="C378" s="69" t="s">
        <v>375</v>
      </c>
      <c r="D378" s="129">
        <v>43654.8299537037</v>
      </c>
    </row>
    <row r="379" spans="1:4" ht="15">
      <c r="A379" s="63" t="s">
        <v>363</v>
      </c>
      <c r="B379" s="63" t="s">
        <v>366</v>
      </c>
      <c r="C379" s="69" t="s">
        <v>375</v>
      </c>
      <c r="D379" s="129">
        <v>43654.8299537037</v>
      </c>
    </row>
    <row r="380" spans="1:4" ht="15">
      <c r="A380" s="63" t="s">
        <v>363</v>
      </c>
      <c r="B380" s="63" t="s">
        <v>406</v>
      </c>
      <c r="C380" s="69" t="s">
        <v>375</v>
      </c>
      <c r="D380" s="129">
        <v>43654.8299537037</v>
      </c>
    </row>
    <row r="381" spans="1:4" ht="15">
      <c r="A381" s="63" t="s">
        <v>363</v>
      </c>
      <c r="B381" s="63" t="s">
        <v>494</v>
      </c>
      <c r="C381" s="69" t="s">
        <v>375</v>
      </c>
      <c r="D381" s="129">
        <v>43654.8299537037</v>
      </c>
    </row>
    <row r="382" spans="1:4" ht="15">
      <c r="A382" s="63" t="s">
        <v>363</v>
      </c>
      <c r="B382" s="63" t="s">
        <v>495</v>
      </c>
      <c r="C382" s="69" t="s">
        <v>375</v>
      </c>
      <c r="D382" s="129">
        <v>43654.8299537037</v>
      </c>
    </row>
    <row r="383" spans="1:4" ht="15">
      <c r="A383" s="63" t="s">
        <v>363</v>
      </c>
      <c r="B383" s="63" t="s">
        <v>486</v>
      </c>
      <c r="C383" s="69" t="s">
        <v>375</v>
      </c>
      <c r="D383" s="129">
        <v>43654.8299537037</v>
      </c>
    </row>
    <row r="384" spans="1:4" ht="15">
      <c r="A384" s="63" t="s">
        <v>363</v>
      </c>
      <c r="B384" s="63" t="s">
        <v>414</v>
      </c>
      <c r="C384" s="69" t="s">
        <v>375</v>
      </c>
      <c r="D384" s="129">
        <v>43654.8299537037</v>
      </c>
    </row>
    <row r="385" spans="1:4" ht="15">
      <c r="A385" s="63" t="s">
        <v>363</v>
      </c>
      <c r="B385" s="63" t="s">
        <v>356</v>
      </c>
      <c r="C385" s="69" t="s">
        <v>375</v>
      </c>
      <c r="D385" s="129">
        <v>43654.8299537037</v>
      </c>
    </row>
    <row r="386" spans="1:4" ht="15">
      <c r="A386" s="63" t="s">
        <v>363</v>
      </c>
      <c r="B386" s="63" t="s">
        <v>440</v>
      </c>
      <c r="C386" s="69" t="s">
        <v>375</v>
      </c>
      <c r="D386" s="129">
        <v>43654.8299537037</v>
      </c>
    </row>
    <row r="387" spans="1:4" ht="15">
      <c r="A387" s="63" t="s">
        <v>363</v>
      </c>
      <c r="B387" s="63" t="s">
        <v>484</v>
      </c>
      <c r="C387" s="69" t="s">
        <v>375</v>
      </c>
      <c r="D387" s="129">
        <v>43654.8299537037</v>
      </c>
    </row>
    <row r="388" spans="1:4" ht="15">
      <c r="A388" s="63" t="s">
        <v>363</v>
      </c>
      <c r="B388" s="63">
        <v>5</v>
      </c>
      <c r="C388" s="69" t="s">
        <v>375</v>
      </c>
      <c r="D388" s="129">
        <v>43654.8299537037</v>
      </c>
    </row>
    <row r="389" spans="1:4" ht="15">
      <c r="A389" s="63" t="s">
        <v>363</v>
      </c>
      <c r="B389" s="63" t="s">
        <v>415</v>
      </c>
      <c r="C389" s="69" t="s">
        <v>375</v>
      </c>
      <c r="D389" s="129">
        <v>43654.8299537037</v>
      </c>
    </row>
    <row r="390" spans="1:4" ht="15">
      <c r="A390" s="63" t="s">
        <v>363</v>
      </c>
      <c r="B390" s="63" t="s">
        <v>348</v>
      </c>
      <c r="C390" s="69" t="s">
        <v>375</v>
      </c>
      <c r="D390" s="129">
        <v>43654.8299537037</v>
      </c>
    </row>
    <row r="391" spans="1:4" ht="15">
      <c r="A391" s="63" t="s">
        <v>363</v>
      </c>
      <c r="B391" s="63" t="s">
        <v>496</v>
      </c>
      <c r="C391" s="69" t="s">
        <v>375</v>
      </c>
      <c r="D391" s="129">
        <v>43654.8299537037</v>
      </c>
    </row>
    <row r="392" spans="1:4" ht="15">
      <c r="A392" s="63" t="s">
        <v>363</v>
      </c>
      <c r="B392" s="63" t="s">
        <v>471</v>
      </c>
      <c r="C392" s="69" t="s">
        <v>375</v>
      </c>
      <c r="D392" s="129">
        <v>43654.8299537037</v>
      </c>
    </row>
    <row r="393" spans="1:4" ht="15">
      <c r="A393" s="63" t="s">
        <v>363</v>
      </c>
      <c r="B393" s="63" t="s">
        <v>361</v>
      </c>
      <c r="C393" s="69" t="s">
        <v>375</v>
      </c>
      <c r="D393" s="129">
        <v>43654.8299537037</v>
      </c>
    </row>
    <row r="394" spans="1:4" ht="15">
      <c r="A394" s="63" t="s">
        <v>363</v>
      </c>
      <c r="B394" s="63" t="s">
        <v>416</v>
      </c>
      <c r="C394" s="69" t="s">
        <v>375</v>
      </c>
      <c r="D394" s="129">
        <v>43654.8299537037</v>
      </c>
    </row>
    <row r="395" spans="1:4" ht="15">
      <c r="A395" s="63" t="s">
        <v>363</v>
      </c>
      <c r="B395" s="63" t="s">
        <v>417</v>
      </c>
      <c r="C395" s="69" t="s">
        <v>375</v>
      </c>
      <c r="D395" s="129">
        <v>43654.8299537037</v>
      </c>
    </row>
    <row r="396" spans="1:4" ht="15">
      <c r="A396" s="63" t="s">
        <v>363</v>
      </c>
      <c r="B396" s="63" t="s">
        <v>466</v>
      </c>
      <c r="C396" s="69" t="s">
        <v>375</v>
      </c>
      <c r="D396" s="129">
        <v>43654.8299537037</v>
      </c>
    </row>
    <row r="397" spans="1:4" ht="15">
      <c r="A397" s="63" t="s">
        <v>363</v>
      </c>
      <c r="B397" s="63" t="s">
        <v>360</v>
      </c>
      <c r="C397" s="69" t="s">
        <v>375</v>
      </c>
      <c r="D397" s="129">
        <v>43654.8299537037</v>
      </c>
    </row>
    <row r="398" spans="1:4" ht="15">
      <c r="A398" s="63" t="s">
        <v>363</v>
      </c>
      <c r="B398" s="63" t="s">
        <v>413</v>
      </c>
      <c r="C398" s="69" t="s">
        <v>375</v>
      </c>
      <c r="D398" s="129">
        <v>43654.8299537037</v>
      </c>
    </row>
    <row r="399" spans="1:4" ht="15">
      <c r="A399" s="63" t="s">
        <v>363</v>
      </c>
      <c r="B399" s="63" t="s">
        <v>469</v>
      </c>
      <c r="C399" s="69" t="s">
        <v>375</v>
      </c>
      <c r="D399" s="129">
        <v>43654.8299537037</v>
      </c>
    </row>
    <row r="400" spans="1:4" ht="15">
      <c r="A400" s="63" t="s">
        <v>363</v>
      </c>
      <c r="B400" s="63" t="s">
        <v>497</v>
      </c>
      <c r="C400" s="69" t="s">
        <v>375</v>
      </c>
      <c r="D400" s="129">
        <v>43654.8299537037</v>
      </c>
    </row>
    <row r="401" spans="1:4" ht="15">
      <c r="A401" s="63" t="s">
        <v>363</v>
      </c>
      <c r="B401" s="63" t="s">
        <v>464</v>
      </c>
      <c r="C401" s="69" t="s">
        <v>375</v>
      </c>
      <c r="D401" s="129">
        <v>43654.8299537037</v>
      </c>
    </row>
    <row r="402" spans="1:4" ht="15">
      <c r="A402" s="63" t="s">
        <v>363</v>
      </c>
      <c r="B402" s="63" t="s">
        <v>418</v>
      </c>
      <c r="C402" s="69" t="s">
        <v>375</v>
      </c>
      <c r="D402" s="129">
        <v>43654.8299537037</v>
      </c>
    </row>
    <row r="403" spans="1:4" ht="15">
      <c r="A403" s="63" t="s">
        <v>363</v>
      </c>
      <c r="B403" s="63" t="s">
        <v>419</v>
      </c>
      <c r="C403" s="69" t="s">
        <v>375</v>
      </c>
      <c r="D403" s="129">
        <v>43654.8299537037</v>
      </c>
    </row>
    <row r="404" spans="1:4" ht="15">
      <c r="A404" s="63" t="s">
        <v>363</v>
      </c>
      <c r="B404" s="63" t="s">
        <v>353</v>
      </c>
      <c r="C404" s="69" t="s">
        <v>375</v>
      </c>
      <c r="D404" s="129">
        <v>43654.8299537037</v>
      </c>
    </row>
    <row r="405" spans="1:4" ht="15">
      <c r="A405" s="63" t="s">
        <v>363</v>
      </c>
      <c r="B405" s="63" t="s">
        <v>498</v>
      </c>
      <c r="C405" s="69" t="s">
        <v>375</v>
      </c>
      <c r="D405" s="129">
        <v>43654.8299537037</v>
      </c>
    </row>
    <row r="406" spans="1:4" ht="15">
      <c r="A406" s="63" t="s">
        <v>363</v>
      </c>
      <c r="B406" s="63" t="s">
        <v>499</v>
      </c>
      <c r="C406" s="69" t="s">
        <v>375</v>
      </c>
      <c r="D406" s="129">
        <v>43654.8299537037</v>
      </c>
    </row>
    <row r="407" spans="1:4" ht="15">
      <c r="A407" s="63" t="s">
        <v>363</v>
      </c>
      <c r="B407" s="63" t="s">
        <v>500</v>
      </c>
      <c r="C407" s="69" t="s">
        <v>375</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677</v>
      </c>
    </row>
    <row r="2" spans="1:2" ht="15">
      <c r="A2" s="63" t="s">
        <v>535</v>
      </c>
      <c r="B2" s="63" t="s">
        <v>678</v>
      </c>
    </row>
    <row r="3" spans="1:2" ht="15">
      <c r="A3" s="63" t="s">
        <v>536</v>
      </c>
      <c r="B3" s="63" t="s">
        <v>678</v>
      </c>
    </row>
    <row r="4" spans="1:2" ht="15">
      <c r="A4" s="63" t="s">
        <v>489</v>
      </c>
      <c r="B4" s="63" t="s">
        <v>678</v>
      </c>
    </row>
    <row r="5" spans="1:2" ht="15">
      <c r="A5" s="63" t="s">
        <v>537</v>
      </c>
      <c r="B5" s="63" t="s">
        <v>678</v>
      </c>
    </row>
    <row r="6" spans="1:2" ht="15">
      <c r="A6" s="63" t="s">
        <v>538</v>
      </c>
      <c r="B6" s="63" t="s">
        <v>678</v>
      </c>
    </row>
    <row r="7" spans="1:2" ht="15">
      <c r="A7" s="63" t="s">
        <v>539</v>
      </c>
      <c r="B7" s="63" t="s">
        <v>678</v>
      </c>
    </row>
    <row r="8" spans="1:2" ht="15">
      <c r="A8" s="63" t="s">
        <v>540</v>
      </c>
      <c r="B8" s="63" t="s">
        <v>678</v>
      </c>
    </row>
    <row r="9" spans="1:2" ht="15">
      <c r="A9" s="63" t="s">
        <v>541</v>
      </c>
      <c r="B9" s="63" t="s">
        <v>678</v>
      </c>
    </row>
    <row r="10" spans="1:2" ht="15">
      <c r="A10" s="63" t="s">
        <v>542</v>
      </c>
      <c r="B10" s="63" t="s">
        <v>678</v>
      </c>
    </row>
    <row r="11" spans="1:2" ht="15">
      <c r="A11" s="63" t="s">
        <v>543</v>
      </c>
      <c r="B11" s="63" t="s">
        <v>678</v>
      </c>
    </row>
    <row r="12" spans="1:2" ht="15">
      <c r="A12" s="63" t="s">
        <v>544</v>
      </c>
      <c r="B12" s="63" t="s">
        <v>678</v>
      </c>
    </row>
    <row r="13" spans="1:2" ht="15">
      <c r="A13" s="63" t="s">
        <v>479</v>
      </c>
      <c r="B13" s="63" t="s">
        <v>678</v>
      </c>
    </row>
    <row r="14" spans="1:2" ht="15">
      <c r="A14" s="63" t="s">
        <v>524</v>
      </c>
      <c r="B14" s="63" t="s">
        <v>678</v>
      </c>
    </row>
    <row r="15" spans="1:2" ht="15">
      <c r="A15" s="63" t="s">
        <v>469</v>
      </c>
      <c r="B15" s="63" t="s">
        <v>678</v>
      </c>
    </row>
    <row r="16" spans="1:2" ht="15">
      <c r="A16" s="63" t="s">
        <v>545</v>
      </c>
      <c r="B16" s="63" t="s">
        <v>678</v>
      </c>
    </row>
    <row r="17" spans="1:2" ht="15">
      <c r="A17" s="63" t="s">
        <v>463</v>
      </c>
      <c r="B17" s="63" t="s">
        <v>678</v>
      </c>
    </row>
    <row r="18" spans="1:2" ht="15">
      <c r="A18" s="63" t="s">
        <v>546</v>
      </c>
      <c r="B18" s="63" t="s">
        <v>678</v>
      </c>
    </row>
    <row r="19" spans="1:2" ht="15">
      <c r="A19" s="63" t="s">
        <v>467</v>
      </c>
      <c r="B19" s="63" t="s">
        <v>678</v>
      </c>
    </row>
    <row r="20" spans="1:2" ht="15">
      <c r="A20" s="63" t="s">
        <v>484</v>
      </c>
      <c r="B20" s="63" t="s">
        <v>678</v>
      </c>
    </row>
    <row r="21" spans="1:2" ht="15">
      <c r="A21" s="63" t="s">
        <v>472</v>
      </c>
      <c r="B21" s="63" t="s">
        <v>678</v>
      </c>
    </row>
    <row r="22" spans="1:2" ht="15">
      <c r="A22" s="63" t="s">
        <v>547</v>
      </c>
      <c r="B22" s="63" t="s">
        <v>678</v>
      </c>
    </row>
    <row r="23" spans="1:2" ht="15">
      <c r="A23" s="63" t="s">
        <v>548</v>
      </c>
      <c r="B23" s="63" t="s">
        <v>678</v>
      </c>
    </row>
    <row r="24" spans="1:2" ht="15">
      <c r="A24" s="63" t="s">
        <v>549</v>
      </c>
      <c r="B24" s="63" t="s">
        <v>678</v>
      </c>
    </row>
    <row r="25" spans="1:2" ht="15">
      <c r="A25" s="63" t="s">
        <v>475</v>
      </c>
      <c r="B25" s="63" t="s">
        <v>678</v>
      </c>
    </row>
    <row r="26" spans="1:2" ht="15">
      <c r="A26" s="63" t="s">
        <v>550</v>
      </c>
      <c r="B26" s="63" t="s">
        <v>678</v>
      </c>
    </row>
    <row r="27" spans="1:2" ht="15">
      <c r="A27" s="63" t="s">
        <v>551</v>
      </c>
      <c r="B27" s="63" t="s">
        <v>678</v>
      </c>
    </row>
    <row r="28" spans="1:2" ht="15">
      <c r="A28" s="63" t="s">
        <v>552</v>
      </c>
      <c r="B28" s="63" t="s">
        <v>678</v>
      </c>
    </row>
    <row r="29" spans="1:2" ht="15">
      <c r="A29" s="63" t="s">
        <v>553</v>
      </c>
      <c r="B29" s="63" t="s">
        <v>678</v>
      </c>
    </row>
    <row r="30" spans="1:2" ht="15">
      <c r="A30" s="63" t="s">
        <v>554</v>
      </c>
      <c r="B30" s="63" t="s">
        <v>678</v>
      </c>
    </row>
    <row r="31" spans="1:2" ht="15">
      <c r="A31" s="63" t="s">
        <v>555</v>
      </c>
      <c r="B31" s="63" t="s">
        <v>678</v>
      </c>
    </row>
    <row r="32" spans="1:2" ht="15">
      <c r="A32" s="63" t="s">
        <v>556</v>
      </c>
      <c r="B32" s="63" t="s">
        <v>678</v>
      </c>
    </row>
    <row r="33" spans="1:2" ht="15">
      <c r="A33" s="63" t="s">
        <v>557</v>
      </c>
      <c r="B33" s="63" t="s">
        <v>678</v>
      </c>
    </row>
    <row r="34" spans="1:2" ht="15">
      <c r="A34" s="63" t="s">
        <v>558</v>
      </c>
      <c r="B34" s="63" t="s">
        <v>678</v>
      </c>
    </row>
    <row r="35" spans="1:2" ht="15">
      <c r="A35" s="63" t="s">
        <v>559</v>
      </c>
      <c r="B35" s="63" t="s">
        <v>678</v>
      </c>
    </row>
    <row r="36" spans="1:2" ht="15">
      <c r="A36" s="63" t="s">
        <v>560</v>
      </c>
      <c r="B36" s="63" t="s">
        <v>678</v>
      </c>
    </row>
    <row r="37" spans="1:2" ht="15">
      <c r="A37" s="63" t="s">
        <v>561</v>
      </c>
      <c r="B37" s="63" t="s">
        <v>678</v>
      </c>
    </row>
    <row r="38" spans="1:2" ht="15">
      <c r="A38" s="63" t="s">
        <v>562</v>
      </c>
      <c r="B38" s="63" t="s">
        <v>678</v>
      </c>
    </row>
    <row r="39" spans="1:2" ht="15">
      <c r="A39" s="63" t="s">
        <v>563</v>
      </c>
      <c r="B39" s="63" t="s">
        <v>678</v>
      </c>
    </row>
    <row r="40" spans="1:2" ht="15">
      <c r="A40" s="63" t="s">
        <v>564</v>
      </c>
      <c r="B40" s="63" t="s">
        <v>678</v>
      </c>
    </row>
    <row r="41" spans="1:2" ht="15">
      <c r="A41" s="63" t="s">
        <v>565</v>
      </c>
      <c r="B41" s="63" t="s">
        <v>678</v>
      </c>
    </row>
    <row r="42" spans="1:2" ht="15">
      <c r="A42" s="63" t="s">
        <v>465</v>
      </c>
      <c r="B42" s="63" t="s">
        <v>678</v>
      </c>
    </row>
    <row r="43" spans="1:2" ht="15">
      <c r="A43" s="63" t="s">
        <v>566</v>
      </c>
      <c r="B43" s="63" t="s">
        <v>678</v>
      </c>
    </row>
    <row r="44" spans="1:2" ht="15">
      <c r="A44" s="63" t="s">
        <v>497</v>
      </c>
      <c r="B44" s="63" t="s">
        <v>678</v>
      </c>
    </row>
    <row r="45" spans="1:2" ht="15">
      <c r="A45" s="63" t="s">
        <v>567</v>
      </c>
      <c r="B45" s="63" t="s">
        <v>678</v>
      </c>
    </row>
    <row r="46" spans="1:2" ht="15">
      <c r="A46" s="63" t="s">
        <v>568</v>
      </c>
      <c r="B46" s="63" t="s">
        <v>678</v>
      </c>
    </row>
    <row r="47" spans="1:2" ht="15">
      <c r="A47" s="63" t="s">
        <v>569</v>
      </c>
      <c r="B47" s="63" t="s">
        <v>678</v>
      </c>
    </row>
    <row r="48" spans="1:2" ht="15">
      <c r="A48" s="63" t="s">
        <v>570</v>
      </c>
      <c r="B48" s="63" t="s">
        <v>678</v>
      </c>
    </row>
    <row r="49" spans="1:2" ht="15">
      <c r="A49" s="63" t="s">
        <v>571</v>
      </c>
      <c r="B49" s="63" t="s">
        <v>678</v>
      </c>
    </row>
    <row r="50" spans="1:2" ht="15">
      <c r="A50" s="63" t="s">
        <v>572</v>
      </c>
      <c r="B50" s="63" t="s">
        <v>678</v>
      </c>
    </row>
    <row r="51" spans="1:2" ht="15">
      <c r="A51" s="63" t="s">
        <v>573</v>
      </c>
      <c r="B51" s="63" t="s">
        <v>678</v>
      </c>
    </row>
    <row r="52" spans="1:2" ht="15">
      <c r="A52" s="63" t="s">
        <v>574</v>
      </c>
      <c r="B52" s="63" t="s">
        <v>678</v>
      </c>
    </row>
    <row r="53" spans="1:2" ht="15">
      <c r="A53" s="63" t="s">
        <v>575</v>
      </c>
      <c r="B53" s="63" t="s">
        <v>678</v>
      </c>
    </row>
    <row r="54" spans="1:2" ht="15">
      <c r="A54" s="63" t="s">
        <v>576</v>
      </c>
      <c r="B54" s="63" t="s">
        <v>678</v>
      </c>
    </row>
    <row r="55" spans="1:2" ht="15">
      <c r="A55" s="63" t="s">
        <v>577</v>
      </c>
      <c r="B55" s="63" t="s">
        <v>678</v>
      </c>
    </row>
    <row r="56" spans="1:2" ht="15">
      <c r="A56" s="63" t="s">
        <v>578</v>
      </c>
      <c r="B56" s="63" t="s">
        <v>678</v>
      </c>
    </row>
    <row r="57" spans="1:2" ht="15">
      <c r="A57" s="63" t="s">
        <v>579</v>
      </c>
      <c r="B57" s="63" t="s">
        <v>678</v>
      </c>
    </row>
    <row r="58" spans="1:2" ht="15">
      <c r="A58" s="63" t="s">
        <v>517</v>
      </c>
      <c r="B58" s="63" t="s">
        <v>678</v>
      </c>
    </row>
    <row r="59" spans="1:2" ht="15">
      <c r="A59" s="63" t="s">
        <v>580</v>
      </c>
      <c r="B59" s="63" t="s">
        <v>678</v>
      </c>
    </row>
    <row r="60" spans="1:2" ht="15">
      <c r="A60" s="63" t="s">
        <v>581</v>
      </c>
      <c r="B60" s="63" t="s">
        <v>678</v>
      </c>
    </row>
    <row r="61" spans="1:2" ht="15">
      <c r="A61" s="63" t="s">
        <v>582</v>
      </c>
      <c r="B61" s="63" t="s">
        <v>678</v>
      </c>
    </row>
    <row r="62" spans="1:2" ht="15">
      <c r="A62" s="63" t="s">
        <v>583</v>
      </c>
      <c r="B62" s="63" t="s">
        <v>678</v>
      </c>
    </row>
    <row r="63" spans="1:2" ht="15">
      <c r="A63" s="63" t="s">
        <v>584</v>
      </c>
      <c r="B63" s="63" t="s">
        <v>678</v>
      </c>
    </row>
    <row r="64" spans="1:2" ht="15">
      <c r="A64" s="63" t="s">
        <v>585</v>
      </c>
      <c r="B64" s="63" t="s">
        <v>678</v>
      </c>
    </row>
    <row r="65" spans="1:2" ht="15">
      <c r="A65" s="63" t="s">
        <v>586</v>
      </c>
      <c r="B65" s="63" t="s">
        <v>678</v>
      </c>
    </row>
    <row r="66" spans="1:2" ht="15">
      <c r="A66" s="63" t="s">
        <v>587</v>
      </c>
      <c r="B66" s="63" t="s">
        <v>678</v>
      </c>
    </row>
    <row r="67" spans="1:2" ht="15">
      <c r="A67" s="63" t="s">
        <v>588</v>
      </c>
      <c r="B67" s="63" t="s">
        <v>678</v>
      </c>
    </row>
    <row r="68" spans="1:2" ht="15">
      <c r="A68" s="63" t="s">
        <v>589</v>
      </c>
      <c r="B68" s="63" t="s">
        <v>678</v>
      </c>
    </row>
    <row r="69" spans="1:2" ht="15">
      <c r="A69" s="63" t="s">
        <v>437</v>
      </c>
      <c r="B69" s="63" t="s">
        <v>678</v>
      </c>
    </row>
    <row r="70" spans="1:2" ht="15">
      <c r="A70" s="63" t="s">
        <v>590</v>
      </c>
      <c r="B70" s="63" t="s">
        <v>678</v>
      </c>
    </row>
    <row r="71" spans="1:2" ht="15">
      <c r="A71" s="63" t="s">
        <v>531</v>
      </c>
      <c r="B71" s="63" t="s">
        <v>678</v>
      </c>
    </row>
    <row r="72" spans="1:2" ht="15">
      <c r="A72" s="63" t="s">
        <v>591</v>
      </c>
      <c r="B72" s="63" t="s">
        <v>678</v>
      </c>
    </row>
    <row r="73" spans="1:2" ht="15">
      <c r="A73" s="63" t="s">
        <v>343</v>
      </c>
      <c r="B73" s="63" t="s">
        <v>678</v>
      </c>
    </row>
    <row r="74" spans="1:2" ht="15">
      <c r="A74" s="63" t="s">
        <v>474</v>
      </c>
      <c r="B74" s="63" t="s">
        <v>678</v>
      </c>
    </row>
    <row r="75" spans="1:2" ht="15">
      <c r="A75" s="63" t="s">
        <v>592</v>
      </c>
      <c r="B75" s="63" t="s">
        <v>678</v>
      </c>
    </row>
    <row r="76" spans="1:2" ht="15">
      <c r="A76" s="63" t="s">
        <v>593</v>
      </c>
      <c r="B76" s="63" t="s">
        <v>678</v>
      </c>
    </row>
    <row r="77" spans="1:2" ht="15">
      <c r="A77" s="63" t="s">
        <v>594</v>
      </c>
      <c r="B77" s="63" t="s">
        <v>678</v>
      </c>
    </row>
    <row r="78" spans="1:2" ht="15">
      <c r="A78" s="63" t="s">
        <v>595</v>
      </c>
      <c r="B78" s="63" t="s">
        <v>678</v>
      </c>
    </row>
    <row r="79" spans="1:2" ht="15">
      <c r="A79" s="63" t="s">
        <v>596</v>
      </c>
      <c r="B79" s="63" t="s">
        <v>678</v>
      </c>
    </row>
    <row r="80" spans="1:2" ht="15">
      <c r="A80" s="63" t="s">
        <v>597</v>
      </c>
      <c r="B80" s="63" t="s">
        <v>678</v>
      </c>
    </row>
    <row r="81" spans="1:2" ht="15">
      <c r="A81" s="63" t="s">
        <v>598</v>
      </c>
      <c r="B81" s="63" t="s">
        <v>678</v>
      </c>
    </row>
    <row r="82" spans="1:2" ht="15">
      <c r="A82" s="63" t="s">
        <v>599</v>
      </c>
      <c r="B82" s="63" t="s">
        <v>678</v>
      </c>
    </row>
    <row r="83" spans="1:2" ht="15">
      <c r="A83" s="63" t="s">
        <v>600</v>
      </c>
      <c r="B83" s="63" t="s">
        <v>678</v>
      </c>
    </row>
    <row r="84" spans="1:2" ht="15">
      <c r="A84" s="63" t="s">
        <v>601</v>
      </c>
      <c r="B84" s="63" t="s">
        <v>678</v>
      </c>
    </row>
    <row r="85" spans="1:2" ht="15">
      <c r="A85" s="63" t="s">
        <v>602</v>
      </c>
      <c r="B85" s="63" t="s">
        <v>678</v>
      </c>
    </row>
    <row r="86" spans="1:2" ht="15">
      <c r="A86" s="63" t="s">
        <v>516</v>
      </c>
      <c r="B86" s="63" t="s">
        <v>678</v>
      </c>
    </row>
    <row r="87" spans="1:2" ht="15">
      <c r="A87" s="63" t="s">
        <v>603</v>
      </c>
      <c r="B87" s="63" t="s">
        <v>678</v>
      </c>
    </row>
    <row r="88" spans="1:2" ht="15">
      <c r="A88" s="63" t="s">
        <v>604</v>
      </c>
      <c r="B88" s="63" t="s">
        <v>678</v>
      </c>
    </row>
    <row r="89" spans="1:2" ht="15">
      <c r="A89" s="63" t="s">
        <v>605</v>
      </c>
      <c r="B89" s="63" t="s">
        <v>678</v>
      </c>
    </row>
    <row r="90" spans="1:2" ht="15">
      <c r="A90" s="63" t="s">
        <v>606</v>
      </c>
      <c r="B90" s="63" t="s">
        <v>678</v>
      </c>
    </row>
    <row r="91" spans="1:2" ht="15">
      <c r="A91" s="63" t="s">
        <v>607</v>
      </c>
      <c r="B91" s="63" t="s">
        <v>678</v>
      </c>
    </row>
    <row r="92" spans="1:2" ht="15">
      <c r="A92" s="63" t="s">
        <v>608</v>
      </c>
      <c r="B92" s="63" t="s">
        <v>678</v>
      </c>
    </row>
    <row r="93" spans="1:2" ht="15">
      <c r="A93" s="63" t="s">
        <v>609</v>
      </c>
      <c r="B93" s="63" t="s">
        <v>678</v>
      </c>
    </row>
    <row r="94" spans="1:2" ht="15">
      <c r="A94" s="63" t="s">
        <v>493</v>
      </c>
      <c r="B94" s="63" t="s">
        <v>678</v>
      </c>
    </row>
    <row r="95" spans="1:2" ht="15">
      <c r="A95" s="63" t="s">
        <v>610</v>
      </c>
      <c r="B95" s="63" t="s">
        <v>678</v>
      </c>
    </row>
    <row r="96" spans="1:2" ht="15">
      <c r="A96" s="63" t="s">
        <v>611</v>
      </c>
      <c r="B96" s="63" t="s">
        <v>678</v>
      </c>
    </row>
    <row r="97" spans="1:2" ht="15">
      <c r="A97" s="63" t="s">
        <v>512</v>
      </c>
      <c r="B97" s="63" t="s">
        <v>678</v>
      </c>
    </row>
    <row r="98" spans="1:2" ht="15">
      <c r="A98" s="63" t="s">
        <v>612</v>
      </c>
      <c r="B98" s="63" t="s">
        <v>678</v>
      </c>
    </row>
    <row r="99" spans="1:2" ht="15">
      <c r="A99" s="63" t="s">
        <v>613</v>
      </c>
      <c r="B99" s="63" t="s">
        <v>678</v>
      </c>
    </row>
    <row r="100" spans="1:2" ht="15">
      <c r="A100" s="63" t="s">
        <v>614</v>
      </c>
      <c r="B100" s="63" t="s">
        <v>678</v>
      </c>
    </row>
    <row r="101" spans="1:2" ht="15">
      <c r="A101" s="63" t="s">
        <v>498</v>
      </c>
      <c r="B101" s="63" t="s">
        <v>678</v>
      </c>
    </row>
    <row r="102" spans="1:2" ht="15">
      <c r="A102" s="63" t="s">
        <v>615</v>
      </c>
      <c r="B102" s="63" t="s">
        <v>678</v>
      </c>
    </row>
    <row r="103" spans="1:2" ht="15">
      <c r="A103" s="63" t="s">
        <v>616</v>
      </c>
      <c r="B103" s="63" t="s">
        <v>678</v>
      </c>
    </row>
    <row r="104" spans="1:2" ht="15">
      <c r="A104" s="63" t="s">
        <v>617</v>
      </c>
      <c r="B104" s="63" t="s">
        <v>678</v>
      </c>
    </row>
    <row r="105" spans="1:2" ht="15">
      <c r="A105" s="63" t="s">
        <v>618</v>
      </c>
      <c r="B105" s="63" t="s">
        <v>678</v>
      </c>
    </row>
    <row r="106" spans="1:2" ht="15">
      <c r="A106" s="63" t="s">
        <v>619</v>
      </c>
      <c r="B106" s="63" t="s">
        <v>678</v>
      </c>
    </row>
    <row r="107" spans="1:2" ht="15">
      <c r="A107" s="63" t="s">
        <v>620</v>
      </c>
      <c r="B107" s="63" t="s">
        <v>678</v>
      </c>
    </row>
    <row r="108" spans="1:2" ht="15">
      <c r="A108" s="63" t="s">
        <v>621</v>
      </c>
      <c r="B108" s="63" t="s">
        <v>678</v>
      </c>
    </row>
    <row r="109" spans="1:2" ht="15">
      <c r="A109" s="63" t="s">
        <v>622</v>
      </c>
      <c r="B109" s="63" t="s">
        <v>678</v>
      </c>
    </row>
    <row r="110" spans="1:2" ht="15">
      <c r="A110" s="63" t="s">
        <v>623</v>
      </c>
      <c r="B110" s="63" t="s">
        <v>678</v>
      </c>
    </row>
    <row r="111" spans="1:2" ht="15">
      <c r="A111" s="63" t="s">
        <v>624</v>
      </c>
      <c r="B111" s="63" t="s">
        <v>678</v>
      </c>
    </row>
    <row r="112" spans="1:2" ht="15">
      <c r="A112" s="63" t="s">
        <v>625</v>
      </c>
      <c r="B112" s="63" t="s">
        <v>678</v>
      </c>
    </row>
    <row r="113" spans="1:2" ht="15">
      <c r="A113" s="63" t="s">
        <v>626</v>
      </c>
      <c r="B113" s="63" t="s">
        <v>678</v>
      </c>
    </row>
    <row r="114" spans="1:2" ht="15">
      <c r="A114" s="63" t="s">
        <v>627</v>
      </c>
      <c r="B114" s="63" t="s">
        <v>678</v>
      </c>
    </row>
    <row r="115" spans="1:2" ht="15">
      <c r="A115" s="63" t="s">
        <v>628</v>
      </c>
      <c r="B115" s="63" t="s">
        <v>678</v>
      </c>
    </row>
    <row r="116" spans="1:2" ht="15">
      <c r="A116" s="63" t="s">
        <v>629</v>
      </c>
      <c r="B116" s="63" t="s">
        <v>678</v>
      </c>
    </row>
    <row r="117" spans="1:2" ht="15">
      <c r="A117" s="63" t="s">
        <v>630</v>
      </c>
      <c r="B117" s="63" t="s">
        <v>678</v>
      </c>
    </row>
    <row r="118" spans="1:2" ht="15">
      <c r="A118" s="63" t="s">
        <v>631</v>
      </c>
      <c r="B118" s="63" t="s">
        <v>678</v>
      </c>
    </row>
    <row r="119" spans="1:2" ht="15">
      <c r="A119" s="63" t="s">
        <v>632</v>
      </c>
      <c r="B119" s="63" t="s">
        <v>678</v>
      </c>
    </row>
    <row r="120" spans="1:2" ht="15">
      <c r="A120" s="63" t="s">
        <v>633</v>
      </c>
      <c r="B120" s="63" t="s">
        <v>678</v>
      </c>
    </row>
    <row r="121" spans="1:2" ht="15">
      <c r="A121" s="63" t="s">
        <v>634</v>
      </c>
      <c r="B121" s="63" t="s">
        <v>678</v>
      </c>
    </row>
    <row r="122" spans="1:2" ht="15">
      <c r="A122" s="63" t="s">
        <v>466</v>
      </c>
      <c r="B122" s="63" t="s">
        <v>678</v>
      </c>
    </row>
    <row r="123" spans="1:2" ht="15">
      <c r="A123" s="63" t="s">
        <v>519</v>
      </c>
      <c r="B123" s="63" t="s">
        <v>678</v>
      </c>
    </row>
    <row r="124" spans="1:2" ht="15">
      <c r="A124" s="63" t="s">
        <v>518</v>
      </c>
      <c r="B124" s="63" t="s">
        <v>678</v>
      </c>
    </row>
    <row r="125" spans="1:2" ht="15">
      <c r="A125" s="63" t="s">
        <v>635</v>
      </c>
      <c r="B125" s="63" t="s">
        <v>678</v>
      </c>
    </row>
    <row r="126" spans="1:2" ht="15">
      <c r="A126" s="63" t="s">
        <v>636</v>
      </c>
      <c r="B126" s="63" t="s">
        <v>678</v>
      </c>
    </row>
    <row r="127" spans="1:2" ht="15">
      <c r="A127" s="63" t="s">
        <v>637</v>
      </c>
      <c r="B127" s="63" t="s">
        <v>678</v>
      </c>
    </row>
    <row r="128" spans="1:2" ht="15">
      <c r="A128" s="63" t="s">
        <v>638</v>
      </c>
      <c r="B128" s="63" t="s">
        <v>678</v>
      </c>
    </row>
    <row r="129" spans="1:2" ht="15">
      <c r="A129" s="63" t="s">
        <v>522</v>
      </c>
      <c r="B129" s="63" t="s">
        <v>678</v>
      </c>
    </row>
    <row r="130" spans="1:2" ht="15">
      <c r="A130" s="63" t="s">
        <v>639</v>
      </c>
      <c r="B130" s="63" t="s">
        <v>678</v>
      </c>
    </row>
    <row r="131" spans="1:2" ht="15">
      <c r="A131" s="63" t="s">
        <v>640</v>
      </c>
      <c r="B131" s="63" t="s">
        <v>678</v>
      </c>
    </row>
    <row r="132" spans="1:2" ht="15">
      <c r="A132" s="63" t="s">
        <v>641</v>
      </c>
      <c r="B132" s="63" t="s">
        <v>678</v>
      </c>
    </row>
    <row r="133" spans="1:2" ht="15">
      <c r="A133" s="63" t="s">
        <v>642</v>
      </c>
      <c r="B133" s="63" t="s">
        <v>678</v>
      </c>
    </row>
    <row r="134" spans="1:2" ht="15">
      <c r="A134" s="63" t="s">
        <v>494</v>
      </c>
      <c r="B134" s="63" t="s">
        <v>678</v>
      </c>
    </row>
    <row r="135" spans="1:2" ht="15">
      <c r="A135" s="63" t="s">
        <v>471</v>
      </c>
      <c r="B135" s="63" t="s">
        <v>678</v>
      </c>
    </row>
    <row r="136" spans="1:2" ht="15">
      <c r="A136" s="63" t="s">
        <v>643</v>
      </c>
      <c r="B136" s="63" t="s">
        <v>678</v>
      </c>
    </row>
    <row r="137" spans="1:2" ht="15">
      <c r="A137" s="63" t="s">
        <v>496</v>
      </c>
      <c r="B137" s="63" t="s">
        <v>678</v>
      </c>
    </row>
    <row r="138" spans="1:2" ht="15">
      <c r="A138" s="63" t="s">
        <v>644</v>
      </c>
      <c r="B138" s="63" t="s">
        <v>678</v>
      </c>
    </row>
    <row r="139" spans="1:2" ht="15">
      <c r="A139" s="63" t="s">
        <v>645</v>
      </c>
      <c r="B139" s="63" t="s">
        <v>678</v>
      </c>
    </row>
    <row r="140" spans="1:2" ht="15">
      <c r="A140" s="63" t="s">
        <v>646</v>
      </c>
      <c r="B140" s="63" t="s">
        <v>678</v>
      </c>
    </row>
    <row r="141" spans="1:2" ht="15">
      <c r="A141" s="63" t="s">
        <v>506</v>
      </c>
      <c r="B141" s="63" t="s">
        <v>678</v>
      </c>
    </row>
    <row r="142" spans="1:2" ht="15">
      <c r="A142" s="63" t="s">
        <v>647</v>
      </c>
      <c r="B142" s="63" t="s">
        <v>678</v>
      </c>
    </row>
    <row r="143" spans="1:2" ht="15">
      <c r="A143" s="63" t="s">
        <v>648</v>
      </c>
      <c r="B143" s="63" t="s">
        <v>678</v>
      </c>
    </row>
    <row r="144" spans="1:2" ht="15">
      <c r="A144" s="63" t="s">
        <v>649</v>
      </c>
      <c r="B144" s="63" t="s">
        <v>678</v>
      </c>
    </row>
    <row r="145" spans="1:2" ht="15">
      <c r="A145" s="63" t="s">
        <v>650</v>
      </c>
      <c r="B145" s="63" t="s">
        <v>678</v>
      </c>
    </row>
    <row r="146" spans="1:2" ht="15">
      <c r="A146" s="63" t="s">
        <v>651</v>
      </c>
      <c r="B146" s="63" t="s">
        <v>678</v>
      </c>
    </row>
    <row r="147" spans="1:2" ht="15">
      <c r="A147" s="63" t="s">
        <v>652</v>
      </c>
      <c r="B147" s="63" t="s">
        <v>678</v>
      </c>
    </row>
    <row r="148" spans="1:2" ht="15">
      <c r="A148" s="63" t="s">
        <v>653</v>
      </c>
      <c r="B148" s="63" t="s">
        <v>678</v>
      </c>
    </row>
    <row r="149" spans="1:2" ht="15">
      <c r="A149" s="63" t="s">
        <v>654</v>
      </c>
      <c r="B149" s="63" t="s">
        <v>678</v>
      </c>
    </row>
    <row r="150" spans="1:2" ht="15">
      <c r="A150" s="63" t="s">
        <v>655</v>
      </c>
      <c r="B150" s="63" t="s">
        <v>678</v>
      </c>
    </row>
    <row r="151" spans="1:2" ht="15">
      <c r="A151" s="63" t="s">
        <v>656</v>
      </c>
      <c r="B151" s="63" t="s">
        <v>678</v>
      </c>
    </row>
    <row r="152" spans="1:2" ht="15">
      <c r="A152" s="63" t="s">
        <v>657</v>
      </c>
      <c r="B152" s="63" t="s">
        <v>678</v>
      </c>
    </row>
    <row r="153" spans="1:2" ht="15">
      <c r="A153" s="63" t="s">
        <v>658</v>
      </c>
      <c r="B153" s="63" t="s">
        <v>678</v>
      </c>
    </row>
    <row r="154" spans="1:2" ht="15">
      <c r="A154" s="63" t="s">
        <v>659</v>
      </c>
      <c r="B154" s="63" t="s">
        <v>678</v>
      </c>
    </row>
    <row r="155" spans="1:2" ht="15">
      <c r="A155" s="63" t="s">
        <v>660</v>
      </c>
      <c r="B155" s="63" t="s">
        <v>678</v>
      </c>
    </row>
    <row r="156" spans="1:2" ht="15">
      <c r="A156" s="63" t="s">
        <v>510</v>
      </c>
      <c r="B156" s="63" t="s">
        <v>678</v>
      </c>
    </row>
    <row r="157" spans="1:2" ht="15">
      <c r="A157" s="63" t="s">
        <v>661</v>
      </c>
      <c r="B157" s="63" t="s">
        <v>678</v>
      </c>
    </row>
    <row r="158" spans="1:2" ht="15">
      <c r="A158" s="63" t="s">
        <v>662</v>
      </c>
      <c r="B158" s="63" t="s">
        <v>678</v>
      </c>
    </row>
    <row r="159" spans="1:2" ht="15">
      <c r="A159" s="63" t="s">
        <v>663</v>
      </c>
      <c r="B159" s="63" t="s">
        <v>678</v>
      </c>
    </row>
    <row r="160" spans="1:2" ht="15">
      <c r="A160" s="63" t="s">
        <v>664</v>
      </c>
      <c r="B160" s="63" t="s">
        <v>678</v>
      </c>
    </row>
    <row r="161" spans="1:2" ht="15">
      <c r="A161" s="63" t="s">
        <v>665</v>
      </c>
      <c r="B161" s="63" t="s">
        <v>678</v>
      </c>
    </row>
    <row r="162" spans="1:2" ht="15">
      <c r="A162" s="63" t="s">
        <v>666</v>
      </c>
      <c r="B162" s="63" t="s">
        <v>678</v>
      </c>
    </row>
    <row r="163" spans="1:2" ht="15">
      <c r="A163" s="63" t="s">
        <v>511</v>
      </c>
      <c r="B163" s="63" t="s">
        <v>678</v>
      </c>
    </row>
    <row r="164" spans="1:2" ht="15">
      <c r="A164" s="63" t="s">
        <v>439</v>
      </c>
      <c r="B164" s="63" t="s">
        <v>678</v>
      </c>
    </row>
    <row r="165" spans="1:2" ht="15">
      <c r="A165" s="63" t="s">
        <v>667</v>
      </c>
      <c r="B165" s="63" t="s">
        <v>678</v>
      </c>
    </row>
    <row r="166" spans="1:2" ht="15">
      <c r="A166" s="63" t="s">
        <v>668</v>
      </c>
      <c r="B166" s="63" t="s">
        <v>678</v>
      </c>
    </row>
    <row r="167" spans="1:2" ht="15">
      <c r="A167" s="63" t="s">
        <v>669</v>
      </c>
      <c r="B167" s="63" t="s">
        <v>678</v>
      </c>
    </row>
    <row r="168" spans="1:2" ht="15">
      <c r="A168" s="63" t="s">
        <v>670</v>
      </c>
      <c r="B168" s="63" t="s">
        <v>678</v>
      </c>
    </row>
    <row r="169" spans="1:2" ht="15">
      <c r="A169" s="63" t="s">
        <v>671</v>
      </c>
      <c r="B169" s="63" t="s">
        <v>678</v>
      </c>
    </row>
    <row r="170" spans="1:2" ht="15">
      <c r="A170" s="63" t="s">
        <v>505</v>
      </c>
      <c r="B170" s="63" t="s">
        <v>678</v>
      </c>
    </row>
    <row r="171" spans="1:2" ht="15">
      <c r="A171" s="63" t="s">
        <v>672</v>
      </c>
      <c r="B171" s="63" t="s">
        <v>678</v>
      </c>
    </row>
    <row r="172" spans="1:2" ht="15">
      <c r="A172" s="63" t="s">
        <v>673</v>
      </c>
      <c r="B172" s="63" t="s">
        <v>678</v>
      </c>
    </row>
    <row r="173" spans="1:2" ht="15">
      <c r="A173" s="63" t="s">
        <v>674</v>
      </c>
      <c r="B173" s="63" t="s">
        <v>678</v>
      </c>
    </row>
    <row r="174" spans="1:2" ht="15">
      <c r="A174" s="63" t="s">
        <v>675</v>
      </c>
      <c r="B174" s="63" t="s">
        <v>678</v>
      </c>
    </row>
    <row r="175" spans="1:2" ht="15">
      <c r="A175" s="63" t="s">
        <v>464</v>
      </c>
      <c r="B175" s="63" t="s">
        <v>678</v>
      </c>
    </row>
    <row r="176" spans="1:2" ht="15">
      <c r="A176" s="63" t="s">
        <v>676</v>
      </c>
      <c r="B176" s="63" t="s">
        <v>678</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679</v>
      </c>
      <c r="B1" s="13" t="s">
        <v>17</v>
      </c>
    </row>
    <row r="2" spans="1:2" ht="15">
      <c r="A2" s="63" t="s">
        <v>680</v>
      </c>
      <c r="B2" s="63" t="s">
        <v>686</v>
      </c>
    </row>
    <row r="3" spans="1:2" ht="15">
      <c r="A3" s="63" t="s">
        <v>681</v>
      </c>
      <c r="B3" s="63" t="s">
        <v>687</v>
      </c>
    </row>
    <row r="4" spans="1:2" ht="15">
      <c r="A4" s="63" t="s">
        <v>682</v>
      </c>
      <c r="B4" s="63" t="s">
        <v>688</v>
      </c>
    </row>
    <row r="5" spans="1:2" ht="15">
      <c r="A5" s="63" t="s">
        <v>683</v>
      </c>
      <c r="B5" s="63" t="s">
        <v>689</v>
      </c>
    </row>
    <row r="6" spans="1:2" ht="15">
      <c r="A6" s="63" t="s">
        <v>684</v>
      </c>
      <c r="B6" s="63" t="s">
        <v>690</v>
      </c>
    </row>
    <row r="7" spans="1:2" ht="15">
      <c r="A7" s="63" t="s">
        <v>685</v>
      </c>
      <c r="B7" s="63" t="s">
        <v>691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705</v>
      </c>
      <c r="B3" s="63"/>
      <c r="C3" s="81"/>
      <c r="D3" s="81" t="s">
        <v>64</v>
      </c>
      <c r="E3" s="88">
        <v>177.36865075680194</v>
      </c>
      <c r="F3" s="90">
        <v>99.99944796123076</v>
      </c>
      <c r="G3" s="72" t="s">
        <v>756</v>
      </c>
      <c r="H3" s="81"/>
      <c r="I3" s="73" t="s">
        <v>705</v>
      </c>
      <c r="J3" s="91"/>
      <c r="K3" s="91"/>
      <c r="L3" s="73" t="s">
        <v>909</v>
      </c>
      <c r="M3" s="95">
        <v>1.1839761204954509</v>
      </c>
      <c r="N3" s="96">
        <v>8830.55078125</v>
      </c>
      <c r="O3" s="96">
        <v>1901.21826171875</v>
      </c>
      <c r="P3" s="97"/>
      <c r="Q3" s="98"/>
      <c r="R3" s="98"/>
      <c r="S3" s="71"/>
      <c r="T3" s="48">
        <v>1</v>
      </c>
      <c r="U3" s="48">
        <v>1</v>
      </c>
      <c r="V3" s="49">
        <v>0</v>
      </c>
      <c r="W3" s="49">
        <v>0</v>
      </c>
      <c r="X3" s="49">
        <v>0</v>
      </c>
      <c r="Y3" s="49">
        <v>0.999961</v>
      </c>
      <c r="Z3" s="49">
        <v>0</v>
      </c>
      <c r="AA3" s="49" t="s">
        <v>929</v>
      </c>
      <c r="AB3" s="92">
        <v>3</v>
      </c>
      <c r="AC3" s="92"/>
      <c r="AD3" s="93"/>
      <c r="AE3" s="63" t="s">
        <v>843</v>
      </c>
      <c r="AF3" s="63">
        <v>1023</v>
      </c>
      <c r="AG3" s="63">
        <v>1204</v>
      </c>
      <c r="AH3" s="63">
        <v>3906</v>
      </c>
      <c r="AI3" s="63">
        <v>31395</v>
      </c>
      <c r="AJ3" s="63"/>
      <c r="AK3" s="63" t="s">
        <v>855</v>
      </c>
      <c r="AL3" s="63"/>
      <c r="AM3" s="68"/>
      <c r="AN3" s="63"/>
      <c r="AO3" s="65">
        <v>41679.00869212963</v>
      </c>
      <c r="AP3" s="68" t="s">
        <v>879</v>
      </c>
      <c r="AQ3" s="63" t="b">
        <v>1</v>
      </c>
      <c r="AR3" s="63" t="b">
        <v>0</v>
      </c>
      <c r="AS3" s="63" t="b">
        <v>1</v>
      </c>
      <c r="AT3" s="63"/>
      <c r="AU3" s="63">
        <v>3</v>
      </c>
      <c r="AV3" s="68" t="s">
        <v>276</v>
      </c>
      <c r="AW3" s="63" t="b">
        <v>0</v>
      </c>
      <c r="AX3" s="63" t="s">
        <v>218</v>
      </c>
      <c r="AY3" s="68" t="s">
        <v>897</v>
      </c>
      <c r="AZ3" s="63" t="s">
        <v>66</v>
      </c>
      <c r="BA3" s="48"/>
      <c r="BB3" s="48"/>
      <c r="BC3" s="48"/>
      <c r="BD3" s="48"/>
      <c r="BE3" s="48" t="s">
        <v>743</v>
      </c>
      <c r="BF3" s="48" t="s">
        <v>743</v>
      </c>
      <c r="BG3" s="86" t="s">
        <v>949</v>
      </c>
      <c r="BH3" s="86" t="s">
        <v>949</v>
      </c>
      <c r="BI3" s="86" t="s">
        <v>275</v>
      </c>
      <c r="BJ3" s="86" t="s">
        <v>275</v>
      </c>
      <c r="BK3" s="86">
        <v>0</v>
      </c>
      <c r="BL3" s="106">
        <v>0</v>
      </c>
      <c r="BM3" s="86">
        <v>0</v>
      </c>
      <c r="BN3" s="106">
        <v>0</v>
      </c>
      <c r="BO3" s="86">
        <v>0</v>
      </c>
      <c r="BP3" s="106">
        <v>0</v>
      </c>
      <c r="BQ3" s="86">
        <v>1</v>
      </c>
      <c r="BR3" s="106">
        <v>100</v>
      </c>
      <c r="BS3" s="86">
        <v>1</v>
      </c>
      <c r="BT3" s="69" t="str">
        <f>REPLACE(INDEX(GroupVertices[Group],MATCH(Vertices[[#This Row],[Vertex]],GroupVertices[Vertex],0)),1,1,"")</f>
        <v>4</v>
      </c>
      <c r="BU3" s="3"/>
      <c r="BV3" s="3"/>
    </row>
    <row r="4" spans="1:77" ht="41.45" customHeight="1">
      <c r="A4" s="62" t="s">
        <v>706</v>
      </c>
      <c r="B4" s="64"/>
      <c r="C4" s="81"/>
      <c r="D4" s="81" t="s">
        <v>64</v>
      </c>
      <c r="E4" s="88">
        <v>162.6614356021915</v>
      </c>
      <c r="F4" s="99">
        <v>99.99997624136942</v>
      </c>
      <c r="G4" s="72" t="s">
        <v>757</v>
      </c>
      <c r="H4" s="100"/>
      <c r="I4" s="73" t="s">
        <v>706</v>
      </c>
      <c r="J4" s="91"/>
      <c r="K4" s="101"/>
      <c r="L4" s="73" t="s">
        <v>910</v>
      </c>
      <c r="M4" s="102">
        <v>1.00791795961626</v>
      </c>
      <c r="N4" s="96">
        <v>8830.55078125</v>
      </c>
      <c r="O4" s="96">
        <v>7921.7431640625</v>
      </c>
      <c r="P4" s="97"/>
      <c r="Q4" s="98"/>
      <c r="R4" s="98"/>
      <c r="S4" s="103"/>
      <c r="T4" s="48">
        <v>2</v>
      </c>
      <c r="U4" s="48">
        <v>1</v>
      </c>
      <c r="V4" s="49">
        <v>0</v>
      </c>
      <c r="W4" s="49">
        <v>1</v>
      </c>
      <c r="X4" s="49">
        <v>0</v>
      </c>
      <c r="Y4" s="49">
        <v>1.298194</v>
      </c>
      <c r="Z4" s="49">
        <v>0</v>
      </c>
      <c r="AA4" s="49">
        <v>0</v>
      </c>
      <c r="AB4" s="92">
        <v>4</v>
      </c>
      <c r="AC4" s="92"/>
      <c r="AD4" s="93"/>
      <c r="AE4" s="64" t="s">
        <v>844</v>
      </c>
      <c r="AF4" s="64">
        <v>495</v>
      </c>
      <c r="AG4" s="64">
        <v>70</v>
      </c>
      <c r="AH4" s="64">
        <v>1581</v>
      </c>
      <c r="AI4" s="64">
        <v>382</v>
      </c>
      <c r="AJ4" s="64"/>
      <c r="AK4" s="64" t="s">
        <v>856</v>
      </c>
      <c r="AL4" s="64" t="s">
        <v>866</v>
      </c>
      <c r="AM4" s="64"/>
      <c r="AN4" s="64"/>
      <c r="AO4" s="66">
        <v>40593.060532407406</v>
      </c>
      <c r="AP4" s="67" t="s">
        <v>880</v>
      </c>
      <c r="AQ4" s="64" t="b">
        <v>0</v>
      </c>
      <c r="AR4" s="64" t="b">
        <v>0</v>
      </c>
      <c r="AS4" s="64" t="b">
        <v>0</v>
      </c>
      <c r="AT4" s="64"/>
      <c r="AU4" s="64">
        <v>0</v>
      </c>
      <c r="AV4" s="67" t="s">
        <v>699</v>
      </c>
      <c r="AW4" s="64" t="b">
        <v>0</v>
      </c>
      <c r="AX4" s="64" t="s">
        <v>218</v>
      </c>
      <c r="AY4" s="67" t="s">
        <v>898</v>
      </c>
      <c r="AZ4" s="104" t="s">
        <v>66</v>
      </c>
      <c r="BA4" s="48" t="s">
        <v>733</v>
      </c>
      <c r="BB4" s="48" t="s">
        <v>733</v>
      </c>
      <c r="BC4" s="48" t="s">
        <v>739</v>
      </c>
      <c r="BD4" s="48" t="s">
        <v>739</v>
      </c>
      <c r="BE4" s="48" t="s">
        <v>743</v>
      </c>
      <c r="BF4" s="48" t="s">
        <v>743</v>
      </c>
      <c r="BG4" s="86" t="s">
        <v>974</v>
      </c>
      <c r="BH4" s="86" t="s">
        <v>974</v>
      </c>
      <c r="BI4" s="86" t="s">
        <v>1014</v>
      </c>
      <c r="BJ4" s="86" t="s">
        <v>1014</v>
      </c>
      <c r="BK4" s="48">
        <v>0</v>
      </c>
      <c r="BL4" s="49">
        <v>0</v>
      </c>
      <c r="BM4" s="48">
        <v>0</v>
      </c>
      <c r="BN4" s="49">
        <v>0</v>
      </c>
      <c r="BO4" s="48">
        <v>0</v>
      </c>
      <c r="BP4" s="49">
        <v>0</v>
      </c>
      <c r="BQ4" s="48">
        <v>16</v>
      </c>
      <c r="BR4" s="49">
        <v>100</v>
      </c>
      <c r="BS4" s="48">
        <v>16</v>
      </c>
      <c r="BT4" s="63" t="str">
        <f>REPLACE(INDEX(GroupVertices[Group],MATCH(Vertices[[#This Row],[Vertex]],GroupVertices[Vertex],0)),1,1,"")</f>
        <v>3</v>
      </c>
      <c r="BU4" s="2"/>
      <c r="BV4" s="3"/>
      <c r="BW4" s="3"/>
      <c r="BX4" s="3"/>
      <c r="BY4" s="3"/>
    </row>
    <row r="5" spans="1:77" ht="41.45" customHeight="1">
      <c r="A5" s="62" t="s">
        <v>707</v>
      </c>
      <c r="B5" s="64"/>
      <c r="C5" s="81"/>
      <c r="D5" s="81" t="s">
        <v>64</v>
      </c>
      <c r="E5" s="88">
        <v>162.70034357879098</v>
      </c>
      <c r="F5" s="99">
        <v>99.99997484380292</v>
      </c>
      <c r="G5" s="72" t="s">
        <v>758</v>
      </c>
      <c r="H5" s="100"/>
      <c r="I5" s="73" t="s">
        <v>707</v>
      </c>
      <c r="J5" s="91"/>
      <c r="K5" s="101"/>
      <c r="L5" s="73" t="s">
        <v>911</v>
      </c>
      <c r="M5" s="102">
        <v>1.008383721946628</v>
      </c>
      <c r="N5" s="96">
        <v>8830.55078125</v>
      </c>
      <c r="O5" s="96">
        <v>5175.53857421875</v>
      </c>
      <c r="P5" s="97"/>
      <c r="Q5" s="98"/>
      <c r="R5" s="98"/>
      <c r="S5" s="103"/>
      <c r="T5" s="48">
        <v>0</v>
      </c>
      <c r="U5" s="48">
        <v>1</v>
      </c>
      <c r="V5" s="49">
        <v>0</v>
      </c>
      <c r="W5" s="49">
        <v>1</v>
      </c>
      <c r="X5" s="49">
        <v>0</v>
      </c>
      <c r="Y5" s="49">
        <v>0.701728</v>
      </c>
      <c r="Z5" s="49">
        <v>0</v>
      </c>
      <c r="AA5" s="49">
        <v>0</v>
      </c>
      <c r="AB5" s="92">
        <v>5</v>
      </c>
      <c r="AC5" s="92"/>
      <c r="AD5" s="93"/>
      <c r="AE5" s="64" t="s">
        <v>845</v>
      </c>
      <c r="AF5" s="64">
        <v>40</v>
      </c>
      <c r="AG5" s="64">
        <v>73</v>
      </c>
      <c r="AH5" s="64">
        <v>226</v>
      </c>
      <c r="AI5" s="64">
        <v>700</v>
      </c>
      <c r="AJ5" s="64"/>
      <c r="AK5" s="64"/>
      <c r="AL5" s="64"/>
      <c r="AM5" s="64"/>
      <c r="AN5" s="64"/>
      <c r="AO5" s="66">
        <v>42300.076736111114</v>
      </c>
      <c r="AP5" s="67" t="s">
        <v>881</v>
      </c>
      <c r="AQ5" s="64" t="b">
        <v>1</v>
      </c>
      <c r="AR5" s="64" t="b">
        <v>0</v>
      </c>
      <c r="AS5" s="64" t="b">
        <v>1</v>
      </c>
      <c r="AT5" s="64"/>
      <c r="AU5" s="64">
        <v>0</v>
      </c>
      <c r="AV5" s="67" t="s">
        <v>276</v>
      </c>
      <c r="AW5" s="64" t="b">
        <v>0</v>
      </c>
      <c r="AX5" s="64" t="s">
        <v>218</v>
      </c>
      <c r="AY5" s="67" t="s">
        <v>899</v>
      </c>
      <c r="AZ5" s="104" t="s">
        <v>66</v>
      </c>
      <c r="BA5" s="48"/>
      <c r="BB5" s="48"/>
      <c r="BC5" s="48"/>
      <c r="BD5" s="48"/>
      <c r="BE5" s="48" t="s">
        <v>743</v>
      </c>
      <c r="BF5" s="48" t="s">
        <v>743</v>
      </c>
      <c r="BG5" s="86" t="s">
        <v>974</v>
      </c>
      <c r="BH5" s="86" t="s">
        <v>974</v>
      </c>
      <c r="BI5" s="86" t="s">
        <v>1014</v>
      </c>
      <c r="BJ5" s="86" t="s">
        <v>1014</v>
      </c>
      <c r="BK5" s="48">
        <v>0</v>
      </c>
      <c r="BL5" s="49">
        <v>0</v>
      </c>
      <c r="BM5" s="48">
        <v>0</v>
      </c>
      <c r="BN5" s="49">
        <v>0</v>
      </c>
      <c r="BO5" s="48">
        <v>0</v>
      </c>
      <c r="BP5" s="49">
        <v>0</v>
      </c>
      <c r="BQ5" s="48">
        <v>16</v>
      </c>
      <c r="BR5" s="49">
        <v>100</v>
      </c>
      <c r="BS5" s="48">
        <v>16</v>
      </c>
      <c r="BT5" s="63" t="str">
        <f>REPLACE(INDEX(GroupVertices[Group],MATCH(Vertices[[#This Row],[Vertex]],GroupVertices[Vertex],0)),1,1,"")</f>
        <v>3</v>
      </c>
      <c r="BU5" s="2"/>
      <c r="BV5" s="3"/>
      <c r="BW5" s="3"/>
      <c r="BX5" s="3"/>
      <c r="BY5" s="3"/>
    </row>
    <row r="6" spans="1:77" ht="41.45" customHeight="1">
      <c r="A6" s="62" t="s">
        <v>708</v>
      </c>
      <c r="B6" s="64"/>
      <c r="C6" s="81"/>
      <c r="D6" s="81" t="s">
        <v>64</v>
      </c>
      <c r="E6" s="88">
        <v>168.10855232612127</v>
      </c>
      <c r="F6" s="99">
        <v>99.9997805820588</v>
      </c>
      <c r="G6" s="72" t="s">
        <v>759</v>
      </c>
      <c r="H6" s="100"/>
      <c r="I6" s="73" t="s">
        <v>708</v>
      </c>
      <c r="J6" s="91"/>
      <c r="K6" s="101"/>
      <c r="L6" s="73" t="s">
        <v>912</v>
      </c>
      <c r="M6" s="102">
        <v>1.073124685867812</v>
      </c>
      <c r="N6" s="96">
        <v>3916.74755859375</v>
      </c>
      <c r="O6" s="96">
        <v>6844.17041015625</v>
      </c>
      <c r="P6" s="97"/>
      <c r="Q6" s="98"/>
      <c r="R6" s="98"/>
      <c r="S6" s="103"/>
      <c r="T6" s="48">
        <v>0</v>
      </c>
      <c r="U6" s="48">
        <v>1</v>
      </c>
      <c r="V6" s="49">
        <v>0</v>
      </c>
      <c r="W6" s="49">
        <v>0.052632</v>
      </c>
      <c r="X6" s="49">
        <v>0.052493</v>
      </c>
      <c r="Y6" s="49">
        <v>0.44033</v>
      </c>
      <c r="Z6" s="49">
        <v>0</v>
      </c>
      <c r="AA6" s="49">
        <v>0</v>
      </c>
      <c r="AB6" s="92">
        <v>6</v>
      </c>
      <c r="AC6" s="92"/>
      <c r="AD6" s="93"/>
      <c r="AE6" s="64" t="s">
        <v>846</v>
      </c>
      <c r="AF6" s="64">
        <v>1294</v>
      </c>
      <c r="AG6" s="64">
        <v>490</v>
      </c>
      <c r="AH6" s="64">
        <v>2387</v>
      </c>
      <c r="AI6" s="64">
        <v>20740</v>
      </c>
      <c r="AJ6" s="64"/>
      <c r="AK6" s="64" t="s">
        <v>857</v>
      </c>
      <c r="AL6" s="64" t="s">
        <v>867</v>
      </c>
      <c r="AM6" s="64"/>
      <c r="AN6" s="64"/>
      <c r="AO6" s="66">
        <v>39590.126435185186</v>
      </c>
      <c r="AP6" s="67" t="s">
        <v>882</v>
      </c>
      <c r="AQ6" s="64" t="b">
        <v>0</v>
      </c>
      <c r="AR6" s="64" t="b">
        <v>0</v>
      </c>
      <c r="AS6" s="64" t="b">
        <v>0</v>
      </c>
      <c r="AT6" s="64"/>
      <c r="AU6" s="64">
        <v>11</v>
      </c>
      <c r="AV6" s="67" t="s">
        <v>276</v>
      </c>
      <c r="AW6" s="64" t="b">
        <v>0</v>
      </c>
      <c r="AX6" s="64" t="s">
        <v>218</v>
      </c>
      <c r="AY6" s="67" t="s">
        <v>900</v>
      </c>
      <c r="AZ6" s="104" t="s">
        <v>66</v>
      </c>
      <c r="BA6" s="48"/>
      <c r="BB6" s="48"/>
      <c r="BC6" s="48"/>
      <c r="BD6" s="48"/>
      <c r="BE6" s="48" t="s">
        <v>744</v>
      </c>
      <c r="BF6" s="48" t="s">
        <v>744</v>
      </c>
      <c r="BG6" s="86" t="s">
        <v>1032</v>
      </c>
      <c r="BH6" s="86" t="s">
        <v>1032</v>
      </c>
      <c r="BI6" s="86" t="s">
        <v>1041</v>
      </c>
      <c r="BJ6" s="86" t="s">
        <v>1041</v>
      </c>
      <c r="BK6" s="48">
        <v>0</v>
      </c>
      <c r="BL6" s="49">
        <v>0</v>
      </c>
      <c r="BM6" s="48">
        <v>0</v>
      </c>
      <c r="BN6" s="49">
        <v>0</v>
      </c>
      <c r="BO6" s="48">
        <v>0</v>
      </c>
      <c r="BP6" s="49">
        <v>0</v>
      </c>
      <c r="BQ6" s="48">
        <v>23</v>
      </c>
      <c r="BR6" s="49">
        <v>100</v>
      </c>
      <c r="BS6" s="48">
        <v>23</v>
      </c>
      <c r="BT6" s="63" t="str">
        <f>REPLACE(INDEX(GroupVertices[Group],MATCH(Vertices[[#This Row],[Vertex]],GroupVertices[Vertex],0)),1,1,"")</f>
        <v>1</v>
      </c>
      <c r="BU6" s="2"/>
      <c r="BV6" s="3"/>
      <c r="BW6" s="3"/>
      <c r="BX6" s="3"/>
      <c r="BY6" s="3"/>
    </row>
    <row r="7" spans="1:77" ht="41.45" customHeight="1">
      <c r="A7" s="62" t="s">
        <v>369</v>
      </c>
      <c r="B7" s="64"/>
      <c r="C7" s="81"/>
      <c r="D7" s="81" t="s">
        <v>64</v>
      </c>
      <c r="E7" s="88">
        <v>244.10879995047515</v>
      </c>
      <c r="F7" s="99">
        <v>99.99705066882021</v>
      </c>
      <c r="G7" s="72" t="s">
        <v>396</v>
      </c>
      <c r="H7" s="100"/>
      <c r="I7" s="73" t="s">
        <v>369</v>
      </c>
      <c r="J7" s="91"/>
      <c r="K7" s="101"/>
      <c r="L7" s="73" t="s">
        <v>913</v>
      </c>
      <c r="M7" s="102">
        <v>1.9829137711870888</v>
      </c>
      <c r="N7" s="96">
        <v>2086.66552734375</v>
      </c>
      <c r="O7" s="96">
        <v>5194.54833984375</v>
      </c>
      <c r="P7" s="97"/>
      <c r="Q7" s="98"/>
      <c r="R7" s="98"/>
      <c r="S7" s="103"/>
      <c r="T7" s="48">
        <v>4</v>
      </c>
      <c r="U7" s="48">
        <v>9</v>
      </c>
      <c r="V7" s="49">
        <v>80</v>
      </c>
      <c r="W7" s="49">
        <v>0.1</v>
      </c>
      <c r="X7" s="49">
        <v>0.229112</v>
      </c>
      <c r="Y7" s="49">
        <v>3.757235</v>
      </c>
      <c r="Z7" s="49">
        <v>0.05555555555555555</v>
      </c>
      <c r="AA7" s="49">
        <v>0.1</v>
      </c>
      <c r="AB7" s="92">
        <v>7</v>
      </c>
      <c r="AC7" s="92"/>
      <c r="AD7" s="93"/>
      <c r="AE7" s="64" t="s">
        <v>393</v>
      </c>
      <c r="AF7" s="64">
        <v>2998</v>
      </c>
      <c r="AG7" s="64">
        <v>6350</v>
      </c>
      <c r="AH7" s="64">
        <v>161998</v>
      </c>
      <c r="AI7" s="64">
        <v>44337</v>
      </c>
      <c r="AJ7" s="64"/>
      <c r="AK7" s="64" t="s">
        <v>703</v>
      </c>
      <c r="AL7" s="64" t="s">
        <v>696</v>
      </c>
      <c r="AM7" s="67" t="s">
        <v>394</v>
      </c>
      <c r="AN7" s="64"/>
      <c r="AO7" s="66">
        <v>39456.03121527778</v>
      </c>
      <c r="AP7" s="67" t="s">
        <v>395</v>
      </c>
      <c r="AQ7" s="64" t="b">
        <v>0</v>
      </c>
      <c r="AR7" s="64" t="b">
        <v>0</v>
      </c>
      <c r="AS7" s="64" t="b">
        <v>0</v>
      </c>
      <c r="AT7" s="64"/>
      <c r="AU7" s="64">
        <v>560</v>
      </c>
      <c r="AV7" s="67" t="s">
        <v>277</v>
      </c>
      <c r="AW7" s="64" t="b">
        <v>0</v>
      </c>
      <c r="AX7" s="64" t="s">
        <v>218</v>
      </c>
      <c r="AY7" s="67" t="s">
        <v>397</v>
      </c>
      <c r="AZ7" s="104" t="s">
        <v>66</v>
      </c>
      <c r="BA7" s="48" t="s">
        <v>1029</v>
      </c>
      <c r="BB7" s="48" t="s">
        <v>1029</v>
      </c>
      <c r="BC7" s="48" t="s">
        <v>1030</v>
      </c>
      <c r="BD7" s="48" t="s">
        <v>1030</v>
      </c>
      <c r="BE7" s="48" t="s">
        <v>948</v>
      </c>
      <c r="BF7" s="48" t="s">
        <v>1031</v>
      </c>
      <c r="BG7" s="86" t="s">
        <v>1033</v>
      </c>
      <c r="BH7" s="86" t="s">
        <v>1038</v>
      </c>
      <c r="BI7" s="86" t="s">
        <v>1042</v>
      </c>
      <c r="BJ7" s="86" t="s">
        <v>1042</v>
      </c>
      <c r="BK7" s="48">
        <v>0</v>
      </c>
      <c r="BL7" s="49">
        <v>0</v>
      </c>
      <c r="BM7" s="48">
        <v>0</v>
      </c>
      <c r="BN7" s="49">
        <v>0</v>
      </c>
      <c r="BO7" s="48">
        <v>0</v>
      </c>
      <c r="BP7" s="49">
        <v>0</v>
      </c>
      <c r="BQ7" s="48">
        <v>217</v>
      </c>
      <c r="BR7" s="49">
        <v>100</v>
      </c>
      <c r="BS7" s="48">
        <v>217</v>
      </c>
      <c r="BT7" s="63" t="str">
        <f>REPLACE(INDEX(GroupVertices[Group],MATCH(Vertices[[#This Row],[Vertex]],GroupVertices[Vertex],0)),1,1,"")</f>
        <v>1</v>
      </c>
      <c r="BU7" s="2"/>
      <c r="BV7" s="3"/>
      <c r="BW7" s="3"/>
      <c r="BX7" s="3"/>
      <c r="BY7" s="3"/>
    </row>
    <row r="8" spans="1:77" ht="41.45" customHeight="1">
      <c r="A8" s="62" t="s">
        <v>709</v>
      </c>
      <c r="B8" s="64"/>
      <c r="C8" s="81"/>
      <c r="D8" s="81" t="s">
        <v>64</v>
      </c>
      <c r="E8" s="88">
        <v>162.71331290432414</v>
      </c>
      <c r="F8" s="99">
        <v>99.99997437794742</v>
      </c>
      <c r="G8" s="72" t="s">
        <v>760</v>
      </c>
      <c r="H8" s="100"/>
      <c r="I8" s="73" t="s">
        <v>709</v>
      </c>
      <c r="J8" s="91"/>
      <c r="K8" s="101"/>
      <c r="L8" s="73" t="s">
        <v>914</v>
      </c>
      <c r="M8" s="102">
        <v>1.008538976056751</v>
      </c>
      <c r="N8" s="96">
        <v>4877.3623046875</v>
      </c>
      <c r="O8" s="96">
        <v>7710.06103515625</v>
      </c>
      <c r="P8" s="97"/>
      <c r="Q8" s="98"/>
      <c r="R8" s="98"/>
      <c r="S8" s="103"/>
      <c r="T8" s="48">
        <v>0</v>
      </c>
      <c r="U8" s="48">
        <v>1</v>
      </c>
      <c r="V8" s="49">
        <v>0</v>
      </c>
      <c r="W8" s="49">
        <v>0.052632</v>
      </c>
      <c r="X8" s="49">
        <v>0.052493</v>
      </c>
      <c r="Y8" s="49">
        <v>0.44033</v>
      </c>
      <c r="Z8" s="49">
        <v>0</v>
      </c>
      <c r="AA8" s="49">
        <v>0</v>
      </c>
      <c r="AB8" s="92">
        <v>8</v>
      </c>
      <c r="AC8" s="92"/>
      <c r="AD8" s="93"/>
      <c r="AE8" s="64" t="s">
        <v>847</v>
      </c>
      <c r="AF8" s="64">
        <v>255</v>
      </c>
      <c r="AG8" s="64">
        <v>74</v>
      </c>
      <c r="AH8" s="64">
        <v>805</v>
      </c>
      <c r="AI8" s="64">
        <v>305</v>
      </c>
      <c r="AJ8" s="64"/>
      <c r="AK8" s="64" t="s">
        <v>858</v>
      </c>
      <c r="AL8" s="64" t="s">
        <v>697</v>
      </c>
      <c r="AM8" s="67" t="s">
        <v>873</v>
      </c>
      <c r="AN8" s="64"/>
      <c r="AO8" s="66">
        <v>43497.85563657407</v>
      </c>
      <c r="AP8" s="67" t="s">
        <v>883</v>
      </c>
      <c r="AQ8" s="64" t="b">
        <v>0</v>
      </c>
      <c r="AR8" s="64" t="b">
        <v>0</v>
      </c>
      <c r="AS8" s="64" t="b">
        <v>0</v>
      </c>
      <c r="AT8" s="64"/>
      <c r="AU8" s="64">
        <v>2</v>
      </c>
      <c r="AV8" s="67" t="s">
        <v>276</v>
      </c>
      <c r="AW8" s="64" t="b">
        <v>0</v>
      </c>
      <c r="AX8" s="64" t="s">
        <v>218</v>
      </c>
      <c r="AY8" s="67" t="s">
        <v>901</v>
      </c>
      <c r="AZ8" s="104" t="s">
        <v>66</v>
      </c>
      <c r="BA8" s="48"/>
      <c r="BB8" s="48"/>
      <c r="BC8" s="48"/>
      <c r="BD8" s="48"/>
      <c r="BE8" s="48" t="s">
        <v>744</v>
      </c>
      <c r="BF8" s="48" t="s">
        <v>744</v>
      </c>
      <c r="BG8" s="86" t="s">
        <v>1032</v>
      </c>
      <c r="BH8" s="86" t="s">
        <v>1032</v>
      </c>
      <c r="BI8" s="86" t="s">
        <v>1041</v>
      </c>
      <c r="BJ8" s="86" t="s">
        <v>1041</v>
      </c>
      <c r="BK8" s="48">
        <v>0</v>
      </c>
      <c r="BL8" s="49">
        <v>0</v>
      </c>
      <c r="BM8" s="48">
        <v>0</v>
      </c>
      <c r="BN8" s="49">
        <v>0</v>
      </c>
      <c r="BO8" s="48">
        <v>0</v>
      </c>
      <c r="BP8" s="49">
        <v>0</v>
      </c>
      <c r="BQ8" s="48">
        <v>23</v>
      </c>
      <c r="BR8" s="49">
        <v>100</v>
      </c>
      <c r="BS8" s="48">
        <v>23</v>
      </c>
      <c r="BT8" s="63" t="str">
        <f>REPLACE(INDEX(GroupVertices[Group],MATCH(Vertices[[#This Row],[Vertex]],GroupVertices[Vertex],0)),1,1,"")</f>
        <v>1</v>
      </c>
      <c r="BU8" s="2"/>
      <c r="BV8" s="3"/>
      <c r="BW8" s="3"/>
      <c r="BX8" s="3"/>
      <c r="BY8" s="3"/>
    </row>
    <row r="9" spans="1:77" ht="41.45" customHeight="1">
      <c r="A9" s="62" t="s">
        <v>710</v>
      </c>
      <c r="B9" s="64"/>
      <c r="C9" s="81"/>
      <c r="D9" s="81" t="s">
        <v>64</v>
      </c>
      <c r="E9" s="88">
        <v>162</v>
      </c>
      <c r="F9" s="99">
        <v>100</v>
      </c>
      <c r="G9" s="72" t="s">
        <v>761</v>
      </c>
      <c r="H9" s="100"/>
      <c r="I9" s="73" t="s">
        <v>710</v>
      </c>
      <c r="J9" s="91"/>
      <c r="K9" s="101"/>
      <c r="L9" s="73" t="s">
        <v>915</v>
      </c>
      <c r="M9" s="102">
        <v>1</v>
      </c>
      <c r="N9" s="96">
        <v>2816.80810546875</v>
      </c>
      <c r="O9" s="96">
        <v>5852.69287109375</v>
      </c>
      <c r="P9" s="97"/>
      <c r="Q9" s="98"/>
      <c r="R9" s="98"/>
      <c r="S9" s="103"/>
      <c r="T9" s="48">
        <v>2</v>
      </c>
      <c r="U9" s="48">
        <v>1</v>
      </c>
      <c r="V9" s="49">
        <v>0</v>
      </c>
      <c r="W9" s="49">
        <v>0.052632</v>
      </c>
      <c r="X9" s="49">
        <v>0.068094</v>
      </c>
      <c r="Y9" s="49">
        <v>0.765787</v>
      </c>
      <c r="Z9" s="49">
        <v>0</v>
      </c>
      <c r="AA9" s="49">
        <v>0</v>
      </c>
      <c r="AB9" s="92">
        <v>9</v>
      </c>
      <c r="AC9" s="92"/>
      <c r="AD9" s="93"/>
      <c r="AE9" s="64" t="s">
        <v>848</v>
      </c>
      <c r="AF9" s="64">
        <v>39</v>
      </c>
      <c r="AG9" s="64">
        <v>19</v>
      </c>
      <c r="AH9" s="64">
        <v>35</v>
      </c>
      <c r="AI9" s="64">
        <v>5</v>
      </c>
      <c r="AJ9" s="64"/>
      <c r="AK9" s="64" t="s">
        <v>859</v>
      </c>
      <c r="AL9" s="64" t="s">
        <v>697</v>
      </c>
      <c r="AM9" s="64"/>
      <c r="AN9" s="64"/>
      <c r="AO9" s="66">
        <v>42768.01751157407</v>
      </c>
      <c r="AP9" s="67" t="s">
        <v>884</v>
      </c>
      <c r="AQ9" s="64" t="b">
        <v>1</v>
      </c>
      <c r="AR9" s="64" t="b">
        <v>0</v>
      </c>
      <c r="AS9" s="64" t="b">
        <v>0</v>
      </c>
      <c r="AT9" s="64"/>
      <c r="AU9" s="64">
        <v>0</v>
      </c>
      <c r="AV9" s="64"/>
      <c r="AW9" s="64" t="b">
        <v>0</v>
      </c>
      <c r="AX9" s="64" t="s">
        <v>218</v>
      </c>
      <c r="AY9" s="67" t="s">
        <v>902</v>
      </c>
      <c r="AZ9" s="104" t="s">
        <v>66</v>
      </c>
      <c r="BA9" s="48"/>
      <c r="BB9" s="48"/>
      <c r="BC9" s="48"/>
      <c r="BD9" s="48"/>
      <c r="BE9" s="48" t="s">
        <v>743</v>
      </c>
      <c r="BF9" s="48" t="s">
        <v>743</v>
      </c>
      <c r="BG9" s="86" t="s">
        <v>1034</v>
      </c>
      <c r="BH9" s="86" t="s">
        <v>1034</v>
      </c>
      <c r="BI9" s="86" t="s">
        <v>1043</v>
      </c>
      <c r="BJ9" s="86" t="s">
        <v>1043</v>
      </c>
      <c r="BK9" s="48">
        <v>0</v>
      </c>
      <c r="BL9" s="49">
        <v>0</v>
      </c>
      <c r="BM9" s="48">
        <v>0</v>
      </c>
      <c r="BN9" s="49">
        <v>0</v>
      </c>
      <c r="BO9" s="48">
        <v>0</v>
      </c>
      <c r="BP9" s="49">
        <v>0</v>
      </c>
      <c r="BQ9" s="48">
        <v>31</v>
      </c>
      <c r="BR9" s="49">
        <v>100</v>
      </c>
      <c r="BS9" s="48">
        <v>31</v>
      </c>
      <c r="BT9" s="63" t="str">
        <f>REPLACE(INDEX(GroupVertices[Group],MATCH(Vertices[[#This Row],[Vertex]],GroupVertices[Vertex],0)),1,1,"")</f>
        <v>1</v>
      </c>
      <c r="BU9" s="2"/>
      <c r="BV9" s="3"/>
      <c r="BW9" s="3"/>
      <c r="BX9" s="3"/>
      <c r="BY9" s="3"/>
    </row>
    <row r="10" spans="1:77" ht="41.45" customHeight="1">
      <c r="A10" s="62" t="s">
        <v>711</v>
      </c>
      <c r="B10" s="64"/>
      <c r="C10" s="81"/>
      <c r="D10" s="81" t="s">
        <v>64</v>
      </c>
      <c r="E10" s="88">
        <v>162.544711672393</v>
      </c>
      <c r="F10" s="99">
        <v>99.99998043406895</v>
      </c>
      <c r="G10" s="72" t="s">
        <v>762</v>
      </c>
      <c r="H10" s="100"/>
      <c r="I10" s="73" t="s">
        <v>711</v>
      </c>
      <c r="J10" s="91"/>
      <c r="K10" s="101"/>
      <c r="L10" s="73" t="s">
        <v>916</v>
      </c>
      <c r="M10" s="102">
        <v>1.0065206726251552</v>
      </c>
      <c r="N10" s="96">
        <v>7662.10009765625</v>
      </c>
      <c r="O10" s="96">
        <v>9294.8447265625</v>
      </c>
      <c r="P10" s="97"/>
      <c r="Q10" s="98"/>
      <c r="R10" s="98"/>
      <c r="S10" s="103"/>
      <c r="T10" s="48">
        <v>3</v>
      </c>
      <c r="U10" s="48">
        <v>2</v>
      </c>
      <c r="V10" s="49">
        <v>0</v>
      </c>
      <c r="W10" s="49">
        <v>0.055556</v>
      </c>
      <c r="X10" s="49">
        <v>0.105181</v>
      </c>
      <c r="Y10" s="49">
        <v>0.995994</v>
      </c>
      <c r="Z10" s="49">
        <v>1</v>
      </c>
      <c r="AA10" s="49">
        <v>0.5</v>
      </c>
      <c r="AB10" s="92">
        <v>10</v>
      </c>
      <c r="AC10" s="92"/>
      <c r="AD10" s="93"/>
      <c r="AE10" s="64" t="s">
        <v>849</v>
      </c>
      <c r="AF10" s="64">
        <v>295</v>
      </c>
      <c r="AG10" s="64">
        <v>61</v>
      </c>
      <c r="AH10" s="64">
        <v>122</v>
      </c>
      <c r="AI10" s="64">
        <v>74</v>
      </c>
      <c r="AJ10" s="64"/>
      <c r="AK10" s="64" t="s">
        <v>860</v>
      </c>
      <c r="AL10" s="64" t="s">
        <v>868</v>
      </c>
      <c r="AM10" s="64"/>
      <c r="AN10" s="64"/>
      <c r="AO10" s="66">
        <v>39914.32326388889</v>
      </c>
      <c r="AP10" s="67" t="s">
        <v>885</v>
      </c>
      <c r="AQ10" s="64" t="b">
        <v>0</v>
      </c>
      <c r="AR10" s="64" t="b">
        <v>0</v>
      </c>
      <c r="AS10" s="64" t="b">
        <v>0</v>
      </c>
      <c r="AT10" s="64"/>
      <c r="AU10" s="64">
        <v>0</v>
      </c>
      <c r="AV10" s="67" t="s">
        <v>891</v>
      </c>
      <c r="AW10" s="64" t="b">
        <v>0</v>
      </c>
      <c r="AX10" s="64" t="s">
        <v>218</v>
      </c>
      <c r="AY10" s="67" t="s">
        <v>903</v>
      </c>
      <c r="AZ10" s="104" t="s">
        <v>66</v>
      </c>
      <c r="BA10" s="48" t="s">
        <v>734</v>
      </c>
      <c r="BB10" s="48" t="s">
        <v>734</v>
      </c>
      <c r="BC10" s="48" t="s">
        <v>739</v>
      </c>
      <c r="BD10" s="48" t="s">
        <v>739</v>
      </c>
      <c r="BE10" s="48" t="s">
        <v>743</v>
      </c>
      <c r="BF10" s="48" t="s">
        <v>743</v>
      </c>
      <c r="BG10" s="86" t="s">
        <v>1035</v>
      </c>
      <c r="BH10" s="86" t="s">
        <v>1039</v>
      </c>
      <c r="BI10" s="86" t="s">
        <v>1044</v>
      </c>
      <c r="BJ10" s="86" t="s">
        <v>1047</v>
      </c>
      <c r="BK10" s="48">
        <v>0</v>
      </c>
      <c r="BL10" s="49">
        <v>0</v>
      </c>
      <c r="BM10" s="48">
        <v>0</v>
      </c>
      <c r="BN10" s="49">
        <v>0</v>
      </c>
      <c r="BO10" s="48">
        <v>0</v>
      </c>
      <c r="BP10" s="49">
        <v>0</v>
      </c>
      <c r="BQ10" s="48">
        <v>60</v>
      </c>
      <c r="BR10" s="49">
        <v>100</v>
      </c>
      <c r="BS10" s="48">
        <v>60</v>
      </c>
      <c r="BT10" s="63" t="str">
        <f>REPLACE(INDEX(GroupVertices[Group],MATCH(Vertices[[#This Row],[Vertex]],GroupVertices[Vertex],0)),1,1,"")</f>
        <v>2</v>
      </c>
      <c r="BU10" s="2"/>
      <c r="BV10" s="3"/>
      <c r="BW10" s="3"/>
      <c r="BX10" s="3"/>
      <c r="BY10" s="3"/>
    </row>
    <row r="11" spans="1:77" ht="41.45" customHeight="1">
      <c r="A11" s="62" t="s">
        <v>693</v>
      </c>
      <c r="B11" s="64"/>
      <c r="C11" s="81"/>
      <c r="D11" s="81" t="s">
        <v>64</v>
      </c>
      <c r="E11" s="88">
        <v>174.5802457671712</v>
      </c>
      <c r="F11" s="99">
        <v>99.99954812016358</v>
      </c>
      <c r="G11" s="72" t="s">
        <v>694</v>
      </c>
      <c r="H11" s="100"/>
      <c r="I11" s="73" t="s">
        <v>693</v>
      </c>
      <c r="J11" s="91"/>
      <c r="K11" s="101"/>
      <c r="L11" s="73" t="s">
        <v>917</v>
      </c>
      <c r="M11" s="102">
        <v>1.1505964868190612</v>
      </c>
      <c r="N11" s="96">
        <v>6446.34912109375</v>
      </c>
      <c r="O11" s="96">
        <v>6330.01953125</v>
      </c>
      <c r="P11" s="97"/>
      <c r="Q11" s="98"/>
      <c r="R11" s="98"/>
      <c r="S11" s="103"/>
      <c r="T11" s="48">
        <v>2</v>
      </c>
      <c r="U11" s="48">
        <v>4</v>
      </c>
      <c r="V11" s="49">
        <v>2</v>
      </c>
      <c r="W11" s="49">
        <v>0.0625</v>
      </c>
      <c r="X11" s="49">
        <v>0.124788</v>
      </c>
      <c r="Y11" s="49">
        <v>1.286918</v>
      </c>
      <c r="Z11" s="49">
        <v>0.3333333333333333</v>
      </c>
      <c r="AA11" s="49">
        <v>0.5</v>
      </c>
      <c r="AB11" s="92">
        <v>11</v>
      </c>
      <c r="AC11" s="92"/>
      <c r="AD11" s="93"/>
      <c r="AE11" s="64" t="s">
        <v>695</v>
      </c>
      <c r="AF11" s="64">
        <v>587</v>
      </c>
      <c r="AG11" s="64">
        <v>989</v>
      </c>
      <c r="AH11" s="64">
        <v>1251</v>
      </c>
      <c r="AI11" s="64">
        <v>823</v>
      </c>
      <c r="AJ11" s="64"/>
      <c r="AK11" s="64" t="s">
        <v>702</v>
      </c>
      <c r="AL11" s="64" t="s">
        <v>697</v>
      </c>
      <c r="AM11" s="67" t="s">
        <v>704</v>
      </c>
      <c r="AN11" s="64"/>
      <c r="AO11" s="66">
        <v>41705.608715277776</v>
      </c>
      <c r="AP11" s="67" t="s">
        <v>698</v>
      </c>
      <c r="AQ11" s="64" t="b">
        <v>1</v>
      </c>
      <c r="AR11" s="64" t="b">
        <v>0</v>
      </c>
      <c r="AS11" s="64" t="b">
        <v>1</v>
      </c>
      <c r="AT11" s="64"/>
      <c r="AU11" s="64">
        <v>42</v>
      </c>
      <c r="AV11" s="67" t="s">
        <v>276</v>
      </c>
      <c r="AW11" s="64" t="b">
        <v>0</v>
      </c>
      <c r="AX11" s="64" t="s">
        <v>218</v>
      </c>
      <c r="AY11" s="67" t="s">
        <v>700</v>
      </c>
      <c r="AZ11" s="104" t="s">
        <v>66</v>
      </c>
      <c r="BA11" s="48"/>
      <c r="BB11" s="48"/>
      <c r="BC11" s="48"/>
      <c r="BD11" s="48"/>
      <c r="BE11" s="48" t="s">
        <v>743</v>
      </c>
      <c r="BF11" s="48" t="s">
        <v>743</v>
      </c>
      <c r="BG11" s="86" t="s">
        <v>1036</v>
      </c>
      <c r="BH11" s="86" t="s">
        <v>1040</v>
      </c>
      <c r="BI11" s="86" t="s">
        <v>1045</v>
      </c>
      <c r="BJ11" s="86" t="s">
        <v>1048</v>
      </c>
      <c r="BK11" s="48">
        <v>0</v>
      </c>
      <c r="BL11" s="49">
        <v>0</v>
      </c>
      <c r="BM11" s="48">
        <v>0</v>
      </c>
      <c r="BN11" s="49">
        <v>0</v>
      </c>
      <c r="BO11" s="48">
        <v>0</v>
      </c>
      <c r="BP11" s="49">
        <v>0</v>
      </c>
      <c r="BQ11" s="48">
        <v>103</v>
      </c>
      <c r="BR11" s="49">
        <v>100</v>
      </c>
      <c r="BS11" s="48">
        <v>103</v>
      </c>
      <c r="BT11" s="63" t="str">
        <f>REPLACE(INDEX(GroupVertices[Group],MATCH(Vertices[[#This Row],[Vertex]],GroupVertices[Vertex],0)),1,1,"")</f>
        <v>2</v>
      </c>
      <c r="BU11" s="2"/>
      <c r="BV11" s="3"/>
      <c r="BW11" s="3"/>
      <c r="BX11" s="3"/>
      <c r="BY11" s="3"/>
    </row>
    <row r="12" spans="1:77" ht="41.45" customHeight="1">
      <c r="A12" s="62" t="s">
        <v>713</v>
      </c>
      <c r="B12" s="64"/>
      <c r="C12" s="81"/>
      <c r="D12" s="81" t="s">
        <v>64</v>
      </c>
      <c r="E12" s="88">
        <v>166.0334602408147</v>
      </c>
      <c r="F12" s="99">
        <v>99.99985511893904</v>
      </c>
      <c r="G12" s="72" t="s">
        <v>893</v>
      </c>
      <c r="H12" s="100"/>
      <c r="I12" s="73" t="s">
        <v>713</v>
      </c>
      <c r="J12" s="91"/>
      <c r="K12" s="101"/>
      <c r="L12" s="73" t="s">
        <v>918</v>
      </c>
      <c r="M12" s="102">
        <v>1.0482840282481731</v>
      </c>
      <c r="N12" s="96">
        <v>244.27523803710938</v>
      </c>
      <c r="O12" s="96">
        <v>3533.832763671875</v>
      </c>
      <c r="P12" s="97"/>
      <c r="Q12" s="98"/>
      <c r="R12" s="98"/>
      <c r="S12" s="103"/>
      <c r="T12" s="48">
        <v>1</v>
      </c>
      <c r="U12" s="48">
        <v>0</v>
      </c>
      <c r="V12" s="49">
        <v>0</v>
      </c>
      <c r="W12" s="49">
        <v>0.052632</v>
      </c>
      <c r="X12" s="49">
        <v>0.052493</v>
      </c>
      <c r="Y12" s="49">
        <v>0.44033</v>
      </c>
      <c r="Z12" s="49">
        <v>0</v>
      </c>
      <c r="AA12" s="49">
        <v>0</v>
      </c>
      <c r="AB12" s="92">
        <v>12</v>
      </c>
      <c r="AC12" s="92"/>
      <c r="AD12" s="93"/>
      <c r="AE12" s="64" t="s">
        <v>850</v>
      </c>
      <c r="AF12" s="64">
        <v>6</v>
      </c>
      <c r="AG12" s="64">
        <v>330</v>
      </c>
      <c r="AH12" s="64">
        <v>10</v>
      </c>
      <c r="AI12" s="64">
        <v>3</v>
      </c>
      <c r="AJ12" s="64"/>
      <c r="AK12" s="64" t="s">
        <v>861</v>
      </c>
      <c r="AL12" s="64" t="s">
        <v>869</v>
      </c>
      <c r="AM12" s="67" t="s">
        <v>874</v>
      </c>
      <c r="AN12" s="64"/>
      <c r="AO12" s="66">
        <v>41593.50206018519</v>
      </c>
      <c r="AP12" s="67" t="s">
        <v>886</v>
      </c>
      <c r="AQ12" s="64" t="b">
        <v>0</v>
      </c>
      <c r="AR12" s="64" t="b">
        <v>0</v>
      </c>
      <c r="AS12" s="64" t="b">
        <v>0</v>
      </c>
      <c r="AT12" s="64"/>
      <c r="AU12" s="64">
        <v>11</v>
      </c>
      <c r="AV12" s="67" t="s">
        <v>892</v>
      </c>
      <c r="AW12" s="64" t="b">
        <v>0</v>
      </c>
      <c r="AX12" s="64" t="s">
        <v>218</v>
      </c>
      <c r="AY12" s="67" t="s">
        <v>904</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712</v>
      </c>
      <c r="B13" s="64"/>
      <c r="C13" s="81"/>
      <c r="D13" s="81" t="s">
        <v>64</v>
      </c>
      <c r="E13" s="88">
        <v>170.65054013062183</v>
      </c>
      <c r="F13" s="99">
        <v>99.99968927438051</v>
      </c>
      <c r="G13" s="72" t="s">
        <v>763</v>
      </c>
      <c r="H13" s="100"/>
      <c r="I13" s="73" t="s">
        <v>712</v>
      </c>
      <c r="J13" s="91"/>
      <c r="K13" s="101"/>
      <c r="L13" s="73" t="s">
        <v>919</v>
      </c>
      <c r="M13" s="102">
        <v>1.1035544914518698</v>
      </c>
      <c r="N13" s="96">
        <v>5121.6376953125</v>
      </c>
      <c r="O13" s="96">
        <v>6847.001953125</v>
      </c>
      <c r="P13" s="97"/>
      <c r="Q13" s="98"/>
      <c r="R13" s="98"/>
      <c r="S13" s="103"/>
      <c r="T13" s="48">
        <v>2</v>
      </c>
      <c r="U13" s="48">
        <v>1</v>
      </c>
      <c r="V13" s="49">
        <v>0</v>
      </c>
      <c r="W13" s="49">
        <v>0.058824</v>
      </c>
      <c r="X13" s="49">
        <v>0.105181</v>
      </c>
      <c r="Y13" s="49">
        <v>0.995994</v>
      </c>
      <c r="Z13" s="49">
        <v>0.6666666666666666</v>
      </c>
      <c r="AA13" s="49">
        <v>0</v>
      </c>
      <c r="AB13" s="92">
        <v>13</v>
      </c>
      <c r="AC13" s="92"/>
      <c r="AD13" s="93"/>
      <c r="AE13" s="64" t="s">
        <v>851</v>
      </c>
      <c r="AF13" s="64">
        <v>229</v>
      </c>
      <c r="AG13" s="64">
        <v>686</v>
      </c>
      <c r="AH13" s="64">
        <v>765</v>
      </c>
      <c r="AI13" s="64">
        <v>388</v>
      </c>
      <c r="AJ13" s="64"/>
      <c r="AK13" s="64" t="s">
        <v>862</v>
      </c>
      <c r="AL13" s="64"/>
      <c r="AM13" s="67" t="s">
        <v>875</v>
      </c>
      <c r="AN13" s="64"/>
      <c r="AO13" s="66">
        <v>40200.727118055554</v>
      </c>
      <c r="AP13" s="67" t="s">
        <v>887</v>
      </c>
      <c r="AQ13" s="64" t="b">
        <v>0</v>
      </c>
      <c r="AR13" s="64" t="b">
        <v>0</v>
      </c>
      <c r="AS13" s="64" t="b">
        <v>0</v>
      </c>
      <c r="AT13" s="64"/>
      <c r="AU13" s="64">
        <v>31</v>
      </c>
      <c r="AV13" s="67" t="s">
        <v>276</v>
      </c>
      <c r="AW13" s="64" t="b">
        <v>0</v>
      </c>
      <c r="AX13" s="64" t="s">
        <v>218</v>
      </c>
      <c r="AY13" s="67" t="s">
        <v>905</v>
      </c>
      <c r="AZ13" s="104" t="s">
        <v>66</v>
      </c>
      <c r="BA13" s="48" t="s">
        <v>736</v>
      </c>
      <c r="BB13" s="48" t="s">
        <v>736</v>
      </c>
      <c r="BC13" s="48" t="s">
        <v>691</v>
      </c>
      <c r="BD13" s="48" t="s">
        <v>691</v>
      </c>
      <c r="BE13" s="48" t="s">
        <v>743</v>
      </c>
      <c r="BF13" s="48" t="s">
        <v>743</v>
      </c>
      <c r="BG13" s="86" t="s">
        <v>1037</v>
      </c>
      <c r="BH13" s="86" t="s">
        <v>1037</v>
      </c>
      <c r="BI13" s="86" t="s">
        <v>1046</v>
      </c>
      <c r="BJ13" s="86" t="s">
        <v>1046</v>
      </c>
      <c r="BK13" s="48">
        <v>0</v>
      </c>
      <c r="BL13" s="49">
        <v>0</v>
      </c>
      <c r="BM13" s="48">
        <v>0</v>
      </c>
      <c r="BN13" s="49">
        <v>0</v>
      </c>
      <c r="BO13" s="48">
        <v>0</v>
      </c>
      <c r="BP13" s="49">
        <v>0</v>
      </c>
      <c r="BQ13" s="48">
        <v>38</v>
      </c>
      <c r="BR13" s="49">
        <v>100</v>
      </c>
      <c r="BS13" s="48">
        <v>38</v>
      </c>
      <c r="BT13" s="63" t="str">
        <f>REPLACE(INDEX(GroupVertices[Group],MATCH(Vertices[[#This Row],[Vertex]],GroupVertices[Vertex],0)),1,1,"")</f>
        <v>2</v>
      </c>
      <c r="BU13" s="2"/>
      <c r="BV13" s="3"/>
      <c r="BW13" s="3"/>
      <c r="BX13" s="3"/>
      <c r="BY13" s="3"/>
    </row>
    <row r="14" spans="1:77" ht="41.45" customHeight="1">
      <c r="A14" s="62" t="s">
        <v>714</v>
      </c>
      <c r="B14" s="64"/>
      <c r="C14" s="81"/>
      <c r="D14" s="81" t="s">
        <v>64</v>
      </c>
      <c r="E14" s="88">
        <v>665.1190454081159</v>
      </c>
      <c r="F14" s="99">
        <v>99.98192806753153</v>
      </c>
      <c r="G14" s="72" t="s">
        <v>894</v>
      </c>
      <c r="H14" s="100"/>
      <c r="I14" s="73" t="s">
        <v>714</v>
      </c>
      <c r="J14" s="91"/>
      <c r="K14" s="101"/>
      <c r="L14" s="73" t="s">
        <v>920</v>
      </c>
      <c r="M14" s="102">
        <v>7.022772693991587</v>
      </c>
      <c r="N14" s="96">
        <v>5674.99853515625</v>
      </c>
      <c r="O14" s="96">
        <v>704.1549072265625</v>
      </c>
      <c r="P14" s="97"/>
      <c r="Q14" s="98"/>
      <c r="R14" s="98"/>
      <c r="S14" s="103"/>
      <c r="T14" s="48">
        <v>3</v>
      </c>
      <c r="U14" s="48">
        <v>0</v>
      </c>
      <c r="V14" s="49">
        <v>0</v>
      </c>
      <c r="W14" s="49">
        <v>0.058824</v>
      </c>
      <c r="X14" s="49">
        <v>0.105181</v>
      </c>
      <c r="Y14" s="49">
        <v>0.995994</v>
      </c>
      <c r="Z14" s="49">
        <v>0.6666666666666666</v>
      </c>
      <c r="AA14" s="49">
        <v>0</v>
      </c>
      <c r="AB14" s="92">
        <v>14</v>
      </c>
      <c r="AC14" s="92"/>
      <c r="AD14" s="93"/>
      <c r="AE14" s="64" t="s">
        <v>852</v>
      </c>
      <c r="AF14" s="64">
        <v>456</v>
      </c>
      <c r="AG14" s="64">
        <v>38812</v>
      </c>
      <c r="AH14" s="64">
        <v>21687</v>
      </c>
      <c r="AI14" s="64">
        <v>15296</v>
      </c>
      <c r="AJ14" s="64"/>
      <c r="AK14" s="64" t="s">
        <v>863</v>
      </c>
      <c r="AL14" s="64" t="s">
        <v>870</v>
      </c>
      <c r="AM14" s="67" t="s">
        <v>876</v>
      </c>
      <c r="AN14" s="64"/>
      <c r="AO14" s="66">
        <v>39737.6625462963</v>
      </c>
      <c r="AP14" s="67" t="s">
        <v>888</v>
      </c>
      <c r="AQ14" s="64" t="b">
        <v>0</v>
      </c>
      <c r="AR14" s="64" t="b">
        <v>0</v>
      </c>
      <c r="AS14" s="64" t="b">
        <v>0</v>
      </c>
      <c r="AT14" s="64"/>
      <c r="AU14" s="64">
        <v>342</v>
      </c>
      <c r="AV14" s="67" t="s">
        <v>277</v>
      </c>
      <c r="AW14" s="64" t="b">
        <v>1</v>
      </c>
      <c r="AX14" s="64" t="s">
        <v>218</v>
      </c>
      <c r="AY14" s="67" t="s">
        <v>906</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2</v>
      </c>
      <c r="BU14" s="2"/>
      <c r="BV14" s="3"/>
      <c r="BW14" s="3"/>
      <c r="BX14" s="3"/>
      <c r="BY14" s="3"/>
    </row>
    <row r="15" spans="1:77" ht="41.45" customHeight="1">
      <c r="A15" s="62" t="s">
        <v>715</v>
      </c>
      <c r="B15" s="64"/>
      <c r="C15" s="81"/>
      <c r="D15" s="81" t="s">
        <v>64</v>
      </c>
      <c r="E15" s="88">
        <v>1000</v>
      </c>
      <c r="F15" s="99">
        <v>99.9698992126281</v>
      </c>
      <c r="G15" s="72" t="s">
        <v>895</v>
      </c>
      <c r="H15" s="100"/>
      <c r="I15" s="73" t="s">
        <v>715</v>
      </c>
      <c r="J15" s="91"/>
      <c r="K15" s="101"/>
      <c r="L15" s="73" t="s">
        <v>921</v>
      </c>
      <c r="M15" s="102">
        <v>11.031589071470945</v>
      </c>
      <c r="N15" s="96">
        <v>908.316650390625</v>
      </c>
      <c r="O15" s="96">
        <v>9294.6103515625</v>
      </c>
      <c r="P15" s="97"/>
      <c r="Q15" s="98"/>
      <c r="R15" s="98"/>
      <c r="S15" s="103"/>
      <c r="T15" s="48">
        <v>1</v>
      </c>
      <c r="U15" s="48">
        <v>0</v>
      </c>
      <c r="V15" s="49">
        <v>0</v>
      </c>
      <c r="W15" s="49">
        <v>0.052632</v>
      </c>
      <c r="X15" s="49">
        <v>0.052493</v>
      </c>
      <c r="Y15" s="49">
        <v>0.44033</v>
      </c>
      <c r="Z15" s="49">
        <v>0</v>
      </c>
      <c r="AA15" s="49">
        <v>0</v>
      </c>
      <c r="AB15" s="92">
        <v>15</v>
      </c>
      <c r="AC15" s="92"/>
      <c r="AD15" s="93"/>
      <c r="AE15" s="64" t="s">
        <v>853</v>
      </c>
      <c r="AF15" s="64">
        <v>406</v>
      </c>
      <c r="AG15" s="64">
        <v>64633</v>
      </c>
      <c r="AH15" s="64">
        <v>113603</v>
      </c>
      <c r="AI15" s="64">
        <v>773</v>
      </c>
      <c r="AJ15" s="64"/>
      <c r="AK15" s="64" t="s">
        <v>864</v>
      </c>
      <c r="AL15" s="64" t="s">
        <v>871</v>
      </c>
      <c r="AM15" s="67" t="s">
        <v>877</v>
      </c>
      <c r="AN15" s="64"/>
      <c r="AO15" s="66">
        <v>39696.067777777775</v>
      </c>
      <c r="AP15" s="67" t="s">
        <v>889</v>
      </c>
      <c r="AQ15" s="64" t="b">
        <v>0</v>
      </c>
      <c r="AR15" s="64" t="b">
        <v>0</v>
      </c>
      <c r="AS15" s="64" t="b">
        <v>0</v>
      </c>
      <c r="AT15" s="64"/>
      <c r="AU15" s="64">
        <v>690</v>
      </c>
      <c r="AV15" s="67" t="s">
        <v>276</v>
      </c>
      <c r="AW15" s="64" t="b">
        <v>0</v>
      </c>
      <c r="AX15" s="64" t="s">
        <v>218</v>
      </c>
      <c r="AY15" s="67" t="s">
        <v>907</v>
      </c>
      <c r="AZ15" s="104"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1</v>
      </c>
      <c r="BU15" s="2"/>
      <c r="BV15" s="3"/>
      <c r="BW15" s="3"/>
      <c r="BX15" s="3"/>
      <c r="BY15" s="3"/>
    </row>
    <row r="16" spans="1:77" ht="41.45" customHeight="1">
      <c r="A16" s="80" t="s">
        <v>716</v>
      </c>
      <c r="B16" s="110"/>
      <c r="C16" s="111"/>
      <c r="D16" s="111" t="s">
        <v>64</v>
      </c>
      <c r="E16" s="112">
        <v>1000</v>
      </c>
      <c r="F16" s="113">
        <v>70</v>
      </c>
      <c r="G16" s="125" t="s">
        <v>896</v>
      </c>
      <c r="H16" s="111"/>
      <c r="I16" s="114" t="s">
        <v>716</v>
      </c>
      <c r="J16" s="115"/>
      <c r="K16" s="115"/>
      <c r="L16" s="114" t="s">
        <v>922</v>
      </c>
      <c r="M16" s="116">
        <v>9999</v>
      </c>
      <c r="N16" s="117">
        <v>2832.2431640625</v>
      </c>
      <c r="O16" s="117">
        <v>704.389892578125</v>
      </c>
      <c r="P16" s="118"/>
      <c r="Q16" s="119"/>
      <c r="R16" s="119"/>
      <c r="S16" s="120"/>
      <c r="T16" s="48">
        <v>1</v>
      </c>
      <c r="U16" s="48">
        <v>0</v>
      </c>
      <c r="V16" s="49">
        <v>0</v>
      </c>
      <c r="W16" s="49">
        <v>0.052632</v>
      </c>
      <c r="X16" s="49">
        <v>0.052493</v>
      </c>
      <c r="Y16" s="49">
        <v>0.44033</v>
      </c>
      <c r="Z16" s="49">
        <v>0</v>
      </c>
      <c r="AA16" s="49">
        <v>0</v>
      </c>
      <c r="AB16" s="121">
        <v>16</v>
      </c>
      <c r="AC16" s="121"/>
      <c r="AD16" s="122"/>
      <c r="AE16" s="110" t="s">
        <v>854</v>
      </c>
      <c r="AF16" s="110">
        <v>47</v>
      </c>
      <c r="AG16" s="110">
        <v>64397670</v>
      </c>
      <c r="AH16" s="110">
        <v>44344</v>
      </c>
      <c r="AI16" s="110">
        <v>6</v>
      </c>
      <c r="AJ16" s="110"/>
      <c r="AK16" s="110" t="s">
        <v>865</v>
      </c>
      <c r="AL16" s="110" t="s">
        <v>872</v>
      </c>
      <c r="AM16" s="124" t="s">
        <v>878</v>
      </c>
      <c r="AN16" s="110"/>
      <c r="AO16" s="123">
        <v>39890.57405092593</v>
      </c>
      <c r="AP16" s="124" t="s">
        <v>890</v>
      </c>
      <c r="AQ16" s="110" t="b">
        <v>0</v>
      </c>
      <c r="AR16" s="110" t="b">
        <v>0</v>
      </c>
      <c r="AS16" s="110" t="b">
        <v>1</v>
      </c>
      <c r="AT16" s="110"/>
      <c r="AU16" s="110">
        <v>108589</v>
      </c>
      <c r="AV16" s="124" t="s">
        <v>276</v>
      </c>
      <c r="AW16" s="110" t="b">
        <v>1</v>
      </c>
      <c r="AX16" s="110" t="s">
        <v>218</v>
      </c>
      <c r="AY16" s="124" t="s">
        <v>908</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
    <dataValidation allowBlank="1" showInputMessage="1" promptTitle="Vertex Tooltip" prompt="Enter optional text that will pop up when the mouse is hovered over the vertex." errorTitle="Invalid Vertex Image Key" sqref="L3:L1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
    <dataValidation allowBlank="1" showInputMessage="1" promptTitle="Vertex Label Fill Color" prompt="To select an optional fill color for the Label shape, right-click and select Select Color on the right-click menu." sqref="J3:J16"/>
    <dataValidation allowBlank="1" showInputMessage="1" promptTitle="Vertex Image File" prompt="Enter the path to an image file.  Hover over the column header for examples." errorTitle="Invalid Vertex Image Key" sqref="G3:G16"/>
    <dataValidation allowBlank="1" showInputMessage="1" promptTitle="Vertex Color" prompt="To select an optional vertex color, right-click and select Select Color on the right-click menu." sqref="C3:C16"/>
    <dataValidation allowBlank="1" showInputMessage="1" promptTitle="Vertex Opacity" prompt="Enter an optional vertex opacity between 0 (transparent) and 100 (opaque)." errorTitle="Invalid Vertex Opacity" error="The optional vertex opacity must be a whole number between 0 and 10." sqref="F3:F16"/>
    <dataValidation type="list" allowBlank="1" showInputMessage="1" showErrorMessage="1" promptTitle="Vertex Shape" prompt="Select an optional vertex shape." errorTitle="Invalid Vertex Shape" error="You have entered an invalid vertex shape.  Try selecting from the drop-down list instead." sqref="D3:D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
      <formula1>ValidVertexLabelPositions</formula1>
    </dataValidation>
    <dataValidation allowBlank="1" showInputMessage="1" showErrorMessage="1" promptTitle="Vertex Name" prompt="Enter the name of the vertex." sqref="A3:A16"/>
  </dataValidations>
  <hyperlinks>
    <hyperlink ref="AM7" r:id="rId1" display="https://t.co/ol1K3QeP3F"/>
    <hyperlink ref="AM8" r:id="rId2" display="https://t.co/Fp7rJa0RIv"/>
    <hyperlink ref="AM11" r:id="rId3" display="https://t.co/CfxAVeXDad"/>
    <hyperlink ref="AM12" r:id="rId4" display="http://t.co/660fx3pBvn"/>
    <hyperlink ref="AM13" r:id="rId5" display="https://t.co/k87tYgdm2x"/>
    <hyperlink ref="AM14" r:id="rId6" display="https://t.co/C0t8R0Wawg"/>
    <hyperlink ref="AM15" r:id="rId7" display="http://t.co/DeZjdhzbQ0"/>
    <hyperlink ref="AM16" r:id="rId8" display="https://t.co/OMxB0x7xC5"/>
    <hyperlink ref="AP3" r:id="rId9" display="https://pbs.twimg.com/profile_banners/2334270433/1564356146"/>
    <hyperlink ref="AP4" r:id="rId10" display="https://pbs.twimg.com/profile_banners/254302791/1524328295"/>
    <hyperlink ref="AP5" r:id="rId11" display="https://pbs.twimg.com/profile_banners/3986241614/1445638384"/>
    <hyperlink ref="AP6" r:id="rId12" display="https://pbs.twimg.com/profile_banners/14863907/1565621872"/>
    <hyperlink ref="AP7" r:id="rId13" display="https://pbs.twimg.com/profile_banners/12006842/1559145689"/>
    <hyperlink ref="AP8" r:id="rId14" display="https://pbs.twimg.com/profile_banners/1091434038554955777/1549398939"/>
    <hyperlink ref="AP9" r:id="rId15" display="https://pbs.twimg.com/profile_banners/826949556382351365/1485999301"/>
    <hyperlink ref="AP10" r:id="rId16" display="https://pbs.twimg.com/profile_banners/30418793/1567135567"/>
    <hyperlink ref="AP11" r:id="rId17" display="https://pbs.twimg.com/profile_banners/2377200630/1525824099"/>
    <hyperlink ref="AP12" r:id="rId18" display="https://pbs.twimg.com/profile_banners/2195872195/1384736544"/>
    <hyperlink ref="AP13" r:id="rId19" display="https://pbs.twimg.com/profile_banners/107470796/1511241499"/>
    <hyperlink ref="AP14" r:id="rId20" display="https://pbs.twimg.com/profile_banners/16809032/1566422096"/>
    <hyperlink ref="AP15" r:id="rId21" display="https://pbs.twimg.com/profile_banners/16138559/1517954498"/>
    <hyperlink ref="AP16" r:id="rId22" display="https://pbs.twimg.com/profile_banners/25073877/1560920145"/>
    <hyperlink ref="AV3" r:id="rId23" display="http://abs.twimg.com/images/themes/theme1/bg.png"/>
    <hyperlink ref="AV4" r:id="rId24" display="http://abs.twimg.com/images/themes/theme9/bg.gif"/>
    <hyperlink ref="AV5" r:id="rId25" display="http://abs.twimg.com/images/themes/theme1/bg.png"/>
    <hyperlink ref="AV6" r:id="rId26" display="http://abs.twimg.com/images/themes/theme1/bg.png"/>
    <hyperlink ref="AV7" r:id="rId27" display="http://abs.twimg.com/images/themes/theme14/bg.gif"/>
    <hyperlink ref="AV8" r:id="rId28" display="http://abs.twimg.com/images/themes/theme1/bg.png"/>
    <hyperlink ref="AV10" r:id="rId29" display="http://abs.twimg.com/images/themes/theme11/bg.gif"/>
    <hyperlink ref="AV11" r:id="rId30" display="http://abs.twimg.com/images/themes/theme1/bg.png"/>
    <hyperlink ref="AV12" r:id="rId31" display="http://abs.twimg.com/images/themes/theme17/bg.gif"/>
    <hyperlink ref="AV13" r:id="rId32" display="http://abs.twimg.com/images/themes/theme1/bg.png"/>
    <hyperlink ref="AV14" r:id="rId33" display="http://abs.twimg.com/images/themes/theme14/bg.gif"/>
    <hyperlink ref="AV15" r:id="rId34" display="http://abs.twimg.com/images/themes/theme1/bg.png"/>
    <hyperlink ref="AV16" r:id="rId35" display="http://abs.twimg.com/images/themes/theme1/bg.png"/>
    <hyperlink ref="G3" r:id="rId36" display="http://pbs.twimg.com/profile_images/1108217158172053504/LnDTNyz7_normal.jpg"/>
    <hyperlink ref="G4" r:id="rId37" display="http://pbs.twimg.com/profile_images/1054411432731660292/J34zYSo2_normal.jpg"/>
    <hyperlink ref="G5" r:id="rId38" display="http://pbs.twimg.com/profile_images/714624519365910529/E1YMh4IC_normal.jpg"/>
    <hyperlink ref="G6" r:id="rId39" display="http://pbs.twimg.com/profile_images/822293930335092737/HmFuSRJ7_normal.jpg"/>
    <hyperlink ref="G7" r:id="rId40" display="http://pbs.twimg.com/profile_images/912667889395798022/pMoB2qc8_normal.jpg"/>
    <hyperlink ref="G8" r:id="rId41" display="http://pbs.twimg.com/profile_images/1092882371811131392/OJIhTrpS_normal.jpg"/>
    <hyperlink ref="G9" r:id="rId42" display="http://pbs.twimg.com/profile_images/850941099581599745/_l0X97mZ_normal.jpg"/>
    <hyperlink ref="G10" r:id="rId43" display="http://pbs.twimg.com/profile_images/2761713408/6329c1d5a241ca23457c0db374bee56b_normal.jpeg"/>
    <hyperlink ref="G11" r:id="rId44" display="http://pbs.twimg.com/profile_images/1061744570344517633/fKDfFqhQ_normal.jpg"/>
    <hyperlink ref="G12" r:id="rId45" display="http://pbs.twimg.com/profile_images/378800000754954602/01aa41b9c84ef01d5b84503fa22af522_normal.png"/>
    <hyperlink ref="G13" r:id="rId46" display="http://pbs.twimg.com/profile_images/923243414425976832/GWZwBnhE_normal.jpg"/>
    <hyperlink ref="G14" r:id="rId47" display="http://pbs.twimg.com/profile_images/1087719846605979648/HRHFp3Nq_normal.jpg"/>
    <hyperlink ref="G15" r:id="rId48" display="http://pbs.twimg.com/profile_images/699410282649665536/-muaL9lo_normal.png"/>
    <hyperlink ref="G16" r:id="rId49" display="http://pbs.twimg.com/profile_images/874276197357596672/kUuht00m_normal.jpg"/>
    <hyperlink ref="AY3" r:id="rId50" display="https://twitter.com/jackzipay"/>
    <hyperlink ref="AY4" r:id="rId51" display="https://twitter.com/jared_e_barton"/>
    <hyperlink ref="AY5" r:id="rId52" display="https://twitter.com/deborahsmithho2"/>
    <hyperlink ref="AY6" r:id="rId53" display="https://twitter.com/in_fieri"/>
    <hyperlink ref="AY7" r:id="rId54" display="https://twitter.com/jeremyhl"/>
    <hyperlink ref="AY8" r:id="rId55" display="https://twitter.com/careerlink4jobs"/>
    <hyperlink ref="AY9" r:id="rId56" display="https://twitter.com/jesse033181"/>
    <hyperlink ref="AY10" r:id="rId57" display="https://twitter.com/larissagrace"/>
    <hyperlink ref="AY11" r:id="rId58" display="https://twitter.com/unosml"/>
    <hyperlink ref="AY12" r:id="rId59" display="https://twitter.com/tweetrootapp"/>
    <hyperlink ref="AY13" r:id="rId60" display="https://twitter.com/communo"/>
    <hyperlink ref="AY14" r:id="rId61" display="https://twitter.com/unomaha"/>
    <hyperlink ref="AY15" r:id="rId62" display="https://twitter.com/wspa7"/>
    <hyperlink ref="AY16" r:id="rId63" display="https://twitter.com/realdonaldtrump"/>
  </hyperlinks>
  <printOptions/>
  <pageMargins left="0.7" right="0.7" top="0.75" bottom="0.75" header="0.3" footer="0.3"/>
  <pageSetup horizontalDpi="600" verticalDpi="600" orientation="portrait" r:id="rId68"/>
  <drawing r:id="rId67"/>
  <legacyDrawing r:id="rId65"/>
  <tableParts>
    <tablePart r:id="rId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1096</v>
      </c>
      <c r="G3" s="77"/>
      <c r="H3" s="77"/>
      <c r="I3" s="78">
        <v>3</v>
      </c>
      <c r="J3" s="79"/>
      <c r="K3" s="48">
        <v>7</v>
      </c>
      <c r="L3" s="48">
        <v>7</v>
      </c>
      <c r="M3" s="48">
        <v>4</v>
      </c>
      <c r="N3" s="48">
        <v>11</v>
      </c>
      <c r="O3" s="48">
        <v>5</v>
      </c>
      <c r="P3" s="49">
        <v>0</v>
      </c>
      <c r="Q3" s="49">
        <v>0</v>
      </c>
      <c r="R3" s="48">
        <v>1</v>
      </c>
      <c r="S3" s="48">
        <v>0</v>
      </c>
      <c r="T3" s="48">
        <v>7</v>
      </c>
      <c r="U3" s="48">
        <v>11</v>
      </c>
      <c r="V3" s="48">
        <v>2</v>
      </c>
      <c r="W3" s="49">
        <v>1.469388</v>
      </c>
      <c r="X3" s="49">
        <v>0.14285714285714285</v>
      </c>
      <c r="Y3" s="63" t="s">
        <v>936</v>
      </c>
      <c r="Z3" s="63" t="s">
        <v>941</v>
      </c>
      <c r="AA3" s="63" t="s">
        <v>948</v>
      </c>
      <c r="AB3" s="69" t="s">
        <v>972</v>
      </c>
      <c r="AC3" s="69" t="s">
        <v>1012</v>
      </c>
      <c r="AD3" s="69"/>
      <c r="AE3" s="69" t="s">
        <v>1021</v>
      </c>
      <c r="AF3" s="69" t="s">
        <v>1026</v>
      </c>
      <c r="AG3" s="86">
        <v>0</v>
      </c>
      <c r="AH3" s="106">
        <v>0</v>
      </c>
      <c r="AI3" s="86">
        <v>0</v>
      </c>
      <c r="AJ3" s="106">
        <v>0</v>
      </c>
      <c r="AK3" s="86">
        <v>0</v>
      </c>
      <c r="AL3" s="106">
        <v>0</v>
      </c>
      <c r="AM3" s="86">
        <v>294</v>
      </c>
      <c r="AN3" s="106">
        <v>100</v>
      </c>
      <c r="AO3" s="86">
        <v>294</v>
      </c>
    </row>
    <row r="4" spans="1:41" ht="15">
      <c r="A4" s="132" t="s">
        <v>923</v>
      </c>
      <c r="B4" s="81" t="s">
        <v>926</v>
      </c>
      <c r="C4" s="81" t="s">
        <v>56</v>
      </c>
      <c r="D4" s="133"/>
      <c r="E4" s="134"/>
      <c r="F4" s="135" t="s">
        <v>1097</v>
      </c>
      <c r="G4" s="136"/>
      <c r="H4" s="136"/>
      <c r="I4" s="137">
        <v>4</v>
      </c>
      <c r="J4" s="138"/>
      <c r="K4" s="48">
        <v>4</v>
      </c>
      <c r="L4" s="48">
        <v>5</v>
      </c>
      <c r="M4" s="48">
        <v>2</v>
      </c>
      <c r="N4" s="48">
        <v>7</v>
      </c>
      <c r="O4" s="48">
        <v>1</v>
      </c>
      <c r="P4" s="49">
        <v>0.25</v>
      </c>
      <c r="Q4" s="49">
        <v>0.4</v>
      </c>
      <c r="R4" s="48">
        <v>1</v>
      </c>
      <c r="S4" s="48">
        <v>0</v>
      </c>
      <c r="T4" s="48">
        <v>4</v>
      </c>
      <c r="U4" s="48">
        <v>7</v>
      </c>
      <c r="V4" s="48">
        <v>2</v>
      </c>
      <c r="W4" s="49">
        <v>1</v>
      </c>
      <c r="X4" s="49">
        <v>0.4166666666666667</v>
      </c>
      <c r="Y4" s="63" t="s">
        <v>937</v>
      </c>
      <c r="Z4" s="63" t="s">
        <v>942</v>
      </c>
      <c r="AA4" s="63" t="s">
        <v>743</v>
      </c>
      <c r="AB4" s="69" t="s">
        <v>973</v>
      </c>
      <c r="AC4" s="69" t="s">
        <v>1013</v>
      </c>
      <c r="AD4" s="63"/>
      <c r="AE4" s="63" t="s">
        <v>1022</v>
      </c>
      <c r="AF4" s="63" t="s">
        <v>1027</v>
      </c>
      <c r="AG4" s="48">
        <v>0</v>
      </c>
      <c r="AH4" s="49">
        <v>0</v>
      </c>
      <c r="AI4" s="48">
        <v>0</v>
      </c>
      <c r="AJ4" s="49">
        <v>0</v>
      </c>
      <c r="AK4" s="48">
        <v>0</v>
      </c>
      <c r="AL4" s="49">
        <v>0</v>
      </c>
      <c r="AM4" s="48">
        <v>201</v>
      </c>
      <c r="AN4" s="49">
        <v>100</v>
      </c>
      <c r="AO4" s="48">
        <v>201</v>
      </c>
    </row>
    <row r="5" spans="1:41" ht="15">
      <c r="A5" s="132" t="s">
        <v>924</v>
      </c>
      <c r="B5" s="81" t="s">
        <v>927</v>
      </c>
      <c r="C5" s="81" t="s">
        <v>56</v>
      </c>
      <c r="D5" s="133"/>
      <c r="E5" s="134"/>
      <c r="F5" s="135" t="s">
        <v>1098</v>
      </c>
      <c r="G5" s="136"/>
      <c r="H5" s="136"/>
      <c r="I5" s="137">
        <v>5</v>
      </c>
      <c r="J5" s="138"/>
      <c r="K5" s="48">
        <v>2</v>
      </c>
      <c r="L5" s="48">
        <v>2</v>
      </c>
      <c r="M5" s="48">
        <v>0</v>
      </c>
      <c r="N5" s="48">
        <v>2</v>
      </c>
      <c r="O5" s="48">
        <v>1</v>
      </c>
      <c r="P5" s="49">
        <v>0</v>
      </c>
      <c r="Q5" s="49">
        <v>0</v>
      </c>
      <c r="R5" s="48">
        <v>1</v>
      </c>
      <c r="S5" s="48">
        <v>0</v>
      </c>
      <c r="T5" s="48">
        <v>2</v>
      </c>
      <c r="U5" s="48">
        <v>2</v>
      </c>
      <c r="V5" s="48">
        <v>1</v>
      </c>
      <c r="W5" s="49">
        <v>0.5</v>
      </c>
      <c r="X5" s="49">
        <v>0.5</v>
      </c>
      <c r="Y5" s="63" t="s">
        <v>733</v>
      </c>
      <c r="Z5" s="63" t="s">
        <v>739</v>
      </c>
      <c r="AA5" s="63" t="s">
        <v>743</v>
      </c>
      <c r="AB5" s="69" t="s">
        <v>974</v>
      </c>
      <c r="AC5" s="69" t="s">
        <v>1014</v>
      </c>
      <c r="AD5" s="63"/>
      <c r="AE5" s="63"/>
      <c r="AF5" s="63" t="s">
        <v>1028</v>
      </c>
      <c r="AG5" s="48">
        <v>0</v>
      </c>
      <c r="AH5" s="49">
        <v>0</v>
      </c>
      <c r="AI5" s="48">
        <v>0</v>
      </c>
      <c r="AJ5" s="49">
        <v>0</v>
      </c>
      <c r="AK5" s="48">
        <v>0</v>
      </c>
      <c r="AL5" s="49">
        <v>0</v>
      </c>
      <c r="AM5" s="48">
        <v>32</v>
      </c>
      <c r="AN5" s="49">
        <v>100</v>
      </c>
      <c r="AO5" s="48">
        <v>32</v>
      </c>
    </row>
    <row r="6" spans="1:41" ht="15">
      <c r="A6" s="132" t="s">
        <v>925</v>
      </c>
      <c r="B6" s="81" t="s">
        <v>928</v>
      </c>
      <c r="C6" s="81" t="s">
        <v>56</v>
      </c>
      <c r="D6" s="133"/>
      <c r="E6" s="134"/>
      <c r="F6" s="135" t="s">
        <v>925</v>
      </c>
      <c r="G6" s="136"/>
      <c r="H6" s="136"/>
      <c r="I6" s="137">
        <v>6</v>
      </c>
      <c r="J6" s="138"/>
      <c r="K6" s="48">
        <v>1</v>
      </c>
      <c r="L6" s="48">
        <v>1</v>
      </c>
      <c r="M6" s="48">
        <v>0</v>
      </c>
      <c r="N6" s="48">
        <v>1</v>
      </c>
      <c r="O6" s="48">
        <v>1</v>
      </c>
      <c r="P6" s="49" t="s">
        <v>929</v>
      </c>
      <c r="Q6" s="49" t="s">
        <v>929</v>
      </c>
      <c r="R6" s="48">
        <v>1</v>
      </c>
      <c r="S6" s="48">
        <v>1</v>
      </c>
      <c r="T6" s="48">
        <v>1</v>
      </c>
      <c r="U6" s="48">
        <v>1</v>
      </c>
      <c r="V6" s="48">
        <v>0</v>
      </c>
      <c r="W6" s="49">
        <v>0</v>
      </c>
      <c r="X6" s="49" t="s">
        <v>929</v>
      </c>
      <c r="Y6" s="63"/>
      <c r="Z6" s="63"/>
      <c r="AA6" s="63" t="s">
        <v>743</v>
      </c>
      <c r="AB6" s="69" t="s">
        <v>275</v>
      </c>
      <c r="AC6" s="69" t="s">
        <v>275</v>
      </c>
      <c r="AD6" s="63"/>
      <c r="AE6" s="63"/>
      <c r="AF6" s="63" t="s">
        <v>705</v>
      </c>
      <c r="AG6" s="48">
        <v>0</v>
      </c>
      <c r="AH6" s="49">
        <v>0</v>
      </c>
      <c r="AI6" s="48">
        <v>0</v>
      </c>
      <c r="AJ6" s="49">
        <v>0</v>
      </c>
      <c r="AK6" s="48">
        <v>0</v>
      </c>
      <c r="AL6" s="49">
        <v>0</v>
      </c>
      <c r="AM6" s="48">
        <v>1</v>
      </c>
      <c r="AN6" s="49">
        <v>100</v>
      </c>
      <c r="AO6" s="48">
        <v>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104:B107 B3:B6 B9: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104:C107 C3:C6 C9:C18">
      <formula1>ValidGroupShapes</formula1>
    </dataValidation>
    <dataValidation allowBlank="1" showInputMessage="1" showErrorMessage="1" promptTitle="Group Name" prompt="Enter the name of the group." sqref="A1269:A1394 A952:A1028 A761:A942 A439:A630 A109:A143 A104:A107 A3:A6 A9: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369</v>
      </c>
      <c r="C2" s="63">
        <f>VLOOKUP(GroupVertices[[#This Row],[Vertex]],Vertices[],MATCH("ID",Vertices[[#Headers],[Vertex]:[Vertex Group]],0),FALSE)</f>
        <v>7</v>
      </c>
    </row>
    <row r="3" spans="1:3" ht="15">
      <c r="A3" s="63" t="s">
        <v>220</v>
      </c>
      <c r="B3" s="69" t="s">
        <v>716</v>
      </c>
      <c r="C3" s="63">
        <f>VLOOKUP(GroupVertices[[#This Row],[Vertex]],Vertices[],MATCH("ID",Vertices[[#Headers],[Vertex]:[Vertex Group]],0),FALSE)</f>
        <v>16</v>
      </c>
    </row>
    <row r="4" spans="1:3" ht="15">
      <c r="A4" s="63" t="s">
        <v>220</v>
      </c>
      <c r="B4" s="69" t="s">
        <v>715</v>
      </c>
      <c r="C4" s="63">
        <f>VLOOKUP(GroupVertices[[#This Row],[Vertex]],Vertices[],MATCH("ID",Vertices[[#Headers],[Vertex]:[Vertex Group]],0),FALSE)</f>
        <v>15</v>
      </c>
    </row>
    <row r="5" spans="1:3" ht="15">
      <c r="A5" s="63" t="s">
        <v>220</v>
      </c>
      <c r="B5" s="69" t="s">
        <v>713</v>
      </c>
      <c r="C5" s="63">
        <f>VLOOKUP(GroupVertices[[#This Row],[Vertex]],Vertices[],MATCH("ID",Vertices[[#Headers],[Vertex]:[Vertex Group]],0),FALSE)</f>
        <v>12</v>
      </c>
    </row>
    <row r="6" spans="1:3" ht="15">
      <c r="A6" s="63" t="s">
        <v>220</v>
      </c>
      <c r="B6" s="69" t="s">
        <v>710</v>
      </c>
      <c r="C6" s="63">
        <f>VLOOKUP(GroupVertices[[#This Row],[Vertex]],Vertices[],MATCH("ID",Vertices[[#Headers],[Vertex]:[Vertex Group]],0),FALSE)</f>
        <v>9</v>
      </c>
    </row>
    <row r="7" spans="1:3" ht="15">
      <c r="A7" s="63" t="s">
        <v>220</v>
      </c>
      <c r="B7" s="69" t="s">
        <v>709</v>
      </c>
      <c r="C7" s="63">
        <f>VLOOKUP(GroupVertices[[#This Row],[Vertex]],Vertices[],MATCH("ID",Vertices[[#Headers],[Vertex]:[Vertex Group]],0),FALSE)</f>
        <v>8</v>
      </c>
    </row>
    <row r="8" spans="1:3" ht="15">
      <c r="A8" s="63" t="s">
        <v>220</v>
      </c>
      <c r="B8" s="69" t="s">
        <v>708</v>
      </c>
      <c r="C8" s="63">
        <f>VLOOKUP(GroupVertices[[#This Row],[Vertex]],Vertices[],MATCH("ID",Vertices[[#Headers],[Vertex]:[Vertex Group]],0),FALSE)</f>
        <v>6</v>
      </c>
    </row>
    <row r="9" spans="1:3" ht="15">
      <c r="A9" s="63" t="s">
        <v>923</v>
      </c>
      <c r="B9" s="69" t="s">
        <v>714</v>
      </c>
      <c r="C9" s="63">
        <f>VLOOKUP(GroupVertices[[#This Row],[Vertex]],Vertices[],MATCH("ID",Vertices[[#Headers],[Vertex]:[Vertex Group]],0),FALSE)</f>
        <v>14</v>
      </c>
    </row>
    <row r="10" spans="1:3" ht="15">
      <c r="A10" s="63" t="s">
        <v>923</v>
      </c>
      <c r="B10" s="69" t="s">
        <v>693</v>
      </c>
      <c r="C10" s="63">
        <f>VLOOKUP(GroupVertices[[#This Row],[Vertex]],Vertices[],MATCH("ID",Vertices[[#Headers],[Vertex]:[Vertex Group]],0),FALSE)</f>
        <v>11</v>
      </c>
    </row>
    <row r="11" spans="1:3" ht="15">
      <c r="A11" s="63" t="s">
        <v>923</v>
      </c>
      <c r="B11" s="69" t="s">
        <v>712</v>
      </c>
      <c r="C11" s="63">
        <f>VLOOKUP(GroupVertices[[#This Row],[Vertex]],Vertices[],MATCH("ID",Vertices[[#Headers],[Vertex]:[Vertex Group]],0),FALSE)</f>
        <v>13</v>
      </c>
    </row>
    <row r="12" spans="1:3" ht="15">
      <c r="A12" s="63" t="s">
        <v>923</v>
      </c>
      <c r="B12" s="69" t="s">
        <v>711</v>
      </c>
      <c r="C12" s="63">
        <f>VLOOKUP(GroupVertices[[#This Row],[Vertex]],Vertices[],MATCH("ID",Vertices[[#Headers],[Vertex]:[Vertex Group]],0),FALSE)</f>
        <v>10</v>
      </c>
    </row>
    <row r="13" spans="1:3" ht="15">
      <c r="A13" s="63" t="s">
        <v>924</v>
      </c>
      <c r="B13" s="69" t="s">
        <v>707</v>
      </c>
      <c r="C13" s="63">
        <f>VLOOKUP(GroupVertices[[#This Row],[Vertex]],Vertices[],MATCH("ID",Vertices[[#Headers],[Vertex]:[Vertex Group]],0),FALSE)</f>
        <v>5</v>
      </c>
    </row>
    <row r="14" spans="1:3" ht="15">
      <c r="A14" s="63" t="s">
        <v>924</v>
      </c>
      <c r="B14" s="69" t="s">
        <v>706</v>
      </c>
      <c r="C14" s="63">
        <f>VLOOKUP(GroupVertices[[#This Row],[Vertex]],Vertices[],MATCH("ID",Vertices[[#Headers],[Vertex]:[Vertex Group]],0),FALSE)</f>
        <v>4</v>
      </c>
    </row>
    <row r="15" spans="1:3" ht="15">
      <c r="A15" s="63" t="s">
        <v>925</v>
      </c>
      <c r="B15" s="69" t="s">
        <v>705</v>
      </c>
      <c r="C15" s="63">
        <f>VLOOKUP(GroupVertices[[#This Row],[Vertex]],Vertices[],MATCH("ID",Vertices[[#Headers],[Vertex]:[Vertex Group]],0),FALSE)</f>
        <v>3</v>
      </c>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12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3</v>
      </c>
      <c r="P2" s="37">
        <f>MIN(Vertices[PageRank])</f>
        <v>0.44033</v>
      </c>
      <c r="Q2" s="38">
        <f>COUNTIF(Vertices[PageRank],"&gt;= "&amp;P2)-COUNTIF(Vertices[PageRank],"&gt;="&amp;P3)</f>
        <v>5</v>
      </c>
      <c r="R2" s="37">
        <f>MIN(Vertices[Clustering Coefficient])</f>
        <v>0</v>
      </c>
      <c r="S2" s="43">
        <f>COUNTIF(Vertices[Clustering Coefficient],"&gt;= "&amp;R2)-COUNTIF(Vertices[Clustering Coefficient],"&gt;="&amp;R3)</f>
        <v>9</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0.09302325581395349</v>
      </c>
      <c r="G3" s="40">
        <f>COUNTIF(Vertices[In-Degree],"&gt;= "&amp;F3)-COUNTIF(Vertices[In-Degree],"&gt;="&amp;F4)</f>
        <v>0</v>
      </c>
      <c r="H3" s="39">
        <f aca="true" t="shared" si="3" ref="H3:H44">H2+($H$45-$H$2)/BinDivisor</f>
        <v>0.20930232558139536</v>
      </c>
      <c r="I3" s="40">
        <f>COUNTIF(Vertices[Out-Degree],"&gt;= "&amp;H3)-COUNTIF(Vertices[Out-Degree],"&gt;="&amp;H4)</f>
        <v>0</v>
      </c>
      <c r="J3" s="39">
        <f aca="true" t="shared" si="4" ref="J3:J44">J2+($J$45-$J$2)/BinDivisor</f>
        <v>1.8604651162790697</v>
      </c>
      <c r="K3" s="40">
        <f>COUNTIF(Vertices[Betweenness Centrality],"&gt;= "&amp;J3)-COUNTIF(Vertices[Betweenness Centrality],"&gt;="&amp;J4)</f>
        <v>1</v>
      </c>
      <c r="L3" s="39">
        <f aca="true" t="shared" si="5" ref="L3:L44">L2+($L$45-$L$2)/BinDivisor</f>
        <v>0.023255813953488372</v>
      </c>
      <c r="M3" s="40">
        <f>COUNTIF(Vertices[Closeness Centrality],"&gt;= "&amp;L3)-COUNTIF(Vertices[Closeness Centrality],"&gt;="&amp;L4)</f>
        <v>0</v>
      </c>
      <c r="N3" s="39">
        <f aca="true" t="shared" si="6" ref="N3:N44">N2+($N$45-$N$2)/BinDivisor</f>
        <v>0.005328186046511628</v>
      </c>
      <c r="O3" s="40">
        <f>COUNTIF(Vertices[Eigenvector Centrality],"&gt;= "&amp;N3)-COUNTIF(Vertices[Eigenvector Centrality],"&gt;="&amp;N4)</f>
        <v>0</v>
      </c>
      <c r="P3" s="39">
        <f aca="true" t="shared" si="7" ref="P3:P44">P2+($P$45-$P$2)/BinDivisor</f>
        <v>0.5174673255813953</v>
      </c>
      <c r="Q3" s="40">
        <f>COUNTIF(Vertices[PageRank],"&gt;= "&amp;P3)-COUNTIF(Vertices[PageRank],"&gt;="&amp;P4)</f>
        <v>0</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14</v>
      </c>
      <c r="D4" s="32">
        <f t="shared" si="1"/>
        <v>0</v>
      </c>
      <c r="E4" s="3">
        <f>COUNTIF(Vertices[Degree],"&gt;= "&amp;D4)-COUNTIF(Vertices[Degree],"&gt;="&amp;D5)</f>
        <v>0</v>
      </c>
      <c r="F4" s="37">
        <f t="shared" si="2"/>
        <v>0.18604651162790697</v>
      </c>
      <c r="G4" s="38">
        <f>COUNTIF(Vertices[In-Degree],"&gt;= "&amp;F4)-COUNTIF(Vertices[In-Degree],"&gt;="&amp;F5)</f>
        <v>0</v>
      </c>
      <c r="H4" s="37">
        <f t="shared" si="3"/>
        <v>0.4186046511627907</v>
      </c>
      <c r="I4" s="38">
        <f>COUNTIF(Vertices[Out-Degree],"&gt;= "&amp;H4)-COUNTIF(Vertices[Out-Degree],"&gt;="&amp;H5)</f>
        <v>0</v>
      </c>
      <c r="J4" s="37">
        <f t="shared" si="4"/>
        <v>3.7209302325581395</v>
      </c>
      <c r="K4" s="38">
        <f>COUNTIF(Vertices[Betweenness Centrality],"&gt;= "&amp;J4)-COUNTIF(Vertices[Betweenness Centrality],"&gt;="&amp;J5)</f>
        <v>0</v>
      </c>
      <c r="L4" s="37">
        <f t="shared" si="5"/>
        <v>0.046511627906976744</v>
      </c>
      <c r="M4" s="38">
        <f>COUNTIF(Vertices[Closeness Centrality],"&gt;= "&amp;L4)-COUNTIF(Vertices[Closeness Centrality],"&gt;="&amp;L5)</f>
        <v>10</v>
      </c>
      <c r="N4" s="37">
        <f t="shared" si="6"/>
        <v>0.010656372093023257</v>
      </c>
      <c r="O4" s="38">
        <f>COUNTIF(Vertices[Eigenvector Centrality],"&gt;= "&amp;N4)-COUNTIF(Vertices[Eigenvector Centrality],"&gt;="&amp;N5)</f>
        <v>0</v>
      </c>
      <c r="P4" s="37">
        <f t="shared" si="7"/>
        <v>0.5946046511627907</v>
      </c>
      <c r="Q4" s="38">
        <f>COUNTIF(Vertices[PageRank],"&gt;= "&amp;P4)-COUNTIF(Vertices[PageRank],"&gt;="&amp;P5)</f>
        <v>0</v>
      </c>
      <c r="R4" s="37">
        <f t="shared" si="8"/>
        <v>0.046511627906976744</v>
      </c>
      <c r="S4" s="43">
        <f>COUNTIF(Vertices[Clustering Coefficient],"&gt;= "&amp;R4)-COUNTIF(Vertices[Clustering Coefficient],"&gt;="&amp;R5)</f>
        <v>1</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0.27906976744186046</v>
      </c>
      <c r="G5" s="40">
        <f>COUNTIF(Vertices[In-Degree],"&gt;= "&amp;F5)-COUNTIF(Vertices[In-Degree],"&gt;="&amp;F6)</f>
        <v>0</v>
      </c>
      <c r="H5" s="39">
        <f t="shared" si="3"/>
        <v>0.627906976744186</v>
      </c>
      <c r="I5" s="40">
        <f>COUNTIF(Vertices[Out-Degree],"&gt;= "&amp;H5)-COUNTIF(Vertices[Out-Degree],"&gt;="&amp;H6)</f>
        <v>0</v>
      </c>
      <c r="J5" s="39">
        <f t="shared" si="4"/>
        <v>5.5813953488372094</v>
      </c>
      <c r="K5" s="40">
        <f>COUNTIF(Vertices[Betweenness Centrality],"&gt;= "&amp;J5)-COUNTIF(Vertices[Betweenness Centrality],"&gt;="&amp;J6)</f>
        <v>0</v>
      </c>
      <c r="L5" s="39">
        <f t="shared" si="5"/>
        <v>0.06976744186046512</v>
      </c>
      <c r="M5" s="40">
        <f>COUNTIF(Vertices[Closeness Centrality],"&gt;= "&amp;L5)-COUNTIF(Vertices[Closeness Centrality],"&gt;="&amp;L6)</f>
        <v>0</v>
      </c>
      <c r="N5" s="39">
        <f t="shared" si="6"/>
        <v>0.015984558139534887</v>
      </c>
      <c r="O5" s="40">
        <f>COUNTIF(Vertices[Eigenvector Centrality],"&gt;= "&amp;N5)-COUNTIF(Vertices[Eigenvector Centrality],"&gt;="&amp;N6)</f>
        <v>0</v>
      </c>
      <c r="P5" s="39">
        <f t="shared" si="7"/>
        <v>0.6717419767441861</v>
      </c>
      <c r="Q5" s="40">
        <f>COUNTIF(Vertices[PageRank],"&gt;= "&amp;P5)-COUNTIF(Vertices[PageRank],"&gt;="&amp;P6)</f>
        <v>1</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16</v>
      </c>
      <c r="D6" s="32">
        <f t="shared" si="1"/>
        <v>0</v>
      </c>
      <c r="E6" s="3">
        <f>COUNTIF(Vertices[Degree],"&gt;= "&amp;D6)-COUNTIF(Vertices[Degree],"&gt;="&amp;D7)</f>
        <v>0</v>
      </c>
      <c r="F6" s="37">
        <f t="shared" si="2"/>
        <v>0.37209302325581395</v>
      </c>
      <c r="G6" s="38">
        <f>COUNTIF(Vertices[In-Degree],"&gt;= "&amp;F6)-COUNTIF(Vertices[In-Degree],"&gt;="&amp;F7)</f>
        <v>0</v>
      </c>
      <c r="H6" s="37">
        <f t="shared" si="3"/>
        <v>0.8372093023255814</v>
      </c>
      <c r="I6" s="38">
        <f>COUNTIF(Vertices[Out-Degree],"&gt;= "&amp;H6)-COUNTIF(Vertices[Out-Degree],"&gt;="&amp;H7)</f>
        <v>7</v>
      </c>
      <c r="J6" s="37">
        <f t="shared" si="4"/>
        <v>7.441860465116279</v>
      </c>
      <c r="K6" s="38">
        <f>COUNTIF(Vertices[Betweenness Centrality],"&gt;= "&amp;J6)-COUNTIF(Vertices[Betweenness Centrality],"&gt;="&amp;J7)</f>
        <v>0</v>
      </c>
      <c r="L6" s="37">
        <f t="shared" si="5"/>
        <v>0.09302325581395349</v>
      </c>
      <c r="M6" s="38">
        <f>COUNTIF(Vertices[Closeness Centrality],"&gt;= "&amp;L6)-COUNTIF(Vertices[Closeness Centrality],"&gt;="&amp;L7)</f>
        <v>1</v>
      </c>
      <c r="N6" s="37">
        <f t="shared" si="6"/>
        <v>0.021312744186046513</v>
      </c>
      <c r="O6" s="38">
        <f>COUNTIF(Vertices[Eigenvector Centrality],"&gt;= "&amp;N6)-COUNTIF(Vertices[Eigenvector Centrality],"&gt;="&amp;N7)</f>
        <v>0</v>
      </c>
      <c r="P6" s="37">
        <f t="shared" si="7"/>
        <v>0.7488793023255815</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17</v>
      </c>
      <c r="D7" s="32">
        <f t="shared" si="1"/>
        <v>0</v>
      </c>
      <c r="E7" s="3">
        <f>COUNTIF(Vertices[Degree],"&gt;= "&amp;D7)-COUNTIF(Vertices[Degree],"&gt;="&amp;D8)</f>
        <v>0</v>
      </c>
      <c r="F7" s="39">
        <f t="shared" si="2"/>
        <v>0.46511627906976744</v>
      </c>
      <c r="G7" s="40">
        <f>COUNTIF(Vertices[In-Degree],"&gt;= "&amp;F7)-COUNTIF(Vertices[In-Degree],"&gt;="&amp;F8)</f>
        <v>0</v>
      </c>
      <c r="H7" s="39">
        <f t="shared" si="3"/>
        <v>1.0465116279069768</v>
      </c>
      <c r="I7" s="40">
        <f>COUNTIF(Vertices[Out-Degree],"&gt;= "&amp;H7)-COUNTIF(Vertices[Out-Degree],"&gt;="&amp;H8)</f>
        <v>0</v>
      </c>
      <c r="J7" s="39">
        <f t="shared" si="4"/>
        <v>9.30232558139535</v>
      </c>
      <c r="K7" s="40">
        <f>COUNTIF(Vertices[Betweenness Centrality],"&gt;= "&amp;J7)-COUNTIF(Vertices[Betweenness Centrality],"&gt;="&amp;J8)</f>
        <v>0</v>
      </c>
      <c r="L7" s="39">
        <f t="shared" si="5"/>
        <v>0.11627906976744186</v>
      </c>
      <c r="M7" s="40">
        <f>COUNTIF(Vertices[Closeness Centrality],"&gt;= "&amp;L7)-COUNTIF(Vertices[Closeness Centrality],"&gt;="&amp;L8)</f>
        <v>0</v>
      </c>
      <c r="N7" s="39">
        <f t="shared" si="6"/>
        <v>0.02664093023255814</v>
      </c>
      <c r="O7" s="40">
        <f>COUNTIF(Vertices[Eigenvector Centrality],"&gt;= "&amp;N7)-COUNTIF(Vertices[Eigenvector Centrality],"&gt;="&amp;N8)</f>
        <v>0</v>
      </c>
      <c r="P7" s="39">
        <f t="shared" si="7"/>
        <v>0.8260166279069769</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33</v>
      </c>
      <c r="D8" s="32">
        <f t="shared" si="1"/>
        <v>0</v>
      </c>
      <c r="E8" s="3">
        <f>COUNTIF(Vertices[Degree],"&gt;= "&amp;D8)-COUNTIF(Vertices[Degree],"&gt;="&amp;D9)</f>
        <v>0</v>
      </c>
      <c r="F8" s="37">
        <f t="shared" si="2"/>
        <v>0.5581395348837209</v>
      </c>
      <c r="G8" s="38">
        <f>COUNTIF(Vertices[In-Degree],"&gt;= "&amp;F8)-COUNTIF(Vertices[In-Degree],"&gt;="&amp;F9)</f>
        <v>0</v>
      </c>
      <c r="H8" s="37">
        <f t="shared" si="3"/>
        <v>1.255813953488372</v>
      </c>
      <c r="I8" s="38">
        <f>COUNTIF(Vertices[Out-Degree],"&gt;= "&amp;H8)-COUNTIF(Vertices[Out-Degree],"&gt;="&amp;H9)</f>
        <v>0</v>
      </c>
      <c r="J8" s="37">
        <f t="shared" si="4"/>
        <v>11.162790697674419</v>
      </c>
      <c r="K8" s="38">
        <f>COUNTIF(Vertices[Betweenness Centrality],"&gt;= "&amp;J8)-COUNTIF(Vertices[Betweenness Centrality],"&gt;="&amp;J9)</f>
        <v>0</v>
      </c>
      <c r="L8" s="37">
        <f t="shared" si="5"/>
        <v>0.13953488372093023</v>
      </c>
      <c r="M8" s="38">
        <f>COUNTIF(Vertices[Closeness Centrality],"&gt;= "&amp;L8)-COUNTIF(Vertices[Closeness Centrality],"&gt;="&amp;L9)</f>
        <v>0</v>
      </c>
      <c r="N8" s="37">
        <f t="shared" si="6"/>
        <v>0.031969116279069766</v>
      </c>
      <c r="O8" s="38">
        <f>COUNTIF(Vertices[Eigenvector Centrality],"&gt;= "&amp;N8)-COUNTIF(Vertices[Eigenvector Centrality],"&gt;="&amp;N9)</f>
        <v>0</v>
      </c>
      <c r="P8" s="37">
        <f t="shared" si="7"/>
        <v>0.9031539534883724</v>
      </c>
      <c r="Q8" s="38">
        <f>COUNTIF(Vertices[PageRank],"&gt;= "&amp;P8)-COUNTIF(Vertices[PageRank],"&gt;="&amp;P9)</f>
        <v>0</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0.6511627906976745</v>
      </c>
      <c r="G9" s="40">
        <f>COUNTIF(Vertices[In-Degree],"&gt;= "&amp;F9)-COUNTIF(Vertices[In-Degree],"&gt;="&amp;F10)</f>
        <v>0</v>
      </c>
      <c r="H9" s="39">
        <f t="shared" si="3"/>
        <v>1.4651162790697674</v>
      </c>
      <c r="I9" s="40">
        <f>COUNTIF(Vertices[Out-Degree],"&gt;= "&amp;H9)-COUNTIF(Vertices[Out-Degree],"&gt;="&amp;H10)</f>
        <v>0</v>
      </c>
      <c r="J9" s="39">
        <f t="shared" si="4"/>
        <v>13.023255813953488</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0.03729730232558139</v>
      </c>
      <c r="O9" s="40">
        <f>COUNTIF(Vertices[Eigenvector Centrality],"&gt;= "&amp;N9)-COUNTIF(Vertices[Eigenvector Centrality],"&gt;="&amp;N10)</f>
        <v>0</v>
      </c>
      <c r="P9" s="39">
        <f t="shared" si="7"/>
        <v>0.9802912790697678</v>
      </c>
      <c r="Q9" s="40">
        <f>COUNTIF(Vertices[PageRank],"&gt;= "&amp;P9)-COUNTIF(Vertices[PageRank],"&gt;="&amp;P10)</f>
        <v>4</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0.7441860465116279</v>
      </c>
      <c r="G10" s="38">
        <f>COUNTIF(Vertices[In-Degree],"&gt;= "&amp;F10)-COUNTIF(Vertices[In-Degree],"&gt;="&amp;F11)</f>
        <v>0</v>
      </c>
      <c r="H10" s="37">
        <f t="shared" si="3"/>
        <v>1.6744186046511627</v>
      </c>
      <c r="I10" s="38">
        <f>COUNTIF(Vertices[Out-Degree],"&gt;= "&amp;H10)-COUNTIF(Vertices[Out-Degree],"&gt;="&amp;H11)</f>
        <v>0</v>
      </c>
      <c r="J10" s="37">
        <f t="shared" si="4"/>
        <v>14.883720930232558</v>
      </c>
      <c r="K10" s="38">
        <f>COUNTIF(Vertices[Betweenness Centrality],"&gt;= "&amp;J10)-COUNTIF(Vertices[Betweenness Centrality],"&gt;="&amp;J11)</f>
        <v>0</v>
      </c>
      <c r="L10" s="37">
        <f t="shared" si="5"/>
        <v>0.18604651162790697</v>
      </c>
      <c r="M10" s="38">
        <f>COUNTIF(Vertices[Closeness Centrality],"&gt;= "&amp;L10)-COUNTIF(Vertices[Closeness Centrality],"&gt;="&amp;L11)</f>
        <v>0</v>
      </c>
      <c r="N10" s="37">
        <f t="shared" si="6"/>
        <v>0.04262548837209302</v>
      </c>
      <c r="O10" s="38">
        <f>COUNTIF(Vertices[Eigenvector Centrality],"&gt;= "&amp;N10)-COUNTIF(Vertices[Eigenvector Centrality],"&gt;="&amp;N11)</f>
        <v>0</v>
      </c>
      <c r="P10" s="37">
        <f t="shared" si="7"/>
        <v>1.0574286046511632</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0.8372093023255813</v>
      </c>
      <c r="G11" s="40">
        <f>COUNTIF(Vertices[In-Degree],"&gt;= "&amp;F11)-COUNTIF(Vertices[In-Degree],"&gt;="&amp;F12)</f>
        <v>0</v>
      </c>
      <c r="H11" s="39">
        <f t="shared" si="3"/>
        <v>1.883720930232558</v>
      </c>
      <c r="I11" s="40">
        <f>COUNTIF(Vertices[Out-Degree],"&gt;= "&amp;H11)-COUNTIF(Vertices[Out-Degree],"&gt;="&amp;H12)</f>
        <v>1</v>
      </c>
      <c r="J11" s="39">
        <f t="shared" si="4"/>
        <v>16.74418604651163</v>
      </c>
      <c r="K11" s="40">
        <f>COUNTIF(Vertices[Betweenness Centrality],"&gt;= "&amp;J11)-COUNTIF(Vertices[Betweenness Centrality],"&gt;="&amp;J12)</f>
        <v>0</v>
      </c>
      <c r="L11" s="39">
        <f t="shared" si="5"/>
        <v>0.20930232558139533</v>
      </c>
      <c r="M11" s="40">
        <f>COUNTIF(Vertices[Closeness Centrality],"&gt;= "&amp;L11)-COUNTIF(Vertices[Closeness Centrality],"&gt;="&amp;L12)</f>
        <v>0</v>
      </c>
      <c r="N11" s="39">
        <f t="shared" si="6"/>
        <v>0.047953674418604646</v>
      </c>
      <c r="O11" s="40">
        <f>COUNTIF(Vertices[Eigenvector Centrality],"&gt;= "&amp;N11)-COUNTIF(Vertices[Eigenvector Centrality],"&gt;="&amp;N12)</f>
        <v>5</v>
      </c>
      <c r="P11" s="39">
        <f t="shared" si="7"/>
        <v>1.1345659302325586</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0.13333333333333333</v>
      </c>
      <c r="D12" s="32">
        <f t="shared" si="1"/>
        <v>0</v>
      </c>
      <c r="E12" s="3">
        <f>COUNTIF(Vertices[Degree],"&gt;= "&amp;D12)-COUNTIF(Vertices[Degree],"&gt;="&amp;D13)</f>
        <v>0</v>
      </c>
      <c r="F12" s="37">
        <f t="shared" si="2"/>
        <v>0.9302325581395348</v>
      </c>
      <c r="G12" s="38">
        <f>COUNTIF(Vertices[In-Degree],"&gt;= "&amp;F12)-COUNTIF(Vertices[In-Degree],"&gt;="&amp;F13)</f>
        <v>4</v>
      </c>
      <c r="H12" s="37">
        <f t="shared" si="3"/>
        <v>2.093023255813953</v>
      </c>
      <c r="I12" s="38">
        <f>COUNTIF(Vertices[Out-Degree],"&gt;= "&amp;H12)-COUNTIF(Vertices[Out-Degree],"&gt;="&amp;H13)</f>
        <v>0</v>
      </c>
      <c r="J12" s="37">
        <f t="shared" si="4"/>
        <v>18.6046511627907</v>
      </c>
      <c r="K12" s="38">
        <f>COUNTIF(Vertices[Betweenness Centrality],"&gt;= "&amp;J12)-COUNTIF(Vertices[Betweenness Centrality],"&gt;="&amp;J13)</f>
        <v>0</v>
      </c>
      <c r="L12" s="37">
        <f t="shared" si="5"/>
        <v>0.2325581395348837</v>
      </c>
      <c r="M12" s="38">
        <f>COUNTIF(Vertices[Closeness Centrality],"&gt;= "&amp;L12)-COUNTIF(Vertices[Closeness Centrality],"&gt;="&amp;L13)</f>
        <v>0</v>
      </c>
      <c r="N12" s="37">
        <f t="shared" si="6"/>
        <v>0.05328186046511627</v>
      </c>
      <c r="O12" s="38">
        <f>COUNTIF(Vertices[Eigenvector Centrality],"&gt;= "&amp;N12)-COUNTIF(Vertices[Eigenvector Centrality],"&gt;="&amp;N13)</f>
        <v>0</v>
      </c>
      <c r="P12" s="37">
        <f t="shared" si="7"/>
        <v>1.211703255813954</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0.23529411764705882</v>
      </c>
      <c r="D13" s="32">
        <f t="shared" si="1"/>
        <v>0</v>
      </c>
      <c r="E13" s="3">
        <f>COUNTIF(Vertices[Degree],"&gt;= "&amp;D13)-COUNTIF(Vertices[Degree],"&gt;="&amp;D14)</f>
        <v>0</v>
      </c>
      <c r="F13" s="39">
        <f t="shared" si="2"/>
        <v>1.0232558139534882</v>
      </c>
      <c r="G13" s="40">
        <f>COUNTIF(Vertices[In-Degree],"&gt;= "&amp;F13)-COUNTIF(Vertices[In-Degree],"&gt;="&amp;F14)</f>
        <v>0</v>
      </c>
      <c r="H13" s="39">
        <f t="shared" si="3"/>
        <v>2.3023255813953485</v>
      </c>
      <c r="I13" s="40">
        <f>COUNTIF(Vertices[Out-Degree],"&gt;= "&amp;H13)-COUNTIF(Vertices[Out-Degree],"&gt;="&amp;H14)</f>
        <v>0</v>
      </c>
      <c r="J13" s="39">
        <f t="shared" si="4"/>
        <v>20.46511627906977</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0.0586100465116279</v>
      </c>
      <c r="O13" s="40">
        <f>COUNTIF(Vertices[Eigenvector Centrality],"&gt;= "&amp;N13)-COUNTIF(Vertices[Eigenvector Centrality],"&gt;="&amp;N14)</f>
        <v>0</v>
      </c>
      <c r="P13" s="39">
        <f t="shared" si="7"/>
        <v>1.2888405813953494</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1.1162790697674416</v>
      </c>
      <c r="G14" s="38">
        <f>COUNTIF(Vertices[In-Degree],"&gt;= "&amp;F14)-COUNTIF(Vertices[In-Degree],"&gt;="&amp;F15)</f>
        <v>0</v>
      </c>
      <c r="H14" s="37">
        <f t="shared" si="3"/>
        <v>2.5116279069767438</v>
      </c>
      <c r="I14" s="38">
        <f>COUNTIF(Vertices[Out-Degree],"&gt;= "&amp;H14)-COUNTIF(Vertices[Out-Degree],"&gt;="&amp;H15)</f>
        <v>0</v>
      </c>
      <c r="J14" s="37">
        <f t="shared" si="4"/>
        <v>22.325581395348838</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0.06393823255813953</v>
      </c>
      <c r="O14" s="38">
        <f>COUNTIF(Vertices[Eigenvector Centrality],"&gt;= "&amp;N14)-COUNTIF(Vertices[Eigenvector Centrality],"&gt;="&amp;N15)</f>
        <v>1</v>
      </c>
      <c r="P14" s="37">
        <f t="shared" si="7"/>
        <v>1.3659779069767448</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1.209302325581395</v>
      </c>
      <c r="G15" s="40">
        <f>COUNTIF(Vertices[In-Degree],"&gt;= "&amp;F15)-COUNTIF(Vertices[In-Degree],"&gt;="&amp;F16)</f>
        <v>0</v>
      </c>
      <c r="H15" s="39">
        <f t="shared" si="3"/>
        <v>2.720930232558139</v>
      </c>
      <c r="I15" s="40">
        <f>COUNTIF(Vertices[Out-Degree],"&gt;= "&amp;H15)-COUNTIF(Vertices[Out-Degree],"&gt;="&amp;H16)</f>
        <v>0</v>
      </c>
      <c r="J15" s="39">
        <f t="shared" si="4"/>
        <v>24.186046511627907</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0.06926641860465116</v>
      </c>
      <c r="O15" s="40">
        <f>COUNTIF(Vertices[Eigenvector Centrality],"&gt;= "&amp;N15)-COUNTIF(Vertices[Eigenvector Centrality],"&gt;="&amp;N16)</f>
        <v>0</v>
      </c>
      <c r="P15" s="39">
        <f t="shared" si="7"/>
        <v>1.4431152325581402</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1.3023255813953485</v>
      </c>
      <c r="G16" s="38">
        <f>COUNTIF(Vertices[In-Degree],"&gt;= "&amp;F16)-COUNTIF(Vertices[In-Degree],"&gt;="&amp;F17)</f>
        <v>0</v>
      </c>
      <c r="H16" s="37">
        <f t="shared" si="3"/>
        <v>2.9302325581395343</v>
      </c>
      <c r="I16" s="38">
        <f>COUNTIF(Vertices[Out-Degree],"&gt;= "&amp;H16)-COUNTIF(Vertices[Out-Degree],"&gt;="&amp;H17)</f>
        <v>0</v>
      </c>
      <c r="J16" s="37">
        <f t="shared" si="4"/>
        <v>26.046511627906977</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0.07459460465116279</v>
      </c>
      <c r="O16" s="38">
        <f>COUNTIF(Vertices[Eigenvector Centrality],"&gt;= "&amp;N16)-COUNTIF(Vertices[Eigenvector Centrality],"&gt;="&amp;N17)</f>
        <v>0</v>
      </c>
      <c r="P16" s="37">
        <f t="shared" si="7"/>
        <v>1.5202525581395356</v>
      </c>
      <c r="Q16" s="38">
        <f>COUNTIF(Vertices[PageRank],"&gt;= "&amp;P16)-COUNTIF(Vertices[PageRank],"&gt;="&amp;P17)</f>
        <v>0</v>
      </c>
      <c r="R16" s="37">
        <f t="shared" si="8"/>
        <v>0.3255813953488371</v>
      </c>
      <c r="S16" s="43">
        <f>COUNTIF(Vertices[Clustering Coefficient],"&gt;= "&amp;R16)-COUNTIF(Vertices[Clustering Coefficient],"&gt;="&amp;R17)</f>
        <v>1</v>
      </c>
      <c r="T16" s="37" t="e">
        <f ca="1" t="shared" si="9"/>
        <v>#REF!</v>
      </c>
      <c r="U16" s="38" t="e">
        <f ca="1" t="shared" si="0"/>
        <v>#REF!</v>
      </c>
    </row>
    <row r="17" spans="1:21" ht="15">
      <c r="A17" s="34" t="s">
        <v>154</v>
      </c>
      <c r="B17" s="34">
        <v>11</v>
      </c>
      <c r="D17" s="32">
        <f t="shared" si="1"/>
        <v>0</v>
      </c>
      <c r="E17" s="3">
        <f>COUNTIF(Vertices[Degree],"&gt;= "&amp;D17)-COUNTIF(Vertices[Degree],"&gt;="&amp;D18)</f>
        <v>0</v>
      </c>
      <c r="F17" s="39">
        <f t="shared" si="2"/>
        <v>1.395348837209302</v>
      </c>
      <c r="G17" s="40">
        <f>COUNTIF(Vertices[In-Degree],"&gt;= "&amp;F17)-COUNTIF(Vertices[In-Degree],"&gt;="&amp;F18)</f>
        <v>0</v>
      </c>
      <c r="H17" s="39">
        <f t="shared" si="3"/>
        <v>3.1395348837209296</v>
      </c>
      <c r="I17" s="40">
        <f>COUNTIF(Vertices[Out-Degree],"&gt;= "&amp;H17)-COUNTIF(Vertices[Out-Degree],"&gt;="&amp;H18)</f>
        <v>0</v>
      </c>
      <c r="J17" s="39">
        <f t="shared" si="4"/>
        <v>27.906976744186046</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0.07992279069767441</v>
      </c>
      <c r="O17" s="40">
        <f>COUNTIF(Vertices[Eigenvector Centrality],"&gt;= "&amp;N17)-COUNTIF(Vertices[Eigenvector Centrality],"&gt;="&amp;N18)</f>
        <v>0</v>
      </c>
      <c r="P17" s="39">
        <f t="shared" si="7"/>
        <v>1.597389883720931</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30</v>
      </c>
      <c r="D18" s="32">
        <f t="shared" si="1"/>
        <v>0</v>
      </c>
      <c r="E18" s="3">
        <f>COUNTIF(Vertices[Degree],"&gt;= "&amp;D18)-COUNTIF(Vertices[Degree],"&gt;="&amp;D19)</f>
        <v>0</v>
      </c>
      <c r="F18" s="37">
        <f t="shared" si="2"/>
        <v>1.4883720930232553</v>
      </c>
      <c r="G18" s="38">
        <f>COUNTIF(Vertices[In-Degree],"&gt;= "&amp;F18)-COUNTIF(Vertices[In-Degree],"&gt;="&amp;F19)</f>
        <v>0</v>
      </c>
      <c r="H18" s="37">
        <f t="shared" si="3"/>
        <v>3.348837209302325</v>
      </c>
      <c r="I18" s="38">
        <f>COUNTIF(Vertices[Out-Degree],"&gt;= "&amp;H18)-COUNTIF(Vertices[Out-Degree],"&gt;="&amp;H19)</f>
        <v>0</v>
      </c>
      <c r="J18" s="37">
        <f t="shared" si="4"/>
        <v>29.767441860465116</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0.08525097674418604</v>
      </c>
      <c r="O18" s="38">
        <f>COUNTIF(Vertices[Eigenvector Centrality],"&gt;= "&amp;N18)-COUNTIF(Vertices[Eigenvector Centrality],"&gt;="&amp;N19)</f>
        <v>0</v>
      </c>
      <c r="P18" s="37">
        <f t="shared" si="7"/>
        <v>1.6745272093023265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1.5813953488372088</v>
      </c>
      <c r="G19" s="40">
        <f>COUNTIF(Vertices[In-Degree],"&gt;= "&amp;F19)-COUNTIF(Vertices[In-Degree],"&gt;="&amp;F20)</f>
        <v>0</v>
      </c>
      <c r="H19" s="39">
        <f t="shared" si="3"/>
        <v>3.55813953488372</v>
      </c>
      <c r="I19" s="40">
        <f>COUNTIF(Vertices[Out-Degree],"&gt;= "&amp;H19)-COUNTIF(Vertices[Out-Degree],"&gt;="&amp;H20)</f>
        <v>0</v>
      </c>
      <c r="J19" s="39">
        <f t="shared" si="4"/>
        <v>31.627906976744185</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0.09057916279069766</v>
      </c>
      <c r="O19" s="40">
        <f>COUNTIF(Vertices[Eigenvector Centrality],"&gt;= "&amp;N19)-COUNTIF(Vertices[Eigenvector Centrality],"&gt;="&amp;N20)</f>
        <v>0</v>
      </c>
      <c r="P19" s="39">
        <f t="shared" si="7"/>
        <v>1.7516645348837219</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1.6744186046511622</v>
      </c>
      <c r="G20" s="38">
        <f>COUNTIF(Vertices[In-Degree],"&gt;= "&amp;F20)-COUNTIF(Vertices[In-Degree],"&gt;="&amp;F21)</f>
        <v>0</v>
      </c>
      <c r="H20" s="37">
        <f t="shared" si="3"/>
        <v>3.7674418604651154</v>
      </c>
      <c r="I20" s="38">
        <f>COUNTIF(Vertices[Out-Degree],"&gt;= "&amp;H20)-COUNTIF(Vertices[Out-Degree],"&gt;="&amp;H21)</f>
        <v>0</v>
      </c>
      <c r="J20" s="37">
        <f t="shared" si="4"/>
        <v>33.48837209302326</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0.09590734883720929</v>
      </c>
      <c r="O20" s="38">
        <f>COUNTIF(Vertices[Eigenvector Centrality],"&gt;= "&amp;N20)-COUNTIF(Vertices[Eigenvector Centrality],"&gt;="&amp;N21)</f>
        <v>0</v>
      </c>
      <c r="P20" s="37">
        <f t="shared" si="7"/>
        <v>1.8288018604651173</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1.539683</v>
      </c>
      <c r="D21" s="32">
        <f t="shared" si="1"/>
        <v>0</v>
      </c>
      <c r="E21" s="3">
        <f>COUNTIF(Vertices[Degree],"&gt;= "&amp;D21)-COUNTIF(Vertices[Degree],"&gt;="&amp;D22)</f>
        <v>0</v>
      </c>
      <c r="F21" s="39">
        <f t="shared" si="2"/>
        <v>1.7674418604651156</v>
      </c>
      <c r="G21" s="40">
        <f>COUNTIF(Vertices[In-Degree],"&gt;= "&amp;F21)-COUNTIF(Vertices[In-Degree],"&gt;="&amp;F22)</f>
        <v>0</v>
      </c>
      <c r="H21" s="39">
        <f t="shared" si="3"/>
        <v>3.9767441860465107</v>
      </c>
      <c r="I21" s="40">
        <f>COUNTIF(Vertices[Out-Degree],"&gt;= "&amp;H21)-COUNTIF(Vertices[Out-Degree],"&gt;="&amp;H22)</f>
        <v>1</v>
      </c>
      <c r="J21" s="39">
        <f t="shared" si="4"/>
        <v>35.34883720930233</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0.10123553488372092</v>
      </c>
      <c r="O21" s="40">
        <f>COUNTIF(Vertices[Eigenvector Centrality],"&gt;= "&amp;N21)-COUNTIF(Vertices[Eigenvector Centrality],"&gt;="&amp;N22)</f>
        <v>3</v>
      </c>
      <c r="P21" s="39">
        <f t="shared" si="7"/>
        <v>1.9059391860465127</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1.860465116279069</v>
      </c>
      <c r="G22" s="38">
        <f>COUNTIF(Vertices[In-Degree],"&gt;= "&amp;F22)-COUNTIF(Vertices[In-Degree],"&gt;="&amp;F23)</f>
        <v>0</v>
      </c>
      <c r="H22" s="37">
        <f t="shared" si="3"/>
        <v>4.186046511627906</v>
      </c>
      <c r="I22" s="38">
        <f>COUNTIF(Vertices[Out-Degree],"&gt;= "&amp;H22)-COUNTIF(Vertices[Out-Degree],"&gt;="&amp;H23)</f>
        <v>0</v>
      </c>
      <c r="J22" s="37">
        <f t="shared" si="4"/>
        <v>37.209302325581405</v>
      </c>
      <c r="K22" s="38">
        <f>COUNTIF(Vertices[Betweenness Centrality],"&gt;= "&amp;J22)-COUNTIF(Vertices[Betweenness Centrality],"&gt;="&amp;J23)</f>
        <v>0</v>
      </c>
      <c r="L22" s="37">
        <f t="shared" si="5"/>
        <v>0.46511627906976727</v>
      </c>
      <c r="M22" s="38">
        <f>COUNTIF(Vertices[Closeness Centrality],"&gt;= "&amp;L22)-COUNTIF(Vertices[Closeness Centrality],"&gt;="&amp;L23)</f>
        <v>0</v>
      </c>
      <c r="N22" s="37">
        <f t="shared" si="6"/>
        <v>0.10656372093023254</v>
      </c>
      <c r="O22" s="38">
        <f>COUNTIF(Vertices[Eigenvector Centrality],"&gt;= "&amp;N22)-COUNTIF(Vertices[Eigenvector Centrality],"&gt;="&amp;N23)</f>
        <v>0</v>
      </c>
      <c r="P22" s="37">
        <f t="shared" si="7"/>
        <v>1.983076511627908</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0.09340659340659341</v>
      </c>
      <c r="D23" s="32">
        <f t="shared" si="1"/>
        <v>0</v>
      </c>
      <c r="E23" s="3">
        <f>COUNTIF(Vertices[Degree],"&gt;= "&amp;D23)-COUNTIF(Vertices[Degree],"&gt;="&amp;D24)</f>
        <v>0</v>
      </c>
      <c r="F23" s="39">
        <f t="shared" si="2"/>
        <v>1.9534883720930225</v>
      </c>
      <c r="G23" s="40">
        <f>COUNTIF(Vertices[In-Degree],"&gt;= "&amp;F23)-COUNTIF(Vertices[In-Degree],"&gt;="&amp;F24)</f>
        <v>4</v>
      </c>
      <c r="H23" s="39">
        <f t="shared" si="3"/>
        <v>4.395348837209302</v>
      </c>
      <c r="I23" s="40">
        <f>COUNTIF(Vertices[Out-Degree],"&gt;= "&amp;H23)-COUNTIF(Vertices[Out-Degree],"&gt;="&amp;H24)</f>
        <v>0</v>
      </c>
      <c r="J23" s="39">
        <f t="shared" si="4"/>
        <v>39.06976744186048</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0.11189190697674417</v>
      </c>
      <c r="O23" s="40">
        <f>COUNTIF(Vertices[Eigenvector Centrality],"&gt;= "&amp;N23)-COUNTIF(Vertices[Eigenvector Centrality],"&gt;="&amp;N24)</f>
        <v>0</v>
      </c>
      <c r="P23" s="39">
        <f t="shared" si="7"/>
        <v>2.0602138372093033</v>
      </c>
      <c r="Q23" s="40">
        <f>COUNTIF(Vertices[PageRank],"&gt;= "&amp;P23)-COUNTIF(Vertices[PageRank],"&gt;="&amp;P24)</f>
        <v>0</v>
      </c>
      <c r="R23" s="39">
        <f t="shared" si="8"/>
        <v>0.4883720930232556</v>
      </c>
      <c r="S23" s="44">
        <f>COUNTIF(Vertices[Clustering Coefficient],"&gt;= "&amp;R23)-COUNTIF(Vertices[Clustering Coefficient],"&gt;="&amp;R24)</f>
        <v>0</v>
      </c>
      <c r="T23" s="39" t="e">
        <f ca="1" t="shared" si="9"/>
        <v>#REF!</v>
      </c>
      <c r="U23" s="40" t="e">
        <f ca="1" t="shared" si="0"/>
        <v>#REF!</v>
      </c>
    </row>
    <row r="24" spans="1:21" ht="15">
      <c r="A24" s="34" t="s">
        <v>223</v>
      </c>
      <c r="B24" s="34">
        <v>0.293618</v>
      </c>
      <c r="D24" s="32">
        <f t="shared" si="1"/>
        <v>0</v>
      </c>
      <c r="E24" s="3">
        <f>COUNTIF(Vertices[Degree],"&gt;= "&amp;D24)-COUNTIF(Vertices[Degree],"&gt;="&amp;D25)</f>
        <v>0</v>
      </c>
      <c r="F24" s="37">
        <f t="shared" si="2"/>
        <v>2.046511627906976</v>
      </c>
      <c r="G24" s="38">
        <f>COUNTIF(Vertices[In-Degree],"&gt;= "&amp;F24)-COUNTIF(Vertices[In-Degree],"&gt;="&amp;F25)</f>
        <v>0</v>
      </c>
      <c r="H24" s="37">
        <f t="shared" si="3"/>
        <v>4.604651162790698</v>
      </c>
      <c r="I24" s="38">
        <f>COUNTIF(Vertices[Out-Degree],"&gt;= "&amp;H24)-COUNTIF(Vertices[Out-Degree],"&gt;="&amp;H25)</f>
        <v>0</v>
      </c>
      <c r="J24" s="37">
        <f t="shared" si="4"/>
        <v>40.93023255813955</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0.1172200930232558</v>
      </c>
      <c r="O24" s="38">
        <f>COUNTIF(Vertices[Eigenvector Centrality],"&gt;= "&amp;N24)-COUNTIF(Vertices[Eigenvector Centrality],"&gt;="&amp;N25)</f>
        <v>0</v>
      </c>
      <c r="P24" s="37">
        <f t="shared" si="7"/>
        <v>2.1373511627906985</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2.1395348837209296</v>
      </c>
      <c r="G25" s="40">
        <f>COUNTIF(Vertices[In-Degree],"&gt;= "&amp;F25)-COUNTIF(Vertices[In-Degree],"&gt;="&amp;F26)</f>
        <v>0</v>
      </c>
      <c r="H25" s="39">
        <f t="shared" si="3"/>
        <v>4.813953488372094</v>
      </c>
      <c r="I25" s="40">
        <f>COUNTIF(Vertices[Out-Degree],"&gt;= "&amp;H25)-COUNTIF(Vertices[Out-Degree],"&gt;="&amp;H26)</f>
        <v>0</v>
      </c>
      <c r="J25" s="39">
        <f t="shared" si="4"/>
        <v>42.790697674418624</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0.12254827906976742</v>
      </c>
      <c r="O25" s="40">
        <f>COUNTIF(Vertices[Eigenvector Centrality],"&gt;= "&amp;N25)-COUNTIF(Vertices[Eigenvector Centrality],"&gt;="&amp;N26)</f>
        <v>1</v>
      </c>
      <c r="P25" s="39">
        <f t="shared" si="7"/>
        <v>2.2144884883720937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224</v>
      </c>
      <c r="B26" s="34" t="s">
        <v>701</v>
      </c>
      <c r="D26" s="32">
        <f t="shared" si="1"/>
        <v>0</v>
      </c>
      <c r="E26" s="3">
        <f>COUNTIF(Vertices[Degree],"&gt;= "&amp;D26)-COUNTIF(Vertices[Degree],"&gt;="&amp;D27)</f>
        <v>0</v>
      </c>
      <c r="F26" s="37">
        <f t="shared" si="2"/>
        <v>2.2325581395348832</v>
      </c>
      <c r="G26" s="38">
        <f>COUNTIF(Vertices[In-Degree],"&gt;= "&amp;F26)-COUNTIF(Vertices[In-Degree],"&gt;="&amp;F27)</f>
        <v>0</v>
      </c>
      <c r="H26" s="37">
        <f t="shared" si="3"/>
        <v>5.023255813953489</v>
      </c>
      <c r="I26" s="38">
        <f>COUNTIF(Vertices[Out-Degree],"&gt;= "&amp;H26)-COUNTIF(Vertices[Out-Degree],"&gt;="&amp;H27)</f>
        <v>0</v>
      </c>
      <c r="J26" s="37">
        <f t="shared" si="4"/>
        <v>44.6511627906977</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0.12787646511627906</v>
      </c>
      <c r="O26" s="38">
        <f>COUNTIF(Vertices[Eigenvector Centrality],"&gt;= "&amp;N26)-COUNTIF(Vertices[Eigenvector Centrality],"&gt;="&amp;N27)</f>
        <v>0</v>
      </c>
      <c r="P26" s="37">
        <f t="shared" si="7"/>
        <v>2.291625813953489</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2.325581395348837</v>
      </c>
      <c r="G27" s="40">
        <f>COUNTIF(Vertices[In-Degree],"&gt;= "&amp;F27)-COUNTIF(Vertices[In-Degree],"&gt;="&amp;F28)</f>
        <v>0</v>
      </c>
      <c r="H27" s="39">
        <f t="shared" si="3"/>
        <v>5.232558139534885</v>
      </c>
      <c r="I27" s="40">
        <f>COUNTIF(Vertices[Out-Degree],"&gt;= "&amp;H27)-COUNTIF(Vertices[Out-Degree],"&gt;="&amp;H28)</f>
        <v>0</v>
      </c>
      <c r="J27" s="39">
        <f t="shared" si="4"/>
        <v>46.51162790697677</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0.1332046511627907</v>
      </c>
      <c r="O27" s="40">
        <f>COUNTIF(Vertices[Eigenvector Centrality],"&gt;= "&amp;N27)-COUNTIF(Vertices[Eigenvector Centrality],"&gt;="&amp;N28)</f>
        <v>0</v>
      </c>
      <c r="P27" s="39">
        <f t="shared" si="7"/>
        <v>2.368763139534884</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2.4186046511627906</v>
      </c>
      <c r="G28" s="38">
        <f>COUNTIF(Vertices[In-Degree],"&gt;= "&amp;F28)-COUNTIF(Vertices[In-Degree],"&gt;="&amp;F29)</f>
        <v>0</v>
      </c>
      <c r="H28" s="37">
        <f t="shared" si="3"/>
        <v>5.441860465116281</v>
      </c>
      <c r="I28" s="38">
        <f>COUNTIF(Vertices[Out-Degree],"&gt;= "&amp;H28)-COUNTIF(Vertices[Out-Degree],"&gt;="&amp;H29)</f>
        <v>0</v>
      </c>
      <c r="J28" s="37">
        <f t="shared" si="4"/>
        <v>48.37209302325584</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0.13853283720930235</v>
      </c>
      <c r="O28" s="38">
        <f>COUNTIF(Vertices[Eigenvector Centrality],"&gt;= "&amp;N28)-COUNTIF(Vertices[Eigenvector Centrality],"&gt;="&amp;N29)</f>
        <v>0</v>
      </c>
      <c r="P28" s="37">
        <f t="shared" si="7"/>
        <v>2.4459004651162792</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2.511627906976744</v>
      </c>
      <c r="G29" s="40">
        <f>COUNTIF(Vertices[In-Degree],"&gt;= "&amp;F29)-COUNTIF(Vertices[In-Degree],"&gt;="&amp;F30)</f>
        <v>0</v>
      </c>
      <c r="H29" s="39">
        <f t="shared" si="3"/>
        <v>5.6511627906976765</v>
      </c>
      <c r="I29" s="40">
        <f>COUNTIF(Vertices[Out-Degree],"&gt;= "&amp;H29)-COUNTIF(Vertices[Out-Degree],"&gt;="&amp;H30)</f>
        <v>0</v>
      </c>
      <c r="J29" s="39">
        <f t="shared" si="4"/>
        <v>50.232558139534916</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0.14386102325581399</v>
      </c>
      <c r="O29" s="40">
        <f>COUNTIF(Vertices[Eigenvector Centrality],"&gt;= "&amp;N29)-COUNTIF(Vertices[Eigenvector Centrality],"&gt;="&amp;N30)</f>
        <v>0</v>
      </c>
      <c r="P29" s="39">
        <f t="shared" si="7"/>
        <v>2.5230377906976744</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2.604651162790698</v>
      </c>
      <c r="G30" s="38">
        <f>COUNTIF(Vertices[In-Degree],"&gt;= "&amp;F30)-COUNTIF(Vertices[In-Degree],"&gt;="&amp;F31)</f>
        <v>0</v>
      </c>
      <c r="H30" s="37">
        <f t="shared" si="3"/>
        <v>5.860465116279072</v>
      </c>
      <c r="I30" s="38">
        <f>COUNTIF(Vertices[Out-Degree],"&gt;= "&amp;H30)-COUNTIF(Vertices[Out-Degree],"&gt;="&amp;H31)</f>
        <v>0</v>
      </c>
      <c r="J30" s="37">
        <f t="shared" si="4"/>
        <v>52.09302325581399</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0.14918920930232563</v>
      </c>
      <c r="O30" s="38">
        <f>COUNTIF(Vertices[Eigenvector Centrality],"&gt;= "&amp;N30)-COUNTIF(Vertices[Eigenvector Centrality],"&gt;="&amp;N31)</f>
        <v>0</v>
      </c>
      <c r="P30" s="37">
        <f t="shared" si="7"/>
        <v>2.6001751162790696</v>
      </c>
      <c r="Q30" s="38">
        <f>COUNTIF(Vertices[PageRank],"&gt;= "&amp;P30)-COUNTIF(Vertices[PageRank],"&gt;="&amp;P31)</f>
        <v>0</v>
      </c>
      <c r="R30" s="37">
        <f t="shared" si="8"/>
        <v>0.6511627906976745</v>
      </c>
      <c r="S30" s="43">
        <f>COUNTIF(Vertices[Clustering Coefficient],"&gt;= "&amp;R30)-COUNTIF(Vertices[Clustering Coefficient],"&gt;="&amp;R31)</f>
        <v>2</v>
      </c>
      <c r="T30" s="37" t="e">
        <f ca="1" t="shared" si="9"/>
        <v>#REF!</v>
      </c>
      <c r="U30" s="38" t="e">
        <f ca="1" t="shared" si="0"/>
        <v>#REF!</v>
      </c>
    </row>
    <row r="31" spans="4:21" ht="15">
      <c r="D31" s="32">
        <f t="shared" si="1"/>
        <v>0</v>
      </c>
      <c r="E31" s="3">
        <f>COUNTIF(Vertices[Degree],"&gt;= "&amp;D31)-COUNTIF(Vertices[Degree],"&gt;="&amp;D32)</f>
        <v>0</v>
      </c>
      <c r="F31" s="39">
        <f t="shared" si="2"/>
        <v>2.6976744186046515</v>
      </c>
      <c r="G31" s="40">
        <f>COUNTIF(Vertices[In-Degree],"&gt;= "&amp;F31)-COUNTIF(Vertices[In-Degree],"&gt;="&amp;F32)</f>
        <v>0</v>
      </c>
      <c r="H31" s="39">
        <f t="shared" si="3"/>
        <v>6.069767441860468</v>
      </c>
      <c r="I31" s="40">
        <f>COUNTIF(Vertices[Out-Degree],"&gt;= "&amp;H31)-COUNTIF(Vertices[Out-Degree],"&gt;="&amp;H32)</f>
        <v>0</v>
      </c>
      <c r="J31" s="39">
        <f t="shared" si="4"/>
        <v>53.95348837209306</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0.15451739534883727</v>
      </c>
      <c r="O31" s="40">
        <f>COUNTIF(Vertices[Eigenvector Centrality],"&gt;= "&amp;N31)-COUNTIF(Vertices[Eigenvector Centrality],"&gt;="&amp;N32)</f>
        <v>0</v>
      </c>
      <c r="P31" s="39">
        <f t="shared" si="7"/>
        <v>2.677312441860465</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2.790697674418605</v>
      </c>
      <c r="G32" s="38">
        <f>COUNTIF(Vertices[In-Degree],"&gt;= "&amp;F32)-COUNTIF(Vertices[In-Degree],"&gt;="&amp;F33)</f>
        <v>0</v>
      </c>
      <c r="H32" s="37">
        <f t="shared" si="3"/>
        <v>6.279069767441864</v>
      </c>
      <c r="I32" s="38">
        <f>COUNTIF(Vertices[Out-Degree],"&gt;= "&amp;H32)-COUNTIF(Vertices[Out-Degree],"&gt;="&amp;H33)</f>
        <v>0</v>
      </c>
      <c r="J32" s="37">
        <f t="shared" si="4"/>
        <v>55.813953488372135</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0.1598455813953489</v>
      </c>
      <c r="O32" s="38">
        <f>COUNTIF(Vertices[Eigenvector Centrality],"&gt;= "&amp;N32)-COUNTIF(Vertices[Eigenvector Centrality],"&gt;="&amp;N33)</f>
        <v>0</v>
      </c>
      <c r="P32" s="37">
        <f t="shared" si="7"/>
        <v>2.75444976744186</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2.883720930232559</v>
      </c>
      <c r="G33" s="40">
        <f>COUNTIF(Vertices[In-Degree],"&gt;= "&amp;F33)-COUNTIF(Vertices[In-Degree],"&gt;="&amp;F34)</f>
        <v>0</v>
      </c>
      <c r="H33" s="39">
        <f t="shared" si="3"/>
        <v>6.488372093023259</v>
      </c>
      <c r="I33" s="40">
        <f>COUNTIF(Vertices[Out-Degree],"&gt;= "&amp;H33)-COUNTIF(Vertices[Out-Degree],"&gt;="&amp;H34)</f>
        <v>0</v>
      </c>
      <c r="J33" s="39">
        <f t="shared" si="4"/>
        <v>57.67441860465121</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0.16517376744186055</v>
      </c>
      <c r="O33" s="40">
        <f>COUNTIF(Vertices[Eigenvector Centrality],"&gt;= "&amp;N33)-COUNTIF(Vertices[Eigenvector Centrality],"&gt;="&amp;N34)</f>
        <v>0</v>
      </c>
      <c r="P33" s="39">
        <f t="shared" si="7"/>
        <v>2.831587093023255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2.9767441860465125</v>
      </c>
      <c r="G34" s="38">
        <f>COUNTIF(Vertices[In-Degree],"&gt;= "&amp;F34)-COUNTIF(Vertices[In-Degree],"&gt;="&amp;F35)</f>
        <v>2</v>
      </c>
      <c r="H34" s="37">
        <f t="shared" si="3"/>
        <v>6.697674418604655</v>
      </c>
      <c r="I34" s="38">
        <f>COUNTIF(Vertices[Out-Degree],"&gt;= "&amp;H34)-COUNTIF(Vertices[Out-Degree],"&gt;="&amp;H35)</f>
        <v>0</v>
      </c>
      <c r="J34" s="37">
        <f t="shared" si="4"/>
        <v>59.53488372093028</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0.1705019534883722</v>
      </c>
      <c r="O34" s="38">
        <f>COUNTIF(Vertices[Eigenvector Centrality],"&gt;= "&amp;N34)-COUNTIF(Vertices[Eigenvector Centrality],"&gt;="&amp;N35)</f>
        <v>0</v>
      </c>
      <c r="P34" s="37">
        <f t="shared" si="7"/>
        <v>2.9087244186046504</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3.069767441860466</v>
      </c>
      <c r="G35" s="40">
        <f>COUNTIF(Vertices[In-Degree],"&gt;= "&amp;F35)-COUNTIF(Vertices[In-Degree],"&gt;="&amp;F36)</f>
        <v>0</v>
      </c>
      <c r="H35" s="39">
        <f t="shared" si="3"/>
        <v>6.906976744186051</v>
      </c>
      <c r="I35" s="40">
        <f>COUNTIF(Vertices[Out-Degree],"&gt;= "&amp;H35)-COUNTIF(Vertices[Out-Degree],"&gt;="&amp;H36)</f>
        <v>0</v>
      </c>
      <c r="J35" s="39">
        <f t="shared" si="4"/>
        <v>61.395348837209355</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0.17583013953488383</v>
      </c>
      <c r="O35" s="40">
        <f>COUNTIF(Vertices[Eigenvector Centrality],"&gt;= "&amp;N35)-COUNTIF(Vertices[Eigenvector Centrality],"&gt;="&amp;N36)</f>
        <v>0</v>
      </c>
      <c r="P35" s="39">
        <f t="shared" si="7"/>
        <v>2.9858617441860456</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3.16279069767442</v>
      </c>
      <c r="G36" s="38">
        <f>COUNTIF(Vertices[In-Degree],"&gt;= "&amp;F36)-COUNTIF(Vertices[In-Degree],"&gt;="&amp;F37)</f>
        <v>0</v>
      </c>
      <c r="H36" s="37">
        <f t="shared" si="3"/>
        <v>7.1162790697674465</v>
      </c>
      <c r="I36" s="38">
        <f>COUNTIF(Vertices[Out-Degree],"&gt;= "&amp;H36)-COUNTIF(Vertices[Out-Degree],"&gt;="&amp;H37)</f>
        <v>0</v>
      </c>
      <c r="J36" s="37">
        <f t="shared" si="4"/>
        <v>63.25581395348843</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0.18115832558139547</v>
      </c>
      <c r="O36" s="38">
        <f>COUNTIF(Vertices[Eigenvector Centrality],"&gt;= "&amp;N36)-COUNTIF(Vertices[Eigenvector Centrality],"&gt;="&amp;N37)</f>
        <v>0</v>
      </c>
      <c r="P36" s="37">
        <f t="shared" si="7"/>
        <v>3.0629990697674407</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3.2558139534883734</v>
      </c>
      <c r="G37" s="40">
        <f>COUNTIF(Vertices[In-Degree],"&gt;= "&amp;F37)-COUNTIF(Vertices[In-Degree],"&gt;="&amp;F38)</f>
        <v>0</v>
      </c>
      <c r="H37" s="39">
        <f t="shared" si="3"/>
        <v>7.325581395348842</v>
      </c>
      <c r="I37" s="40">
        <f>COUNTIF(Vertices[Out-Degree],"&gt;= "&amp;H37)-COUNTIF(Vertices[Out-Degree],"&gt;="&amp;H38)</f>
        <v>0</v>
      </c>
      <c r="J37" s="39">
        <f t="shared" si="4"/>
        <v>65.1162790697675</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0.1864865116279071</v>
      </c>
      <c r="O37" s="40">
        <f>COUNTIF(Vertices[Eigenvector Centrality],"&gt;= "&amp;N37)-COUNTIF(Vertices[Eigenvector Centrality],"&gt;="&amp;N38)</f>
        <v>0</v>
      </c>
      <c r="P37" s="39">
        <f t="shared" si="7"/>
        <v>3.140136395348836</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3.348837209302327</v>
      </c>
      <c r="G38" s="38">
        <f>COUNTIF(Vertices[In-Degree],"&gt;= "&amp;F38)-COUNTIF(Vertices[In-Degree],"&gt;="&amp;F39)</f>
        <v>0</v>
      </c>
      <c r="H38" s="37">
        <f t="shared" si="3"/>
        <v>7.534883720930238</v>
      </c>
      <c r="I38" s="38">
        <f>COUNTIF(Vertices[Out-Degree],"&gt;= "&amp;H38)-COUNTIF(Vertices[Out-Degree],"&gt;="&amp;H39)</f>
        <v>0</v>
      </c>
      <c r="J38" s="37">
        <f t="shared" si="4"/>
        <v>66.97674418604657</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0.19181469767441875</v>
      </c>
      <c r="O38" s="38">
        <f>COUNTIF(Vertices[Eigenvector Centrality],"&gt;= "&amp;N38)-COUNTIF(Vertices[Eigenvector Centrality],"&gt;="&amp;N39)</f>
        <v>0</v>
      </c>
      <c r="P38" s="37">
        <f t="shared" si="7"/>
        <v>3.217273720930231</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3.4418604651162807</v>
      </c>
      <c r="G39" s="40">
        <f>COUNTIF(Vertices[In-Degree],"&gt;= "&amp;F39)-COUNTIF(Vertices[In-Degree],"&gt;="&amp;F40)</f>
        <v>0</v>
      </c>
      <c r="H39" s="39">
        <f t="shared" si="3"/>
        <v>7.744186046511634</v>
      </c>
      <c r="I39" s="40">
        <f>COUNTIF(Vertices[Out-Degree],"&gt;= "&amp;H39)-COUNTIF(Vertices[Out-Degree],"&gt;="&amp;H40)</f>
        <v>0</v>
      </c>
      <c r="J39" s="39">
        <f t="shared" si="4"/>
        <v>68.83720930232565</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0.1971428837209304</v>
      </c>
      <c r="O39" s="40">
        <f>COUNTIF(Vertices[Eigenvector Centrality],"&gt;= "&amp;N39)-COUNTIF(Vertices[Eigenvector Centrality],"&gt;="&amp;N40)</f>
        <v>0</v>
      </c>
      <c r="P39" s="39">
        <f t="shared" si="7"/>
        <v>3.2944110465116263</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3.5348837209302344</v>
      </c>
      <c r="G40" s="38">
        <f>COUNTIF(Vertices[In-Degree],"&gt;= "&amp;F40)-COUNTIF(Vertices[In-Degree],"&gt;="&amp;F41)</f>
        <v>0</v>
      </c>
      <c r="H40" s="37">
        <f t="shared" si="3"/>
        <v>7.953488372093029</v>
      </c>
      <c r="I40" s="38">
        <f>COUNTIF(Vertices[Out-Degree],"&gt;= "&amp;H40)-COUNTIF(Vertices[Out-Degree],"&gt;="&amp;H41)</f>
        <v>0</v>
      </c>
      <c r="J40" s="37">
        <f t="shared" si="4"/>
        <v>70.69767441860472</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0.20247106976744203</v>
      </c>
      <c r="O40" s="38">
        <f>COUNTIF(Vertices[Eigenvector Centrality],"&gt;= "&amp;N40)-COUNTIF(Vertices[Eigenvector Centrality],"&gt;="&amp;N41)</f>
        <v>0</v>
      </c>
      <c r="P40" s="37">
        <f t="shared" si="7"/>
        <v>3.3715483720930215</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3.627906976744188</v>
      </c>
      <c r="G41" s="40">
        <f>COUNTIF(Vertices[In-Degree],"&gt;= "&amp;F41)-COUNTIF(Vertices[In-Degree],"&gt;="&amp;F42)</f>
        <v>0</v>
      </c>
      <c r="H41" s="39">
        <f t="shared" si="3"/>
        <v>8.162790697674424</v>
      </c>
      <c r="I41" s="40">
        <f>COUNTIF(Vertices[Out-Degree],"&gt;= "&amp;H41)-COUNTIF(Vertices[Out-Degree],"&gt;="&amp;H42)</f>
        <v>0</v>
      </c>
      <c r="J41" s="39">
        <f t="shared" si="4"/>
        <v>72.5581395348838</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0.20779925581395367</v>
      </c>
      <c r="O41" s="40">
        <f>COUNTIF(Vertices[Eigenvector Centrality],"&gt;= "&amp;N41)-COUNTIF(Vertices[Eigenvector Centrality],"&gt;="&amp;N42)</f>
        <v>0</v>
      </c>
      <c r="P41" s="39">
        <f t="shared" si="7"/>
        <v>3.4486856976744167</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3.7209302325581417</v>
      </c>
      <c r="G42" s="38">
        <f>COUNTIF(Vertices[In-Degree],"&gt;= "&amp;F42)-COUNTIF(Vertices[In-Degree],"&gt;="&amp;F43)</f>
        <v>0</v>
      </c>
      <c r="H42" s="37">
        <f t="shared" si="3"/>
        <v>8.37209302325582</v>
      </c>
      <c r="I42" s="38">
        <f>COUNTIF(Vertices[Out-Degree],"&gt;= "&amp;H42)-COUNTIF(Vertices[Out-Degree],"&gt;="&amp;H43)</f>
        <v>0</v>
      </c>
      <c r="J42" s="37">
        <f t="shared" si="4"/>
        <v>74.41860465116287</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0.2131274418604653</v>
      </c>
      <c r="O42" s="38">
        <f>COUNTIF(Vertices[Eigenvector Centrality],"&gt;= "&amp;N42)-COUNTIF(Vertices[Eigenvector Centrality],"&gt;="&amp;N43)</f>
        <v>0</v>
      </c>
      <c r="P42" s="37">
        <f t="shared" si="7"/>
        <v>3.525823023255812</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3.8139534883720954</v>
      </c>
      <c r="G43" s="40">
        <f>COUNTIF(Vertices[In-Degree],"&gt;= "&amp;F43)-COUNTIF(Vertices[In-Degree],"&gt;="&amp;F44)</f>
        <v>0</v>
      </c>
      <c r="H43" s="39">
        <f t="shared" si="3"/>
        <v>8.581395348837216</v>
      </c>
      <c r="I43" s="40">
        <f>COUNTIF(Vertices[Out-Degree],"&gt;= "&amp;H43)-COUNTIF(Vertices[Out-Degree],"&gt;="&amp;H44)</f>
        <v>0</v>
      </c>
      <c r="J43" s="39">
        <f t="shared" si="4"/>
        <v>76.27906976744194</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0.21845562790697695</v>
      </c>
      <c r="O43" s="40">
        <f>COUNTIF(Vertices[Eigenvector Centrality],"&gt;= "&amp;N43)-COUNTIF(Vertices[Eigenvector Centrality],"&gt;="&amp;N44)</f>
        <v>0</v>
      </c>
      <c r="P43" s="39">
        <f t="shared" si="7"/>
        <v>3.602960348837207</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3.906976744186049</v>
      </c>
      <c r="G44" s="38">
        <f>COUNTIF(Vertices[In-Degree],"&gt;= "&amp;F44)-COUNTIF(Vertices[In-Degree],"&gt;="&amp;F45)</f>
        <v>0</v>
      </c>
      <c r="H44" s="37">
        <f t="shared" si="3"/>
        <v>8.790697674418611</v>
      </c>
      <c r="I44" s="38">
        <f>COUNTIF(Vertices[Out-Degree],"&gt;= "&amp;H44)-COUNTIF(Vertices[Out-Degree],"&gt;="&amp;H45)</f>
        <v>0</v>
      </c>
      <c r="J44" s="37">
        <f t="shared" si="4"/>
        <v>78.13953488372101</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0.2237838139534886</v>
      </c>
      <c r="O44" s="38">
        <f>COUNTIF(Vertices[Eigenvector Centrality],"&gt;= "&amp;N44)-COUNTIF(Vertices[Eigenvector Centrality],"&gt;="&amp;N45)</f>
        <v>0</v>
      </c>
      <c r="P44" s="37">
        <f t="shared" si="7"/>
        <v>3.6800976744186022</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4</v>
      </c>
      <c r="G45" s="42">
        <f>COUNTIF(Vertices[In-Degree],"&gt;= "&amp;F45)-COUNTIF(Vertices[In-Degree],"&gt;="&amp;F46)</f>
        <v>1</v>
      </c>
      <c r="H45" s="41">
        <f>MAX(Vertices[Out-Degree])</f>
        <v>9</v>
      </c>
      <c r="I45" s="42">
        <f>COUNTIF(Vertices[Out-Degree],"&gt;= "&amp;H45)-COUNTIF(Vertices[Out-Degree],"&gt;="&amp;H46)</f>
        <v>1</v>
      </c>
      <c r="J45" s="41">
        <f>MAX(Vertices[Betweenness Centrality])</f>
        <v>80</v>
      </c>
      <c r="K45" s="42">
        <f>COUNTIF(Vertices[Betweenness Centrality],"&gt;= "&amp;J45)-COUNTIF(Vertices[Betweenness Centrality],"&gt;="&amp;J46)</f>
        <v>1</v>
      </c>
      <c r="L45" s="41">
        <f>MAX(Vertices[Closeness Centrality])</f>
        <v>1</v>
      </c>
      <c r="M45" s="42">
        <f>COUNTIF(Vertices[Closeness Centrality],"&gt;= "&amp;L45)-COUNTIF(Vertices[Closeness Centrality],"&gt;="&amp;L46)</f>
        <v>2</v>
      </c>
      <c r="N45" s="41">
        <f>MAX(Vertices[Eigenvector Centrality])</f>
        <v>0.229112</v>
      </c>
      <c r="O45" s="42">
        <f>COUNTIF(Vertices[Eigenvector Centrality],"&gt;= "&amp;N45)-COUNTIF(Vertices[Eigenvector Centrality],"&gt;="&amp;N46)</f>
        <v>1</v>
      </c>
      <c r="P45" s="41">
        <f>MAX(Vertices[PageRank])</f>
        <v>3.757235</v>
      </c>
      <c r="Q45" s="42">
        <f>COUNTIF(Vertices[PageRank],"&gt;= "&amp;P45)-COUNTIF(Vertices[PageRank],"&gt;="&amp;P46)</f>
        <v>1</v>
      </c>
      <c r="R45" s="41">
        <f>MAX(Vertices[Clustering Coefficient])</f>
        <v>1</v>
      </c>
      <c r="S45" s="45">
        <f>COUNTIF(Vertices[Clustering Coefficient],"&gt;= "&amp;R45)-COUNTIF(Vertices[Clustering Coefficient],"&gt;="&amp;R46)</f>
        <v>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4</v>
      </c>
    </row>
    <row r="59" spans="1:2" ht="15">
      <c r="A59" s="33" t="s">
        <v>90</v>
      </c>
      <c r="B59" s="47">
        <f>_xlfn.IFERROR(AVERAGE(Vertices[In-Degree]),NoMetricMessage)</f>
        <v>1.5714285714285714</v>
      </c>
    </row>
    <row r="60" spans="1:2" ht="15">
      <c r="A60" s="33" t="s">
        <v>91</v>
      </c>
      <c r="B60" s="47">
        <f>_xlfn.IFERROR(MEDIAN(Vertices[In-Degree]),NoMetricMessage)</f>
        <v>1.5</v>
      </c>
    </row>
    <row r="71" spans="1:2" ht="15">
      <c r="A71" s="33" t="s">
        <v>94</v>
      </c>
      <c r="B71" s="46">
        <f>IF(COUNT(Vertices[Out-Degree])&gt;0,H2,NoMetricMessage)</f>
        <v>0</v>
      </c>
    </row>
    <row r="72" spans="1:2" ht="15">
      <c r="A72" s="33" t="s">
        <v>95</v>
      </c>
      <c r="B72" s="46">
        <f>IF(COUNT(Vertices[Out-Degree])&gt;0,H45,NoMetricMessage)</f>
        <v>9</v>
      </c>
    </row>
    <row r="73" spans="1:2" ht="15">
      <c r="A73" s="33" t="s">
        <v>96</v>
      </c>
      <c r="B73" s="47">
        <f>_xlfn.IFERROR(AVERAGE(Vertices[Out-Degree]),NoMetricMessage)</f>
        <v>1.5714285714285714</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80</v>
      </c>
    </row>
    <row r="87" spans="1:2" ht="15">
      <c r="A87" s="33" t="s">
        <v>102</v>
      </c>
      <c r="B87" s="47">
        <f>_xlfn.IFERROR(AVERAGE(Vertices[Betweenness Centrality]),NoMetricMessage)</f>
        <v>5.857142857142857</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0.18939257142857144</v>
      </c>
    </row>
    <row r="102" spans="1:2" ht="15">
      <c r="A102" s="33" t="s">
        <v>109</v>
      </c>
      <c r="B102" s="47">
        <f>_xlfn.IFERROR(MEDIAN(Vertices[Closeness Centrality]),NoMetricMessage)</f>
        <v>0.054094</v>
      </c>
    </row>
    <row r="113" spans="1:2" ht="15">
      <c r="A113" s="33" t="s">
        <v>112</v>
      </c>
      <c r="B113" s="47">
        <f>IF(COUNT(Vertices[Eigenvector Centrality])&gt;0,N2,NoMetricMessage)</f>
        <v>0</v>
      </c>
    </row>
    <row r="114" spans="1:2" ht="15">
      <c r="A114" s="33" t="s">
        <v>113</v>
      </c>
      <c r="B114" s="47">
        <f>IF(COUNT(Vertices[Eigenvector Centrality])&gt;0,N45,NoMetricMessage)</f>
        <v>0.229112</v>
      </c>
    </row>
    <row r="115" spans="1:2" ht="15">
      <c r="A115" s="33" t="s">
        <v>114</v>
      </c>
      <c r="B115" s="47">
        <f>_xlfn.IFERROR(AVERAGE(Vertices[Eigenvector Centrality]),NoMetricMessage)</f>
        <v>0.07142871428571428</v>
      </c>
    </row>
    <row r="116" spans="1:2" ht="15">
      <c r="A116" s="33" t="s">
        <v>115</v>
      </c>
      <c r="B116" s="47">
        <f>_xlfn.IFERROR(MEDIAN(Vertices[Eigenvector Centrality]),NoMetricMessage)</f>
        <v>0.052493</v>
      </c>
    </row>
    <row r="127" spans="1:2" ht="15">
      <c r="A127" s="33" t="s">
        <v>140</v>
      </c>
      <c r="B127" s="47">
        <f>IF(COUNT(Vertices[PageRank])&gt;0,P2,NoMetricMessage)</f>
        <v>0.44033</v>
      </c>
    </row>
    <row r="128" spans="1:2" ht="15">
      <c r="A128" s="33" t="s">
        <v>141</v>
      </c>
      <c r="B128" s="47">
        <f>IF(COUNT(Vertices[PageRank])&gt;0,P45,NoMetricMessage)</f>
        <v>3.757235</v>
      </c>
    </row>
    <row r="129" spans="1:2" ht="15">
      <c r="A129" s="33" t="s">
        <v>142</v>
      </c>
      <c r="B129" s="47">
        <f>_xlfn.IFERROR(AVERAGE(Vertices[PageRank]),NoMetricMessage)</f>
        <v>0.9999610714285713</v>
      </c>
    </row>
    <row r="130" spans="1:2" ht="15">
      <c r="A130" s="33" t="s">
        <v>143</v>
      </c>
      <c r="B130" s="47">
        <f>_xlfn.IFERROR(MEDIAN(Vertices[PageRank]),NoMetricMessage)</f>
        <v>0.8808905</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0.19444444444444442</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692</v>
      </c>
    </row>
    <row r="12" spans="1:11" ht="15">
      <c r="A12"/>
      <c r="B12"/>
      <c r="D12" t="s">
        <v>64</v>
      </c>
      <c r="E12">
        <v>2</v>
      </c>
      <c r="H12">
        <v>0</v>
      </c>
      <c r="J12" t="s">
        <v>179</v>
      </c>
      <c r="K12">
        <v>7</v>
      </c>
    </row>
    <row r="13" spans="1:11" ht="15">
      <c r="A13"/>
      <c r="B13"/>
      <c r="D13">
        <v>1</v>
      </c>
      <c r="E13">
        <v>3</v>
      </c>
      <c r="H13">
        <v>1</v>
      </c>
      <c r="J13" t="s">
        <v>181</v>
      </c>
      <c r="K13" t="s">
        <v>1099</v>
      </c>
    </row>
    <row r="14" spans="4:11" ht="409.5">
      <c r="D14">
        <v>2</v>
      </c>
      <c r="E14">
        <v>4</v>
      </c>
      <c r="H14">
        <v>2</v>
      </c>
      <c r="J14" t="s">
        <v>182</v>
      </c>
      <c r="K14" s="13" t="s">
        <v>1100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11</v>
      </c>
    </row>
    <row r="4" spans="1:3" ht="15">
      <c r="A4" s="140" t="s">
        <v>220</v>
      </c>
      <c r="B4" s="139" t="s">
        <v>923</v>
      </c>
      <c r="C4" s="34">
        <v>10</v>
      </c>
    </row>
    <row r="5" spans="1:3" ht="15">
      <c r="A5" s="140" t="s">
        <v>923</v>
      </c>
      <c r="B5" s="139" t="s">
        <v>220</v>
      </c>
      <c r="C5" s="34">
        <v>2</v>
      </c>
    </row>
    <row r="6" spans="1:3" ht="15">
      <c r="A6" s="140" t="s">
        <v>923</v>
      </c>
      <c r="B6" s="139" t="s">
        <v>923</v>
      </c>
      <c r="C6" s="34">
        <v>7</v>
      </c>
    </row>
    <row r="7" spans="1:3" ht="15">
      <c r="A7" s="140" t="s">
        <v>924</v>
      </c>
      <c r="B7" s="139" t="s">
        <v>924</v>
      </c>
      <c r="C7" s="34">
        <v>2</v>
      </c>
    </row>
    <row r="8" spans="1:3" ht="15">
      <c r="A8" s="140" t="s">
        <v>925</v>
      </c>
      <c r="B8" s="139" t="s">
        <v>925</v>
      </c>
      <c r="C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2019-09-17T17:55:01Z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